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38640" windowHeight="21240" tabRatio="794"/>
  </bookViews>
  <sheets>
    <sheet name="Output|Ratios" sheetId="18" r:id="rId1"/>
    <sheet name="Calc|Ratios" sheetId="22" r:id="rId2"/>
    <sheet name="Input|Benchmarking Data" sheetId="15" r:id="rId3"/>
    <sheet name="Input|RIN B Capex addition" sheetId="19" r:id="rId4"/>
    <sheet name="Input|DNSP MTFP &amp; MPFP Indexes" sheetId="20" r:id="rId5"/>
  </sheets>
  <definedNames>
    <definedName name="_xlnm._FilterDatabase" localSheetId="1" hidden="1">'Calc|Ratios'!#REF!</definedName>
    <definedName name="_xlnm._FilterDatabase" localSheetId="3" hidden="1">'Input|RIN B Capex addition'!$C$13:$V$937</definedName>
    <definedName name="_xlnm._FilterDatabase" localSheetId="0" hidden="1">'Calc|Ratios'!$D$38:$E$38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22" l="1"/>
  <c r="H51" i="22"/>
  <c r="I49" i="22"/>
  <c r="H49" i="22"/>
  <c r="I48" i="22"/>
  <c r="H48" i="22"/>
  <c r="I42" i="22"/>
  <c r="H42" i="22"/>
  <c r="C1" i="20" l="1"/>
  <c r="C1" i="19"/>
  <c r="C11" i="15"/>
  <c r="C1" i="15"/>
  <c r="D11" i="22"/>
  <c r="D10" i="22"/>
  <c r="C1" i="22"/>
  <c r="AI28" i="22"/>
  <c r="AH28" i="22" s="1"/>
  <c r="AG28" i="22" s="1"/>
  <c r="DO28" i="22"/>
  <c r="DN28" i="22" s="1"/>
  <c r="DM28" i="22" s="1"/>
  <c r="E37" i="22"/>
  <c r="E57" i="22" s="1"/>
  <c r="H83" i="22"/>
  <c r="I62" i="22"/>
  <c r="H68" i="22"/>
  <c r="I89" i="22"/>
  <c r="H69" i="22"/>
  <c r="I111" i="22"/>
  <c r="H71" i="22"/>
  <c r="I71" i="22"/>
  <c r="E78" i="22"/>
  <c r="E99" i="22"/>
  <c r="GD4" i="22"/>
  <c r="GC4" i="22"/>
  <c r="GB4" i="22"/>
  <c r="GA4" i="22"/>
  <c r="FZ4" i="22"/>
  <c r="FY4" i="22"/>
  <c r="FX4" i="22"/>
  <c r="FX11" i="22" s="1"/>
  <c r="FW4" i="22"/>
  <c r="FW11" i="22" s="1"/>
  <c r="FV4" i="22"/>
  <c r="FV11" i="22" s="1"/>
  <c r="FU4" i="22"/>
  <c r="FT4" i="22"/>
  <c r="FS4" i="22"/>
  <c r="FR4" i="22"/>
  <c r="FQ4" i="22"/>
  <c r="FP4" i="22"/>
  <c r="FP11" i="22" s="1"/>
  <c r="FO4" i="22"/>
  <c r="FO11" i="22" s="1"/>
  <c r="FN4" i="22"/>
  <c r="FN17" i="22" s="1" a="1"/>
  <c r="FN17" i="22" s="1"/>
  <c r="FM4" i="22"/>
  <c r="FL4" i="22"/>
  <c r="FK4" i="22"/>
  <c r="FJ4" i="22"/>
  <c r="FI4" i="22"/>
  <c r="FH4" i="22"/>
  <c r="FH11" i="22" s="1"/>
  <c r="FG4" i="22"/>
  <c r="FF4" i="22"/>
  <c r="FF17" i="22" s="1" a="1"/>
  <c r="FF17" i="22" s="1"/>
  <c r="FE4" i="22"/>
  <c r="FE11" i="22" s="1"/>
  <c r="FD4" i="22"/>
  <c r="FD11" i="22" s="1"/>
  <c r="FC4" i="22"/>
  <c r="FB4" i="22"/>
  <c r="FA4" i="22"/>
  <c r="EZ4" i="22"/>
  <c r="EZ11" i="22" s="1"/>
  <c r="EY4" i="22"/>
  <c r="EY11" i="22" s="1"/>
  <c r="EX4" i="22"/>
  <c r="EX11" i="22" s="1"/>
  <c r="EW4" i="22"/>
  <c r="EW17" i="22" s="1" a="1"/>
  <c r="EW17" i="22" s="1"/>
  <c r="EV4" i="22"/>
  <c r="EU4" i="22"/>
  <c r="EU11" i="22" s="1"/>
  <c r="ET4" i="22"/>
  <c r="ES4" i="22"/>
  <c r="ER4" i="22"/>
  <c r="ER11" i="22" s="1"/>
  <c r="EQ4" i="22"/>
  <c r="EQ11" i="22" s="1"/>
  <c r="EP4" i="22"/>
  <c r="EP11" i="22" s="1"/>
  <c r="EO4" i="22"/>
  <c r="EO11" i="22" s="1"/>
  <c r="EN4" i="22"/>
  <c r="EM4" i="22"/>
  <c r="EL4" i="22"/>
  <c r="EK4" i="22"/>
  <c r="EJ4" i="22"/>
  <c r="EJ17" i="22" s="1" a="1"/>
  <c r="EJ17" i="22" s="1"/>
  <c r="EI4" i="22"/>
  <c r="EH4" i="22"/>
  <c r="EH17" i="22" s="1" a="1"/>
  <c r="EH17" i="22" s="1"/>
  <c r="EG4" i="22"/>
  <c r="EG11" i="22" s="1"/>
  <c r="EF4" i="22"/>
  <c r="EF11" i="22" s="1"/>
  <c r="EE4" i="22"/>
  <c r="EE11" i="22" s="1"/>
  <c r="ED4" i="22"/>
  <c r="EC4" i="22"/>
  <c r="EB4" i="22"/>
  <c r="EB11" i="22" s="1"/>
  <c r="EA4" i="22"/>
  <c r="DZ4" i="22"/>
  <c r="DZ17" i="22" s="1" a="1"/>
  <c r="DZ17" i="22" s="1"/>
  <c r="DY4" i="22"/>
  <c r="DY17" i="22" s="1" a="1"/>
  <c r="DY17" i="22" s="1"/>
  <c r="DX4" i="22"/>
  <c r="DW4" i="22"/>
  <c r="DV4" i="22"/>
  <c r="DU4" i="22"/>
  <c r="DT4" i="22"/>
  <c r="DT11" i="22" s="1"/>
  <c r="DS4" i="22"/>
  <c r="DS11" i="22" s="1"/>
  <c r="DR4" i="22"/>
  <c r="DR17" i="22" s="1" a="1"/>
  <c r="DR17" i="22" s="1"/>
  <c r="DQ4" i="22"/>
  <c r="DQ17" i="22" s="1" a="1"/>
  <c r="DQ17" i="22" s="1"/>
  <c r="DP4" i="22"/>
  <c r="DO4" i="22"/>
  <c r="DO11" i="22" s="1"/>
  <c r="DN4" i="22"/>
  <c r="DM4" i="22"/>
  <c r="DL4" i="22"/>
  <c r="DL11" i="22" s="1"/>
  <c r="DK4" i="22"/>
  <c r="DK11" i="22" s="1"/>
  <c r="DJ4" i="22"/>
  <c r="DJ11" i="22" s="1"/>
  <c r="DI4" i="22"/>
  <c r="DI17" i="22" s="1" a="1"/>
  <c r="DI17" i="22" s="1"/>
  <c r="DH4" i="22"/>
  <c r="DG4" i="22"/>
  <c r="DF4" i="22"/>
  <c r="DE4" i="22"/>
  <c r="DD4" i="22"/>
  <c r="DD11" i="22" s="1"/>
  <c r="DC4" i="22"/>
  <c r="DC11" i="22" s="1"/>
  <c r="DB4" i="22"/>
  <c r="DB11" i="22" s="1"/>
  <c r="DA4" i="22"/>
  <c r="DA11" i="22" s="1"/>
  <c r="CZ4" i="22"/>
  <c r="CY4" i="22"/>
  <c r="CX4" i="22"/>
  <c r="CW4" i="22"/>
  <c r="CV4" i="22"/>
  <c r="CV11" i="22" s="1"/>
  <c r="CU4" i="22"/>
  <c r="CU11" i="22" s="1"/>
  <c r="CT4" i="22"/>
  <c r="CT11" i="22" s="1"/>
  <c r="CS4" i="22"/>
  <c r="CS17" i="22" s="1" a="1"/>
  <c r="CS17" i="22" s="1"/>
  <c r="CR4" i="22"/>
  <c r="CQ4" i="22"/>
  <c r="CP4" i="22"/>
  <c r="CO4" i="22"/>
  <c r="CN4" i="22"/>
  <c r="CN11" i="22" s="1"/>
  <c r="CM4" i="22"/>
  <c r="CM11" i="22" s="1"/>
  <c r="CL4" i="22"/>
  <c r="CL11" i="22" s="1"/>
  <c r="CK4" i="22"/>
  <c r="CK11" i="22" s="1"/>
  <c r="CJ4" i="22"/>
  <c r="CI4" i="22"/>
  <c r="CI11" i="22" s="1"/>
  <c r="CH4" i="22"/>
  <c r="CG4" i="22"/>
  <c r="CF4" i="22"/>
  <c r="CF11" i="22" s="1"/>
  <c r="CE4" i="22"/>
  <c r="CE11" i="22" s="1"/>
  <c r="CD4" i="22"/>
  <c r="CD11" i="22" s="1"/>
  <c r="CC4" i="22"/>
  <c r="CC11" i="22" s="1"/>
  <c r="CB4" i="22"/>
  <c r="CB11" i="22" s="1"/>
  <c r="CA4" i="22"/>
  <c r="CA11" i="22" s="1"/>
  <c r="BZ4" i="22"/>
  <c r="BY4" i="22"/>
  <c r="BY11" i="22" s="1"/>
  <c r="BX4" i="22"/>
  <c r="BX17" i="22" s="1" a="1"/>
  <c r="BX17" i="22" s="1"/>
  <c r="BW4" i="22"/>
  <c r="BV4" i="22"/>
  <c r="BV17" i="22" s="1" a="1"/>
  <c r="BV17" i="22" s="1"/>
  <c r="BU4" i="22"/>
  <c r="BU17" i="22" s="1" a="1"/>
  <c r="BU17" i="22" s="1"/>
  <c r="BT4" i="22"/>
  <c r="BS4" i="22"/>
  <c r="BS11" i="22" s="1"/>
  <c r="BR4" i="22"/>
  <c r="BQ4" i="22"/>
  <c r="BP4" i="22"/>
  <c r="BP11" i="22" s="1"/>
  <c r="BO4" i="22"/>
  <c r="BN4" i="22"/>
  <c r="BN17" i="22" s="1" a="1"/>
  <c r="BN17" i="22" s="1"/>
  <c r="BM4" i="22"/>
  <c r="BM17" i="22" s="1" a="1"/>
  <c r="BM17" i="22" s="1"/>
  <c r="BL4" i="22"/>
  <c r="BL11" i="22" s="1"/>
  <c r="BK4" i="22"/>
  <c r="BK11" i="22" s="1"/>
  <c r="BJ4" i="22"/>
  <c r="BI4" i="22"/>
  <c r="BI11" i="22" s="1"/>
  <c r="BH4" i="22"/>
  <c r="BH11" i="22" s="1"/>
  <c r="BG4" i="22"/>
  <c r="BG11" i="22" s="1"/>
  <c r="BF4" i="22"/>
  <c r="BF17" i="22" s="1" a="1"/>
  <c r="BF17" i="22" s="1"/>
  <c r="BE4" i="22"/>
  <c r="BE17" i="22" s="1" a="1"/>
  <c r="BE17" i="22" s="1"/>
  <c r="BD4" i="22"/>
  <c r="BC4" i="22"/>
  <c r="BB4" i="22"/>
  <c r="BA4" i="22"/>
  <c r="AZ4" i="22"/>
  <c r="AZ11" i="22" s="1"/>
  <c r="AY4" i="22"/>
  <c r="AY11" i="22" s="1"/>
  <c r="AX4" i="22"/>
  <c r="AX11" i="22" s="1"/>
  <c r="AW4" i="22"/>
  <c r="AW17" i="22" s="1" a="1"/>
  <c r="AW17" i="22" s="1"/>
  <c r="AV4" i="22"/>
  <c r="AU4" i="22"/>
  <c r="AT4" i="22"/>
  <c r="AT11" i="22" s="1"/>
  <c r="AS4" i="22"/>
  <c r="AR4" i="22"/>
  <c r="AR11" i="22" s="1"/>
  <c r="AQ4" i="22"/>
  <c r="AQ11" i="22" s="1"/>
  <c r="AP4" i="22"/>
  <c r="AP11" i="22" s="1"/>
  <c r="AO4" i="22"/>
  <c r="AO17" i="22" s="1" a="1"/>
  <c r="AO17" i="22" s="1"/>
  <c r="AN4" i="22"/>
  <c r="AM4" i="22"/>
  <c r="AL4" i="22"/>
  <c r="AL11" i="22" s="1"/>
  <c r="AK4" i="22"/>
  <c r="AJ4" i="22"/>
  <c r="AJ11" i="22" s="1"/>
  <c r="AI4" i="22"/>
  <c r="AI11" i="22" s="1"/>
  <c r="AH4" i="22"/>
  <c r="AH17" i="22" s="1" a="1"/>
  <c r="AH17" i="22" s="1"/>
  <c r="AG4" i="22"/>
  <c r="AG17" i="22" s="1" a="1"/>
  <c r="AG17" i="22" s="1"/>
  <c r="AF4" i="22"/>
  <c r="AE4" i="22"/>
  <c r="AD4" i="22"/>
  <c r="AC4" i="22"/>
  <c r="AB4" i="22"/>
  <c r="AB11" i="22" s="1"/>
  <c r="AA4" i="22"/>
  <c r="AA11" i="22" s="1"/>
  <c r="Z4" i="22"/>
  <c r="Z11" i="22" s="1"/>
  <c r="Y4" i="22"/>
  <c r="X4" i="22"/>
  <c r="W4" i="22"/>
  <c r="V4" i="22"/>
  <c r="V11" i="22" s="1"/>
  <c r="U4" i="22"/>
  <c r="U11" i="22" s="1"/>
  <c r="T4" i="22"/>
  <c r="T11" i="22" s="1"/>
  <c r="S4" i="22"/>
  <c r="S11" i="22" s="1"/>
  <c r="R4" i="22"/>
  <c r="R11" i="22" s="1"/>
  <c r="Q4" i="22"/>
  <c r="P4" i="22"/>
  <c r="O4" i="22"/>
  <c r="N4" i="22"/>
  <c r="M4" i="22"/>
  <c r="M11" i="22" s="1"/>
  <c r="L4" i="22"/>
  <c r="L11" i="22" s="1"/>
  <c r="K4" i="22"/>
  <c r="K11" i="22" s="1"/>
  <c r="J4" i="22"/>
  <c r="J11" i="22" s="1"/>
  <c r="I4" i="22"/>
  <c r="H4" i="22"/>
  <c r="G4" i="22"/>
  <c r="F4" i="22"/>
  <c r="E4" i="22"/>
  <c r="GD3" i="22"/>
  <c r="GD10" i="22" s="1"/>
  <c r="GC3" i="22"/>
  <c r="GC10" i="22" s="1"/>
  <c r="GB3" i="22"/>
  <c r="GB10" i="22" s="1"/>
  <c r="GA3" i="22"/>
  <c r="GA10" i="22" s="1"/>
  <c r="FZ3" i="22"/>
  <c r="FZ10" i="22" s="1"/>
  <c r="FY3" i="22"/>
  <c r="FY10" i="22" s="1"/>
  <c r="FX3" i="22"/>
  <c r="FX10" i="22" s="1"/>
  <c r="FW3" i="22"/>
  <c r="FW10" i="22" s="1"/>
  <c r="FV3" i="22"/>
  <c r="FV10" i="22" s="1"/>
  <c r="FU3" i="22"/>
  <c r="FU10" i="22" s="1"/>
  <c r="FT3" i="22"/>
  <c r="FT10" i="22" s="1"/>
  <c r="FS3" i="22"/>
  <c r="FS10" i="22" s="1"/>
  <c r="FR3" i="22"/>
  <c r="FR10" i="22" s="1"/>
  <c r="FQ3" i="22"/>
  <c r="FQ10" i="22" s="1"/>
  <c r="FP3" i="22"/>
  <c r="FP10" i="22" s="1"/>
  <c r="FO3" i="22"/>
  <c r="FO10" i="22" s="1"/>
  <c r="FN3" i="22"/>
  <c r="FN10" i="22" s="1"/>
  <c r="FM3" i="22"/>
  <c r="FM10" i="22" s="1"/>
  <c r="FL3" i="22"/>
  <c r="FL10" i="22" s="1"/>
  <c r="FK3" i="22"/>
  <c r="FK10" i="22" s="1"/>
  <c r="FJ3" i="22"/>
  <c r="FJ10" i="22" s="1"/>
  <c r="FI3" i="22"/>
  <c r="FI10" i="22" s="1"/>
  <c r="FH3" i="22"/>
  <c r="FH10" i="22" s="1"/>
  <c r="FG3" i="22"/>
  <c r="FG10" i="22" s="1"/>
  <c r="FF3" i="22"/>
  <c r="FF10" i="22" s="1"/>
  <c r="FE3" i="22"/>
  <c r="FE10" i="22" s="1"/>
  <c r="FD3" i="22"/>
  <c r="FD10" i="22" s="1"/>
  <c r="FC3" i="22"/>
  <c r="FC10" i="22" s="1"/>
  <c r="FB3" i="22"/>
  <c r="FB10" i="22" s="1"/>
  <c r="FA3" i="22"/>
  <c r="FA10" i="22" s="1"/>
  <c r="EZ3" i="22"/>
  <c r="EZ10" i="22" s="1"/>
  <c r="EY3" i="22"/>
  <c r="EY10" i="22" s="1"/>
  <c r="EX3" i="22"/>
  <c r="EX10" i="22" s="1"/>
  <c r="EW3" i="22"/>
  <c r="EW10" i="22" s="1"/>
  <c r="EV3" i="22"/>
  <c r="EV10" i="22" s="1"/>
  <c r="EU3" i="22"/>
  <c r="EU10" i="22" s="1"/>
  <c r="ET3" i="22"/>
  <c r="ET10" i="22" s="1"/>
  <c r="ES3" i="22"/>
  <c r="ES10" i="22" s="1"/>
  <c r="ER3" i="22"/>
  <c r="ER10" i="22" s="1"/>
  <c r="EQ3" i="22"/>
  <c r="EQ10" i="22" s="1"/>
  <c r="EP3" i="22"/>
  <c r="EP10" i="22" s="1"/>
  <c r="EO3" i="22"/>
  <c r="EO10" i="22" s="1"/>
  <c r="EN3" i="22"/>
  <c r="EN10" i="22" s="1"/>
  <c r="EM3" i="22"/>
  <c r="EM10" i="22" s="1"/>
  <c r="EL3" i="22"/>
  <c r="EL10" i="22" s="1"/>
  <c r="EK3" i="22"/>
  <c r="EK10" i="22" s="1"/>
  <c r="EJ3" i="22"/>
  <c r="EJ10" i="22" s="1"/>
  <c r="EI3" i="22"/>
  <c r="EI10" i="22" s="1"/>
  <c r="EH3" i="22"/>
  <c r="EH10" i="22" s="1"/>
  <c r="EG3" i="22"/>
  <c r="EG10" i="22" s="1"/>
  <c r="EF3" i="22"/>
  <c r="EF10" i="22" s="1"/>
  <c r="EE3" i="22"/>
  <c r="EE10" i="22" s="1"/>
  <c r="ED3" i="22"/>
  <c r="ED10" i="22" s="1"/>
  <c r="EC3" i="22"/>
  <c r="EC10" i="22" s="1"/>
  <c r="EB3" i="22"/>
  <c r="EB10" i="22" s="1"/>
  <c r="EA3" i="22"/>
  <c r="EA10" i="22" s="1"/>
  <c r="DZ3" i="22"/>
  <c r="DZ10" i="22" s="1"/>
  <c r="DY3" i="22"/>
  <c r="DY10" i="22" s="1"/>
  <c r="DX3" i="22"/>
  <c r="DX10" i="22" s="1"/>
  <c r="DW3" i="22"/>
  <c r="DW10" i="22" s="1"/>
  <c r="DV3" i="22"/>
  <c r="DV10" i="22" s="1"/>
  <c r="DU3" i="22"/>
  <c r="DU10" i="22" s="1"/>
  <c r="DT3" i="22"/>
  <c r="DT10" i="22" s="1"/>
  <c r="DS3" i="22"/>
  <c r="DS10" i="22" s="1"/>
  <c r="DR3" i="22"/>
  <c r="DR10" i="22" s="1"/>
  <c r="DQ3" i="22"/>
  <c r="DQ10" i="22" s="1"/>
  <c r="DP3" i="22"/>
  <c r="DP10" i="22" s="1"/>
  <c r="DO3" i="22"/>
  <c r="DO10" i="22" s="1"/>
  <c r="DN3" i="22"/>
  <c r="DN10" i="22" s="1"/>
  <c r="DM3" i="22"/>
  <c r="DM10" i="22" s="1"/>
  <c r="DL3" i="22"/>
  <c r="DL10" i="22" s="1"/>
  <c r="DK3" i="22"/>
  <c r="DK10" i="22" s="1"/>
  <c r="DJ3" i="22"/>
  <c r="DJ10" i="22" s="1"/>
  <c r="DI3" i="22"/>
  <c r="DI10" i="22" s="1"/>
  <c r="DH3" i="22"/>
  <c r="DH10" i="22" s="1"/>
  <c r="DG3" i="22"/>
  <c r="DG10" i="22" s="1"/>
  <c r="DF3" i="22"/>
  <c r="DF10" i="22" s="1"/>
  <c r="DE3" i="22"/>
  <c r="DE10" i="22" s="1"/>
  <c r="DD3" i="22"/>
  <c r="DD10" i="22" s="1"/>
  <c r="DC3" i="22"/>
  <c r="DC10" i="22" s="1"/>
  <c r="DB3" i="22"/>
  <c r="DB10" i="22" s="1"/>
  <c r="DA3" i="22"/>
  <c r="DA10" i="22" s="1"/>
  <c r="CZ3" i="22"/>
  <c r="CZ10" i="22" s="1"/>
  <c r="CY3" i="22"/>
  <c r="CY10" i="22" s="1"/>
  <c r="CX3" i="22"/>
  <c r="CX10" i="22" s="1"/>
  <c r="CW3" i="22"/>
  <c r="CW10" i="22" s="1"/>
  <c r="CV3" i="22"/>
  <c r="CV10" i="22" s="1"/>
  <c r="CU3" i="22"/>
  <c r="CU10" i="22" s="1"/>
  <c r="CT3" i="22"/>
  <c r="CT10" i="22" s="1"/>
  <c r="CS3" i="22"/>
  <c r="CS10" i="22" s="1"/>
  <c r="CR3" i="22"/>
  <c r="CR10" i="22" s="1"/>
  <c r="CQ3" i="22"/>
  <c r="CQ10" i="22" s="1"/>
  <c r="CP3" i="22"/>
  <c r="CP10" i="22" s="1"/>
  <c r="CO3" i="22"/>
  <c r="CO10" i="22" s="1"/>
  <c r="CN3" i="22"/>
  <c r="CN10" i="22" s="1"/>
  <c r="CM3" i="22"/>
  <c r="CM10" i="22" s="1"/>
  <c r="CL3" i="22"/>
  <c r="CL10" i="22" s="1"/>
  <c r="CK3" i="22"/>
  <c r="CK10" i="22" s="1"/>
  <c r="CJ3" i="22"/>
  <c r="CJ10" i="22" s="1"/>
  <c r="CI3" i="22"/>
  <c r="CI10" i="22" s="1"/>
  <c r="CH3" i="22"/>
  <c r="CH10" i="22" s="1"/>
  <c r="CG3" i="22"/>
  <c r="CG10" i="22" s="1"/>
  <c r="CF3" i="22"/>
  <c r="CF10" i="22" s="1"/>
  <c r="CE3" i="22"/>
  <c r="CE10" i="22" s="1"/>
  <c r="CD3" i="22"/>
  <c r="CD10" i="22" s="1"/>
  <c r="CC3" i="22"/>
  <c r="CC10" i="22" s="1"/>
  <c r="CB3" i="22"/>
  <c r="CB10" i="22" s="1"/>
  <c r="CA3" i="22"/>
  <c r="CA10" i="22" s="1"/>
  <c r="BZ3" i="22"/>
  <c r="BZ10" i="22" s="1"/>
  <c r="BY3" i="22"/>
  <c r="BY10" i="22" s="1"/>
  <c r="BX3" i="22"/>
  <c r="BX10" i="22" s="1"/>
  <c r="BW3" i="22"/>
  <c r="BW10" i="22" s="1"/>
  <c r="BV3" i="22"/>
  <c r="BV10" i="22" s="1"/>
  <c r="BU3" i="22"/>
  <c r="BU10" i="22" s="1"/>
  <c r="BT3" i="22"/>
  <c r="BT10" i="22" s="1"/>
  <c r="BS3" i="22"/>
  <c r="BS10" i="22" s="1"/>
  <c r="BR3" i="22"/>
  <c r="BR10" i="22" s="1"/>
  <c r="BQ3" i="22"/>
  <c r="BQ10" i="22" s="1"/>
  <c r="BP3" i="22"/>
  <c r="BP10" i="22" s="1"/>
  <c r="BO3" i="22"/>
  <c r="BO10" i="22" s="1"/>
  <c r="BN3" i="22"/>
  <c r="BN10" i="22" s="1"/>
  <c r="BM3" i="22"/>
  <c r="BM10" i="22" s="1"/>
  <c r="BL3" i="22"/>
  <c r="BL10" i="22" s="1"/>
  <c r="BK3" i="22"/>
  <c r="BK10" i="22" s="1"/>
  <c r="BJ3" i="22"/>
  <c r="BJ10" i="22" s="1"/>
  <c r="BI3" i="22"/>
  <c r="BI10" i="22" s="1"/>
  <c r="BH3" i="22"/>
  <c r="BH10" i="22" s="1"/>
  <c r="BG3" i="22"/>
  <c r="BG10" i="22" s="1"/>
  <c r="BF3" i="22"/>
  <c r="BF10" i="22" s="1"/>
  <c r="BE3" i="22"/>
  <c r="BE10" i="22" s="1"/>
  <c r="BD3" i="22"/>
  <c r="BD10" i="22" s="1"/>
  <c r="BC3" i="22"/>
  <c r="BC10" i="22" s="1"/>
  <c r="BB3" i="22"/>
  <c r="BB10" i="22" s="1"/>
  <c r="BA3" i="22"/>
  <c r="BA10" i="22" s="1"/>
  <c r="AZ3" i="22"/>
  <c r="AZ10" i="22" s="1"/>
  <c r="AY3" i="22"/>
  <c r="AY10" i="22" s="1"/>
  <c r="AX3" i="22"/>
  <c r="AX10" i="22" s="1"/>
  <c r="AW3" i="22"/>
  <c r="AW10" i="22" s="1"/>
  <c r="AV3" i="22"/>
  <c r="AV10" i="22" s="1"/>
  <c r="AU3" i="22"/>
  <c r="AU10" i="22" s="1"/>
  <c r="AT3" i="22"/>
  <c r="AT10" i="22" s="1"/>
  <c r="AS3" i="22"/>
  <c r="AS10" i="22" s="1"/>
  <c r="AR3" i="22"/>
  <c r="AR10" i="22" s="1"/>
  <c r="AQ3" i="22"/>
  <c r="AQ10" i="22" s="1"/>
  <c r="AP3" i="22"/>
  <c r="AP10" i="22" s="1"/>
  <c r="AO3" i="22"/>
  <c r="AO10" i="22" s="1"/>
  <c r="AN3" i="22"/>
  <c r="AN10" i="22" s="1"/>
  <c r="AM3" i="22"/>
  <c r="AM10" i="22" s="1"/>
  <c r="AL3" i="22"/>
  <c r="AL10" i="22" s="1"/>
  <c r="AK3" i="22"/>
  <c r="AK10" i="22" s="1"/>
  <c r="AJ3" i="22"/>
  <c r="AJ10" i="22" s="1"/>
  <c r="AI3" i="22"/>
  <c r="AI10" i="22" s="1"/>
  <c r="AH3" i="22"/>
  <c r="AH10" i="22" s="1"/>
  <c r="AG3" i="22"/>
  <c r="AG10" i="22" s="1"/>
  <c r="AF3" i="22"/>
  <c r="AF10" i="22" s="1"/>
  <c r="AE3" i="22"/>
  <c r="AE10" i="22" s="1"/>
  <c r="AD3" i="22"/>
  <c r="AD10" i="22" s="1"/>
  <c r="AC3" i="22"/>
  <c r="AC10" i="22" s="1"/>
  <c r="AB3" i="22"/>
  <c r="AB10" i="22" s="1"/>
  <c r="AA3" i="22"/>
  <c r="AA10" i="22" s="1"/>
  <c r="Z3" i="22"/>
  <c r="Z10" i="22" s="1"/>
  <c r="Y3" i="22"/>
  <c r="Y10" i="22" s="1"/>
  <c r="X3" i="22"/>
  <c r="X10" i="22" s="1"/>
  <c r="W3" i="22"/>
  <c r="W10" i="22" s="1"/>
  <c r="V3" i="22"/>
  <c r="V10" i="22" s="1"/>
  <c r="U3" i="22"/>
  <c r="U10" i="22" s="1"/>
  <c r="T3" i="22"/>
  <c r="T10" i="22" s="1"/>
  <c r="S3" i="22"/>
  <c r="S10" i="22" s="1"/>
  <c r="R3" i="22"/>
  <c r="R10" i="22" s="1"/>
  <c r="Q3" i="22"/>
  <c r="P3" i="22"/>
  <c r="P10" i="22" s="1"/>
  <c r="O3" i="22"/>
  <c r="O10" i="22" s="1"/>
  <c r="N3" i="22"/>
  <c r="N10" i="22" s="1"/>
  <c r="M3" i="22"/>
  <c r="M10" i="22" s="1"/>
  <c r="L3" i="22"/>
  <c r="K3" i="22"/>
  <c r="J3" i="22"/>
  <c r="J10" i="22" s="1"/>
  <c r="I3" i="22"/>
  <c r="I10" i="22" s="1"/>
  <c r="H3" i="22"/>
  <c r="H10" i="22" s="1"/>
  <c r="G3" i="22"/>
  <c r="G10" i="22" s="1"/>
  <c r="F3" i="22"/>
  <c r="F10" i="22" s="1"/>
  <c r="E3" i="22"/>
  <c r="E10" i="22" s="1"/>
  <c r="H17" i="22" l="1" a="1"/>
  <c r="H17" i="22" s="1"/>
  <c r="P17" i="22" a="1"/>
  <c r="P17" i="22" s="1"/>
  <c r="X17" i="22" a="1"/>
  <c r="X17" i="22" s="1"/>
  <c r="AF17" i="22" a="1"/>
  <c r="AF17" i="22" s="1"/>
  <c r="AN17" i="22" a="1"/>
  <c r="AN17" i="22" s="1"/>
  <c r="AV17" i="22" a="1"/>
  <c r="AV17" i="22" s="1"/>
  <c r="BD17" i="22" a="1"/>
  <c r="BD17" i="22" s="1"/>
  <c r="AC17" i="22" a="1"/>
  <c r="AC17" i="22" s="1"/>
  <c r="E17" i="22" a="1"/>
  <c r="E17" i="22" s="1"/>
  <c r="L17" i="22" a="1"/>
  <c r="L17" i="22" s="1"/>
  <c r="G17" i="22" a="1"/>
  <c r="G17" i="22" s="1"/>
  <c r="O17" i="22" a="1"/>
  <c r="O17" i="22" s="1"/>
  <c r="BT17" i="22" a="1"/>
  <c r="BT17" i="22" s="1"/>
  <c r="CJ17" i="22" a="1"/>
  <c r="CJ17" i="22" s="1"/>
  <c r="CR17" i="22" a="1"/>
  <c r="CR17" i="22" s="1"/>
  <c r="CZ17" i="22" a="1"/>
  <c r="CZ17" i="22" s="1"/>
  <c r="DH17" i="22" a="1"/>
  <c r="DH17" i="22" s="1"/>
  <c r="DP17" i="22" a="1"/>
  <c r="DP17" i="22" s="1"/>
  <c r="FM17" i="22" a="1"/>
  <c r="FM17" i="22" s="1"/>
  <c r="GD17" i="22" a="1"/>
  <c r="GD17" i="22" s="1"/>
  <c r="DX17" i="22" a="1"/>
  <c r="DX17" i="22" s="1"/>
  <c r="EN17" i="22" a="1"/>
  <c r="EN17" i="22" s="1"/>
  <c r="EV17" i="22" a="1"/>
  <c r="EV17" i="22" s="1"/>
  <c r="FL17" i="22" a="1"/>
  <c r="FL17" i="22" s="1"/>
  <c r="FT17" i="22" a="1"/>
  <c r="FT17" i="22" s="1"/>
  <c r="GB17" i="22" a="1"/>
  <c r="GB17" i="22" s="1"/>
  <c r="M17" i="22" a="1"/>
  <c r="M17" i="22" s="1"/>
  <c r="BH17" i="22" a="1"/>
  <c r="BH17" i="22" s="1"/>
  <c r="DT17" i="22" a="1"/>
  <c r="DT17" i="22" s="1"/>
  <c r="FU17" i="22" a="1"/>
  <c r="FU17" i="22" s="1"/>
  <c r="GC17" i="22" a="1"/>
  <c r="GC17" i="22" s="1"/>
  <c r="T17" i="22" a="1"/>
  <c r="T17" i="22" s="1"/>
  <c r="BP17" i="22" a="1"/>
  <c r="BP17" i="22" s="1"/>
  <c r="EB17" i="22" a="1"/>
  <c r="EB17" i="22" s="1"/>
  <c r="L10" i="22"/>
  <c r="U17" i="22" a="1"/>
  <c r="U17" i="22" s="1"/>
  <c r="BO17" i="22" a="1"/>
  <c r="BO17" i="22" s="1"/>
  <c r="EA17" i="22" a="1"/>
  <c r="EA17" i="22" s="1"/>
  <c r="FG17" i="22" a="1"/>
  <c r="FG17" i="22" s="1"/>
  <c r="AB17" i="22" a="1"/>
  <c r="AB17" i="22" s="1"/>
  <c r="CF17" i="22" a="1"/>
  <c r="CF17" i="22" s="1"/>
  <c r="ER17" i="22" a="1"/>
  <c r="ER17" i="22" s="1"/>
  <c r="Q17" i="22" a="1"/>
  <c r="Q17" i="22" s="1"/>
  <c r="BW17" i="22" a="1"/>
  <c r="BW17" i="22" s="1"/>
  <c r="EI17" i="22" a="1"/>
  <c r="EI17" i="22" s="1"/>
  <c r="CN17" i="22" a="1"/>
  <c r="CN17" i="22" s="1"/>
  <c r="EZ17" i="22" a="1"/>
  <c r="EZ17" i="22" s="1"/>
  <c r="CG17" i="22" a="1"/>
  <c r="CG17" i="22" s="1"/>
  <c r="CO17" i="22" a="1"/>
  <c r="CO17" i="22" s="1"/>
  <c r="CW17" i="22" a="1"/>
  <c r="CW17" i="22" s="1"/>
  <c r="DE17" i="22" a="1"/>
  <c r="DE17" i="22" s="1"/>
  <c r="DM17" i="22" a="1"/>
  <c r="DM17" i="22" s="1"/>
  <c r="DU17" i="22" a="1"/>
  <c r="DU17" i="22" s="1"/>
  <c r="EC17" i="22" a="1"/>
  <c r="EC17" i="22" s="1"/>
  <c r="EK17" i="22" a="1"/>
  <c r="EK17" i="22" s="1"/>
  <c r="ES17" i="22" a="1"/>
  <c r="ES17" i="22" s="1"/>
  <c r="FA17" i="22" a="1"/>
  <c r="FA17" i="22" s="1"/>
  <c r="FI17" i="22" a="1"/>
  <c r="FI17" i="22" s="1"/>
  <c r="FQ17" i="22" a="1"/>
  <c r="FQ17" i="22" s="1"/>
  <c r="FY17" i="22" a="1"/>
  <c r="FY17" i="22" s="1"/>
  <c r="AJ17" i="22" a="1"/>
  <c r="AJ17" i="22" s="1"/>
  <c r="CV17" i="22" a="1"/>
  <c r="CV17" i="22" s="1"/>
  <c r="FH17" i="22" a="1"/>
  <c r="FH17" i="22" s="1"/>
  <c r="N17" i="22" a="1"/>
  <c r="N17" i="22" s="1"/>
  <c r="AD17" i="22" a="1"/>
  <c r="AD17" i="22" s="1"/>
  <c r="BB17" i="22" a="1"/>
  <c r="BB17" i="22" s="1"/>
  <c r="BJ17" i="22" a="1"/>
  <c r="BJ17" i="22" s="1"/>
  <c r="BR17" i="22" a="1"/>
  <c r="BR17" i="22" s="1"/>
  <c r="BZ17" i="22" a="1"/>
  <c r="BZ17" i="22" s="1"/>
  <c r="CH17" i="22" a="1"/>
  <c r="CH17" i="22" s="1"/>
  <c r="CP17" i="22" a="1"/>
  <c r="CP17" i="22" s="1"/>
  <c r="CX17" i="22" a="1"/>
  <c r="CX17" i="22" s="1"/>
  <c r="DF17" i="22" a="1"/>
  <c r="DF17" i="22" s="1"/>
  <c r="DN17" i="22" a="1"/>
  <c r="DN17" i="22" s="1"/>
  <c r="DV17" i="22" a="1"/>
  <c r="DV17" i="22" s="1"/>
  <c r="ED17" i="22" a="1"/>
  <c r="ED17" i="22" s="1"/>
  <c r="EL17" i="22" a="1"/>
  <c r="EL17" i="22" s="1"/>
  <c r="ET17" i="22" a="1"/>
  <c r="ET17" i="22" s="1"/>
  <c r="FB17" i="22" a="1"/>
  <c r="FB17" i="22" s="1"/>
  <c r="FJ17" i="22" a="1"/>
  <c r="FJ17" i="22" s="1"/>
  <c r="FR17" i="22" a="1"/>
  <c r="FR17" i="22" s="1"/>
  <c r="FZ17" i="22" a="1"/>
  <c r="FZ17" i="22" s="1"/>
  <c r="AR17" i="22" a="1"/>
  <c r="AR17" i="22" s="1"/>
  <c r="DD17" i="22" a="1"/>
  <c r="DD17" i="22" s="1"/>
  <c r="FP17" i="22" a="1"/>
  <c r="FP17" i="22" s="1"/>
  <c r="W17" i="22" a="1"/>
  <c r="W17" i="22" s="1"/>
  <c r="AE17" i="22" a="1"/>
  <c r="AE17" i="22" s="1"/>
  <c r="AM17" i="22" a="1"/>
  <c r="AM17" i="22" s="1"/>
  <c r="AU17" i="22" a="1"/>
  <c r="AU17" i="22" s="1"/>
  <c r="BC17" i="22" a="1"/>
  <c r="BC17" i="22" s="1"/>
  <c r="CQ17" i="22" a="1"/>
  <c r="CQ17" i="22" s="1"/>
  <c r="CY17" i="22" a="1"/>
  <c r="CY17" i="22" s="1"/>
  <c r="DG17" i="22" a="1"/>
  <c r="DG17" i="22" s="1"/>
  <c r="DW17" i="22" a="1"/>
  <c r="DW17" i="22" s="1"/>
  <c r="EM17" i="22" a="1"/>
  <c r="EM17" i="22" s="1"/>
  <c r="FC17" i="22" a="1"/>
  <c r="FC17" i="22" s="1"/>
  <c r="FK17" i="22" a="1"/>
  <c r="FK17" i="22" s="1"/>
  <c r="FS17" i="22" a="1"/>
  <c r="FS17" i="22" s="1"/>
  <c r="GA17" i="22" a="1"/>
  <c r="GA17" i="22" s="1"/>
  <c r="AZ17" i="22" a="1"/>
  <c r="AZ17" i="22" s="1"/>
  <c r="DL17" i="22" a="1"/>
  <c r="DL17" i="22" s="1"/>
  <c r="FX17" i="22" a="1"/>
  <c r="FX17" i="22" s="1"/>
  <c r="Q10" i="22"/>
  <c r="I17" i="22" a="1"/>
  <c r="I17" i="22" s="1"/>
  <c r="FF11" i="22"/>
  <c r="J17" i="22" a="1"/>
  <c r="J17" i="22" s="1"/>
  <c r="R17" i="22" a="1"/>
  <c r="R17" i="22" s="1"/>
  <c r="Z17" i="22" a="1"/>
  <c r="Z17" i="22" s="1"/>
  <c r="FG11" i="22"/>
  <c r="K17" i="22" a="1"/>
  <c r="K17" i="22" s="1"/>
  <c r="S17" i="22" a="1"/>
  <c r="S17" i="22" s="1"/>
  <c r="AA17" i="22" a="1"/>
  <c r="AA17" i="22" s="1"/>
  <c r="AI17" i="22" a="1"/>
  <c r="AI17" i="22" s="1"/>
  <c r="AQ17" i="22" a="1"/>
  <c r="AQ17" i="22" s="1"/>
  <c r="AY17" i="22" a="1"/>
  <c r="AY17" i="22" s="1"/>
  <c r="BG17" i="22" a="1"/>
  <c r="BG17" i="22" s="1"/>
  <c r="CE17" i="22" a="1"/>
  <c r="CE17" i="22" s="1"/>
  <c r="CM17" i="22" a="1"/>
  <c r="CM17" i="22" s="1"/>
  <c r="CU17" i="22" a="1"/>
  <c r="CU17" i="22" s="1"/>
  <c r="DC17" i="22" a="1"/>
  <c r="DC17" i="22" s="1"/>
  <c r="DK17" i="22" a="1"/>
  <c r="DK17" i="22" s="1"/>
  <c r="DS17" i="22" a="1"/>
  <c r="DS17" i="22" s="1"/>
  <c r="EQ17" i="22" a="1"/>
  <c r="EQ17" i="22" s="1"/>
  <c r="EY17" i="22" a="1"/>
  <c r="EY17" i="22" s="1"/>
  <c r="FO17" i="22" a="1"/>
  <c r="FO17" i="22" s="1"/>
  <c r="FW17" i="22" a="1"/>
  <c r="FW17" i="22" s="1"/>
  <c r="AK17" i="22" a="1"/>
  <c r="AK17" i="22" s="1"/>
  <c r="BQ17" i="22" a="1"/>
  <c r="BQ17" i="22" s="1"/>
  <c r="BY17" i="22" a="1"/>
  <c r="BY17" i="22" s="1"/>
  <c r="AS17" i="22" a="1"/>
  <c r="AS17" i="22" s="1"/>
  <c r="F17" i="22" a="1"/>
  <c r="F17" i="22" s="1"/>
  <c r="V17" i="22" a="1"/>
  <c r="V17" i="22" s="1"/>
  <c r="AL17" i="22" a="1"/>
  <c r="AL17" i="22" s="1"/>
  <c r="AT17" i="22" a="1"/>
  <c r="AT17" i="22" s="1"/>
  <c r="BI17" i="22" a="1"/>
  <c r="BI17" i="22" s="1"/>
  <c r="BK17" i="22" a="1"/>
  <c r="BK17" i="22" s="1"/>
  <c r="BS17" i="22" a="1"/>
  <c r="BS17" i="22" s="1"/>
  <c r="CA17" i="22" a="1"/>
  <c r="CA17" i="22" s="1"/>
  <c r="CI17" i="22" a="1"/>
  <c r="CI17" i="22" s="1"/>
  <c r="DO17" i="22" a="1"/>
  <c r="DO17" i="22" s="1"/>
  <c r="EE17" i="22" a="1"/>
  <c r="EE17" i="22" s="1"/>
  <c r="EU17" i="22" a="1"/>
  <c r="EU17" i="22" s="1"/>
  <c r="BA17" i="22" a="1"/>
  <c r="BA17" i="22" s="1"/>
  <c r="BL17" i="22" a="1"/>
  <c r="BL17" i="22" s="1"/>
  <c r="CB17" i="22" a="1"/>
  <c r="CB17" i="22" s="1"/>
  <c r="EF17" i="22" a="1"/>
  <c r="EF17" i="22" s="1"/>
  <c r="FD17" i="22" a="1"/>
  <c r="FD17" i="22" s="1"/>
  <c r="Y17" i="22" a="1"/>
  <c r="Y17" i="22" s="1"/>
  <c r="CC17" i="22" a="1"/>
  <c r="CC17" i="22" s="1"/>
  <c r="CK17" i="22" a="1"/>
  <c r="CK17" i="22" s="1"/>
  <c r="DA17" i="22" a="1"/>
  <c r="DA17" i="22" s="1"/>
  <c r="EG17" i="22" a="1"/>
  <c r="EG17" i="22" s="1"/>
  <c r="EO17" i="22" a="1"/>
  <c r="EO17" i="22" s="1"/>
  <c r="FE17" i="22" a="1"/>
  <c r="FE17" i="22" s="1"/>
  <c r="AP17" i="22" a="1"/>
  <c r="AP17" i="22" s="1"/>
  <c r="AX17" i="22" a="1"/>
  <c r="AX17" i="22" s="1"/>
  <c r="CD17" i="22" a="1"/>
  <c r="CD17" i="22" s="1"/>
  <c r="CL17" i="22" a="1"/>
  <c r="CL17" i="22" s="1"/>
  <c r="CT17" i="22" a="1"/>
  <c r="CT17" i="22" s="1"/>
  <c r="DB17" i="22" a="1"/>
  <c r="DB17" i="22" s="1"/>
  <c r="DJ17" i="22" a="1"/>
  <c r="DJ17" i="22" s="1"/>
  <c r="EP17" i="22" a="1"/>
  <c r="EP17" i="22" s="1"/>
  <c r="EX17" i="22" a="1"/>
  <c r="EX17" i="22" s="1"/>
  <c r="FV17" i="22" a="1"/>
  <c r="FV17" i="22" s="1"/>
  <c r="E20" i="22"/>
  <c r="E21" i="22"/>
  <c r="M20" i="22"/>
  <c r="M21" i="22"/>
  <c r="U20" i="22"/>
  <c r="U21" i="22"/>
  <c r="AC20" i="22"/>
  <c r="AC21" i="22"/>
  <c r="AK20" i="22"/>
  <c r="AK21" i="22"/>
  <c r="AS20" i="22"/>
  <c r="AS21" i="22"/>
  <c r="BA20" i="22"/>
  <c r="BA21" i="22"/>
  <c r="BI20" i="22"/>
  <c r="BI21" i="22"/>
  <c r="BQ20" i="22"/>
  <c r="BQ21" i="22"/>
  <c r="BY20" i="22"/>
  <c r="BY21" i="22"/>
  <c r="CG20" i="22"/>
  <c r="CG21" i="22"/>
  <c r="CG11" i="22"/>
  <c r="CO20" i="22"/>
  <c r="CO21" i="22"/>
  <c r="CO11" i="22"/>
  <c r="CW20" i="22"/>
  <c r="CW21" i="22"/>
  <c r="CW11" i="22"/>
  <c r="DE20" i="22"/>
  <c r="DE21" i="22"/>
  <c r="DM20" i="22"/>
  <c r="DM21" i="22"/>
  <c r="DU20" i="22"/>
  <c r="DU21" i="22"/>
  <c r="EC20" i="22"/>
  <c r="EC21" i="22"/>
  <c r="EK20" i="22"/>
  <c r="EK21" i="22"/>
  <c r="ES20" i="22"/>
  <c r="ES21" i="22"/>
  <c r="ES11" i="22"/>
  <c r="FA20" i="22"/>
  <c r="FA21" i="22"/>
  <c r="FA11" i="22"/>
  <c r="FI20" i="22"/>
  <c r="FI21" i="22"/>
  <c r="FI11" i="22"/>
  <c r="FQ20" i="22"/>
  <c r="FQ21" i="22"/>
  <c r="FY20" i="22"/>
  <c r="FY21" i="22"/>
  <c r="DM11" i="22"/>
  <c r="EC11" i="22"/>
  <c r="F20" i="22"/>
  <c r="F21" i="22"/>
  <c r="N20" i="22"/>
  <c r="N21" i="22"/>
  <c r="V20" i="22"/>
  <c r="V21" i="22"/>
  <c r="AD20" i="22"/>
  <c r="AD21" i="22"/>
  <c r="AL20" i="22"/>
  <c r="AL21" i="22"/>
  <c r="AT20" i="22"/>
  <c r="AT21" i="22"/>
  <c r="BB20" i="22"/>
  <c r="BB21" i="22"/>
  <c r="BB11" i="22"/>
  <c r="BJ20" i="22"/>
  <c r="BJ21" i="22"/>
  <c r="BJ11" i="22"/>
  <c r="BR20" i="22"/>
  <c r="BR21" i="22"/>
  <c r="BR11" i="22"/>
  <c r="BZ20" i="22"/>
  <c r="BZ21" i="22"/>
  <c r="BZ11" i="22"/>
  <c r="CH20" i="22"/>
  <c r="CH21" i="22"/>
  <c r="CH11" i="22"/>
  <c r="CP20" i="22"/>
  <c r="CP21" i="22"/>
  <c r="CP11" i="22"/>
  <c r="CX20" i="22"/>
  <c r="CX21" i="22"/>
  <c r="CX11" i="22"/>
  <c r="DF20" i="22"/>
  <c r="DF21" i="22"/>
  <c r="DF11" i="22"/>
  <c r="DN20" i="22"/>
  <c r="DN21" i="22"/>
  <c r="DN11" i="22"/>
  <c r="DV20" i="22"/>
  <c r="DV21" i="22"/>
  <c r="DV11" i="22"/>
  <c r="ED20" i="22"/>
  <c r="ED21" i="22"/>
  <c r="ED11" i="22"/>
  <c r="EL20" i="22"/>
  <c r="EL21" i="22"/>
  <c r="EL11" i="22"/>
  <c r="ET20" i="22"/>
  <c r="ET21" i="22"/>
  <c r="ET11" i="22"/>
  <c r="FB20" i="22"/>
  <c r="FB21" i="22"/>
  <c r="FB11" i="22"/>
  <c r="FJ20" i="22"/>
  <c r="FJ21" i="22"/>
  <c r="FJ11" i="22"/>
  <c r="FR20" i="22"/>
  <c r="FR21" i="22"/>
  <c r="FR11" i="22"/>
  <c r="FZ20" i="22"/>
  <c r="FZ21" i="22"/>
  <c r="FZ11" i="22"/>
  <c r="K10" i="22"/>
  <c r="AK11" i="22"/>
  <c r="FQ11" i="22"/>
  <c r="H21" i="22"/>
  <c r="H20" i="22"/>
  <c r="H11" i="22"/>
  <c r="P21" i="22"/>
  <c r="P20" i="22"/>
  <c r="P11" i="22"/>
  <c r="X21" i="22"/>
  <c r="X20" i="22"/>
  <c r="X11" i="22"/>
  <c r="AF21" i="22"/>
  <c r="AF20" i="22"/>
  <c r="AF11" i="22"/>
  <c r="AN21" i="22"/>
  <c r="AN20" i="22"/>
  <c r="AN11" i="22"/>
  <c r="AV21" i="22"/>
  <c r="AV20" i="22"/>
  <c r="AV11" i="22"/>
  <c r="BD21" i="22"/>
  <c r="BD20" i="22"/>
  <c r="BD11" i="22"/>
  <c r="BL21" i="22"/>
  <c r="BL20" i="22"/>
  <c r="BT21" i="22"/>
  <c r="BT20" i="22"/>
  <c r="CB21" i="22"/>
  <c r="CB20" i="22"/>
  <c r="CJ21" i="22"/>
  <c r="CJ20" i="22"/>
  <c r="CR21" i="22"/>
  <c r="CR20" i="22"/>
  <c r="CZ21" i="22"/>
  <c r="CZ20" i="22"/>
  <c r="CZ11" i="22"/>
  <c r="DH21" i="22"/>
  <c r="DH20" i="22"/>
  <c r="DH11" i="22"/>
  <c r="DP21" i="22"/>
  <c r="DP20" i="22"/>
  <c r="DP11" i="22"/>
  <c r="DX21" i="22"/>
  <c r="DX20" i="22"/>
  <c r="EF21" i="22"/>
  <c r="EF20" i="22"/>
  <c r="EN21" i="22"/>
  <c r="EN20" i="22"/>
  <c r="EV21" i="22"/>
  <c r="EV20" i="22"/>
  <c r="FD21" i="22"/>
  <c r="FD20" i="22"/>
  <c r="FL21" i="22"/>
  <c r="FL20" i="22"/>
  <c r="FL11" i="22"/>
  <c r="FT21" i="22"/>
  <c r="FT20" i="22"/>
  <c r="FT11" i="22"/>
  <c r="GB21" i="22"/>
  <c r="GB20" i="22"/>
  <c r="GB11" i="22"/>
  <c r="N11" i="22"/>
  <c r="BA11" i="22"/>
  <c r="BQ11" i="22"/>
  <c r="CR11" i="22"/>
  <c r="EV11" i="22"/>
  <c r="O20" i="22"/>
  <c r="O21" i="22"/>
  <c r="O11" i="22"/>
  <c r="AE20" i="22"/>
  <c r="AE21" i="22"/>
  <c r="AE11" i="22"/>
  <c r="BC20" i="22"/>
  <c r="BC21" i="22"/>
  <c r="BK20" i="22"/>
  <c r="BK21" i="22"/>
  <c r="CA20" i="22"/>
  <c r="CA21" i="22"/>
  <c r="CQ20" i="22"/>
  <c r="CQ21" i="22"/>
  <c r="CQ11" i="22"/>
  <c r="CY20" i="22"/>
  <c r="CY21" i="22"/>
  <c r="CY11" i="22"/>
  <c r="DW20" i="22"/>
  <c r="DW21" i="22"/>
  <c r="EM20" i="22"/>
  <c r="EM21" i="22"/>
  <c r="EU20" i="22"/>
  <c r="EU21" i="22"/>
  <c r="FK20" i="22"/>
  <c r="FK21" i="22"/>
  <c r="FK11" i="22"/>
  <c r="GA20" i="22"/>
  <c r="GA21" i="22"/>
  <c r="I21" i="22"/>
  <c r="I20" i="22"/>
  <c r="I11" i="22"/>
  <c r="Q21" i="22"/>
  <c r="Q20" i="22"/>
  <c r="Q11" i="22"/>
  <c r="Y21" i="22"/>
  <c r="Y20" i="22"/>
  <c r="Y11" i="22"/>
  <c r="AG21" i="22"/>
  <c r="AG20" i="22"/>
  <c r="AG11" i="22"/>
  <c r="AO21" i="22"/>
  <c r="AO20" i="22"/>
  <c r="AO11" i="22"/>
  <c r="AW21" i="22"/>
  <c r="AW20" i="22"/>
  <c r="AW11" i="22"/>
  <c r="BE21" i="22"/>
  <c r="BE20" i="22"/>
  <c r="BE11" i="22"/>
  <c r="BM21" i="22"/>
  <c r="BM20" i="22"/>
  <c r="BM11" i="22"/>
  <c r="BU21" i="22"/>
  <c r="BU20" i="22"/>
  <c r="CC21" i="22"/>
  <c r="CC20" i="22"/>
  <c r="CK21" i="22"/>
  <c r="CK20" i="22"/>
  <c r="CS21" i="22"/>
  <c r="CS20" i="22"/>
  <c r="DA21" i="22"/>
  <c r="DA20" i="22"/>
  <c r="DI21" i="22"/>
  <c r="DI20" i="22"/>
  <c r="DI11" i="22"/>
  <c r="DQ21" i="22"/>
  <c r="DQ20" i="22"/>
  <c r="DQ11" i="22"/>
  <c r="DY21" i="22"/>
  <c r="DY20" i="22"/>
  <c r="DY11" i="22"/>
  <c r="EG21" i="22"/>
  <c r="EG20" i="22"/>
  <c r="EO21" i="22"/>
  <c r="EO20" i="22"/>
  <c r="EW21" i="22"/>
  <c r="EW20" i="22"/>
  <c r="FE21" i="22"/>
  <c r="FE20" i="22"/>
  <c r="FM21" i="22"/>
  <c r="FM20" i="22"/>
  <c r="FU21" i="22"/>
  <c r="FU20" i="22"/>
  <c r="FU11" i="22"/>
  <c r="GC21" i="22"/>
  <c r="GC20" i="22"/>
  <c r="GC11" i="22"/>
  <c r="AC11" i="22"/>
  <c r="BC11" i="22"/>
  <c r="CS11" i="22"/>
  <c r="DE11" i="22"/>
  <c r="DU11" i="22"/>
  <c r="EK11" i="22"/>
  <c r="EW11" i="22"/>
  <c r="G20" i="22"/>
  <c r="G21" i="22"/>
  <c r="G11" i="22"/>
  <c r="AM20" i="22"/>
  <c r="AM21" i="22"/>
  <c r="AM11" i="22"/>
  <c r="DO20" i="22"/>
  <c r="DO21" i="22"/>
  <c r="CL20" i="22"/>
  <c r="CL21" i="22"/>
  <c r="DB20" i="22"/>
  <c r="DB21" i="22"/>
  <c r="DR20" i="22"/>
  <c r="DR21" i="22"/>
  <c r="DR11" i="22"/>
  <c r="DZ20" i="22"/>
  <c r="DZ21" i="22"/>
  <c r="DZ11" i="22"/>
  <c r="EP20" i="22"/>
  <c r="EP21" i="22"/>
  <c r="FF20" i="22"/>
  <c r="FF21" i="22"/>
  <c r="FN20" i="22"/>
  <c r="FN21" i="22"/>
  <c r="GD20" i="22"/>
  <c r="GD21" i="22"/>
  <c r="GD11" i="22"/>
  <c r="E11" i="22"/>
  <c r="AD11" i="22"/>
  <c r="BT11" i="22"/>
  <c r="DW11" i="22"/>
  <c r="EM11" i="22"/>
  <c r="FM11" i="22"/>
  <c r="FY11" i="22"/>
  <c r="W20" i="22"/>
  <c r="W21" i="22"/>
  <c r="W11" i="22"/>
  <c r="AU20" i="22"/>
  <c r="AU21" i="22"/>
  <c r="AU11" i="22"/>
  <c r="BS20" i="22"/>
  <c r="BS21" i="22"/>
  <c r="CI20" i="22"/>
  <c r="CI21" i="22"/>
  <c r="DG20" i="22"/>
  <c r="DG21" i="22"/>
  <c r="DG11" i="22"/>
  <c r="EE20" i="22"/>
  <c r="EE21" i="22"/>
  <c r="FC20" i="22"/>
  <c r="FC21" i="22"/>
  <c r="FC11" i="22"/>
  <c r="FS20" i="22"/>
  <c r="FS21" i="22"/>
  <c r="FS11" i="22"/>
  <c r="J20" i="22"/>
  <c r="J21" i="22"/>
  <c r="R20" i="22"/>
  <c r="R21" i="22"/>
  <c r="Z20" i="22"/>
  <c r="Z21" i="22"/>
  <c r="AH20" i="22"/>
  <c r="AH21" i="22"/>
  <c r="AP20" i="22"/>
  <c r="AP21" i="22"/>
  <c r="AX20" i="22"/>
  <c r="AX21" i="22"/>
  <c r="BF20" i="22"/>
  <c r="BF21" i="22"/>
  <c r="BF11" i="22"/>
  <c r="BN20" i="22"/>
  <c r="BN21" i="22"/>
  <c r="BN11" i="22"/>
  <c r="BV20" i="22"/>
  <c r="BV21" i="22"/>
  <c r="BV11" i="22"/>
  <c r="CD20" i="22"/>
  <c r="CD21" i="22"/>
  <c r="CT20" i="22"/>
  <c r="CT21" i="22"/>
  <c r="DJ20" i="22"/>
  <c r="DJ21" i="22"/>
  <c r="EH20" i="22"/>
  <c r="EH21" i="22"/>
  <c r="EH11" i="22"/>
  <c r="EX20" i="22"/>
  <c r="EX21" i="22"/>
  <c r="FV20" i="22"/>
  <c r="FV21" i="22"/>
  <c r="F11" i="22"/>
  <c r="AH11" i="22"/>
  <c r="AS11" i="22"/>
  <c r="BU11" i="22"/>
  <c r="CJ11" i="22"/>
  <c r="DX11" i="22"/>
  <c r="EN11" i="22"/>
  <c r="FN11" i="22"/>
  <c r="GA11" i="22"/>
  <c r="K20" i="22"/>
  <c r="K21" i="22"/>
  <c r="S20" i="22"/>
  <c r="S21" i="22"/>
  <c r="AA20" i="22"/>
  <c r="AA21" i="22"/>
  <c r="AI20" i="22"/>
  <c r="AI21" i="22"/>
  <c r="AQ20" i="22"/>
  <c r="AQ21" i="22"/>
  <c r="AY20" i="22"/>
  <c r="AY21" i="22"/>
  <c r="BG20" i="22"/>
  <c r="BG21" i="22"/>
  <c r="BO20" i="22"/>
  <c r="BO21" i="22"/>
  <c r="BW20" i="22"/>
  <c r="BW21" i="22"/>
  <c r="CE20" i="22"/>
  <c r="CE21" i="22"/>
  <c r="CM20" i="22"/>
  <c r="CM21" i="22"/>
  <c r="CU20" i="22"/>
  <c r="CU21" i="22"/>
  <c r="DC20" i="22"/>
  <c r="DC21" i="22"/>
  <c r="DK20" i="22"/>
  <c r="DK21" i="22"/>
  <c r="DS20" i="22"/>
  <c r="DS21" i="22"/>
  <c r="EA20" i="22"/>
  <c r="EA21" i="22"/>
  <c r="EI20" i="22"/>
  <c r="EI21" i="22"/>
  <c r="EQ20" i="22"/>
  <c r="EQ21" i="22"/>
  <c r="EY20" i="22"/>
  <c r="EY21" i="22"/>
  <c r="FG20" i="22"/>
  <c r="FG21" i="22"/>
  <c r="FO20" i="22"/>
  <c r="FO21" i="22"/>
  <c r="FW20" i="22"/>
  <c r="FW21" i="22"/>
  <c r="BW11" i="22"/>
  <c r="EI11" i="22"/>
  <c r="L20" i="22"/>
  <c r="L21" i="22"/>
  <c r="T20" i="22"/>
  <c r="T21" i="22"/>
  <c r="AB20" i="22"/>
  <c r="AB21" i="22"/>
  <c r="AJ20" i="22"/>
  <c r="AJ21" i="22"/>
  <c r="AR20" i="22"/>
  <c r="AR21" i="22"/>
  <c r="AZ20" i="22"/>
  <c r="AZ21" i="22"/>
  <c r="BH20" i="22"/>
  <c r="BH21" i="22"/>
  <c r="BP20" i="22"/>
  <c r="BP21" i="22"/>
  <c r="BX20" i="22"/>
  <c r="BX21" i="22"/>
  <c r="CF20" i="22"/>
  <c r="CF21" i="22"/>
  <c r="CN20" i="22"/>
  <c r="CN21" i="22"/>
  <c r="CV20" i="22"/>
  <c r="CV21" i="22"/>
  <c r="DD20" i="22"/>
  <c r="DD21" i="22"/>
  <c r="DL20" i="22"/>
  <c r="DL21" i="22"/>
  <c r="DT20" i="22"/>
  <c r="DT21" i="22"/>
  <c r="EB20" i="22"/>
  <c r="EB21" i="22"/>
  <c r="EJ20" i="22"/>
  <c r="EJ21" i="22"/>
  <c r="ER20" i="22"/>
  <c r="ER21" i="22"/>
  <c r="EZ20" i="22"/>
  <c r="EZ21" i="22"/>
  <c r="FH20" i="22"/>
  <c r="FH21" i="22"/>
  <c r="FP20" i="22"/>
  <c r="FP21" i="22"/>
  <c r="FX20" i="22"/>
  <c r="FX21" i="22"/>
  <c r="BO11" i="22"/>
  <c r="BX11" i="22"/>
  <c r="EA11" i="22"/>
  <c r="EJ11" i="22"/>
  <c r="I90" i="22"/>
  <c r="I69" i="22"/>
  <c r="H113" i="22"/>
  <c r="H92" i="22"/>
  <c r="H111" i="22"/>
  <c r="I110" i="22"/>
  <c r="H104" i="22"/>
  <c r="I68" i="22"/>
  <c r="J51" i="22"/>
  <c r="J71" i="22" s="1"/>
  <c r="J42" i="22"/>
  <c r="J62" i="22" s="1"/>
  <c r="H89" i="22"/>
  <c r="H110" i="22"/>
  <c r="H90" i="22"/>
  <c r="H62" i="22"/>
  <c r="K49" i="22"/>
  <c r="K48" i="22"/>
  <c r="J49" i="22"/>
  <c r="J48" i="22"/>
  <c r="I113" i="22"/>
  <c r="I104" i="22"/>
  <c r="I92" i="22"/>
  <c r="I83" i="22"/>
  <c r="K51" i="22"/>
  <c r="K42" i="22"/>
  <c r="J113" i="22" l="1"/>
  <c r="J83" i="22"/>
  <c r="J104" i="22"/>
  <c r="J92" i="22"/>
  <c r="K62" i="22"/>
  <c r="K83" i="22"/>
  <c r="K104" i="22"/>
  <c r="K110" i="22"/>
  <c r="K89" i="22"/>
  <c r="K68" i="22"/>
  <c r="K111" i="22"/>
  <c r="K90" i="22"/>
  <c r="K69" i="22"/>
  <c r="J68" i="22"/>
  <c r="J89" i="22"/>
  <c r="J110" i="22"/>
  <c r="K71" i="22"/>
  <c r="K92" i="22"/>
  <c r="K113" i="22"/>
  <c r="J69" i="22"/>
  <c r="J90" i="22"/>
  <c r="J111" i="22"/>
  <c r="C15" i="19" l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C73" i="19" s="1"/>
  <c r="C74" i="19" s="1"/>
  <c r="C75" i="19" s="1"/>
  <c r="C76" i="19" s="1"/>
  <c r="C77" i="19" s="1"/>
  <c r="C78" i="19" s="1"/>
  <c r="C79" i="19" s="1"/>
  <c r="C873" i="19"/>
  <c r="C874" i="19" s="1"/>
  <c r="C875" i="19" s="1"/>
  <c r="C876" i="19" s="1"/>
  <c r="C877" i="19" s="1"/>
  <c r="C878" i="19" s="1"/>
  <c r="C879" i="19" s="1"/>
  <c r="C880" i="19" s="1"/>
  <c r="C881" i="19" s="1"/>
  <c r="C882" i="19" s="1"/>
  <c r="C883" i="19" s="1"/>
  <c r="C884" i="19" s="1"/>
  <c r="C885" i="19" s="1"/>
  <c r="C886" i="19" s="1"/>
  <c r="C887" i="19" s="1"/>
  <c r="C888" i="19" s="1"/>
  <c r="C889" i="19" s="1"/>
  <c r="C890" i="19" s="1"/>
  <c r="C891" i="19" s="1"/>
  <c r="C892" i="19" s="1"/>
  <c r="C893" i="19" s="1"/>
  <c r="C894" i="19" s="1"/>
  <c r="C895" i="19" s="1"/>
  <c r="C896" i="19" s="1"/>
  <c r="C897" i="19" s="1"/>
  <c r="C898" i="19" s="1"/>
  <c r="C899" i="19" s="1"/>
  <c r="C900" i="19" s="1"/>
  <c r="C901" i="19" s="1"/>
  <c r="C902" i="19" s="1"/>
  <c r="C903" i="19" s="1"/>
  <c r="C904" i="19" s="1"/>
  <c r="C905" i="19" s="1"/>
  <c r="C906" i="19" s="1"/>
  <c r="C907" i="19" s="1"/>
  <c r="C908" i="19" s="1"/>
  <c r="C909" i="19" s="1"/>
  <c r="C910" i="19" s="1"/>
  <c r="C911" i="19" s="1"/>
  <c r="C912" i="19" s="1"/>
  <c r="C913" i="19" s="1"/>
  <c r="C914" i="19" s="1"/>
  <c r="C915" i="19" s="1"/>
  <c r="C916" i="19" s="1"/>
  <c r="C917" i="19" s="1"/>
  <c r="C918" i="19" s="1"/>
  <c r="C919" i="19" s="1"/>
  <c r="C920" i="19" s="1"/>
  <c r="C921" i="19" s="1"/>
  <c r="C922" i="19" s="1"/>
  <c r="C923" i="19" s="1"/>
  <c r="C924" i="19" s="1"/>
  <c r="C925" i="19" s="1"/>
  <c r="C926" i="19" s="1"/>
  <c r="C927" i="19" s="1"/>
  <c r="C928" i="19" s="1"/>
  <c r="C929" i="19" s="1"/>
  <c r="C930" i="19" s="1"/>
  <c r="C931" i="19" s="1"/>
  <c r="C932" i="19" s="1"/>
  <c r="C933" i="19" s="1"/>
  <c r="C934" i="19" s="1"/>
  <c r="C935" i="19" s="1"/>
  <c r="C936" i="19" s="1"/>
  <c r="C937" i="19" s="1"/>
  <c r="C807" i="19"/>
  <c r="C808" i="19" s="1"/>
  <c r="C809" i="19" s="1"/>
  <c r="C810" i="19" s="1"/>
  <c r="C811" i="19" s="1"/>
  <c r="C812" i="19" s="1"/>
  <c r="C813" i="19" s="1"/>
  <c r="C814" i="19" s="1"/>
  <c r="C815" i="19" s="1"/>
  <c r="C816" i="19" s="1"/>
  <c r="C817" i="19" s="1"/>
  <c r="C818" i="19" s="1"/>
  <c r="C819" i="19" s="1"/>
  <c r="C820" i="19" s="1"/>
  <c r="C821" i="19" s="1"/>
  <c r="C822" i="19" s="1"/>
  <c r="C823" i="19" s="1"/>
  <c r="C824" i="19" s="1"/>
  <c r="C825" i="19" s="1"/>
  <c r="C826" i="19" s="1"/>
  <c r="C827" i="19" s="1"/>
  <c r="C828" i="19" s="1"/>
  <c r="C829" i="19" s="1"/>
  <c r="C830" i="19" s="1"/>
  <c r="C831" i="19" s="1"/>
  <c r="C832" i="19" s="1"/>
  <c r="C833" i="19" s="1"/>
  <c r="C834" i="19" s="1"/>
  <c r="C835" i="19" s="1"/>
  <c r="C836" i="19" s="1"/>
  <c r="C837" i="19" s="1"/>
  <c r="C838" i="19" s="1"/>
  <c r="C839" i="19" s="1"/>
  <c r="C840" i="19" s="1"/>
  <c r="C841" i="19" s="1"/>
  <c r="C842" i="19" s="1"/>
  <c r="C843" i="19" s="1"/>
  <c r="C844" i="19" s="1"/>
  <c r="C845" i="19" s="1"/>
  <c r="C846" i="19" s="1"/>
  <c r="C847" i="19" s="1"/>
  <c r="C848" i="19" s="1"/>
  <c r="C849" i="19" s="1"/>
  <c r="C850" i="19" s="1"/>
  <c r="C851" i="19" s="1"/>
  <c r="C852" i="19" s="1"/>
  <c r="C853" i="19" s="1"/>
  <c r="C854" i="19" s="1"/>
  <c r="C855" i="19" s="1"/>
  <c r="C856" i="19" s="1"/>
  <c r="C857" i="19" s="1"/>
  <c r="C858" i="19" s="1"/>
  <c r="C859" i="19" s="1"/>
  <c r="C860" i="19" s="1"/>
  <c r="C861" i="19" s="1"/>
  <c r="C862" i="19" s="1"/>
  <c r="C863" i="19" s="1"/>
  <c r="C864" i="19" s="1"/>
  <c r="C865" i="19" s="1"/>
  <c r="C866" i="19" s="1"/>
  <c r="C867" i="19" s="1"/>
  <c r="C868" i="19" s="1"/>
  <c r="C869" i="19" s="1"/>
  <c r="C870" i="19" s="1"/>
  <c r="C871" i="19" s="1"/>
  <c r="C741" i="19"/>
  <c r="C742" i="19" s="1"/>
  <c r="C743" i="19" s="1"/>
  <c r="C744" i="19" s="1"/>
  <c r="C745" i="19" s="1"/>
  <c r="C746" i="19" s="1"/>
  <c r="C747" i="19" s="1"/>
  <c r="C748" i="19" s="1"/>
  <c r="C749" i="19" s="1"/>
  <c r="C750" i="19" s="1"/>
  <c r="C751" i="19" s="1"/>
  <c r="C752" i="19" s="1"/>
  <c r="C753" i="19" s="1"/>
  <c r="C754" i="19" s="1"/>
  <c r="C755" i="19" s="1"/>
  <c r="C756" i="19" s="1"/>
  <c r="C757" i="19" s="1"/>
  <c r="C758" i="19" s="1"/>
  <c r="C759" i="19" s="1"/>
  <c r="C760" i="19" s="1"/>
  <c r="C761" i="19" s="1"/>
  <c r="C762" i="19" s="1"/>
  <c r="C763" i="19" s="1"/>
  <c r="C764" i="19" s="1"/>
  <c r="C765" i="19" s="1"/>
  <c r="C766" i="19" s="1"/>
  <c r="C767" i="19" s="1"/>
  <c r="C768" i="19" s="1"/>
  <c r="C769" i="19" s="1"/>
  <c r="C770" i="19" s="1"/>
  <c r="C771" i="19" s="1"/>
  <c r="C772" i="19" s="1"/>
  <c r="C773" i="19" s="1"/>
  <c r="C774" i="19" s="1"/>
  <c r="C775" i="19" s="1"/>
  <c r="C776" i="19" s="1"/>
  <c r="C777" i="19" s="1"/>
  <c r="C778" i="19" s="1"/>
  <c r="C779" i="19" s="1"/>
  <c r="C780" i="19" s="1"/>
  <c r="C781" i="19" s="1"/>
  <c r="C782" i="19" s="1"/>
  <c r="C783" i="19" s="1"/>
  <c r="C784" i="19" s="1"/>
  <c r="C785" i="19" s="1"/>
  <c r="C786" i="19" s="1"/>
  <c r="C787" i="19" s="1"/>
  <c r="C788" i="19" s="1"/>
  <c r="C789" i="19" s="1"/>
  <c r="C790" i="19" s="1"/>
  <c r="C791" i="19" s="1"/>
  <c r="C792" i="19" s="1"/>
  <c r="C793" i="19" s="1"/>
  <c r="C794" i="19" s="1"/>
  <c r="C795" i="19" s="1"/>
  <c r="C796" i="19" s="1"/>
  <c r="C797" i="19" s="1"/>
  <c r="C798" i="19" s="1"/>
  <c r="C799" i="19" s="1"/>
  <c r="C800" i="19" s="1"/>
  <c r="C801" i="19" s="1"/>
  <c r="C802" i="19" s="1"/>
  <c r="C803" i="19" s="1"/>
  <c r="C804" i="19" s="1"/>
  <c r="C805" i="19" s="1"/>
  <c r="C675" i="19"/>
  <c r="C676" i="19" s="1"/>
  <c r="C677" i="19" s="1"/>
  <c r="C678" i="19" s="1"/>
  <c r="C679" i="19" s="1"/>
  <c r="C680" i="19" s="1"/>
  <c r="C681" i="19" s="1"/>
  <c r="C682" i="19" s="1"/>
  <c r="C683" i="19" s="1"/>
  <c r="C684" i="19" s="1"/>
  <c r="C685" i="19" s="1"/>
  <c r="C686" i="19" s="1"/>
  <c r="C687" i="19" s="1"/>
  <c r="C688" i="19" s="1"/>
  <c r="C689" i="19" s="1"/>
  <c r="C690" i="19" s="1"/>
  <c r="C691" i="19" s="1"/>
  <c r="C692" i="19" s="1"/>
  <c r="C693" i="19" s="1"/>
  <c r="C694" i="19" s="1"/>
  <c r="C695" i="19" s="1"/>
  <c r="C696" i="19" s="1"/>
  <c r="C697" i="19" s="1"/>
  <c r="C698" i="19" s="1"/>
  <c r="C699" i="19" s="1"/>
  <c r="C700" i="19" s="1"/>
  <c r="C701" i="19" s="1"/>
  <c r="C702" i="19" s="1"/>
  <c r="C703" i="19" s="1"/>
  <c r="C704" i="19" s="1"/>
  <c r="C705" i="19" s="1"/>
  <c r="C706" i="19" s="1"/>
  <c r="C707" i="19" s="1"/>
  <c r="C708" i="19" s="1"/>
  <c r="C709" i="19" s="1"/>
  <c r="C710" i="19" s="1"/>
  <c r="C711" i="19" s="1"/>
  <c r="C712" i="19" s="1"/>
  <c r="C713" i="19" s="1"/>
  <c r="C714" i="19" s="1"/>
  <c r="C715" i="19" s="1"/>
  <c r="C716" i="19" s="1"/>
  <c r="C717" i="19" s="1"/>
  <c r="C718" i="19" s="1"/>
  <c r="C719" i="19" s="1"/>
  <c r="C720" i="19" s="1"/>
  <c r="C721" i="19" s="1"/>
  <c r="C722" i="19" s="1"/>
  <c r="C723" i="19" s="1"/>
  <c r="C724" i="19" s="1"/>
  <c r="C725" i="19" s="1"/>
  <c r="C726" i="19" s="1"/>
  <c r="C727" i="19" s="1"/>
  <c r="C728" i="19" s="1"/>
  <c r="C729" i="19" s="1"/>
  <c r="C730" i="19" s="1"/>
  <c r="C731" i="19" s="1"/>
  <c r="C732" i="19" s="1"/>
  <c r="C733" i="19" s="1"/>
  <c r="C734" i="19" s="1"/>
  <c r="C735" i="19" s="1"/>
  <c r="C736" i="19" s="1"/>
  <c r="C737" i="19" s="1"/>
  <c r="C738" i="19" s="1"/>
  <c r="C739" i="19" s="1"/>
  <c r="C609" i="19"/>
  <c r="C610" i="19" s="1"/>
  <c r="C611" i="19" s="1"/>
  <c r="C612" i="19" s="1"/>
  <c r="C613" i="19" s="1"/>
  <c r="C614" i="19" s="1"/>
  <c r="C615" i="19" s="1"/>
  <c r="C616" i="19" s="1"/>
  <c r="C617" i="19" s="1"/>
  <c r="C618" i="19" s="1"/>
  <c r="C619" i="19" s="1"/>
  <c r="C620" i="19" s="1"/>
  <c r="C621" i="19" s="1"/>
  <c r="C622" i="19" s="1"/>
  <c r="C623" i="19" s="1"/>
  <c r="C624" i="19" s="1"/>
  <c r="C625" i="19" s="1"/>
  <c r="C626" i="19" s="1"/>
  <c r="C627" i="19" s="1"/>
  <c r="C628" i="19" s="1"/>
  <c r="C629" i="19" s="1"/>
  <c r="C630" i="19" s="1"/>
  <c r="C631" i="19" s="1"/>
  <c r="C632" i="19" s="1"/>
  <c r="C633" i="19" s="1"/>
  <c r="C634" i="19" s="1"/>
  <c r="C635" i="19" s="1"/>
  <c r="C636" i="19" s="1"/>
  <c r="C637" i="19" s="1"/>
  <c r="C638" i="19" s="1"/>
  <c r="C639" i="19" s="1"/>
  <c r="C640" i="19" s="1"/>
  <c r="C641" i="19" s="1"/>
  <c r="C642" i="19" s="1"/>
  <c r="C643" i="19" s="1"/>
  <c r="C644" i="19" s="1"/>
  <c r="C645" i="19" s="1"/>
  <c r="C646" i="19" s="1"/>
  <c r="C647" i="19" s="1"/>
  <c r="C648" i="19" s="1"/>
  <c r="C649" i="19" s="1"/>
  <c r="C650" i="19" s="1"/>
  <c r="C651" i="19" s="1"/>
  <c r="C652" i="19" s="1"/>
  <c r="C653" i="19" s="1"/>
  <c r="C654" i="19" s="1"/>
  <c r="C655" i="19" s="1"/>
  <c r="C656" i="19" s="1"/>
  <c r="C657" i="19" s="1"/>
  <c r="C658" i="19" s="1"/>
  <c r="C659" i="19" s="1"/>
  <c r="C660" i="19" s="1"/>
  <c r="C661" i="19" s="1"/>
  <c r="C662" i="19" s="1"/>
  <c r="C663" i="19" s="1"/>
  <c r="C664" i="19" s="1"/>
  <c r="C665" i="19" s="1"/>
  <c r="C666" i="19" s="1"/>
  <c r="C667" i="19" s="1"/>
  <c r="C668" i="19" s="1"/>
  <c r="C669" i="19" s="1"/>
  <c r="C670" i="19" s="1"/>
  <c r="C671" i="19" s="1"/>
  <c r="C672" i="19" s="1"/>
  <c r="C673" i="19" s="1"/>
  <c r="C543" i="19"/>
  <c r="C544" i="19" s="1"/>
  <c r="C545" i="19" s="1"/>
  <c r="C546" i="19" s="1"/>
  <c r="C547" i="19" s="1"/>
  <c r="C548" i="19" s="1"/>
  <c r="C549" i="19" s="1"/>
  <c r="C550" i="19" s="1"/>
  <c r="C551" i="19" s="1"/>
  <c r="C552" i="19" s="1"/>
  <c r="C553" i="19" s="1"/>
  <c r="C554" i="19" s="1"/>
  <c r="C555" i="19" s="1"/>
  <c r="C556" i="19" s="1"/>
  <c r="C557" i="19" s="1"/>
  <c r="C558" i="19" s="1"/>
  <c r="C559" i="19" s="1"/>
  <c r="C560" i="19" s="1"/>
  <c r="C561" i="19" s="1"/>
  <c r="C562" i="19" s="1"/>
  <c r="C563" i="19" s="1"/>
  <c r="C564" i="19" s="1"/>
  <c r="C565" i="19" s="1"/>
  <c r="C566" i="19" s="1"/>
  <c r="C567" i="19" s="1"/>
  <c r="C568" i="19" s="1"/>
  <c r="C569" i="19" s="1"/>
  <c r="C570" i="19" s="1"/>
  <c r="C571" i="19" s="1"/>
  <c r="C572" i="19" s="1"/>
  <c r="C573" i="19" s="1"/>
  <c r="C574" i="19" s="1"/>
  <c r="C575" i="19" s="1"/>
  <c r="C576" i="19" s="1"/>
  <c r="C577" i="19" s="1"/>
  <c r="C578" i="19" s="1"/>
  <c r="C579" i="19" s="1"/>
  <c r="C580" i="19" s="1"/>
  <c r="C581" i="19" s="1"/>
  <c r="C582" i="19" s="1"/>
  <c r="C583" i="19" s="1"/>
  <c r="C584" i="19" s="1"/>
  <c r="C585" i="19" s="1"/>
  <c r="C586" i="19" s="1"/>
  <c r="C587" i="19" s="1"/>
  <c r="C588" i="19" s="1"/>
  <c r="C589" i="19" s="1"/>
  <c r="C590" i="19" s="1"/>
  <c r="C591" i="19" s="1"/>
  <c r="C592" i="19" s="1"/>
  <c r="C593" i="19" s="1"/>
  <c r="C594" i="19" s="1"/>
  <c r="C595" i="19" s="1"/>
  <c r="C596" i="19" s="1"/>
  <c r="C597" i="19" s="1"/>
  <c r="C598" i="19" s="1"/>
  <c r="C599" i="19" s="1"/>
  <c r="C600" i="19" s="1"/>
  <c r="C601" i="19" s="1"/>
  <c r="C602" i="19" s="1"/>
  <c r="C603" i="19" s="1"/>
  <c r="C604" i="19" s="1"/>
  <c r="C605" i="19" s="1"/>
  <c r="C606" i="19" s="1"/>
  <c r="C607" i="19" s="1"/>
  <c r="C477" i="19"/>
  <c r="C478" i="19" s="1"/>
  <c r="C479" i="19" s="1"/>
  <c r="C480" i="19" s="1"/>
  <c r="C481" i="19" s="1"/>
  <c r="C482" i="19" s="1"/>
  <c r="C483" i="19" s="1"/>
  <c r="C484" i="19" s="1"/>
  <c r="C485" i="19" s="1"/>
  <c r="C486" i="19" s="1"/>
  <c r="C487" i="19" s="1"/>
  <c r="C488" i="19" s="1"/>
  <c r="C489" i="19" s="1"/>
  <c r="C490" i="19" s="1"/>
  <c r="C491" i="19" s="1"/>
  <c r="C492" i="19" s="1"/>
  <c r="C493" i="19" s="1"/>
  <c r="C494" i="19" s="1"/>
  <c r="C495" i="19" s="1"/>
  <c r="C496" i="19" s="1"/>
  <c r="C497" i="19" s="1"/>
  <c r="C498" i="19" s="1"/>
  <c r="C499" i="19" s="1"/>
  <c r="C500" i="19" s="1"/>
  <c r="C501" i="19" s="1"/>
  <c r="C502" i="19" s="1"/>
  <c r="C503" i="19" s="1"/>
  <c r="C504" i="19" s="1"/>
  <c r="C505" i="19" s="1"/>
  <c r="C506" i="19" s="1"/>
  <c r="C507" i="19" s="1"/>
  <c r="C508" i="19" s="1"/>
  <c r="C509" i="19" s="1"/>
  <c r="C510" i="19" s="1"/>
  <c r="C511" i="19" s="1"/>
  <c r="C512" i="19" s="1"/>
  <c r="C513" i="19" s="1"/>
  <c r="C514" i="19" s="1"/>
  <c r="C515" i="19" s="1"/>
  <c r="C516" i="19" s="1"/>
  <c r="C517" i="19" s="1"/>
  <c r="C518" i="19" s="1"/>
  <c r="C519" i="19" s="1"/>
  <c r="C520" i="19" s="1"/>
  <c r="C521" i="19" s="1"/>
  <c r="C522" i="19" s="1"/>
  <c r="C523" i="19" s="1"/>
  <c r="C524" i="19" s="1"/>
  <c r="C525" i="19" s="1"/>
  <c r="C526" i="19" s="1"/>
  <c r="C527" i="19" s="1"/>
  <c r="C528" i="19" s="1"/>
  <c r="C529" i="19" s="1"/>
  <c r="C530" i="19" s="1"/>
  <c r="C531" i="19" s="1"/>
  <c r="C532" i="19" s="1"/>
  <c r="C533" i="19" s="1"/>
  <c r="C534" i="19" s="1"/>
  <c r="C535" i="19" s="1"/>
  <c r="C536" i="19" s="1"/>
  <c r="C537" i="19" s="1"/>
  <c r="C538" i="19" s="1"/>
  <c r="C539" i="19" s="1"/>
  <c r="C540" i="19" s="1"/>
  <c r="C541" i="19" s="1"/>
  <c r="C411" i="19"/>
  <c r="C412" i="19" s="1"/>
  <c r="C413" i="19" s="1"/>
  <c r="C414" i="19" s="1"/>
  <c r="C415" i="19" s="1"/>
  <c r="C416" i="19" s="1"/>
  <c r="C417" i="19" s="1"/>
  <c r="C418" i="19" s="1"/>
  <c r="C419" i="19" s="1"/>
  <c r="C420" i="19" s="1"/>
  <c r="C421" i="19" s="1"/>
  <c r="C422" i="19" s="1"/>
  <c r="C423" i="19" s="1"/>
  <c r="C424" i="19" s="1"/>
  <c r="C425" i="19" s="1"/>
  <c r="C426" i="19" s="1"/>
  <c r="C427" i="19" s="1"/>
  <c r="C428" i="19" s="1"/>
  <c r="C429" i="19" s="1"/>
  <c r="C430" i="19" s="1"/>
  <c r="C431" i="19" s="1"/>
  <c r="C432" i="19" s="1"/>
  <c r="C433" i="19" s="1"/>
  <c r="C434" i="19" s="1"/>
  <c r="C435" i="19" s="1"/>
  <c r="C436" i="19" s="1"/>
  <c r="C437" i="19" s="1"/>
  <c r="C438" i="19" s="1"/>
  <c r="C439" i="19" s="1"/>
  <c r="C440" i="19" s="1"/>
  <c r="C441" i="19" s="1"/>
  <c r="C442" i="19" s="1"/>
  <c r="C443" i="19" s="1"/>
  <c r="C444" i="19" s="1"/>
  <c r="C445" i="19" s="1"/>
  <c r="C446" i="19" s="1"/>
  <c r="C447" i="19" s="1"/>
  <c r="C448" i="19" s="1"/>
  <c r="C449" i="19" s="1"/>
  <c r="C450" i="19" s="1"/>
  <c r="C451" i="19" s="1"/>
  <c r="C452" i="19" s="1"/>
  <c r="C453" i="19" s="1"/>
  <c r="C454" i="19" s="1"/>
  <c r="C455" i="19" s="1"/>
  <c r="C456" i="19" s="1"/>
  <c r="C457" i="19" s="1"/>
  <c r="C458" i="19" s="1"/>
  <c r="C459" i="19" s="1"/>
  <c r="C460" i="19" s="1"/>
  <c r="C461" i="19" s="1"/>
  <c r="C462" i="19" s="1"/>
  <c r="C463" i="19" s="1"/>
  <c r="C464" i="19" s="1"/>
  <c r="C465" i="19" s="1"/>
  <c r="C466" i="19" s="1"/>
  <c r="C467" i="19" s="1"/>
  <c r="C468" i="19" s="1"/>
  <c r="C469" i="19" s="1"/>
  <c r="C470" i="19" s="1"/>
  <c r="C471" i="19" s="1"/>
  <c r="C472" i="19" s="1"/>
  <c r="C473" i="19" s="1"/>
  <c r="C474" i="19" s="1"/>
  <c r="C475" i="19" s="1"/>
  <c r="C345" i="19"/>
  <c r="C346" i="19" s="1"/>
  <c r="C347" i="19" s="1"/>
  <c r="C348" i="19" s="1"/>
  <c r="C349" i="19" s="1"/>
  <c r="C350" i="19" s="1"/>
  <c r="C351" i="19" s="1"/>
  <c r="C352" i="19" s="1"/>
  <c r="C353" i="19" s="1"/>
  <c r="C354" i="19" s="1"/>
  <c r="C355" i="19" s="1"/>
  <c r="C356" i="19" s="1"/>
  <c r="C357" i="19" s="1"/>
  <c r="C358" i="19" s="1"/>
  <c r="C359" i="19" s="1"/>
  <c r="C360" i="19" s="1"/>
  <c r="C361" i="19" s="1"/>
  <c r="C362" i="19" s="1"/>
  <c r="C363" i="19" s="1"/>
  <c r="C364" i="19" s="1"/>
  <c r="C365" i="19" s="1"/>
  <c r="C366" i="19" s="1"/>
  <c r="C367" i="19" s="1"/>
  <c r="C368" i="19" s="1"/>
  <c r="C369" i="19" s="1"/>
  <c r="C370" i="19" s="1"/>
  <c r="C371" i="19" s="1"/>
  <c r="C372" i="19" s="1"/>
  <c r="C373" i="19" s="1"/>
  <c r="C374" i="19" s="1"/>
  <c r="C375" i="19" s="1"/>
  <c r="C376" i="19" s="1"/>
  <c r="C377" i="19" s="1"/>
  <c r="C378" i="19" s="1"/>
  <c r="C379" i="19" s="1"/>
  <c r="C380" i="19" s="1"/>
  <c r="C381" i="19" s="1"/>
  <c r="C382" i="19" s="1"/>
  <c r="C383" i="19" s="1"/>
  <c r="C384" i="19" s="1"/>
  <c r="C385" i="19" s="1"/>
  <c r="C386" i="19" s="1"/>
  <c r="C387" i="19" s="1"/>
  <c r="C388" i="19" s="1"/>
  <c r="C389" i="19" s="1"/>
  <c r="C390" i="19" s="1"/>
  <c r="C391" i="19" s="1"/>
  <c r="C392" i="19" s="1"/>
  <c r="C393" i="19" s="1"/>
  <c r="C394" i="19" s="1"/>
  <c r="C395" i="19" s="1"/>
  <c r="C396" i="19" s="1"/>
  <c r="C397" i="19" s="1"/>
  <c r="C398" i="19" s="1"/>
  <c r="C399" i="19" s="1"/>
  <c r="C400" i="19" s="1"/>
  <c r="C401" i="19" s="1"/>
  <c r="C402" i="19" s="1"/>
  <c r="C403" i="19" s="1"/>
  <c r="C404" i="19" s="1"/>
  <c r="C405" i="19" s="1"/>
  <c r="C406" i="19" s="1"/>
  <c r="C407" i="19" s="1"/>
  <c r="C408" i="19" s="1"/>
  <c r="C409" i="19" s="1"/>
  <c r="C279" i="19"/>
  <c r="C280" i="19" s="1"/>
  <c r="C281" i="19" s="1"/>
  <c r="C282" i="19" s="1"/>
  <c r="C283" i="19" s="1"/>
  <c r="C284" i="19" s="1"/>
  <c r="C285" i="19" s="1"/>
  <c r="C286" i="19" s="1"/>
  <c r="C287" i="19" s="1"/>
  <c r="C288" i="19" s="1"/>
  <c r="C289" i="19" s="1"/>
  <c r="C290" i="19" s="1"/>
  <c r="C291" i="19" s="1"/>
  <c r="C292" i="19" s="1"/>
  <c r="C293" i="19" s="1"/>
  <c r="C294" i="19" s="1"/>
  <c r="C295" i="19" s="1"/>
  <c r="C296" i="19" s="1"/>
  <c r="C297" i="19" s="1"/>
  <c r="C298" i="19" s="1"/>
  <c r="C299" i="19" s="1"/>
  <c r="C300" i="19" s="1"/>
  <c r="C301" i="19" s="1"/>
  <c r="C302" i="19" s="1"/>
  <c r="C303" i="19" s="1"/>
  <c r="C304" i="19" s="1"/>
  <c r="C305" i="19" s="1"/>
  <c r="C306" i="19" s="1"/>
  <c r="C307" i="19" s="1"/>
  <c r="C308" i="19" s="1"/>
  <c r="C309" i="19" s="1"/>
  <c r="C310" i="19" s="1"/>
  <c r="C311" i="19" s="1"/>
  <c r="C312" i="19" s="1"/>
  <c r="C313" i="19" s="1"/>
  <c r="C314" i="19" s="1"/>
  <c r="C315" i="19" s="1"/>
  <c r="C316" i="19" s="1"/>
  <c r="C317" i="19" s="1"/>
  <c r="C318" i="19" s="1"/>
  <c r="C319" i="19" s="1"/>
  <c r="C320" i="19" s="1"/>
  <c r="C321" i="19" s="1"/>
  <c r="C322" i="19" s="1"/>
  <c r="C323" i="19" s="1"/>
  <c r="C324" i="19" s="1"/>
  <c r="C325" i="19" s="1"/>
  <c r="C326" i="19" s="1"/>
  <c r="C327" i="19" s="1"/>
  <c r="C328" i="19" s="1"/>
  <c r="C329" i="19" s="1"/>
  <c r="C330" i="19" s="1"/>
  <c r="C331" i="19" s="1"/>
  <c r="C332" i="19" s="1"/>
  <c r="C333" i="19" s="1"/>
  <c r="C334" i="19" s="1"/>
  <c r="C335" i="19" s="1"/>
  <c r="C336" i="19" s="1"/>
  <c r="C337" i="19" s="1"/>
  <c r="C338" i="19" s="1"/>
  <c r="C339" i="19" s="1"/>
  <c r="C340" i="19" s="1"/>
  <c r="C341" i="19" s="1"/>
  <c r="C342" i="19" s="1"/>
  <c r="C343" i="19" s="1"/>
  <c r="C213" i="19"/>
  <c r="C214" i="19" s="1"/>
  <c r="C215" i="19" s="1"/>
  <c r="C216" i="19" s="1"/>
  <c r="C217" i="19" s="1"/>
  <c r="C218" i="19" s="1"/>
  <c r="C219" i="19" s="1"/>
  <c r="C220" i="19" s="1"/>
  <c r="C221" i="19" s="1"/>
  <c r="C222" i="19" s="1"/>
  <c r="C223" i="19" s="1"/>
  <c r="C224" i="19" s="1"/>
  <c r="C225" i="19" s="1"/>
  <c r="C226" i="19" s="1"/>
  <c r="C227" i="19" s="1"/>
  <c r="C228" i="19" s="1"/>
  <c r="C229" i="19" s="1"/>
  <c r="C230" i="19" s="1"/>
  <c r="C231" i="19" s="1"/>
  <c r="C232" i="19" s="1"/>
  <c r="C233" i="19" s="1"/>
  <c r="C234" i="19" s="1"/>
  <c r="C235" i="19" s="1"/>
  <c r="C236" i="19" s="1"/>
  <c r="C237" i="19" s="1"/>
  <c r="C238" i="19" s="1"/>
  <c r="C239" i="19" s="1"/>
  <c r="C240" i="19" s="1"/>
  <c r="C241" i="19" s="1"/>
  <c r="C242" i="19" s="1"/>
  <c r="C243" i="19" s="1"/>
  <c r="C244" i="19" s="1"/>
  <c r="C245" i="19" s="1"/>
  <c r="C246" i="19" s="1"/>
  <c r="C247" i="19" s="1"/>
  <c r="C248" i="19" s="1"/>
  <c r="C249" i="19" s="1"/>
  <c r="C250" i="19" s="1"/>
  <c r="C251" i="19" s="1"/>
  <c r="C252" i="19" s="1"/>
  <c r="C253" i="19" s="1"/>
  <c r="C254" i="19" s="1"/>
  <c r="C255" i="19" s="1"/>
  <c r="C256" i="19" s="1"/>
  <c r="C257" i="19" s="1"/>
  <c r="C258" i="19" s="1"/>
  <c r="C259" i="19" s="1"/>
  <c r="C260" i="19" s="1"/>
  <c r="C261" i="19" s="1"/>
  <c r="C262" i="19" s="1"/>
  <c r="C263" i="19" s="1"/>
  <c r="C264" i="19" s="1"/>
  <c r="C265" i="19" s="1"/>
  <c r="C266" i="19" s="1"/>
  <c r="C267" i="19" s="1"/>
  <c r="C268" i="19" s="1"/>
  <c r="C269" i="19" s="1"/>
  <c r="C270" i="19" s="1"/>
  <c r="C271" i="19" s="1"/>
  <c r="C272" i="19" s="1"/>
  <c r="C273" i="19" s="1"/>
  <c r="C274" i="19" s="1"/>
  <c r="C275" i="19" s="1"/>
  <c r="C276" i="19" s="1"/>
  <c r="C277" i="19" s="1"/>
  <c r="C147" i="19"/>
  <c r="C148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2" i="19" s="1"/>
  <c r="C183" i="19" s="1"/>
  <c r="C184" i="19" s="1"/>
  <c r="C185" i="19" s="1"/>
  <c r="C186" i="19" s="1"/>
  <c r="C187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1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81" i="19"/>
  <c r="C82" i="19" s="1"/>
  <c r="C83" i="19" s="1"/>
  <c r="C84" i="19" s="1"/>
  <c r="C85" i="19" s="1"/>
  <c r="C86" i="19" l="1"/>
  <c r="C87" i="19" s="1"/>
  <c r="C88" i="19" s="1"/>
  <c r="C89" i="19" s="1"/>
  <c r="C90" i="19" s="1"/>
  <c r="C91" i="19" s="1"/>
  <c r="C92" i="19" s="1"/>
  <c r="C93" i="19" s="1"/>
  <c r="C94" i="19" s="1"/>
  <c r="C95" i="19" s="1"/>
  <c r="C96" i="19" s="1"/>
  <c r="C97" i="19" s="1"/>
  <c r="C98" i="19" s="1"/>
  <c r="C99" i="19" s="1"/>
  <c r="C100" i="19" s="1"/>
  <c r="C101" i="19" s="1"/>
  <c r="C102" i="19" s="1"/>
  <c r="C103" i="19" s="1"/>
  <c r="C104" i="19" s="1"/>
  <c r="C105" i="19" s="1"/>
  <c r="C106" i="19" s="1"/>
  <c r="C107" i="19" s="1"/>
  <c r="C108" i="19" s="1"/>
  <c r="C109" i="19" s="1"/>
  <c r="C110" i="19" s="1"/>
  <c r="C111" i="19" s="1"/>
  <c r="C112" i="19" s="1"/>
  <c r="C113" i="19" s="1"/>
  <c r="C114" i="19" s="1"/>
  <c r="C115" i="19" s="1"/>
  <c r="C116" i="19" s="1"/>
  <c r="C117" i="19" s="1"/>
  <c r="C118" i="19" s="1"/>
  <c r="C119" i="19" s="1"/>
  <c r="C120" i="19" s="1"/>
  <c r="C121" i="19" s="1"/>
  <c r="C122" i="19" s="1"/>
  <c r="C123" i="19" s="1"/>
  <c r="C124" i="19" s="1"/>
  <c r="C125" i="19" s="1"/>
  <c r="C126" i="19" s="1"/>
  <c r="C127" i="19" s="1"/>
  <c r="C128" i="19" s="1"/>
  <c r="C129" i="19" s="1"/>
  <c r="C130" i="19" s="1"/>
  <c r="C131" i="19" s="1"/>
  <c r="C132" i="19" s="1"/>
  <c r="C133" i="19" s="1"/>
  <c r="C134" i="19" s="1"/>
  <c r="C135" i="19" s="1"/>
  <c r="C136" i="19" s="1"/>
  <c r="C137" i="19" s="1"/>
  <c r="C138" i="19" s="1"/>
  <c r="C139" i="19" s="1"/>
  <c r="C140" i="19" s="1"/>
  <c r="C141" i="19" s="1"/>
  <c r="C142" i="19" s="1"/>
  <c r="C143" i="19" s="1"/>
  <c r="C144" i="19" s="1"/>
  <c r="C145" i="19" s="1"/>
  <c r="AA26" i="22"/>
  <c r="U26" i="22"/>
  <c r="CG26" i="22"/>
  <c r="EC26" i="22"/>
  <c r="ES26" i="22"/>
  <c r="FI26" i="22"/>
  <c r="FY26" i="22"/>
  <c r="AI26" i="22"/>
  <c r="BO26" i="22"/>
  <c r="AJ26" i="22"/>
  <c r="EZ26" i="22"/>
  <c r="E26" i="22"/>
  <c r="F26" i="22"/>
  <c r="AD26" i="22"/>
  <c r="BB26" i="22"/>
  <c r="DN26" i="22"/>
  <c r="ED26" i="22"/>
  <c r="W26" i="22"/>
  <c r="AE26" i="22"/>
  <c r="BC26" i="22"/>
  <c r="BK26" i="22"/>
  <c r="CQ26" i="22"/>
  <c r="DO26" i="22"/>
  <c r="DW26" i="22"/>
  <c r="EM26" i="22"/>
  <c r="FK26" i="22"/>
  <c r="AQ26" i="22"/>
  <c r="BP26" i="22"/>
  <c r="DL26" i="22"/>
  <c r="BA26" i="22"/>
  <c r="V26" i="22"/>
  <c r="BZ26" i="22"/>
  <c r="X26" i="22"/>
  <c r="AN26" i="22"/>
  <c r="AV26" i="22"/>
  <c r="BL26" i="22"/>
  <c r="CB26" i="22"/>
  <c r="CZ26" i="22"/>
  <c r="EN26" i="22"/>
  <c r="FL26" i="22"/>
  <c r="FT26" i="22"/>
  <c r="BM26" i="22"/>
  <c r="DS26" i="22"/>
  <c r="DM26" i="22"/>
  <c r="AL26" i="22"/>
  <c r="EL26" i="22"/>
  <c r="AF26" i="22"/>
  <c r="AG26" i="22"/>
  <c r="DZ26" i="22"/>
  <c r="EX26" i="22"/>
  <c r="FF26" i="22"/>
  <c r="EY26" i="22" l="1"/>
  <c r="FO26" i="22"/>
  <c r="FH26" i="22"/>
  <c r="CF26" i="22"/>
  <c r="EP26" i="22"/>
  <c r="R26" i="22"/>
  <c r="EI26" i="22"/>
  <c r="FN26" i="22"/>
  <c r="DB26" i="22"/>
  <c r="AP26" i="22"/>
  <c r="EW26" i="22"/>
  <c r="BE26" i="22"/>
  <c r="AK26" i="22"/>
  <c r="FX26" i="22"/>
  <c r="AZ26" i="22"/>
  <c r="Y26" i="22"/>
  <c r="F102" i="22" s="1"/>
  <c r="H26" i="22"/>
  <c r="FJ26" i="22"/>
  <c r="AC26" i="22"/>
  <c r="DD26" i="22"/>
  <c r="T26" i="22"/>
  <c r="AU26" i="22"/>
  <c r="EA26" i="22"/>
  <c r="BW26" i="22"/>
  <c r="FU26" i="22"/>
  <c r="EO26" i="22"/>
  <c r="S26" i="22"/>
  <c r="P26" i="22"/>
  <c r="BJ26" i="22"/>
  <c r="CU26" i="22"/>
  <c r="GD26" i="22"/>
  <c r="FR26" i="22"/>
  <c r="DF26" i="22"/>
  <c r="N26" i="22"/>
  <c r="BG26" i="22"/>
  <c r="GC26" i="22"/>
  <c r="FM26" i="22"/>
  <c r="EG26" i="22"/>
  <c r="AT26" i="22"/>
  <c r="AO26" i="22"/>
  <c r="DA26" i="22"/>
  <c r="CK26" i="22"/>
  <c r="BU26" i="22"/>
  <c r="I26" i="22"/>
  <c r="FV26" i="22"/>
  <c r="DJ26" i="22"/>
  <c r="CT26" i="22"/>
  <c r="CD26" i="22"/>
  <c r="BN26" i="22"/>
  <c r="AX26" i="22"/>
  <c r="AH26" i="22"/>
  <c r="CC26" i="22"/>
  <c r="G26" i="22"/>
  <c r="CH26" i="22"/>
  <c r="BQ26" i="22"/>
  <c r="M26" i="22"/>
  <c r="DT26" i="22"/>
  <c r="K26" i="22"/>
  <c r="FE26" i="22"/>
  <c r="DQ26" i="22"/>
  <c r="AW26" i="22"/>
  <c r="O26" i="22"/>
  <c r="CX26" i="22"/>
  <c r="CO26" i="22"/>
  <c r="GB26" i="22"/>
  <c r="EV26" i="22"/>
  <c r="EF26" i="22"/>
  <c r="DP26" i="22"/>
  <c r="CJ26" i="22"/>
  <c r="BT26" i="22"/>
  <c r="BD26" i="22"/>
  <c r="FZ26" i="22"/>
  <c r="BY26" i="22"/>
  <c r="ER26" i="22"/>
  <c r="FS26" i="22"/>
  <c r="EU26" i="22"/>
  <c r="EE26" i="22"/>
  <c r="CY26" i="22"/>
  <c r="CA26" i="22"/>
  <c r="AM26" i="22"/>
  <c r="CP26" i="22"/>
  <c r="AS26" i="22"/>
  <c r="EJ26" i="22"/>
  <c r="BX26" i="22"/>
  <c r="L26" i="22"/>
  <c r="EB26" i="22"/>
  <c r="DC26" i="22"/>
  <c r="FA26" i="22"/>
  <c r="EK26" i="22"/>
  <c r="DU26" i="22"/>
  <c r="BI26" i="22"/>
  <c r="FP26" i="22"/>
  <c r="BH26" i="22"/>
  <c r="AY26" i="22"/>
  <c r="FC26" i="22"/>
  <c r="CE26" i="22"/>
  <c r="FD26" i="22"/>
  <c r="DX26" i="22"/>
  <c r="DH26" i="22"/>
  <c r="CR26" i="22"/>
  <c r="Z26" i="22"/>
  <c r="J26" i="22"/>
  <c r="Q26" i="22"/>
  <c r="DY26" i="22"/>
  <c r="F110" i="22" s="1"/>
  <c r="DI26" i="22"/>
  <c r="CS26" i="22"/>
  <c r="DV26" i="22"/>
  <c r="DK26" i="22"/>
  <c r="GA26" i="22"/>
  <c r="DG26" i="22"/>
  <c r="CI26" i="22"/>
  <c r="BS26" i="22"/>
  <c r="FB26" i="22"/>
  <c r="BR26" i="22"/>
  <c r="DE26" i="22"/>
  <c r="CN26" i="22"/>
  <c r="EQ26" i="22"/>
  <c r="ET26" i="22"/>
  <c r="AR26" i="22"/>
  <c r="CW26" i="22"/>
  <c r="CV26" i="22"/>
  <c r="AB26" i="22"/>
  <c r="FG26" i="22"/>
  <c r="EH26" i="22"/>
  <c r="DR26" i="22"/>
  <c r="CL26" i="22"/>
  <c r="BV26" i="22"/>
  <c r="BF26" i="22"/>
  <c r="F105" i="22" s="1"/>
  <c r="CM26" i="22"/>
  <c r="FW26" i="22"/>
  <c r="FQ26" i="22"/>
  <c r="F106" i="22" l="1"/>
  <c r="E111" i="22"/>
  <c r="E107" i="22"/>
  <c r="F112" i="22"/>
  <c r="F108" i="22"/>
  <c r="E110" i="22"/>
  <c r="F109" i="22"/>
  <c r="E104" i="22"/>
  <c r="E101" i="22"/>
  <c r="E108" i="22"/>
  <c r="F103" i="22"/>
  <c r="E106" i="22"/>
  <c r="E105" i="22"/>
  <c r="F113" i="22"/>
  <c r="F104" i="22"/>
  <c r="F101" i="22"/>
  <c r="F111" i="22"/>
  <c r="E102" i="22"/>
  <c r="E113" i="22"/>
  <c r="F107" i="22"/>
  <c r="E103" i="22"/>
  <c r="E109" i="22"/>
  <c r="E112" i="22"/>
  <c r="E115" i="22" l="1"/>
  <c r="L101" i="22" s="1"/>
  <c r="L102" i="22" s="1"/>
  <c r="L103" i="22" s="1"/>
  <c r="L104" i="22" s="1"/>
  <c r="L105" i="22" s="1"/>
  <c r="L106" i="22" s="1"/>
  <c r="L107" i="22" s="1"/>
  <c r="L108" i="22" s="1"/>
  <c r="L109" i="22" s="1"/>
  <c r="L110" i="22" s="1"/>
  <c r="L111" i="22" s="1"/>
  <c r="L112" i="22" s="1"/>
  <c r="L113" i="22" s="1"/>
  <c r="F115" i="22"/>
  <c r="M101" i="22" s="1"/>
  <c r="M102" i="22" s="1"/>
  <c r="M103" i="22" s="1"/>
  <c r="M104" i="22" s="1"/>
  <c r="M105" i="22" s="1"/>
  <c r="M106" i="22" s="1"/>
  <c r="M107" i="22" s="1"/>
  <c r="M108" i="22" s="1"/>
  <c r="M109" i="22" s="1"/>
  <c r="M110" i="22" s="1"/>
  <c r="M111" i="22" s="1"/>
  <c r="M112" i="22" s="1"/>
  <c r="M113" i="22" s="1"/>
  <c r="E116" i="22" l="1"/>
  <c r="F116" i="22"/>
  <c r="GD13" i="22" l="1"/>
  <c r="FB13" i="22"/>
  <c r="DZ13" i="22"/>
  <c r="DL13" i="22"/>
  <c r="GD29" i="22" l="1"/>
  <c r="GD24" i="22"/>
  <c r="GD18" i="22"/>
  <c r="GD23" i="22" s="1"/>
  <c r="DL29" i="22"/>
  <c r="DL18" i="22"/>
  <c r="DL23" i="22" s="1"/>
  <c r="DL24" i="22"/>
  <c r="DZ18" i="22"/>
  <c r="DZ23" i="22" s="1"/>
  <c r="DZ24" i="22"/>
  <c r="FB29" i="22"/>
  <c r="FB18" i="22"/>
  <c r="FB23" i="22" s="1"/>
  <c r="FB24" i="22"/>
  <c r="DL30" i="22" l="1"/>
  <c r="DL31" i="22"/>
  <c r="FB31" i="22"/>
  <c r="FB30" i="22"/>
  <c r="DZ31" i="22"/>
  <c r="DZ30" i="22"/>
  <c r="GD31" i="22"/>
  <c r="GD30" i="22"/>
  <c r="GD14" i="22"/>
  <c r="GD15" i="22" s="1"/>
  <c r="GD25" i="22" s="1"/>
  <c r="DL14" i="22" l="1"/>
  <c r="DL15" i="22" s="1"/>
  <c r="DL25" i="22" s="1"/>
  <c r="DZ14" i="22"/>
  <c r="DZ15" i="22" s="1"/>
  <c r="DZ25" i="22" s="1"/>
  <c r="AT13" i="22" l="1"/>
  <c r="AT14" i="22"/>
  <c r="AT15" i="22" l="1"/>
  <c r="AT25" i="22" s="1"/>
  <c r="AT18" i="22"/>
  <c r="AT24" i="22"/>
  <c r="AT31" i="22" l="1"/>
  <c r="AT30" i="22"/>
  <c r="R13" i="22"/>
  <c r="AT23" i="22"/>
  <c r="R29" i="22" l="1"/>
  <c r="R18" i="22"/>
  <c r="R23" i="22" s="1"/>
  <c r="R24" i="22"/>
  <c r="R14" i="22"/>
  <c r="R15" i="22" s="1"/>
  <c r="R25" i="22" s="1"/>
  <c r="R31" i="22" l="1"/>
  <c r="R30" i="22"/>
  <c r="CX13" i="22" l="1"/>
  <c r="CJ13" i="22"/>
  <c r="BV13" i="22"/>
  <c r="BH13" i="22"/>
  <c r="AF13" i="22"/>
  <c r="EN13" i="22" l="1"/>
  <c r="CX29" i="22"/>
  <c r="CX24" i="22"/>
  <c r="CX18" i="22"/>
  <c r="CX23" i="22" s="1"/>
  <c r="AF29" i="22"/>
  <c r="AF18" i="22"/>
  <c r="AF23" i="22" s="1"/>
  <c r="AF24" i="22"/>
  <c r="FP13" i="22"/>
  <c r="BH29" i="22"/>
  <c r="BH18" i="22"/>
  <c r="BH23" i="22" s="1"/>
  <c r="BH24" i="22"/>
  <c r="BV29" i="22"/>
  <c r="BV18" i="22"/>
  <c r="BV23" i="22" s="1"/>
  <c r="BV24" i="22"/>
  <c r="CJ24" i="22"/>
  <c r="CJ18" i="22"/>
  <c r="CJ23" i="22" s="1"/>
  <c r="AF31" i="22" l="1"/>
  <c r="AF30" i="22"/>
  <c r="CJ30" i="22"/>
  <c r="CJ31" i="22"/>
  <c r="BH31" i="22"/>
  <c r="BH30" i="22"/>
  <c r="FP29" i="22"/>
  <c r="FP18" i="22"/>
  <c r="FP23" i="22" s="1"/>
  <c r="FP24" i="22"/>
  <c r="CX31" i="22"/>
  <c r="CX30" i="22"/>
  <c r="EN29" i="22"/>
  <c r="EN18" i="22"/>
  <c r="EN23" i="22" s="1"/>
  <c r="EN24" i="22"/>
  <c r="BV31" i="22"/>
  <c r="BV30" i="22"/>
  <c r="EN14" i="22"/>
  <c r="EN15" i="22" s="1"/>
  <c r="EN25" i="22" s="1"/>
  <c r="BH14" i="22"/>
  <c r="BH15" i="22" s="1"/>
  <c r="BH25" i="22" s="1"/>
  <c r="BV14" i="22"/>
  <c r="BV15" i="22" s="1"/>
  <c r="BV25" i="22" s="1"/>
  <c r="AF14" i="22"/>
  <c r="AF15" i="22" s="1"/>
  <c r="AF25" i="22" s="1"/>
  <c r="FP14" i="22"/>
  <c r="FP15" i="22" s="1"/>
  <c r="FP25" i="22" s="1"/>
  <c r="CX14" i="22"/>
  <c r="CX15" i="22" s="1"/>
  <c r="CX25" i="22" s="1"/>
  <c r="CJ14" i="22"/>
  <c r="CJ15" i="22" s="1"/>
  <c r="CJ25" i="22" s="1"/>
  <c r="FP30" i="22" l="1"/>
  <c r="FP31" i="22"/>
  <c r="EN30" i="22"/>
  <c r="EN31" i="22"/>
  <c r="GC13" i="22" l="1"/>
  <c r="FA13" i="22"/>
  <c r="DY13" i="22"/>
  <c r="DK13" i="22"/>
  <c r="CW13" i="22"/>
  <c r="CI13" i="22"/>
  <c r="BU13" i="22"/>
  <c r="BG13" i="22"/>
  <c r="AS13" i="22"/>
  <c r="AE13" i="22"/>
  <c r="DK29" i="22" l="1"/>
  <c r="DK18" i="22"/>
  <c r="DK23" i="22" s="1"/>
  <c r="DK24" i="22"/>
  <c r="Q13" i="22"/>
  <c r="DY18" i="22"/>
  <c r="DY24" i="22"/>
  <c r="FA29" i="22"/>
  <c r="FA18" i="22"/>
  <c r="FA23" i="22" s="1"/>
  <c r="FA24" i="22"/>
  <c r="AE29" i="22"/>
  <c r="AE18" i="22"/>
  <c r="AE23" i="22" s="1"/>
  <c r="AE24" i="22"/>
  <c r="BG29" i="22"/>
  <c r="BG18" i="22"/>
  <c r="BG23" i="22" s="1"/>
  <c r="BG24" i="22"/>
  <c r="EM13" i="22"/>
  <c r="AS24" i="22"/>
  <c r="AS18" i="22"/>
  <c r="AS23" i="22" s="1"/>
  <c r="CI18" i="22"/>
  <c r="CI23" i="22" s="1"/>
  <c r="CI24" i="22"/>
  <c r="FO13" i="22"/>
  <c r="BU29" i="22"/>
  <c r="BU18" i="22"/>
  <c r="BU23" i="22" s="1"/>
  <c r="BU24" i="22"/>
  <c r="GC29" i="22"/>
  <c r="GC18" i="22"/>
  <c r="GC23" i="22" s="1"/>
  <c r="GC24" i="22"/>
  <c r="CW29" i="22"/>
  <c r="CW24" i="22"/>
  <c r="CW18" i="22"/>
  <c r="CW23" i="22" s="1"/>
  <c r="DK14" i="22" l="1"/>
  <c r="DK15" i="22" s="1"/>
  <c r="DK25" i="22" s="1"/>
  <c r="GC14" i="22"/>
  <c r="GC15" i="22" s="1"/>
  <c r="GC25" i="22" s="1"/>
  <c r="BG14" i="22"/>
  <c r="BG15" i="22" s="1"/>
  <c r="BG25" i="22" s="1"/>
  <c r="FO29" i="22"/>
  <c r="FO18" i="22"/>
  <c r="FO23" i="22" s="1"/>
  <c r="FO24" i="22"/>
  <c r="EM29" i="22"/>
  <c r="EM18" i="22"/>
  <c r="EM23" i="22" s="1"/>
  <c r="EM24" i="22"/>
  <c r="DY31" i="22"/>
  <c r="DY30" i="22"/>
  <c r="BU31" i="22"/>
  <c r="BU30" i="22"/>
  <c r="AE31" i="22"/>
  <c r="AE30" i="22"/>
  <c r="Q29" i="22"/>
  <c r="Q24" i="22"/>
  <c r="Q18" i="22"/>
  <c r="Q23" i="22" s="1"/>
  <c r="GC31" i="22"/>
  <c r="GC30" i="22"/>
  <c r="CW31" i="22"/>
  <c r="CW30" i="22"/>
  <c r="CI31" i="22"/>
  <c r="CI30" i="22"/>
  <c r="BG30" i="22"/>
  <c r="BG31" i="22"/>
  <c r="FA30" i="22"/>
  <c r="FA31" i="22"/>
  <c r="AS30" i="22"/>
  <c r="AS31" i="22"/>
  <c r="DY23" i="22"/>
  <c r="DK31" i="22"/>
  <c r="DK30" i="22"/>
  <c r="CW14" i="22"/>
  <c r="CW15" i="22" s="1"/>
  <c r="CW25" i="22" s="1"/>
  <c r="Q14" i="22"/>
  <c r="Q15" i="22" s="1"/>
  <c r="Q25" i="22" s="1"/>
  <c r="AE14" i="22"/>
  <c r="AE15" i="22" s="1"/>
  <c r="AE25" i="22" s="1"/>
  <c r="BU14" i="22"/>
  <c r="BU15" i="22" s="1"/>
  <c r="BU25" i="22" s="1"/>
  <c r="DY14" i="22"/>
  <c r="DY15" i="22" s="1"/>
  <c r="DY25" i="22" s="1"/>
  <c r="CI14" i="22"/>
  <c r="CI15" i="22" s="1"/>
  <c r="CI25" i="22" s="1"/>
  <c r="EM14" i="22"/>
  <c r="EM15" i="22" s="1"/>
  <c r="EM25" i="22" s="1"/>
  <c r="AS14" i="22"/>
  <c r="AS15" i="22" s="1"/>
  <c r="AS25" i="22" s="1"/>
  <c r="FO14" i="22"/>
  <c r="FO15" i="22" s="1"/>
  <c r="FO25" i="22" s="1"/>
  <c r="FA14" i="22"/>
  <c r="FA15" i="22" s="1"/>
  <c r="FA25" i="22" s="1"/>
  <c r="FB14" i="22" l="1"/>
  <c r="FB15" i="22" s="1"/>
  <c r="FB25" i="22" s="1"/>
  <c r="Q30" i="22"/>
  <c r="Q31" i="22"/>
  <c r="EM31" i="22"/>
  <c r="EM30" i="22"/>
  <c r="FO31" i="22"/>
  <c r="FO30" i="22"/>
  <c r="GB13" i="22" l="1"/>
  <c r="EZ13" i="22"/>
  <c r="DX13" i="22"/>
  <c r="DJ13" i="22"/>
  <c r="CV13" i="22"/>
  <c r="CH13" i="22"/>
  <c r="BT13" i="22"/>
  <c r="BF13" i="22"/>
  <c r="AR13" i="22"/>
  <c r="AD13" i="22"/>
  <c r="CV29" i="22" l="1"/>
  <c r="CV18" i="22"/>
  <c r="CV23" i="22" s="1"/>
  <c r="CV24" i="22"/>
  <c r="BF29" i="22"/>
  <c r="BF18" i="22"/>
  <c r="BF23" i="22" s="1"/>
  <c r="BF24" i="22"/>
  <c r="DJ29" i="22"/>
  <c r="DJ18" i="22"/>
  <c r="DJ23" i="22" s="1"/>
  <c r="DJ24" i="22"/>
  <c r="DX24" i="22"/>
  <c r="DX18" i="22"/>
  <c r="DX23" i="22" s="1"/>
  <c r="CH24" i="22"/>
  <c r="CH18" i="22"/>
  <c r="CH23" i="22" s="1"/>
  <c r="EZ29" i="22"/>
  <c r="EZ24" i="22"/>
  <c r="EZ18" i="22"/>
  <c r="EZ23" i="22" s="1"/>
  <c r="EL13" i="22"/>
  <c r="P13" i="22"/>
  <c r="FN13" i="22"/>
  <c r="AD29" i="22"/>
  <c r="AD18" i="22"/>
  <c r="AD23" i="22" s="1"/>
  <c r="AD24" i="22"/>
  <c r="AR18" i="22"/>
  <c r="AR23" i="22" s="1"/>
  <c r="AR24" i="22"/>
  <c r="BT29" i="22"/>
  <c r="BT18" i="22"/>
  <c r="BT23" i="22" s="1"/>
  <c r="BT24" i="22"/>
  <c r="GB29" i="22"/>
  <c r="GB18" i="22"/>
  <c r="GB23" i="22" s="1"/>
  <c r="GB24" i="22"/>
  <c r="GB30" i="22" l="1"/>
  <c r="GB31" i="22"/>
  <c r="EL29" i="22"/>
  <c r="EL18" i="22"/>
  <c r="EL23" i="22" s="1"/>
  <c r="EL24" i="22"/>
  <c r="DX30" i="22"/>
  <c r="DX31" i="22"/>
  <c r="AD30" i="22"/>
  <c r="AD31" i="22"/>
  <c r="BF31" i="22"/>
  <c r="BF30" i="22"/>
  <c r="BT30" i="22"/>
  <c r="BT31" i="22"/>
  <c r="FN29" i="22"/>
  <c r="FN24" i="22"/>
  <c r="FN18" i="22"/>
  <c r="FN23" i="22" s="1"/>
  <c r="EZ30" i="22"/>
  <c r="EZ31" i="22"/>
  <c r="P29" i="22"/>
  <c r="P18" i="22"/>
  <c r="P23" i="22" s="1"/>
  <c r="P24" i="22"/>
  <c r="AR31" i="22"/>
  <c r="AR30" i="22"/>
  <c r="CH30" i="22"/>
  <c r="CH31" i="22"/>
  <c r="DJ30" i="22"/>
  <c r="DJ31" i="22"/>
  <c r="CV30" i="22"/>
  <c r="CV31" i="22"/>
  <c r="AD14" i="22"/>
  <c r="AD15" i="22" s="1"/>
  <c r="AD25" i="22" s="1"/>
  <c r="EL14" i="22"/>
  <c r="EL15" i="22" s="1"/>
  <c r="EL25" i="22" s="1"/>
  <c r="P14" i="22"/>
  <c r="P15" i="22" s="1"/>
  <c r="P25" i="22" s="1"/>
  <c r="BT14" i="22"/>
  <c r="BT15" i="22" s="1"/>
  <c r="BT25" i="22" s="1"/>
  <c r="GB14" i="22"/>
  <c r="GB15" i="22" s="1"/>
  <c r="GB25" i="22" s="1"/>
  <c r="BF14" i="22"/>
  <c r="BF15" i="22" s="1"/>
  <c r="BF25" i="22" s="1"/>
  <c r="FN14" i="22"/>
  <c r="FN15" i="22" s="1"/>
  <c r="FN25" i="22" s="1"/>
  <c r="DJ14" i="22"/>
  <c r="DJ15" i="22" s="1"/>
  <c r="DJ25" i="22" s="1"/>
  <c r="CH14" i="22"/>
  <c r="CH15" i="22" s="1"/>
  <c r="CH25" i="22" s="1"/>
  <c r="CV14" i="22"/>
  <c r="CV15" i="22" s="1"/>
  <c r="CV25" i="22" s="1"/>
  <c r="AR14" i="22"/>
  <c r="AR15" i="22" s="1"/>
  <c r="AR25" i="22" s="1"/>
  <c r="DX14" i="22"/>
  <c r="DX15" i="22" s="1"/>
  <c r="DX25" i="22" s="1"/>
  <c r="EZ14" i="22"/>
  <c r="EZ15" i="22" s="1"/>
  <c r="EZ25" i="22" s="1"/>
  <c r="FN31" i="22" l="1"/>
  <c r="FN30" i="22"/>
  <c r="P30" i="22"/>
  <c r="P31" i="22"/>
  <c r="EL30" i="22"/>
  <c r="EL31" i="22"/>
  <c r="CG13" i="22" l="1"/>
  <c r="CG14" i="22"/>
  <c r="CG15" i="22" l="1"/>
  <c r="CG25" i="22" s="1"/>
  <c r="CG18" i="22"/>
  <c r="CG23" i="22" s="1"/>
  <c r="CG24" i="22"/>
  <c r="CG31" i="22" l="1"/>
  <c r="CG30" i="22"/>
  <c r="BE13" i="22" l="1"/>
  <c r="BE29" i="22" l="1"/>
  <c r="BE18" i="22"/>
  <c r="BE23" i="22" s="1"/>
  <c r="BE24" i="22"/>
  <c r="BE31" i="22" l="1"/>
  <c r="BE30" i="22"/>
  <c r="FX14" i="22" l="1"/>
  <c r="FW14" i="22"/>
  <c r="FV14" i="22"/>
  <c r="FU14" i="22"/>
  <c r="FT14" i="22"/>
  <c r="FR14" i="22"/>
  <c r="FQ14" i="22"/>
  <c r="FJ14" i="22"/>
  <c r="FI14" i="22"/>
  <c r="FH14" i="22"/>
  <c r="FG14" i="22"/>
  <c r="FF14" i="22"/>
  <c r="FE14" i="22"/>
  <c r="FD14" i="22"/>
  <c r="FC14" i="22"/>
  <c r="EH14" i="22"/>
  <c r="EG14" i="22"/>
  <c r="EF14" i="22"/>
  <c r="EE14" i="22"/>
  <c r="ED14" i="22"/>
  <c r="EC14" i="22"/>
  <c r="EB14" i="22"/>
  <c r="EA14" i="22"/>
  <c r="DT14" i="22"/>
  <c r="DS14" i="22"/>
  <c r="DR14" i="22"/>
  <c r="DQ14" i="22"/>
  <c r="DP14" i="22"/>
  <c r="DO14" i="22"/>
  <c r="DN14" i="22"/>
  <c r="DM14" i="22"/>
  <c r="DF14" i="22"/>
  <c r="DE14" i="22"/>
  <c r="DD14" i="22"/>
  <c r="DC14" i="22"/>
  <c r="DB14" i="22"/>
  <c r="DA14" i="22"/>
  <c r="CZ14" i="22"/>
  <c r="CY14" i="22"/>
  <c r="BP14" i="22"/>
  <c r="BO14" i="22"/>
  <c r="BM14" i="22"/>
  <c r="BL14" i="22"/>
  <c r="BK14" i="22"/>
  <c r="BJ14" i="22"/>
  <c r="BB14" i="22"/>
  <c r="BA14" i="22"/>
  <c r="AZ14" i="22"/>
  <c r="AY14" i="22"/>
  <c r="AX14" i="22"/>
  <c r="AW14" i="22"/>
  <c r="AV14" i="22"/>
  <c r="AU14" i="22"/>
  <c r="AN14" i="22"/>
  <c r="AL14" i="22"/>
  <c r="AJ14" i="22"/>
  <c r="AH14" i="22"/>
  <c r="AG14" i="22"/>
  <c r="Z14" i="22"/>
  <c r="Y14" i="22"/>
  <c r="W14" i="22"/>
  <c r="V14" i="22"/>
  <c r="U14" i="22"/>
  <c r="T14" i="22"/>
  <c r="S14" i="22"/>
  <c r="K14" i="22"/>
  <c r="J14" i="22"/>
  <c r="H14" i="22"/>
  <c r="F14" i="22"/>
  <c r="I14" i="22" l="1"/>
  <c r="X14" i="22"/>
  <c r="BN14" i="22"/>
  <c r="AK14" i="22"/>
  <c r="FS14" i="22"/>
  <c r="AM14" i="22"/>
  <c r="AI14" i="22"/>
  <c r="L14" i="22"/>
  <c r="BI14" i="22"/>
  <c r="BD14" i="22"/>
  <c r="M14" i="22"/>
  <c r="AA14" i="22"/>
  <c r="BC14" i="22"/>
  <c r="BY14" i="22"/>
  <c r="CC14" i="22"/>
  <c r="CM14" i="22"/>
  <c r="CQ14" i="22"/>
  <c r="O14" i="22"/>
  <c r="BE14" i="22"/>
  <c r="BE15" i="22" s="1"/>
  <c r="BE25" i="22" s="1"/>
  <c r="BW14" i="22"/>
  <c r="CA14" i="22"/>
  <c r="CK14" i="22"/>
  <c r="CO14" i="22"/>
  <c r="AB14" i="22"/>
  <c r="G14" i="22"/>
  <c r="CT13" i="22"/>
  <c r="AA13" i="22"/>
  <c r="BC13" i="22"/>
  <c r="U13" i="22"/>
  <c r="U15" i="22" s="1"/>
  <c r="U25" i="22" s="1"/>
  <c r="BB13" i="22"/>
  <c r="BB15" i="22" s="1"/>
  <c r="BB25" i="22" s="1"/>
  <c r="CP13" i="22"/>
  <c r="DA13" i="22"/>
  <c r="DS13" i="22"/>
  <c r="FW13" i="22"/>
  <c r="EU13" i="22"/>
  <c r="E13" i="22"/>
  <c r="I13" i="22"/>
  <c r="N13" i="22"/>
  <c r="DW13" i="22"/>
  <c r="BR13" i="22"/>
  <c r="FL14" i="22"/>
  <c r="DV14" i="22"/>
  <c r="CT14" i="22"/>
  <c r="N14" i="22"/>
  <c r="FL13" i="22"/>
  <c r="DU14" i="22"/>
  <c r="DU13" i="22"/>
  <c r="EI14" i="22"/>
  <c r="EI13" i="22"/>
  <c r="EW13" i="22"/>
  <c r="V13" i="22"/>
  <c r="Z13" i="22"/>
  <c r="AJ13" i="22"/>
  <c r="AJ15" i="22" s="1"/>
  <c r="AJ25" i="22" s="1"/>
  <c r="AN13" i="22"/>
  <c r="AN15" i="22" s="1"/>
  <c r="AN25" i="22" s="1"/>
  <c r="AU13" i="22"/>
  <c r="AY13" i="22"/>
  <c r="AY15" i="22" s="1"/>
  <c r="AY25" i="22" s="1"/>
  <c r="BI13" i="22"/>
  <c r="BM13" i="22"/>
  <c r="BZ14" i="22"/>
  <c r="CD14" i="22"/>
  <c r="BZ13" i="22"/>
  <c r="CN14" i="22"/>
  <c r="CR14" i="22"/>
  <c r="CM13" i="22"/>
  <c r="CQ13" i="22"/>
  <c r="DB13" i="22"/>
  <c r="DB15" i="22" s="1"/>
  <c r="DB25" i="22" s="1"/>
  <c r="DF13" i="22"/>
  <c r="DP13" i="22"/>
  <c r="DT13" i="22"/>
  <c r="DT15" i="22" s="1"/>
  <c r="DT25" i="22" s="1"/>
  <c r="ED13" i="22"/>
  <c r="ED15" i="22" s="1"/>
  <c r="ED25" i="22" s="1"/>
  <c r="EH13" i="22"/>
  <c r="FF13" i="22"/>
  <c r="FJ13" i="22"/>
  <c r="FJ15" i="22" s="1"/>
  <c r="FJ25" i="22" s="1"/>
  <c r="FT13" i="22"/>
  <c r="FT15" i="22" s="1"/>
  <c r="FT25" i="22" s="1"/>
  <c r="FX13" i="22"/>
  <c r="FX15" i="22" s="1"/>
  <c r="FX25" i="22" s="1"/>
  <c r="ER13" i="22"/>
  <c r="EV13" i="22"/>
  <c r="CB13" i="22"/>
  <c r="CF13" i="22"/>
  <c r="F13" i="22"/>
  <c r="J13" i="22"/>
  <c r="AQ14" i="22"/>
  <c r="BS14" i="22"/>
  <c r="EK13" i="22"/>
  <c r="EK14" i="22"/>
  <c r="EY13" i="22"/>
  <c r="FM13" i="22"/>
  <c r="FM14" i="22"/>
  <c r="GA13" i="22"/>
  <c r="AP13" i="22"/>
  <c r="AM13" i="22"/>
  <c r="AX13" i="22"/>
  <c r="AX15" i="22" s="1"/>
  <c r="AX25" i="22" s="1"/>
  <c r="BP13" i="22"/>
  <c r="BP15" i="22" s="1"/>
  <c r="BP25" i="22" s="1"/>
  <c r="BY13" i="22"/>
  <c r="DE13" i="22"/>
  <c r="DE15" i="22" s="1"/>
  <c r="DE25" i="22" s="1"/>
  <c r="EG13" i="22"/>
  <c r="EG15" i="22" s="1"/>
  <c r="EG25" i="22" s="1"/>
  <c r="FE13" i="22"/>
  <c r="EJ13" i="22"/>
  <c r="BD13" i="22"/>
  <c r="BR14" i="22"/>
  <c r="AP14" i="22"/>
  <c r="BQ14" i="22"/>
  <c r="BQ13" i="22"/>
  <c r="S13" i="22"/>
  <c r="S15" i="22" s="1"/>
  <c r="S25" i="22" s="1"/>
  <c r="W13" i="22"/>
  <c r="W15" i="22" s="1"/>
  <c r="W25" i="22" s="1"/>
  <c r="AG13" i="22"/>
  <c r="AG15" i="22" s="1"/>
  <c r="AG25" i="22" s="1"/>
  <c r="AK13" i="22"/>
  <c r="AV13" i="22"/>
  <c r="AV15" i="22" s="1"/>
  <c r="AV25" i="22" s="1"/>
  <c r="AZ13" i="22"/>
  <c r="BJ13" i="22"/>
  <c r="BN13" i="22"/>
  <c r="BW13" i="22"/>
  <c r="CA13" i="22"/>
  <c r="CN13" i="22"/>
  <c r="CR13" i="22"/>
  <c r="CY13" i="22"/>
  <c r="DC13" i="22"/>
  <c r="DC15" i="22" s="1"/>
  <c r="DC25" i="22" s="1"/>
  <c r="DM13" i="22"/>
  <c r="DM15" i="22" s="1"/>
  <c r="DM25" i="22" s="1"/>
  <c r="DQ13" i="22"/>
  <c r="EA13" i="22"/>
  <c r="EE13" i="22"/>
  <c r="EE15" i="22" s="1"/>
  <c r="EE25" i="22" s="1"/>
  <c r="FC13" i="22"/>
  <c r="FC15" i="22" s="1"/>
  <c r="FC25" i="22" s="1"/>
  <c r="FG13" i="22"/>
  <c r="FQ13" i="22"/>
  <c r="FU13" i="22"/>
  <c r="EO13" i="22"/>
  <c r="ES13" i="22"/>
  <c r="CC13" i="22"/>
  <c r="G13" i="22"/>
  <c r="K13" i="22"/>
  <c r="K15" i="22" s="1"/>
  <c r="K25" i="22" s="1"/>
  <c r="AC13" i="22"/>
  <c r="CU13" i="22"/>
  <c r="DI13" i="22"/>
  <c r="DI14" i="22"/>
  <c r="GA14" i="22"/>
  <c r="DV13" i="22"/>
  <c r="Y13" i="22"/>
  <c r="AI13" i="22"/>
  <c r="BL13" i="22"/>
  <c r="BL15" i="22" s="1"/>
  <c r="BL25" i="22" s="1"/>
  <c r="CL13" i="22"/>
  <c r="DO13" i="22"/>
  <c r="EC13" i="22"/>
  <c r="FI13" i="22"/>
  <c r="FS13" i="22"/>
  <c r="EQ13" i="22"/>
  <c r="EX13" i="22"/>
  <c r="CE13" i="22"/>
  <c r="M13" i="22"/>
  <c r="DH13" i="22"/>
  <c r="AB13" i="22"/>
  <c r="FZ14" i="22"/>
  <c r="EJ14" i="22"/>
  <c r="DH14" i="22"/>
  <c r="CF14" i="22"/>
  <c r="AO14" i="22"/>
  <c r="AO13" i="22"/>
  <c r="CE14" i="22"/>
  <c r="CS14" i="22"/>
  <c r="CS13" i="22"/>
  <c r="DG14" i="22"/>
  <c r="DG13" i="22"/>
  <c r="FK14" i="22"/>
  <c r="FK13" i="22"/>
  <c r="FY14" i="22"/>
  <c r="FY13" i="22"/>
  <c r="T13" i="22"/>
  <c r="T15" i="22" s="1"/>
  <c r="T25" i="22" s="1"/>
  <c r="X13" i="22"/>
  <c r="AH13" i="22"/>
  <c r="AH15" i="22" s="1"/>
  <c r="AH25" i="22" s="1"/>
  <c r="AL13" i="22"/>
  <c r="AW13" i="22"/>
  <c r="AW15" i="22" s="1"/>
  <c r="AW25" i="22" s="1"/>
  <c r="BA13" i="22"/>
  <c r="BK13" i="22"/>
  <c r="BK15" i="22" s="1"/>
  <c r="BK25" i="22" s="1"/>
  <c r="BO13" i="22"/>
  <c r="BO15" i="22" s="1"/>
  <c r="BO25" i="22" s="1"/>
  <c r="BX14" i="22"/>
  <c r="CB14" i="22"/>
  <c r="BX13" i="22"/>
  <c r="CL14" i="22"/>
  <c r="CP14" i="22"/>
  <c r="CK13" i="22"/>
  <c r="CO13" i="22"/>
  <c r="CZ13" i="22"/>
  <c r="DD13" i="22"/>
  <c r="DN13" i="22"/>
  <c r="DN15" i="22" s="1"/>
  <c r="DN25" i="22" s="1"/>
  <c r="DR13" i="22"/>
  <c r="DR15" i="22" s="1"/>
  <c r="DR25" i="22" s="1"/>
  <c r="EB13" i="22"/>
  <c r="EF13" i="22"/>
  <c r="FD13" i="22"/>
  <c r="FH13" i="22"/>
  <c r="FR13" i="22"/>
  <c r="FV13" i="22"/>
  <c r="FV15" i="22" s="1"/>
  <c r="FV25" i="22" s="1"/>
  <c r="EP13" i="22"/>
  <c r="ET13" i="22"/>
  <c r="CD13" i="22"/>
  <c r="H13" i="22"/>
  <c r="L13" i="22"/>
  <c r="AC14" i="22"/>
  <c r="AC15" i="22" s="1"/>
  <c r="AC25" i="22" s="1"/>
  <c r="BS13" i="22"/>
  <c r="CU14" i="22"/>
  <c r="DW14" i="22"/>
  <c r="O13" i="22"/>
  <c r="FZ13" i="22"/>
  <c r="AQ13" i="22"/>
  <c r="CT15" i="22" l="1"/>
  <c r="CT25" i="22" s="1"/>
  <c r="CB15" i="22"/>
  <c r="CB25" i="22" s="1"/>
  <c r="N15" i="22"/>
  <c r="N25" i="22" s="1"/>
  <c r="BR15" i="22"/>
  <c r="BR25" i="22" s="1"/>
  <c r="CF15" i="22"/>
  <c r="CF25" i="22" s="1"/>
  <c r="CP15" i="22"/>
  <c r="CP25" i="22" s="1"/>
  <c r="AP15" i="22"/>
  <c r="AP25" i="22" s="1"/>
  <c r="CU15" i="22"/>
  <c r="CU25" i="22" s="1"/>
  <c r="EJ15" i="22"/>
  <c r="EJ25" i="22" s="1"/>
  <c r="CL15" i="22"/>
  <c r="CL25" i="22" s="1"/>
  <c r="GA15" i="22"/>
  <c r="GA25" i="22" s="1"/>
  <c r="AO15" i="22"/>
  <c r="AO25" i="22" s="1"/>
  <c r="DH15" i="22"/>
  <c r="DH25" i="22" s="1"/>
  <c r="FM15" i="22"/>
  <c r="FM25" i="22" s="1"/>
  <c r="DI15" i="22"/>
  <c r="DI25" i="22" s="1"/>
  <c r="CE15" i="22"/>
  <c r="CE25" i="22" s="1"/>
  <c r="FZ15" i="22"/>
  <c r="FZ25" i="22" s="1"/>
  <c r="BQ15" i="22"/>
  <c r="BQ25" i="22" s="1"/>
  <c r="BS15" i="22"/>
  <c r="BS25" i="22" s="1"/>
  <c r="M15" i="22"/>
  <c r="M25" i="22" s="1"/>
  <c r="AK15" i="22"/>
  <c r="AK25" i="22" s="1"/>
  <c r="DW15" i="22"/>
  <c r="DW25" i="22" s="1"/>
  <c r="Z29" i="22"/>
  <c r="Z18" i="22"/>
  <c r="Z23" i="22" s="1"/>
  <c r="Z24" i="22"/>
  <c r="FZ29" i="22"/>
  <c r="FZ18" i="22"/>
  <c r="FZ23" i="22" s="1"/>
  <c r="FZ24" i="22"/>
  <c r="H29" i="22"/>
  <c r="H18" i="22"/>
  <c r="H23" i="22" s="1"/>
  <c r="H24" i="22"/>
  <c r="FH29" i="22"/>
  <c r="FH24" i="22"/>
  <c r="FH18" i="22"/>
  <c r="FH23" i="22" s="1"/>
  <c r="EF29" i="22"/>
  <c r="EF24" i="22"/>
  <c r="EF18" i="22"/>
  <c r="EF23" i="22" s="1"/>
  <c r="BX18" i="22"/>
  <c r="BX23" i="22" s="1"/>
  <c r="BX24" i="22"/>
  <c r="BA29" i="22"/>
  <c r="BA24" i="22"/>
  <c r="BA18" i="22"/>
  <c r="BA23" i="22" s="1"/>
  <c r="X29" i="22"/>
  <c r="X18" i="22"/>
  <c r="X23" i="22" s="1"/>
  <c r="X24" i="22"/>
  <c r="DG15" i="22"/>
  <c r="DG25" i="22" s="1"/>
  <c r="EQ29" i="22"/>
  <c r="EQ18" i="22"/>
  <c r="EQ23" i="22" s="1"/>
  <c r="EQ24" i="22"/>
  <c r="DO29" i="22"/>
  <c r="DO18" i="22"/>
  <c r="DO23" i="22" s="1"/>
  <c r="DO24" i="22"/>
  <c r="Y29" i="22"/>
  <c r="Y18" i="22"/>
  <c r="Y23" i="22" s="1"/>
  <c r="Y24" i="22"/>
  <c r="DI29" i="22"/>
  <c r="DI24" i="22"/>
  <c r="DI18" i="22"/>
  <c r="DI23" i="22" s="1"/>
  <c r="AC29" i="22"/>
  <c r="AC18" i="22"/>
  <c r="AC23" i="22" s="1"/>
  <c r="AC24" i="22"/>
  <c r="FU29" i="22"/>
  <c r="FU18" i="22"/>
  <c r="FU23" i="22" s="1"/>
  <c r="FU24" i="22"/>
  <c r="CN29" i="22"/>
  <c r="CN24" i="22"/>
  <c r="CN18" i="22"/>
  <c r="CN23" i="22" s="1"/>
  <c r="BJ29" i="22"/>
  <c r="BJ18" i="22"/>
  <c r="BJ23" i="22" s="1"/>
  <c r="BJ24" i="22"/>
  <c r="AP29" i="22"/>
  <c r="AP24" i="22"/>
  <c r="AP18" i="22"/>
  <c r="AP23" i="22" s="1"/>
  <c r="EK15" i="22"/>
  <c r="EK25" i="22" s="1"/>
  <c r="FF29" i="22"/>
  <c r="FF24" i="22"/>
  <c r="FF18" i="22"/>
  <c r="FF23" i="22" s="1"/>
  <c r="V29" i="22"/>
  <c r="V24" i="22"/>
  <c r="V18" i="22"/>
  <c r="V23" i="22" s="1"/>
  <c r="DU15" i="22"/>
  <c r="DU25" i="22" s="1"/>
  <c r="FL29" i="22"/>
  <c r="FL18" i="22"/>
  <c r="FL23" i="22" s="1"/>
  <c r="FL24" i="22"/>
  <c r="BR29" i="22"/>
  <c r="BR24" i="22"/>
  <c r="BR18" i="22"/>
  <c r="BR23" i="22" s="1"/>
  <c r="DA29" i="22"/>
  <c r="DA24" i="22"/>
  <c r="DA18" i="22"/>
  <c r="DA23" i="22" s="1"/>
  <c r="CA15" i="22"/>
  <c r="CA25" i="22" s="1"/>
  <c r="BI15" i="22"/>
  <c r="BI25" i="22" s="1"/>
  <c r="AM15" i="22"/>
  <c r="AM25" i="22" s="1"/>
  <c r="V15" i="22"/>
  <c r="V25" i="22" s="1"/>
  <c r="AQ18" i="22"/>
  <c r="AQ24" i="22"/>
  <c r="CC18" i="22"/>
  <c r="CC23" i="22" s="1"/>
  <c r="CC24" i="22"/>
  <c r="CR29" i="22"/>
  <c r="CR18" i="22"/>
  <c r="CR23" i="22" s="1"/>
  <c r="CR24" i="22"/>
  <c r="CD18" i="22"/>
  <c r="CD23" i="22" s="1"/>
  <c r="CD24" i="22"/>
  <c r="FD29" i="22"/>
  <c r="FD18" i="22"/>
  <c r="FD23" i="22" s="1"/>
  <c r="FD24" i="22"/>
  <c r="EB29" i="22"/>
  <c r="EB18" i="22"/>
  <c r="EB23" i="22" s="1"/>
  <c r="EB24" i="22"/>
  <c r="FI29" i="22"/>
  <c r="FI24" i="22"/>
  <c r="FI18" i="22"/>
  <c r="FI23" i="22" s="1"/>
  <c r="FQ29" i="22"/>
  <c r="FQ18" i="22"/>
  <c r="FQ23" i="22" s="1"/>
  <c r="FQ24" i="22"/>
  <c r="AZ29" i="22"/>
  <c r="AZ18" i="22"/>
  <c r="AZ23" i="22" s="1"/>
  <c r="AZ24" i="22"/>
  <c r="BD29" i="22"/>
  <c r="BD18" i="22"/>
  <c r="BD23" i="22" s="1"/>
  <c r="BD24" i="22"/>
  <c r="BP29" i="22"/>
  <c r="BP24" i="22"/>
  <c r="BP18" i="22"/>
  <c r="BP23" i="22" s="1"/>
  <c r="DF29" i="22"/>
  <c r="DF18" i="22"/>
  <c r="DF23" i="22" s="1"/>
  <c r="DF24" i="22"/>
  <c r="CR15" i="22"/>
  <c r="CR25" i="22" s="1"/>
  <c r="AY29" i="22"/>
  <c r="AY18" i="22"/>
  <c r="AY23" i="22" s="1"/>
  <c r="AY24" i="22"/>
  <c r="FW29" i="22"/>
  <c r="FW18" i="22"/>
  <c r="FW23" i="22" s="1"/>
  <c r="FW24" i="22"/>
  <c r="CP29" i="22"/>
  <c r="CP18" i="22"/>
  <c r="CP23" i="22" s="1"/>
  <c r="CP24" i="22"/>
  <c r="U29" i="22"/>
  <c r="U18" i="22"/>
  <c r="U23" i="22" s="1"/>
  <c r="U24" i="22"/>
  <c r="BC29" i="22"/>
  <c r="BC18" i="22"/>
  <c r="BC23" i="22" s="1"/>
  <c r="BC24" i="22"/>
  <c r="AB15" i="22"/>
  <c r="AB25" i="22" s="1"/>
  <c r="BW15" i="22"/>
  <c r="BW25" i="22" s="1"/>
  <c r="I15" i="22"/>
  <c r="I25" i="22" s="1"/>
  <c r="AZ15" i="22"/>
  <c r="AZ25" i="22" s="1"/>
  <c r="H15" i="22"/>
  <c r="H25" i="22" s="1"/>
  <c r="ER29" i="22"/>
  <c r="ER18" i="22"/>
  <c r="ER23" i="22" s="1"/>
  <c r="ER24" i="22"/>
  <c r="AW29" i="22"/>
  <c r="AW24" i="22"/>
  <c r="AW18" i="22"/>
  <c r="AW23" i="22" s="1"/>
  <c r="T29" i="22"/>
  <c r="T24" i="22"/>
  <c r="T18" i="22"/>
  <c r="T23" i="22" s="1"/>
  <c r="CS29" i="22"/>
  <c r="CS24" i="22"/>
  <c r="CS18" i="22"/>
  <c r="CS23" i="22" s="1"/>
  <c r="AB29" i="22"/>
  <c r="AB18" i="22"/>
  <c r="AB23" i="22" s="1"/>
  <c r="AB24" i="22"/>
  <c r="DD29" i="22"/>
  <c r="DD18" i="22"/>
  <c r="DD23" i="22" s="1"/>
  <c r="DD24" i="22"/>
  <c r="AL29" i="22"/>
  <c r="AL24" i="22"/>
  <c r="AL18" i="22"/>
  <c r="AL23" i="22" s="1"/>
  <c r="CS15" i="22"/>
  <c r="CS25" i="22" s="1"/>
  <c r="DH29" i="22"/>
  <c r="DH24" i="22"/>
  <c r="DH18" i="22"/>
  <c r="DH23" i="22" s="1"/>
  <c r="CL29" i="22"/>
  <c r="CL18" i="22"/>
  <c r="CL23" i="22" s="1"/>
  <c r="CL24" i="22"/>
  <c r="CU29" i="22"/>
  <c r="CU24" i="22"/>
  <c r="CU18" i="22"/>
  <c r="CU23" i="22" s="1"/>
  <c r="ES29" i="22"/>
  <c r="ES24" i="22"/>
  <c r="ES18" i="22"/>
  <c r="ES23" i="22" s="1"/>
  <c r="AV29" i="22"/>
  <c r="AV24" i="22"/>
  <c r="AV18" i="22"/>
  <c r="AV23" i="22" s="1"/>
  <c r="EJ29" i="22"/>
  <c r="EJ18" i="22"/>
  <c r="EJ23" i="22" s="1"/>
  <c r="EJ24" i="22"/>
  <c r="FE29" i="22"/>
  <c r="FE18" i="22"/>
  <c r="FE23" i="22" s="1"/>
  <c r="FE24" i="22"/>
  <c r="AM29" i="22"/>
  <c r="AM24" i="22"/>
  <c r="AM18" i="22"/>
  <c r="AM23" i="22" s="1"/>
  <c r="GA29" i="22"/>
  <c r="GA18" i="22"/>
  <c r="GA23" i="22" s="1"/>
  <c r="GA24" i="22"/>
  <c r="J29" i="22"/>
  <c r="J24" i="22"/>
  <c r="J18" i="22"/>
  <c r="J23" i="22" s="1"/>
  <c r="DB29" i="22"/>
  <c r="DB18" i="22"/>
  <c r="DB23" i="22" s="1"/>
  <c r="DB24" i="22"/>
  <c r="CN15" i="22"/>
  <c r="CN25" i="22" s="1"/>
  <c r="CD15" i="22"/>
  <c r="CD25" i="22" s="1"/>
  <c r="AU29" i="22"/>
  <c r="AU24" i="22"/>
  <c r="AU18" i="22"/>
  <c r="AU23" i="22" s="1"/>
  <c r="AN29" i="22"/>
  <c r="AN18" i="22"/>
  <c r="AN23" i="22" s="1"/>
  <c r="AN24" i="22"/>
  <c r="AA29" i="22"/>
  <c r="AA18" i="22"/>
  <c r="AA23" i="22" s="1"/>
  <c r="AA24" i="22"/>
  <c r="CC15" i="22"/>
  <c r="CC25" i="22" s="1"/>
  <c r="BC15" i="22"/>
  <c r="BC25" i="22" s="1"/>
  <c r="BD15" i="22"/>
  <c r="BD25" i="22" s="1"/>
  <c r="L15" i="22"/>
  <c r="L25" i="22" s="1"/>
  <c r="BN15" i="22"/>
  <c r="BN25" i="22" s="1"/>
  <c r="FW15" i="22"/>
  <c r="FW25" i="22" s="1"/>
  <c r="AU15" i="22"/>
  <c r="AU25" i="22" s="1"/>
  <c r="FF15" i="22"/>
  <c r="FF25" i="22" s="1"/>
  <c r="FD15" i="22"/>
  <c r="FD25" i="22" s="1"/>
  <c r="BA15" i="22"/>
  <c r="BA25" i="22" s="1"/>
  <c r="L29" i="22"/>
  <c r="L24" i="22"/>
  <c r="L18" i="22"/>
  <c r="L23" i="22" s="1"/>
  <c r="CK29" i="22"/>
  <c r="CK18" i="22"/>
  <c r="CK23" i="22" s="1"/>
  <c r="CK24" i="22"/>
  <c r="FV29" i="22"/>
  <c r="FV18" i="22"/>
  <c r="FV23" i="22" s="1"/>
  <c r="FV24" i="22"/>
  <c r="FS29" i="22"/>
  <c r="FS24" i="22"/>
  <c r="FS18" i="22"/>
  <c r="FS23" i="22" s="1"/>
  <c r="EO29" i="22"/>
  <c r="EO18" i="22"/>
  <c r="EO23" i="22" s="1"/>
  <c r="EO24" i="22"/>
  <c r="EE29" i="22"/>
  <c r="EE24" i="22"/>
  <c r="EE18" i="22"/>
  <c r="EE23" i="22" s="1"/>
  <c r="AK29" i="22"/>
  <c r="AK18" i="22"/>
  <c r="AK23" i="22" s="1"/>
  <c r="AK24" i="22"/>
  <c r="BY24" i="22"/>
  <c r="BY18" i="22"/>
  <c r="BY23" i="22" s="1"/>
  <c r="EK29" i="22"/>
  <c r="EK18" i="22"/>
  <c r="EK23" i="22" s="1"/>
  <c r="EK24" i="22"/>
  <c r="F29" i="22"/>
  <c r="F18" i="22"/>
  <c r="F23" i="22" s="1"/>
  <c r="F24" i="22"/>
  <c r="DT29" i="22"/>
  <c r="DT18" i="22"/>
  <c r="DT23" i="22" s="1"/>
  <c r="DT24" i="22"/>
  <c r="BZ15" i="22"/>
  <c r="BZ25" i="22" s="1"/>
  <c r="AJ29" i="22"/>
  <c r="AJ18" i="22"/>
  <c r="AJ23" i="22" s="1"/>
  <c r="AJ24" i="22"/>
  <c r="EW29" i="22"/>
  <c r="EW18" i="22"/>
  <c r="EW23" i="22" s="1"/>
  <c r="EW24" i="22"/>
  <c r="DV15" i="22"/>
  <c r="DV25" i="22" s="1"/>
  <c r="DW24" i="22"/>
  <c r="DW18" i="22"/>
  <c r="DW23" i="22" s="1"/>
  <c r="BB29" i="22"/>
  <c r="BB18" i="22"/>
  <c r="BB23" i="22" s="1"/>
  <c r="BB24" i="22"/>
  <c r="G15" i="22"/>
  <c r="G25" i="22" s="1"/>
  <c r="BY15" i="22"/>
  <c r="BY25" i="22" s="1"/>
  <c r="FS15" i="22"/>
  <c r="FS25" i="22" s="1"/>
  <c r="FI15" i="22"/>
  <c r="FI25" i="22" s="1"/>
  <c r="FH15" i="22"/>
  <c r="FH25" i="22" s="1"/>
  <c r="FQ15" i="22"/>
  <c r="FQ25" i="22" s="1"/>
  <c r="AL15" i="22"/>
  <c r="AL25" i="22" s="1"/>
  <c r="EX29" i="22"/>
  <c r="EX18" i="22"/>
  <c r="EX23" i="22" s="1"/>
  <c r="EX24" i="22"/>
  <c r="BN29" i="22"/>
  <c r="BN18" i="22"/>
  <c r="BN23" i="22" s="1"/>
  <c r="BN24" i="22"/>
  <c r="EY29" i="22"/>
  <c r="EY18" i="22"/>
  <c r="EY23" i="22" s="1"/>
  <c r="EY24" i="22"/>
  <c r="FJ29" i="22"/>
  <c r="FJ18" i="22"/>
  <c r="FJ23" i="22" s="1"/>
  <c r="FJ24" i="22"/>
  <c r="DS29" i="22"/>
  <c r="DS18" i="22"/>
  <c r="DS23" i="22" s="1"/>
  <c r="DS24" i="22"/>
  <c r="O29" i="22"/>
  <c r="O18" i="22"/>
  <c r="O23" i="22" s="1"/>
  <c r="O24" i="22"/>
  <c r="BS29" i="22"/>
  <c r="BS24" i="22"/>
  <c r="BS18" i="22"/>
  <c r="BS23" i="22" s="1"/>
  <c r="CZ29" i="22"/>
  <c r="CZ24" i="22"/>
  <c r="CZ18" i="22"/>
  <c r="CZ23" i="22" s="1"/>
  <c r="EC29" i="22"/>
  <c r="EC24" i="22"/>
  <c r="EC18" i="22"/>
  <c r="EC23" i="22" s="1"/>
  <c r="FR29" i="22"/>
  <c r="FR18" i="22"/>
  <c r="FR23" i="22" s="1"/>
  <c r="FR24" i="22"/>
  <c r="DR29" i="22"/>
  <c r="DR18" i="22"/>
  <c r="DR23" i="22" s="1"/>
  <c r="DR24" i="22"/>
  <c r="BX15" i="22"/>
  <c r="BX25" i="22" s="1"/>
  <c r="BO29" i="22"/>
  <c r="BO24" i="22"/>
  <c r="BO18" i="22"/>
  <c r="BO23" i="22" s="1"/>
  <c r="FY15" i="22"/>
  <c r="FY25" i="22" s="1"/>
  <c r="AO29" i="22"/>
  <c r="AO24" i="22"/>
  <c r="AO18" i="22"/>
  <c r="AO23" i="22" s="1"/>
  <c r="EA29" i="22"/>
  <c r="EA18" i="22"/>
  <c r="EA23" i="22" s="1"/>
  <c r="EA24" i="22"/>
  <c r="AG29" i="22"/>
  <c r="AG24" i="22"/>
  <c r="AG18" i="22"/>
  <c r="AG23" i="22" s="1"/>
  <c r="EG29" i="22"/>
  <c r="EG18" i="22"/>
  <c r="EG23" i="22" s="1"/>
  <c r="EG24" i="22"/>
  <c r="AX29" i="22"/>
  <c r="AX24" i="22"/>
  <c r="AX18" i="22"/>
  <c r="AX23" i="22" s="1"/>
  <c r="CF18" i="22"/>
  <c r="CF23" i="22" s="1"/>
  <c r="CF24" i="22"/>
  <c r="DP29" i="22"/>
  <c r="DP24" i="22"/>
  <c r="DP18" i="22"/>
  <c r="DP23" i="22" s="1"/>
  <c r="FL15" i="22"/>
  <c r="FL25" i="22" s="1"/>
  <c r="N29" i="22"/>
  <c r="N18" i="22"/>
  <c r="N23" i="22" s="1"/>
  <c r="N24" i="22"/>
  <c r="I29" i="22"/>
  <c r="I18" i="22"/>
  <c r="I23" i="22" s="1"/>
  <c r="I24" i="22"/>
  <c r="CO15" i="22"/>
  <c r="CO25" i="22" s="1"/>
  <c r="X15" i="22"/>
  <c r="X25" i="22" s="1"/>
  <c r="DP15" i="22"/>
  <c r="DP25" i="22" s="1"/>
  <c r="EC15" i="22"/>
  <c r="EC25" i="22" s="1"/>
  <c r="EB15" i="22"/>
  <c r="EB25" i="22" s="1"/>
  <c r="EA15" i="22"/>
  <c r="EA25" i="22" s="1"/>
  <c r="FU15" i="22"/>
  <c r="FU25" i="22" s="1"/>
  <c r="Z15" i="22"/>
  <c r="Z25" i="22" s="1"/>
  <c r="DS15" i="22"/>
  <c r="DS25" i="22" s="1"/>
  <c r="FR15" i="22"/>
  <c r="FR25" i="22" s="1"/>
  <c r="BK29" i="22"/>
  <c r="BK18" i="22"/>
  <c r="BK23" i="22" s="1"/>
  <c r="BK24" i="22"/>
  <c r="FK29" i="22"/>
  <c r="FK18" i="22"/>
  <c r="FK23" i="22" s="1"/>
  <c r="FK24" i="22"/>
  <c r="M29" i="22"/>
  <c r="M18" i="22"/>
  <c r="M23" i="22" s="1"/>
  <c r="M24" i="22"/>
  <c r="K29" i="22"/>
  <c r="K18" i="22"/>
  <c r="K23" i="22" s="1"/>
  <c r="K24" i="22"/>
  <c r="FG29" i="22"/>
  <c r="FG24" i="22"/>
  <c r="FG18" i="22"/>
  <c r="FG23" i="22" s="1"/>
  <c r="DQ29" i="22"/>
  <c r="DQ24" i="22"/>
  <c r="DQ18" i="22"/>
  <c r="DQ23" i="22" s="1"/>
  <c r="DC29" i="22"/>
  <c r="DC24" i="22"/>
  <c r="DC18" i="22"/>
  <c r="DC23" i="22" s="1"/>
  <c r="CA18" i="22"/>
  <c r="CA23" i="22" s="1"/>
  <c r="CA24" i="22"/>
  <c r="W29" i="22"/>
  <c r="W18" i="22"/>
  <c r="W23" i="22" s="1"/>
  <c r="W24" i="22"/>
  <c r="FM29" i="22"/>
  <c r="FM18" i="22"/>
  <c r="FM23" i="22" s="1"/>
  <c r="FM24" i="22"/>
  <c r="AQ15" i="22"/>
  <c r="AQ25" i="22" s="1"/>
  <c r="CB24" i="22"/>
  <c r="CB18" i="22"/>
  <c r="CB23" i="22" s="1"/>
  <c r="FX29" i="22"/>
  <c r="FX18" i="22"/>
  <c r="FX23" i="22" s="1"/>
  <c r="FX24" i="22"/>
  <c r="EH29" i="22"/>
  <c r="EH18" i="22"/>
  <c r="EH23" i="22" s="1"/>
  <c r="EH24" i="22"/>
  <c r="CQ29" i="22"/>
  <c r="CQ18" i="22"/>
  <c r="CQ23" i="22" s="1"/>
  <c r="CQ24" i="22"/>
  <c r="BM29" i="22"/>
  <c r="BM18" i="22"/>
  <c r="BM23" i="22" s="1"/>
  <c r="BM24" i="22"/>
  <c r="EI29" i="22"/>
  <c r="EI18" i="22"/>
  <c r="EI23" i="22" s="1"/>
  <c r="EI24" i="22"/>
  <c r="E29" i="22"/>
  <c r="E24" i="22"/>
  <c r="E18" i="22"/>
  <c r="E23" i="22" s="1"/>
  <c r="CT29" i="22"/>
  <c r="CT18" i="22"/>
  <c r="CT23" i="22" s="1"/>
  <c r="CT24" i="22"/>
  <c r="CK15" i="22"/>
  <c r="CK25" i="22" s="1"/>
  <c r="O15" i="22"/>
  <c r="O25" i="22" s="1"/>
  <c r="CQ15" i="22"/>
  <c r="CQ25" i="22" s="1"/>
  <c r="DA15" i="22"/>
  <c r="DA25" i="22" s="1"/>
  <c r="DO15" i="22"/>
  <c r="DO25" i="22" s="1"/>
  <c r="FG15" i="22"/>
  <c r="FG25" i="22" s="1"/>
  <c r="J15" i="22"/>
  <c r="J25" i="22" s="1"/>
  <c r="DD15" i="22"/>
  <c r="DD25" i="22" s="1"/>
  <c r="FE15" i="22"/>
  <c r="FE25" i="22" s="1"/>
  <c r="F15" i="22"/>
  <c r="F25" i="22" s="1"/>
  <c r="DG29" i="22"/>
  <c r="DG24" i="22"/>
  <c r="DG18" i="22"/>
  <c r="DG23" i="22" s="1"/>
  <c r="BZ24" i="22"/>
  <c r="BZ18" i="22"/>
  <c r="BZ23" i="22" s="1"/>
  <c r="DU29" i="22"/>
  <c r="DU18" i="22"/>
  <c r="DU23" i="22" s="1"/>
  <c r="DU24" i="22"/>
  <c r="AH29" i="22"/>
  <c r="AH18" i="22"/>
  <c r="AH23" i="22" s="1"/>
  <c r="AH24" i="22"/>
  <c r="FY29" i="22"/>
  <c r="FY24" i="22"/>
  <c r="FY18" i="22"/>
  <c r="FY23" i="22" s="1"/>
  <c r="ET29" i="22"/>
  <c r="ET18" i="22"/>
  <c r="ET23" i="22" s="1"/>
  <c r="ET24" i="22"/>
  <c r="DN29" i="22"/>
  <c r="DN18" i="22"/>
  <c r="DN23" i="22" s="1"/>
  <c r="DN24" i="22"/>
  <c r="EP29" i="22"/>
  <c r="EP18" i="22"/>
  <c r="EP23" i="22" s="1"/>
  <c r="EP24" i="22"/>
  <c r="CO29" i="22"/>
  <c r="CO24" i="22"/>
  <c r="CO18" i="22"/>
  <c r="CO23" i="22" s="1"/>
  <c r="FK15" i="22"/>
  <c r="FK25" i="22" s="1"/>
  <c r="CE18" i="22"/>
  <c r="CE24" i="22"/>
  <c r="BL29" i="22"/>
  <c r="BL18" i="22"/>
  <c r="BL23" i="22" s="1"/>
  <c r="BL24" i="22"/>
  <c r="AI29" i="22"/>
  <c r="AI18" i="22"/>
  <c r="AI23" i="22" s="1"/>
  <c r="AI24" i="22"/>
  <c r="DV29" i="22"/>
  <c r="DV24" i="22"/>
  <c r="DV18" i="22"/>
  <c r="DV23" i="22" s="1"/>
  <c r="G29" i="22"/>
  <c r="G24" i="22"/>
  <c r="G18" i="22"/>
  <c r="G23" i="22" s="1"/>
  <c r="FC29" i="22"/>
  <c r="FC18" i="22"/>
  <c r="FC23" i="22" s="1"/>
  <c r="FC24" i="22"/>
  <c r="DM29" i="22"/>
  <c r="DM18" i="22"/>
  <c r="DM23" i="22" s="1"/>
  <c r="DM24" i="22"/>
  <c r="CY29" i="22"/>
  <c r="CY24" i="22"/>
  <c r="CY18" i="22"/>
  <c r="CY23" i="22" s="1"/>
  <c r="BW24" i="22"/>
  <c r="BW18" i="22"/>
  <c r="S29" i="22"/>
  <c r="S24" i="22"/>
  <c r="S18" i="22"/>
  <c r="S23" i="22" s="1"/>
  <c r="BQ29" i="22"/>
  <c r="BQ18" i="22"/>
  <c r="BQ23" i="22" s="1"/>
  <c r="BQ24" i="22"/>
  <c r="DE29" i="22"/>
  <c r="DE24" i="22"/>
  <c r="DE18" i="22"/>
  <c r="DE23" i="22" s="1"/>
  <c r="EV29" i="22"/>
  <c r="EV18" i="22"/>
  <c r="EV23" i="22" s="1"/>
  <c r="EV24" i="22"/>
  <c r="FT29" i="22"/>
  <c r="FT18" i="22"/>
  <c r="FT23" i="22" s="1"/>
  <c r="FT24" i="22"/>
  <c r="ED29" i="22"/>
  <c r="ED24" i="22"/>
  <c r="ED18" i="22"/>
  <c r="ED23" i="22" s="1"/>
  <c r="CM29" i="22"/>
  <c r="CM24" i="22"/>
  <c r="CM18" i="22"/>
  <c r="CM23" i="22" s="1"/>
  <c r="BI29" i="22"/>
  <c r="BI18" i="22"/>
  <c r="BI23" i="22" s="1"/>
  <c r="BI24" i="22"/>
  <c r="EI15" i="22"/>
  <c r="EI25" i="22" s="1"/>
  <c r="EU29" i="22"/>
  <c r="EU24" i="22"/>
  <c r="EU18" i="22"/>
  <c r="EU23" i="22" s="1"/>
  <c r="CM15" i="22"/>
  <c r="CM25" i="22" s="1"/>
  <c r="AA15" i="22"/>
  <c r="AA25" i="22" s="1"/>
  <c r="AI15" i="22"/>
  <c r="AI25" i="22" s="1"/>
  <c r="BJ15" i="22"/>
  <c r="BJ25" i="22" s="1"/>
  <c r="CZ15" i="22"/>
  <c r="CZ25" i="22" s="1"/>
  <c r="CY15" i="22"/>
  <c r="CY25" i="22" s="1"/>
  <c r="DF15" i="22"/>
  <c r="DF25" i="22" s="1"/>
  <c r="EH15" i="22"/>
  <c r="EH25" i="22" s="1"/>
  <c r="Y15" i="22"/>
  <c r="Y25" i="22" s="1"/>
  <c r="BM15" i="22"/>
  <c r="BM25" i="22" s="1"/>
  <c r="EF15" i="22"/>
  <c r="EF25" i="22" s="1"/>
  <c r="DQ15" i="22"/>
  <c r="DQ25" i="22" s="1"/>
  <c r="F80" i="22" l="1"/>
  <c r="F86" i="22"/>
  <c r="F85" i="22"/>
  <c r="F87" i="22"/>
  <c r="F83" i="22"/>
  <c r="F84" i="22"/>
  <c r="F90" i="22"/>
  <c r="E83" i="22"/>
  <c r="F89" i="22"/>
  <c r="F41" i="22"/>
  <c r="F48" i="22"/>
  <c r="E50" i="22"/>
  <c r="F44" i="22"/>
  <c r="E88" i="22"/>
  <c r="E85" i="22"/>
  <c r="F88" i="22"/>
  <c r="E89" i="22"/>
  <c r="E90" i="22"/>
  <c r="E84" i="22"/>
  <c r="E81" i="22"/>
  <c r="F91" i="22"/>
  <c r="E92" i="22"/>
  <c r="E87" i="22"/>
  <c r="E86" i="22"/>
  <c r="E40" i="22"/>
  <c r="E46" i="22"/>
  <c r="F47" i="22"/>
  <c r="E48" i="22"/>
  <c r="E47" i="22"/>
  <c r="E39" i="22"/>
  <c r="F39" i="22"/>
  <c r="E41" i="22"/>
  <c r="BW30" i="22"/>
  <c r="BW31" i="22"/>
  <c r="CE31" i="22"/>
  <c r="CE30" i="22"/>
  <c r="F50" i="22"/>
  <c r="AQ31" i="22"/>
  <c r="AQ30" i="22"/>
  <c r="DA31" i="22"/>
  <c r="DA30" i="22"/>
  <c r="FL31" i="22"/>
  <c r="FL30" i="22"/>
  <c r="DM30" i="22"/>
  <c r="DM31" i="22"/>
  <c r="G31" i="22"/>
  <c r="G30" i="22"/>
  <c r="AI31" i="22"/>
  <c r="AI30" i="22"/>
  <c r="E91" i="22"/>
  <c r="EP31" i="22"/>
  <c r="EP30" i="22"/>
  <c r="ET31" i="22"/>
  <c r="ET30" i="22"/>
  <c r="AH31" i="22"/>
  <c r="AH30" i="22"/>
  <c r="CA31" i="22"/>
  <c r="CA30" i="22"/>
  <c r="DQ31" i="22"/>
  <c r="DQ30" i="22"/>
  <c r="K31" i="22"/>
  <c r="K30" i="22"/>
  <c r="FK31" i="22"/>
  <c r="FK30" i="22"/>
  <c r="FR31" i="22"/>
  <c r="FR30" i="22"/>
  <c r="CZ31" i="22"/>
  <c r="CZ30" i="22"/>
  <c r="O31" i="22"/>
  <c r="O30" i="22"/>
  <c r="FJ31" i="22"/>
  <c r="FJ30" i="22"/>
  <c r="BN31" i="22"/>
  <c r="BN30" i="22"/>
  <c r="DT30" i="22"/>
  <c r="DT31" i="22"/>
  <c r="EK30" i="22"/>
  <c r="EK31" i="22"/>
  <c r="AL31" i="22"/>
  <c r="AL30" i="22"/>
  <c r="AB31" i="22"/>
  <c r="AB30" i="22"/>
  <c r="T30" i="22"/>
  <c r="T31" i="22"/>
  <c r="ER30" i="22"/>
  <c r="ER31" i="22"/>
  <c r="FF30" i="22"/>
  <c r="FF31" i="22"/>
  <c r="BO31" i="22"/>
  <c r="BO30" i="22"/>
  <c r="BB31" i="22"/>
  <c r="BB30" i="22"/>
  <c r="EW31" i="22"/>
  <c r="EW30" i="22"/>
  <c r="AK30" i="22"/>
  <c r="AK31" i="22"/>
  <c r="EO31" i="22"/>
  <c r="EO30" i="22"/>
  <c r="FV31" i="22"/>
  <c r="FV30" i="22"/>
  <c r="L30" i="22"/>
  <c r="L31" i="22"/>
  <c r="J31" i="22"/>
  <c r="J30" i="22"/>
  <c r="AM31" i="22"/>
  <c r="AM30" i="22"/>
  <c r="EJ30" i="22"/>
  <c r="EJ31" i="22"/>
  <c r="ES31" i="22"/>
  <c r="ES30" i="22"/>
  <c r="CL31" i="22"/>
  <c r="CL30" i="22"/>
  <c r="BI30" i="22"/>
  <c r="BI31" i="22"/>
  <c r="ED31" i="22"/>
  <c r="ED30" i="22"/>
  <c r="EV30" i="22"/>
  <c r="EV31" i="22"/>
  <c r="BQ31" i="22"/>
  <c r="BQ30" i="22"/>
  <c r="CT31" i="22"/>
  <c r="CT30" i="22"/>
  <c r="EI31" i="22"/>
  <c r="EI30" i="22"/>
  <c r="CQ31" i="22"/>
  <c r="CQ30" i="22"/>
  <c r="FX31" i="22"/>
  <c r="FX30" i="22"/>
  <c r="FM31" i="22"/>
  <c r="FM30" i="22"/>
  <c r="DW31" i="22"/>
  <c r="DW30" i="22"/>
  <c r="AN30" i="22"/>
  <c r="AN31" i="22"/>
  <c r="BC30" i="22"/>
  <c r="BC31" i="22"/>
  <c r="CP30" i="22"/>
  <c r="CP31" i="22"/>
  <c r="AY31" i="22"/>
  <c r="AY30" i="22"/>
  <c r="CR30" i="22"/>
  <c r="CR31" i="22"/>
  <c r="BJ31" i="22"/>
  <c r="BJ30" i="22"/>
  <c r="FU31" i="22"/>
  <c r="FU30" i="22"/>
  <c r="DI31" i="22"/>
  <c r="DI30" i="22"/>
  <c r="DO30" i="22"/>
  <c r="DO31" i="22"/>
  <c r="BX30" i="22"/>
  <c r="BX31" i="22"/>
  <c r="FH30" i="22"/>
  <c r="FH31" i="22"/>
  <c r="FZ30" i="22"/>
  <c r="FZ31" i="22"/>
  <c r="F81" i="22"/>
  <c r="I31" i="22"/>
  <c r="I30" i="22"/>
  <c r="AX30" i="22"/>
  <c r="AX31" i="22"/>
  <c r="AG30" i="22"/>
  <c r="AG31" i="22"/>
  <c r="AO30" i="22"/>
  <c r="AO31" i="22"/>
  <c r="BY30" i="22"/>
  <c r="BY31" i="22"/>
  <c r="E43" i="22"/>
  <c r="F51" i="22"/>
  <c r="BP31" i="22"/>
  <c r="BP30" i="22"/>
  <c r="AZ30" i="22"/>
  <c r="AZ31" i="22"/>
  <c r="FI30" i="22"/>
  <c r="FI31" i="22"/>
  <c r="FD30" i="22"/>
  <c r="FD31" i="22"/>
  <c r="F40" i="22"/>
  <c r="X30" i="22"/>
  <c r="X31" i="22"/>
  <c r="DG30" i="22"/>
  <c r="DG31" i="22"/>
  <c r="CB30" i="22"/>
  <c r="CB31" i="22"/>
  <c r="DP30" i="22"/>
  <c r="DP31" i="22"/>
  <c r="F49" i="22"/>
  <c r="E49" i="22"/>
  <c r="AJ30" i="22"/>
  <c r="AJ31" i="22"/>
  <c r="EE31" i="22"/>
  <c r="EE30" i="22"/>
  <c r="FS31" i="22"/>
  <c r="FS30" i="22"/>
  <c r="CK31" i="22"/>
  <c r="CK30" i="22"/>
  <c r="DB31" i="22"/>
  <c r="DB30" i="22"/>
  <c r="GA30" i="22"/>
  <c r="GA31" i="22"/>
  <c r="FE30" i="22"/>
  <c r="FE31" i="22"/>
  <c r="AV31" i="22"/>
  <c r="AV30" i="22"/>
  <c r="CU30" i="22"/>
  <c r="CU31" i="22"/>
  <c r="DH30" i="22"/>
  <c r="DH31" i="22"/>
  <c r="E51" i="22"/>
  <c r="BR31" i="22"/>
  <c r="BR30" i="22"/>
  <c r="F43" i="22"/>
  <c r="F92" i="22"/>
  <c r="EU31" i="22"/>
  <c r="EU30" i="22"/>
  <c r="CY30" i="22"/>
  <c r="CY31" i="22"/>
  <c r="FC31" i="22"/>
  <c r="FC30" i="22"/>
  <c r="DV31" i="22"/>
  <c r="DV30" i="22"/>
  <c r="BL30" i="22"/>
  <c r="BL31" i="22"/>
  <c r="CO30" i="22"/>
  <c r="CO31" i="22"/>
  <c r="DN30" i="22"/>
  <c r="DN31" i="22"/>
  <c r="FY30" i="22"/>
  <c r="FY31" i="22"/>
  <c r="DU30" i="22"/>
  <c r="DU31" i="22"/>
  <c r="DC31" i="22"/>
  <c r="DC30" i="22"/>
  <c r="FG31" i="22"/>
  <c r="FG30" i="22"/>
  <c r="M30" i="22"/>
  <c r="M31" i="22"/>
  <c r="BK31" i="22"/>
  <c r="BK30" i="22"/>
  <c r="DR31" i="22"/>
  <c r="DR30" i="22"/>
  <c r="EC30" i="22"/>
  <c r="EC31" i="22"/>
  <c r="BS31" i="22"/>
  <c r="BS30" i="22"/>
  <c r="DS31" i="22"/>
  <c r="DS30" i="22"/>
  <c r="EY30" i="22"/>
  <c r="EY31" i="22"/>
  <c r="EX31" i="22"/>
  <c r="EX30" i="22"/>
  <c r="F30" i="22"/>
  <c r="F31" i="22"/>
  <c r="DD30" i="22"/>
  <c r="DD31" i="22"/>
  <c r="CS31" i="22"/>
  <c r="CS30" i="22"/>
  <c r="AW31" i="22"/>
  <c r="AW30" i="22"/>
  <c r="CC30" i="22"/>
  <c r="CC31" i="22"/>
  <c r="V30" i="22"/>
  <c r="V31" i="22"/>
  <c r="CM31" i="22"/>
  <c r="CM30" i="22"/>
  <c r="FT31" i="22"/>
  <c r="FT30" i="22"/>
  <c r="DE30" i="22"/>
  <c r="DE31" i="22"/>
  <c r="S30" i="22"/>
  <c r="S31" i="22"/>
  <c r="CE23" i="22"/>
  <c r="F45" i="22" s="1"/>
  <c r="E31" i="22"/>
  <c r="E30" i="22"/>
  <c r="BM31" i="22"/>
  <c r="BM30" i="22"/>
  <c r="EH31" i="22"/>
  <c r="EH30" i="22"/>
  <c r="W30" i="22"/>
  <c r="W31" i="22"/>
  <c r="AA31" i="22"/>
  <c r="AA30" i="22"/>
  <c r="AU30" i="22"/>
  <c r="AU31" i="22"/>
  <c r="U31" i="22"/>
  <c r="U30" i="22"/>
  <c r="FW31" i="22"/>
  <c r="FW30" i="22"/>
  <c r="CD31" i="22"/>
  <c r="CD30" i="22"/>
  <c r="AQ23" i="22"/>
  <c r="E42" i="22" s="1"/>
  <c r="AP31" i="22"/>
  <c r="AP30" i="22"/>
  <c r="CN30" i="22"/>
  <c r="CN31" i="22"/>
  <c r="AC30" i="22"/>
  <c r="AC31" i="22"/>
  <c r="Y31" i="22"/>
  <c r="Y30" i="22"/>
  <c r="EQ30" i="22"/>
  <c r="EQ31" i="22"/>
  <c r="EF30" i="22"/>
  <c r="EF31" i="22"/>
  <c r="H31" i="22"/>
  <c r="H30" i="22"/>
  <c r="Z31" i="22"/>
  <c r="Z30" i="22"/>
  <c r="E44" i="22"/>
  <c r="BW23" i="22"/>
  <c r="BZ31" i="22"/>
  <c r="BZ30" i="22"/>
  <c r="F46" i="22"/>
  <c r="N31" i="22"/>
  <c r="N30" i="22"/>
  <c r="CF31" i="22"/>
  <c r="CF30" i="22"/>
  <c r="EG31" i="22"/>
  <c r="EG30" i="22"/>
  <c r="EA31" i="22"/>
  <c r="EA30" i="22"/>
  <c r="DF31" i="22"/>
  <c r="DF30" i="22"/>
  <c r="BD31" i="22"/>
  <c r="BD30" i="22"/>
  <c r="FQ31" i="22"/>
  <c r="FQ30" i="22"/>
  <c r="EB30" i="22"/>
  <c r="EB31" i="22"/>
  <c r="BA31" i="22"/>
  <c r="BA30" i="22"/>
  <c r="EX14" i="22"/>
  <c r="EX15" i="22" s="1"/>
  <c r="EX25" i="22" s="1"/>
  <c r="EQ14" i="22"/>
  <c r="EQ15" i="22" s="1"/>
  <c r="EQ25" i="22" s="1"/>
  <c r="EP14" i="22"/>
  <c r="EP15" i="22" s="1"/>
  <c r="EP25" i="22" s="1"/>
  <c r="EW14" i="22"/>
  <c r="EW15" i="22" s="1"/>
  <c r="EW25" i="22" s="1"/>
  <c r="EU14" i="22"/>
  <c r="EU15" i="22" s="1"/>
  <c r="EU25" i="22" s="1"/>
  <c r="EV14" i="22"/>
  <c r="EV15" i="22" s="1"/>
  <c r="EV25" i="22" s="1"/>
  <c r="EY14" i="22"/>
  <c r="EY15" i="22" s="1"/>
  <c r="EY25" i="22" s="1"/>
  <c r="ES14" i="22"/>
  <c r="ES15" i="22" s="1"/>
  <c r="ES25" i="22" s="1"/>
  <c r="ER14" i="22"/>
  <c r="ER15" i="22" s="1"/>
  <c r="ER25" i="22" s="1"/>
  <c r="ET14" i="22"/>
  <c r="ET15" i="22" s="1"/>
  <c r="ET25" i="22" s="1"/>
  <c r="F61" i="22" l="1"/>
  <c r="E45" i="22"/>
  <c r="E53" i="22" s="1"/>
  <c r="E54" i="22" s="1"/>
  <c r="F68" i="22"/>
  <c r="F70" i="22"/>
  <c r="F67" i="22"/>
  <c r="E22" i="18" s="1"/>
  <c r="E66" i="22"/>
  <c r="F60" i="22"/>
  <c r="F42" i="22"/>
  <c r="F53" i="22" s="1"/>
  <c r="F54" i="22" s="1"/>
  <c r="E71" i="22"/>
  <c r="F69" i="22"/>
  <c r="E60" i="22"/>
  <c r="F59" i="22"/>
  <c r="F66" i="22"/>
  <c r="E70" i="22"/>
  <c r="F62" i="22"/>
  <c r="E61" i="22"/>
  <c r="F64" i="22"/>
  <c r="D13" i="18"/>
  <c r="E63" i="22"/>
  <c r="F63" i="22"/>
  <c r="E59" i="22"/>
  <c r="E13" i="18"/>
  <c r="F65" i="22"/>
  <c r="E68" i="22"/>
  <c r="E62" i="22"/>
  <c r="E65" i="22"/>
  <c r="E69" i="22"/>
  <c r="F71" i="22"/>
  <c r="E67" i="22"/>
  <c r="E64" i="22"/>
  <c r="F82" i="22"/>
  <c r="F94" i="22" s="1"/>
  <c r="M80" i="22" s="1"/>
  <c r="M81" i="22" s="1"/>
  <c r="M82" i="22" s="1"/>
  <c r="M83" i="22" s="1"/>
  <c r="M84" i="22" s="1"/>
  <c r="M85" i="22" s="1"/>
  <c r="M86" i="22" s="1"/>
  <c r="M87" i="22" s="1"/>
  <c r="M88" i="22" s="1"/>
  <c r="M89" i="22" s="1"/>
  <c r="M90" i="22" s="1"/>
  <c r="M91" i="22" s="1"/>
  <c r="M92" i="22" s="1"/>
  <c r="M39" i="22" l="1"/>
  <c r="M40" i="22" s="1"/>
  <c r="M41" i="22" s="1"/>
  <c r="M42" i="22" s="1"/>
  <c r="M43" i="22" s="1"/>
  <c r="M44" i="22" s="1"/>
  <c r="M45" i="22" s="1"/>
  <c r="M46" i="22" s="1"/>
  <c r="M47" i="22" s="1"/>
  <c r="M48" i="22" s="1"/>
  <c r="M49" i="22" s="1"/>
  <c r="M50" i="22" s="1"/>
  <c r="M51" i="22" s="1"/>
  <c r="G13" i="18"/>
  <c r="I13" i="18" s="1"/>
  <c r="L39" i="22"/>
  <c r="L40" i="22" s="1"/>
  <c r="L41" i="22" s="1"/>
  <c r="L42" i="22" s="1"/>
  <c r="L43" i="22" s="1"/>
  <c r="L44" i="22" s="1"/>
  <c r="L45" i="22" s="1"/>
  <c r="L46" i="22" s="1"/>
  <c r="L47" i="22" s="1"/>
  <c r="L48" i="22" s="1"/>
  <c r="L49" i="22" s="1"/>
  <c r="L50" i="22" s="1"/>
  <c r="L51" i="22" s="1"/>
  <c r="F13" i="18"/>
  <c r="H13" i="18" s="1"/>
  <c r="D22" i="18"/>
  <c r="F73" i="22"/>
  <c r="E73" i="22"/>
  <c r="E74" i="22" s="1"/>
  <c r="F95" i="22"/>
  <c r="EO14" i="22"/>
  <c r="EO15" i="22" s="1"/>
  <c r="EO25" i="22" s="1"/>
  <c r="E82" i="22" s="1"/>
  <c r="L59" i="22" l="1"/>
  <c r="L60" i="22" s="1"/>
  <c r="L61" i="22" s="1"/>
  <c r="L62" i="22" s="1"/>
  <c r="L63" i="22" s="1"/>
  <c r="L64" i="22" s="1"/>
  <c r="L65" i="22" s="1"/>
  <c r="L66" i="22" s="1"/>
  <c r="L67" i="22" s="1"/>
  <c r="L68" i="22" s="1"/>
  <c r="L69" i="22" s="1"/>
  <c r="L70" i="22" s="1"/>
  <c r="L71" i="22" s="1"/>
  <c r="F22" i="18"/>
  <c r="H22" i="18" s="1"/>
  <c r="M59" i="22"/>
  <c r="M60" i="22" s="1"/>
  <c r="M61" i="22" s="1"/>
  <c r="M62" i="22" s="1"/>
  <c r="M63" i="22" s="1"/>
  <c r="M64" i="22" s="1"/>
  <c r="M65" i="22" s="1"/>
  <c r="M66" i="22" s="1"/>
  <c r="M67" i="22" s="1"/>
  <c r="M68" i="22" s="1"/>
  <c r="M69" i="22" s="1"/>
  <c r="M70" i="22" s="1"/>
  <c r="M71" i="22" s="1"/>
  <c r="G22" i="18"/>
  <c r="I22" i="18" s="1"/>
  <c r="F74" i="22"/>
  <c r="E14" i="22" l="1"/>
  <c r="E15" i="22" s="1"/>
  <c r="E25" i="22" s="1"/>
  <c r="E80" i="22" l="1"/>
  <c r="E94" i="22" s="1"/>
  <c r="L80" i="22" l="1"/>
  <c r="L81" i="22" s="1"/>
  <c r="L82" i="22" s="1"/>
  <c r="L83" i="22" s="1"/>
  <c r="L84" i="22" s="1"/>
  <c r="L85" i="22" s="1"/>
  <c r="L86" i="22" s="1"/>
  <c r="L87" i="22" s="1"/>
  <c r="L88" i="22" s="1"/>
  <c r="L89" i="22" s="1"/>
  <c r="L90" i="22" s="1"/>
  <c r="L91" i="22" s="1"/>
  <c r="L92" i="22" s="1"/>
  <c r="E95" i="22"/>
  <c r="E15" i="18" l="1"/>
  <c r="D15" i="18"/>
  <c r="E14" i="18" l="1"/>
  <c r="D14" i="18"/>
  <c r="G15" i="18" l="1"/>
  <c r="I15" i="18" s="1"/>
  <c r="F15" i="18" l="1"/>
  <c r="H15" i="18" s="1"/>
  <c r="F14" i="18" l="1"/>
  <c r="G14" i="18"/>
  <c r="H14" i="18" l="1"/>
  <c r="H16" i="18" s="1"/>
  <c r="I14" i="18"/>
  <c r="I16" i="18" s="1"/>
</calcChain>
</file>

<file path=xl/comments1.xml><?xml version="1.0" encoding="utf-8"?>
<comments xmlns="http://schemas.openxmlformats.org/spreadsheetml/2006/main">
  <authors>
    <author>Author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</rPr>
          <t>JEN:</t>
        </r>
        <r>
          <rPr>
            <sz val="9"/>
            <color indexed="81"/>
            <rFont val="Tahoma"/>
            <family val="2"/>
          </rPr>
          <t xml:space="preserve">
MTFP = output index / total input index
Opex MPFP = output index / opex input
MTFP / Opex MPFP = (output index / total input index) / (output index / opex input) = opex input / total input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<sst xmlns="http://schemas.openxmlformats.org/spreadsheetml/2006/main" count="1495" uniqueCount="157">
  <si>
    <t>Year</t>
  </si>
  <si>
    <t>Outputs</t>
  </si>
  <si>
    <t>DATA FOR INPUT TO SHAZAM FOLLOWS</t>
  </si>
  <si>
    <t>No</t>
  </si>
  <si>
    <t>GWh</t>
  </si>
  <si>
    <t>Total Revenue</t>
  </si>
  <si>
    <t>Energy</t>
  </si>
  <si>
    <t>DNSP Year Identifier</t>
  </si>
  <si>
    <t>$'000</t>
  </si>
  <si>
    <t>Customer Numbers</t>
  </si>
  <si>
    <t>Opex</t>
  </si>
  <si>
    <t>Price Opex</t>
  </si>
  <si>
    <t>Index</t>
  </si>
  <si>
    <t>Overhead Lines</t>
  </si>
  <si>
    <t>MVAkms</t>
  </si>
  <si>
    <t>Underground Cables</t>
  </si>
  <si>
    <t>Transformers</t>
  </si>
  <si>
    <t>MVA</t>
  </si>
  <si>
    <t>AUC Overhead</t>
  </si>
  <si>
    <t>AUC Underground</t>
  </si>
  <si>
    <t>AUC Transformers</t>
  </si>
  <si>
    <t>Maximum Demand</t>
  </si>
  <si>
    <t>MW</t>
  </si>
  <si>
    <t>DNSP Data</t>
  </si>
  <si>
    <t>km</t>
  </si>
  <si>
    <t>Route length</t>
  </si>
  <si>
    <t>Distribution transformers</t>
  </si>
  <si>
    <t>Ratched Maximum Demand</t>
  </si>
  <si>
    <t>Circuit Length</t>
  </si>
  <si>
    <t>Customer Minutes Off Supply</t>
  </si>
  <si>
    <t>mins</t>
  </si>
  <si>
    <t>kms</t>
  </si>
  <si>
    <t>Price Customer Minutes Off Supply</t>
  </si>
  <si>
    <t>$/min</t>
  </si>
  <si>
    <t>Transformers Excluding First Stage of Two Stage</t>
  </si>
  <si>
    <t>AUC Transformers Excluding First Stage of Two Stage</t>
  </si>
  <si>
    <t>02AGD</t>
  </si>
  <si>
    <t>03CIT</t>
  </si>
  <si>
    <t>04END</t>
  </si>
  <si>
    <t>05ENX</t>
  </si>
  <si>
    <t>06ERG</t>
  </si>
  <si>
    <t>07ESS</t>
  </si>
  <si>
    <t>08JEN</t>
  </si>
  <si>
    <t>09PCR</t>
  </si>
  <si>
    <t>10SAP</t>
  </si>
  <si>
    <t>12TND</t>
  </si>
  <si>
    <t>13UED</t>
  </si>
  <si>
    <t>01ACT</t>
  </si>
  <si>
    <t>11AND</t>
  </si>
  <si>
    <t>ACT</t>
  </si>
  <si>
    <t>Opex Inputs</t>
  </si>
  <si>
    <t>Capital inputs</t>
  </si>
  <si>
    <t>DNSP</t>
  </si>
  <si>
    <t>Customer numbers</t>
  </si>
  <si>
    <t>Network services Opex</t>
  </si>
  <si>
    <t>Total costs</t>
  </si>
  <si>
    <t>JEN</t>
  </si>
  <si>
    <t>PCR</t>
  </si>
  <si>
    <t>AND</t>
  </si>
  <si>
    <t>ESS</t>
  </si>
  <si>
    <t>UED</t>
  </si>
  <si>
    <t>END</t>
  </si>
  <si>
    <t>AGD</t>
  </si>
  <si>
    <t>ENX</t>
  </si>
  <si>
    <t>ERG</t>
  </si>
  <si>
    <t>TND</t>
  </si>
  <si>
    <t>SAP</t>
  </si>
  <si>
    <t>CIT</t>
  </si>
  <si>
    <t>Trading Name</t>
  </si>
  <si>
    <t>Data Quality</t>
  </si>
  <si>
    <t>Level1</t>
  </si>
  <si>
    <t>Level2</t>
  </si>
  <si>
    <t>Level3</t>
  </si>
  <si>
    <t>Row Description</t>
  </si>
  <si>
    <t>Consolidated</t>
  </si>
  <si>
    <t>3.3 - rab asset data</t>
  </si>
  <si>
    <t>3.3.2 - asset value roll forward</t>
  </si>
  <si>
    <t>for overhead network assets less than 33kv</t>
  </si>
  <si>
    <t>opening value</t>
  </si>
  <si>
    <t>inflation addition</t>
  </si>
  <si>
    <t>straight line depreciation</t>
  </si>
  <si>
    <t>actual additions (recognised in rab)</t>
  </si>
  <si>
    <t>disposals</t>
  </si>
  <si>
    <t>closing value</t>
  </si>
  <si>
    <t>for overhead network assets 33kv and above</t>
  </si>
  <si>
    <t>for easements</t>
  </si>
  <si>
    <t>for underground network assets 33kv and above</t>
  </si>
  <si>
    <t>for underground network assets less than 33kv</t>
  </si>
  <si>
    <t>for zone substations and transformers</t>
  </si>
  <si>
    <t>for distribution substations and transformers</t>
  </si>
  <si>
    <t>for “other” asset items with short lives</t>
  </si>
  <si>
    <t>for “other” asset items with long lives</t>
  </si>
  <si>
    <t>PWC</t>
  </si>
  <si>
    <t>Network services net capex</t>
  </si>
  <si>
    <t>Network services totex</t>
  </si>
  <si>
    <t>Opex / totex</t>
  </si>
  <si>
    <t>Opex / total costs</t>
  </si>
  <si>
    <t>2014 CAM</t>
  </si>
  <si>
    <t>2019 CAM</t>
  </si>
  <si>
    <t>Customer weight</t>
  </si>
  <si>
    <t>2006-2019</t>
  </si>
  <si>
    <t>2012-2019</t>
  </si>
  <si>
    <t>Comparator weighted average</t>
  </si>
  <si>
    <t>Opex / capex</t>
  </si>
  <si>
    <t>Opex / total inputs</t>
  </si>
  <si>
    <t>PP OPEX</t>
  </si>
  <si>
    <t>MTFP</t>
  </si>
  <si>
    <t>Table rows in original alphabetical order</t>
  </si>
  <si>
    <t>&amp; INPUT SPECIFICATION #2a: OPEX, O/H ST MVAkms, O/H Dn MVAkms,U/G ST MVAkms, U/G Dn MVAkms, Transformers &amp; Other MVA (excl first stage of two stage zone subs)</t>
  </si>
  <si>
    <t xml:space="preserve">DNSP MULTILATERAL TFP &amp; PFP INDEXES USING OUTPUT SPECIFICATION #4a (Energy, Ratcheted Maximum Demand, Customer Nos, Circuit Kms, Minutes Off Supply) </t>
  </si>
  <si>
    <t>MTFP index</t>
  </si>
  <si>
    <t>Opex MPFP index</t>
  </si>
  <si>
    <t>Output | Opex to total costs ratios</t>
  </si>
  <si>
    <t>Output | Opex to total inputs ratios</t>
  </si>
  <si>
    <t>End</t>
  </si>
  <si>
    <t>Output | Summary of opex capex ratios</t>
  </si>
  <si>
    <t>Opex to totex</t>
  </si>
  <si>
    <t>Opex to total costs</t>
  </si>
  <si>
    <t>Opex to total inputs</t>
  </si>
  <si>
    <t>Benchmark comparator weighted average</t>
  </si>
  <si>
    <t>Difference
(JEN minus comparator)</t>
  </si>
  <si>
    <t>Average difference of 3 ratios</t>
  </si>
  <si>
    <t>Ratios (2014 CAM)</t>
  </si>
  <si>
    <t>Ratios (2019 CAM)</t>
  </si>
  <si>
    <t>Key:</t>
  </si>
  <si>
    <t>Input (hard code)</t>
  </si>
  <si>
    <t>External Link</t>
  </si>
  <si>
    <t>Internal Link</t>
  </si>
  <si>
    <t>Drop down Selection</t>
  </si>
  <si>
    <t>Calculation</t>
  </si>
  <si>
    <t>Unique calculation</t>
  </si>
  <si>
    <t>Empty cell</t>
  </si>
  <si>
    <t>Copyright Jemena Limited. All rights reserved. Jemena is not liable for any loss caused by reliance on this document.</t>
  </si>
  <si>
    <t>Output|Ratios</t>
  </si>
  <si>
    <t>Calc | Opex capex data</t>
  </si>
  <si>
    <t>Short sample start year</t>
  </si>
  <si>
    <t>Ratios under 2014 CAM</t>
  </si>
  <si>
    <t>Ratios under 2019 CAM</t>
  </si>
  <si>
    <t>CAM</t>
  </si>
  <si>
    <t>Annual User Cost</t>
  </si>
  <si>
    <t>Calc|Ratios</t>
  </si>
  <si>
    <t>Capitalised corporate overheads</t>
  </si>
  <si>
    <r>
      <t xml:space="preserve">JEN </t>
    </r>
    <r>
      <rPr>
        <i/>
        <sz val="9"/>
        <color theme="1"/>
        <rFont val="Arial"/>
        <family val="2"/>
      </rPr>
      <t>minus</t>
    </r>
    <r>
      <rPr>
        <sz val="9"/>
        <color theme="1"/>
        <rFont val="Arial"/>
        <family val="2"/>
      </rPr>
      <t xml:space="preserve"> comparators</t>
    </r>
  </si>
  <si>
    <t>Comparator average</t>
  </si>
  <si>
    <t>Calc | Opex to totex ratios</t>
  </si>
  <si>
    <t>Source : Economic Insights - DNSP consolidated benchmarking data (2019).xlsx</t>
  </si>
  <si>
    <t>Input|Benchmarking Data</t>
  </si>
  <si>
    <t>RIN B RAB section</t>
  </si>
  <si>
    <t>Source : AER Partial Performance Indicators (DNSP) (2019) - PUBLIC.xlsx</t>
  </si>
  <si>
    <t>Input | Economic Insights Benchmarking data</t>
  </si>
  <si>
    <t>Input | AER Partial Performance Indicators Dataset</t>
  </si>
  <si>
    <t>Input|RIN B Capex addition</t>
  </si>
  <si>
    <t>Input | Economic Insights MTFP MPFP results</t>
  </si>
  <si>
    <t>Source : Economic Insights AER DNSP MTFP &amp; MPFP Results 8Oct2020.xls</t>
  </si>
  <si>
    <t>MTFP MPFP results</t>
  </si>
  <si>
    <t>Input|DNSP MTFP &amp; MPFP Indexes</t>
  </si>
  <si>
    <t>JEN - Opex ratios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</si>
</sst>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0.000"/>
    <numFmt numFmtId="167" formatCode="_-* #,##0.0_-;\-* #,##0.0_-;_-* &quot;-&quot;??_-;_-@_-"/>
    <numFmt numFmtId="168" formatCode="_-* #,##0_-;\-* #,##0_-;_-* &quot;-&quot;??_-;_-@_-"/>
    <numFmt numFmtId="169" formatCode="_-* #,##0.000_-;\-* #,##0.000_-;_-* &quot;-&quot;??_-;_-@_-"/>
    <numFmt numFmtId="170" formatCode="_(* #,##0_);_(* \(#,##0\);_(* &quot;-&quot;??_);_(@_)"/>
    <numFmt numFmtId="171" formatCode="_-* #,##0_-;[Red]\(#,##0\)_-;_-* &quot;-&quot;??_-;_-@_-"/>
    <numFmt numFmtId="172" formatCode="0.0%"/>
    <numFmt numFmtId="173" formatCode="[$-C09]dd\-mmm\-yy;@"/>
  </numFmts>
  <fonts count="2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rgb="FF0070C0"/>
      <name val="Arial"/>
      <family val="2"/>
    </font>
    <font>
      <i/>
      <sz val="9"/>
      <color theme="1"/>
      <name val="Arial"/>
      <family val="2"/>
    </font>
    <font>
      <sz val="9"/>
      <color theme="3"/>
      <name val="Arial"/>
      <family val="2"/>
    </font>
    <font>
      <i/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rgb="FF7DCCE0"/>
        <bgColor indexed="64"/>
      </patternFill>
    </fill>
    <fill>
      <patternFill patternType="lightUp"/>
    </fill>
    <fill>
      <patternFill patternType="solid">
        <fgColor rgb="FFFFFF99"/>
        <bgColor indexed="64"/>
      </patternFill>
    </fill>
    <fill>
      <patternFill patternType="lightUp">
        <bgColor theme="0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/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9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171" fontId="9" fillId="5" borderId="1" applyBorder="0">
      <alignment horizontal="right"/>
      <protection locked="0"/>
    </xf>
    <xf numFmtId="0" fontId="10" fillId="0" borderId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2" fillId="8" borderId="0" applyNumberFormat="0" applyFont="0" applyBorder="0" applyAlignment="0">
      <alignment horizontal="right"/>
    </xf>
    <xf numFmtId="164" fontId="8" fillId="0" borderId="0" applyFont="0" applyFill="0" applyBorder="0" applyAlignment="0" applyProtection="0"/>
    <xf numFmtId="0" fontId="11" fillId="0" borderId="0"/>
    <xf numFmtId="0" fontId="12" fillId="0" borderId="0"/>
    <xf numFmtId="164" fontId="8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4" fillId="0" borderId="0"/>
    <xf numFmtId="173" fontId="8" fillId="0" borderId="0"/>
  </cellStyleXfs>
  <cellXfs count="121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 applyAlignment="1">
      <alignment horizontal="left"/>
    </xf>
    <xf numFmtId="168" fontId="0" fillId="0" borderId="0" xfId="16" applyNumberFormat="1" applyFont="1" applyFill="1"/>
    <xf numFmtId="168" fontId="0" fillId="0" borderId="0" xfId="0" applyNumberFormat="1"/>
    <xf numFmtId="0" fontId="2" fillId="0" borderId="0" xfId="2"/>
    <xf numFmtId="166" fontId="2" fillId="0" borderId="0" xfId="2" applyNumberFormat="1"/>
    <xf numFmtId="0" fontId="13" fillId="0" borderId="0" xfId="2" applyFont="1"/>
    <xf numFmtId="173" fontId="15" fillId="10" borderId="0" xfId="17" applyFont="1" applyFill="1"/>
    <xf numFmtId="173" fontId="15" fillId="10" borderId="0" xfId="17" applyFont="1" applyFill="1" applyAlignment="1">
      <alignment vertical="center"/>
    </xf>
    <xf numFmtId="173" fontId="16" fillId="10" borderId="0" xfId="17" applyFont="1" applyFill="1" applyAlignment="1">
      <alignment horizontal="left" vertical="center" indent="6"/>
    </xf>
    <xf numFmtId="173" fontId="15" fillId="10" borderId="0" xfId="17" applyFont="1" applyFill="1" applyAlignment="1">
      <alignment horizontal="right" vertical="center"/>
    </xf>
    <xf numFmtId="173" fontId="17" fillId="11" borderId="8" xfId="17" applyFont="1" applyFill="1" applyBorder="1" applyAlignment="1">
      <alignment horizontal="center" vertical="center"/>
    </xf>
    <xf numFmtId="173" fontId="17" fillId="12" borderId="8" xfId="17" applyFont="1" applyFill="1" applyBorder="1" applyAlignment="1">
      <alignment horizontal="center" vertical="center"/>
    </xf>
    <xf numFmtId="173" fontId="17" fillId="2" borderId="8" xfId="17" applyFont="1" applyFill="1" applyBorder="1" applyAlignment="1">
      <alignment horizontal="center" vertical="center"/>
    </xf>
    <xf numFmtId="173" fontId="7" fillId="4" borderId="9" xfId="17" applyFont="1" applyFill="1" applyBorder="1" applyAlignment="1">
      <alignment horizontal="center" vertical="center"/>
    </xf>
    <xf numFmtId="173" fontId="7" fillId="13" borderId="9" xfId="18" applyFont="1" applyFill="1" applyBorder="1" applyAlignment="1">
      <alignment horizontal="center" vertical="center"/>
    </xf>
    <xf numFmtId="173" fontId="7" fillId="13" borderId="10" xfId="18" applyFont="1" applyFill="1" applyBorder="1" applyAlignment="1">
      <alignment horizontal="center" vertical="center"/>
    </xf>
    <xf numFmtId="168" fontId="17" fillId="14" borderId="11" xfId="17" applyNumberFormat="1" applyFont="1" applyFill="1" applyBorder="1" applyAlignment="1">
      <alignment horizontal="center" vertical="center"/>
    </xf>
    <xf numFmtId="173" fontId="15" fillId="10" borderId="12" xfId="17" applyFont="1" applyFill="1" applyBorder="1"/>
    <xf numFmtId="173" fontId="15" fillId="10" borderId="12" xfId="17" applyFont="1" applyFill="1" applyBorder="1" applyAlignment="1">
      <alignment vertical="center"/>
    </xf>
    <xf numFmtId="173" fontId="18" fillId="10" borderId="12" xfId="17" applyFont="1" applyFill="1" applyBorder="1" applyAlignment="1">
      <alignment horizontal="left" indent="6"/>
    </xf>
    <xf numFmtId="173" fontId="18" fillId="10" borderId="13" xfId="17" applyFont="1" applyFill="1" applyBorder="1"/>
    <xf numFmtId="173" fontId="15" fillId="10" borderId="13" xfId="17" applyFont="1" applyFill="1" applyBorder="1"/>
    <xf numFmtId="168" fontId="15" fillId="10" borderId="0" xfId="17" applyNumberFormat="1" applyFont="1" applyFill="1"/>
    <xf numFmtId="168" fontId="15" fillId="10" borderId="0" xfId="17" applyNumberFormat="1" applyFont="1" applyFill="1" applyAlignment="1">
      <alignment vertical="center"/>
    </xf>
    <xf numFmtId="168" fontId="19" fillId="10" borderId="0" xfId="17" applyNumberFormat="1" applyFont="1" applyFill="1"/>
    <xf numFmtId="168" fontId="17" fillId="3" borderId="0" xfId="17" applyNumberFormat="1" applyFont="1" applyFill="1"/>
    <xf numFmtId="168" fontId="17" fillId="3" borderId="0" xfId="17" applyNumberFormat="1" applyFont="1" applyFill="1" applyAlignment="1">
      <alignment vertical="center"/>
    </xf>
    <xf numFmtId="168" fontId="15" fillId="10" borderId="0" xfId="0" applyNumberFormat="1" applyFont="1" applyFill="1"/>
    <xf numFmtId="168" fontId="20" fillId="10" borderId="0" xfId="0" applyNumberFormat="1" applyFont="1" applyFill="1"/>
    <xf numFmtId="168" fontId="19" fillId="1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left"/>
    </xf>
    <xf numFmtId="168" fontId="21" fillId="0" borderId="0" xfId="16" applyNumberFormat="1" applyFont="1" applyFill="1"/>
    <xf numFmtId="9" fontId="21" fillId="0" borderId="0" xfId="15" applyFont="1" applyFill="1"/>
    <xf numFmtId="168" fontId="15" fillId="10" borderId="0" xfId="17" applyNumberFormat="1" applyFont="1" applyFill="1" applyAlignment="1">
      <alignment horizontal="right"/>
    </xf>
    <xf numFmtId="0" fontId="15" fillId="10" borderId="0" xfId="17" applyNumberFormat="1" applyFont="1" applyFill="1" applyAlignment="1">
      <alignment horizontal="center"/>
    </xf>
    <xf numFmtId="168" fontId="15" fillId="10" borderId="14" xfId="17" applyNumberFormat="1" applyFont="1" applyFill="1" applyBorder="1"/>
    <xf numFmtId="168" fontId="15" fillId="10" borderId="14" xfId="17" applyNumberFormat="1" applyFont="1" applyFill="1" applyBorder="1" applyAlignment="1">
      <alignment vertical="center"/>
    </xf>
    <xf numFmtId="168" fontId="19" fillId="10" borderId="14" xfId="17" applyNumberFormat="1" applyFont="1" applyFill="1" applyBorder="1"/>
    <xf numFmtId="168" fontId="15" fillId="10" borderId="14" xfId="17" applyNumberFormat="1" applyFont="1" applyFill="1" applyBorder="1" applyAlignment="1">
      <alignment horizontal="right"/>
    </xf>
    <xf numFmtId="0" fontId="15" fillId="10" borderId="14" xfId="17" applyNumberFormat="1" applyFont="1" applyFill="1" applyBorder="1" applyAlignment="1">
      <alignment horizontal="center"/>
    </xf>
    <xf numFmtId="168" fontId="23" fillId="10" borderId="2" xfId="16" applyNumberFormat="1" applyFont="1" applyFill="1" applyBorder="1" applyAlignment="1">
      <alignment horizontal="centerContinuous" vertical="center"/>
    </xf>
    <xf numFmtId="168" fontId="23" fillId="10" borderId="2" xfId="16" applyNumberFormat="1" applyFont="1" applyFill="1" applyBorder="1" applyAlignment="1">
      <alignment horizontal="centerContinuous" vertical="center" wrapText="1"/>
    </xf>
    <xf numFmtId="0" fontId="23" fillId="10" borderId="2" xfId="0" applyFont="1" applyFill="1" applyBorder="1" applyAlignment="1">
      <alignment horizontal="center"/>
    </xf>
    <xf numFmtId="0" fontId="21" fillId="0" borderId="2" xfId="0" applyFont="1" applyBorder="1"/>
    <xf numFmtId="172" fontId="21" fillId="0" borderId="2" xfId="15" applyNumberFormat="1" applyFont="1" applyFill="1" applyBorder="1" applyAlignment="1">
      <alignment horizontal="center"/>
    </xf>
    <xf numFmtId="0" fontId="22" fillId="0" borderId="5" xfId="0" applyFont="1" applyBorder="1"/>
    <xf numFmtId="172" fontId="21" fillId="0" borderId="6" xfId="15" applyNumberFormat="1" applyFont="1" applyFill="1" applyBorder="1" applyAlignment="1">
      <alignment horizontal="center"/>
    </xf>
    <xf numFmtId="172" fontId="21" fillId="0" borderId="7" xfId="15" applyNumberFormat="1" applyFont="1" applyFill="1" applyBorder="1" applyAlignment="1">
      <alignment horizontal="center"/>
    </xf>
    <xf numFmtId="172" fontId="22" fillId="0" borderId="2" xfId="15" applyNumberFormat="1" applyFont="1" applyFill="1" applyBorder="1" applyAlignment="1">
      <alignment horizontal="center"/>
    </xf>
    <xf numFmtId="168" fontId="15" fillId="15" borderId="0" xfId="0" applyNumberFormat="1" applyFont="1" applyFill="1"/>
    <xf numFmtId="168" fontId="20" fillId="15" borderId="0" xfId="0" applyNumberFormat="1" applyFont="1" applyFill="1"/>
    <xf numFmtId="168" fontId="24" fillId="15" borderId="0" xfId="0" applyNumberFormat="1" applyFont="1" applyFill="1"/>
    <xf numFmtId="168" fontId="22" fillId="0" borderId="0" xfId="0" applyNumberFormat="1" applyFont="1"/>
    <xf numFmtId="0" fontId="22" fillId="0" borderId="0" xfId="0" applyNumberFormat="1" applyFont="1" applyAlignment="1">
      <alignment horizontal="right" vertical="center"/>
    </xf>
    <xf numFmtId="168" fontId="22" fillId="0" borderId="15" xfId="0" applyNumberFormat="1" applyFont="1" applyBorder="1"/>
    <xf numFmtId="0" fontId="22" fillId="0" borderId="15" xfId="0" applyNumberFormat="1" applyFont="1" applyBorder="1" applyAlignment="1">
      <alignment horizontal="right" vertical="center"/>
    </xf>
    <xf numFmtId="168" fontId="21" fillId="6" borderId="8" xfId="16" applyNumberFormat="1" applyFont="1" applyFill="1" applyBorder="1"/>
    <xf numFmtId="0" fontId="21" fillId="0" borderId="0" xfId="0" applyFont="1" applyFill="1"/>
    <xf numFmtId="0" fontId="22" fillId="0" borderId="0" xfId="0" applyFont="1" applyAlignment="1">
      <alignment horizontal="left"/>
    </xf>
    <xf numFmtId="168" fontId="22" fillId="0" borderId="8" xfId="16" applyNumberFormat="1" applyFont="1" applyFill="1" applyBorder="1"/>
    <xf numFmtId="0" fontId="21" fillId="0" borderId="0" xfId="0" applyFont="1" applyFill="1" applyAlignment="1">
      <alignment wrapText="1"/>
    </xf>
    <xf numFmtId="168" fontId="22" fillId="0" borderId="0" xfId="16" applyNumberFormat="1" applyFont="1" applyFill="1"/>
    <xf numFmtId="169" fontId="21" fillId="6" borderId="8" xfId="16" applyNumberFormat="1" applyFont="1" applyFill="1" applyBorder="1"/>
    <xf numFmtId="168" fontId="22" fillId="16" borderId="8" xfId="0" applyNumberFormat="1" applyFont="1" applyFill="1" applyBorder="1"/>
    <xf numFmtId="168" fontId="22" fillId="16" borderId="8" xfId="16" applyNumberFormat="1" applyFont="1" applyFill="1" applyBorder="1"/>
    <xf numFmtId="168" fontId="21" fillId="17" borderId="8" xfId="16" applyNumberFormat="1" applyFont="1" applyFill="1" applyBorder="1"/>
    <xf numFmtId="168" fontId="21" fillId="17" borderId="17" xfId="16" applyNumberFormat="1" applyFont="1" applyFill="1" applyBorder="1"/>
    <xf numFmtId="168" fontId="21" fillId="0" borderId="18" xfId="16" applyNumberFormat="1" applyFont="1" applyFill="1" applyBorder="1"/>
    <xf numFmtId="168" fontId="21" fillId="0" borderId="19" xfId="16" applyNumberFormat="1" applyFont="1" applyFill="1" applyBorder="1"/>
    <xf numFmtId="168" fontId="21" fillId="0" borderId="20" xfId="16" applyNumberFormat="1" applyFont="1" applyFill="1" applyBorder="1"/>
    <xf numFmtId="168" fontId="21" fillId="17" borderId="21" xfId="16" applyNumberFormat="1" applyFont="1" applyFill="1" applyBorder="1"/>
    <xf numFmtId="168" fontId="21" fillId="17" borderId="22" xfId="16" applyNumberFormat="1" applyFont="1" applyFill="1" applyBorder="1"/>
    <xf numFmtId="173" fontId="7" fillId="13" borderId="16" xfId="18" applyFont="1" applyFill="1" applyBorder="1" applyAlignment="1">
      <alignment horizontal="center" vertical="center"/>
    </xf>
    <xf numFmtId="0" fontId="23" fillId="10" borderId="2" xfId="0" applyFont="1" applyFill="1" applyBorder="1"/>
    <xf numFmtId="0" fontId="21" fillId="9" borderId="2" xfId="16" applyNumberFormat="1" applyFont="1" applyFill="1" applyBorder="1" applyAlignment="1">
      <alignment horizontal="center"/>
    </xf>
    <xf numFmtId="168" fontId="23" fillId="10" borderId="2" xfId="16" applyNumberFormat="1" applyFont="1" applyFill="1" applyBorder="1" applyAlignment="1">
      <alignment horizontal="centerContinuous"/>
    </xf>
    <xf numFmtId="166" fontId="21" fillId="0" borderId="0" xfId="0" applyNumberFormat="1" applyFont="1"/>
    <xf numFmtId="170" fontId="21" fillId="0" borderId="2" xfId="1" applyNumberFormat="1" applyFont="1" applyFill="1" applyBorder="1" applyAlignment="1">
      <alignment horizontal="center"/>
    </xf>
    <xf numFmtId="0" fontId="25" fillId="0" borderId="2" xfId="0" applyFont="1" applyBorder="1"/>
    <xf numFmtId="172" fontId="25" fillId="0" borderId="2" xfId="15" applyNumberFormat="1" applyFont="1" applyFill="1" applyBorder="1" applyAlignment="1">
      <alignment horizontal="center"/>
    </xf>
    <xf numFmtId="10" fontId="21" fillId="0" borderId="0" xfId="15" applyNumberFormat="1" applyFont="1"/>
    <xf numFmtId="172" fontId="21" fillId="18" borderId="2" xfId="15" applyNumberFormat="1" applyFont="1" applyFill="1" applyBorder="1" applyAlignment="1">
      <alignment horizontal="center"/>
    </xf>
    <xf numFmtId="170" fontId="21" fillId="6" borderId="2" xfId="1" applyNumberFormat="1" applyFont="1" applyFill="1" applyBorder="1" applyAlignment="1">
      <alignment horizontal="center"/>
    </xf>
    <xf numFmtId="0" fontId="27" fillId="0" borderId="0" xfId="0" applyFont="1" applyFill="1"/>
    <xf numFmtId="0" fontId="28" fillId="0" borderId="0" xfId="0" applyFont="1"/>
    <xf numFmtId="0" fontId="0" fillId="0" borderId="23" xfId="0" applyBorder="1"/>
    <xf numFmtId="0" fontId="0" fillId="0" borderId="23" xfId="0" applyNumberFormat="1" applyBorder="1"/>
    <xf numFmtId="0" fontId="0" fillId="0" borderId="23" xfId="0" applyNumberFormat="1" applyFill="1" applyBorder="1"/>
    <xf numFmtId="168" fontId="0" fillId="0" borderId="23" xfId="0" applyNumberFormat="1" applyBorder="1"/>
    <xf numFmtId="168" fontId="0" fillId="0" borderId="23" xfId="0" applyNumberFormat="1" applyFill="1" applyBorder="1"/>
    <xf numFmtId="168" fontId="0" fillId="7" borderId="23" xfId="0" applyNumberFormat="1" applyFill="1" applyBorder="1"/>
    <xf numFmtId="0" fontId="13" fillId="0" borderId="23" xfId="2" applyFont="1" applyBorder="1"/>
    <xf numFmtId="0" fontId="2" fillId="0" borderId="23" xfId="2" applyBorder="1"/>
    <xf numFmtId="166" fontId="2" fillId="0" borderId="23" xfId="2" applyNumberFormat="1" applyBorder="1"/>
    <xf numFmtId="172" fontId="21" fillId="6" borderId="2" xfId="15" applyNumberFormat="1" applyFont="1" applyFill="1" applyBorder="1" applyAlignment="1">
      <alignment horizontal="center"/>
    </xf>
    <xf numFmtId="0" fontId="1" fillId="0" borderId="23" xfId="0" applyFont="1" applyBorder="1"/>
    <xf numFmtId="0" fontId="0" fillId="0" borderId="23" xfId="0" applyFill="1" applyBorder="1"/>
    <xf numFmtId="0" fontId="0" fillId="0" borderId="23" xfId="0" applyFill="1" applyBorder="1" applyAlignment="1">
      <alignment horizontal="right"/>
    </xf>
    <xf numFmtId="1" fontId="1" fillId="0" borderId="23" xfId="0" applyNumberFormat="1" applyFont="1" applyBorder="1"/>
    <xf numFmtId="1" fontId="0" fillId="0" borderId="23" xfId="0" applyNumberFormat="1" applyBorder="1"/>
    <xf numFmtId="167" fontId="0" fillId="0" borderId="23" xfId="1" applyNumberFormat="1" applyFont="1" applyBorder="1"/>
    <xf numFmtId="167" fontId="0" fillId="0" borderId="23" xfId="1" applyNumberFormat="1" applyFont="1" applyFill="1" applyBorder="1"/>
    <xf numFmtId="167" fontId="0" fillId="3" borderId="23" xfId="1" applyNumberFormat="1" applyFont="1" applyFill="1" applyBorder="1"/>
    <xf numFmtId="1" fontId="0" fillId="0" borderId="23" xfId="0" applyNumberFormat="1" applyFill="1" applyBorder="1"/>
    <xf numFmtId="2" fontId="0" fillId="0" borderId="23" xfId="0" applyNumberFormat="1" applyFill="1" applyBorder="1"/>
    <xf numFmtId="2" fontId="0" fillId="0" borderId="23" xfId="1" applyNumberFormat="1" applyFont="1" applyFill="1" applyBorder="1"/>
    <xf numFmtId="2" fontId="0" fillId="0" borderId="23" xfId="0" applyNumberFormat="1" applyBorder="1"/>
    <xf numFmtId="164" fontId="0" fillId="0" borderId="23" xfId="1" applyNumberFormat="1" applyFont="1" applyBorder="1"/>
    <xf numFmtId="164" fontId="0" fillId="0" borderId="23" xfId="1" applyNumberFormat="1" applyFont="1" applyFill="1" applyBorder="1"/>
    <xf numFmtId="1" fontId="6" fillId="0" borderId="23" xfId="0" applyNumberFormat="1" applyFont="1" applyBorder="1"/>
    <xf numFmtId="0" fontId="1" fillId="0" borderId="23" xfId="0" applyFont="1" applyFill="1" applyBorder="1"/>
    <xf numFmtId="168" fontId="21" fillId="6" borderId="17" xfId="0" applyNumberFormat="1" applyFont="1" applyFill="1" applyBorder="1"/>
    <xf numFmtId="0" fontId="23" fillId="10" borderId="3" xfId="0" applyFont="1" applyFill="1" applyBorder="1" applyAlignment="1">
      <alignment horizontal="left" vertical="center"/>
    </xf>
    <xf numFmtId="0" fontId="23" fillId="10" borderId="4" xfId="0" applyFont="1" applyFill="1" applyBorder="1" applyAlignment="1">
      <alignment horizontal="left" vertical="center"/>
    </xf>
  </cellXfs>
  <cellStyles count="19">
    <cellStyle name="Blockout 2" xfId="9"/>
    <cellStyle name="Comma" xfId="1" builtinId="3"/>
    <cellStyle name="Comma 2" xfId="4"/>
    <cellStyle name="Comma 2 2" xfId="10"/>
    <cellStyle name="Comma 3" xfId="7"/>
    <cellStyle name="Comma 4" xfId="8"/>
    <cellStyle name="Comma 5" xfId="13"/>
    <cellStyle name="Comma 5 2" xfId="16"/>
    <cellStyle name="dms_NUM" xfId="5"/>
    <cellStyle name="Normal" xfId="0" builtinId="0"/>
    <cellStyle name="Normal 11" xfId="18"/>
    <cellStyle name="Normal 2" xfId="2"/>
    <cellStyle name="Normal 2 2" xfId="11"/>
    <cellStyle name="Normal 2 2 2" xfId="14"/>
    <cellStyle name="Normal 3" xfId="6"/>
    <cellStyle name="Normal 3 2" xfId="3"/>
    <cellStyle name="Normal 3 3" xfId="12"/>
    <cellStyle name="Normal 7" xfId="17"/>
    <cellStyle name="Percent" xfId="15" builtinId="5"/>
  </cellStyles>
  <dxfs count="0"/>
  <tableStyles count="0" defaultTableStyle="TableStyleMedium9" defaultPivotStyle="PivotStyleLight16"/>
  <colors>
    <mruColors>
      <color rgb="FFCCFFCC"/>
      <color rgb="FFFFFFCC"/>
      <color rgb="FFFFFF99"/>
      <color rgb="FF7DCCE0"/>
      <color rgb="FF0066FF"/>
      <color rgb="FFF2E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Opex / totex ratio - 2006-19 (2014 CAM)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09277854029714E-2"/>
          <c:y val="0.16187554680664915"/>
          <c:w val="0.88199590647499337"/>
          <c:h val="0.73072506561679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D5-4138-8C16-19FF1EB713FB}"/>
              </c:ext>
            </c:extLst>
          </c:dPt>
          <c:cat>
            <c:strRef>
              <c:f>'Calc|Ratios'!$D$39:$D$51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'Calc|Ratios'!$E$39:$E$51</c:f>
              <c:numCache>
                <c:formatCode>0.0%</c:formatCode>
                <c:ptCount val="13"/>
                <c:pt idx="0">
                  <c:v>0.47559445638814413</c:v>
                </c:pt>
                <c:pt idx="1">
                  <c:v>0.35820667766543118</c:v>
                </c:pt>
                <c:pt idx="2">
                  <c:v>0.36813989819848031</c:v>
                </c:pt>
                <c:pt idx="3">
                  <c:v>0.32267206157228817</c:v>
                </c:pt>
                <c:pt idx="4">
                  <c:v>0.37147316890329007</c:v>
                </c:pt>
                <c:pt idx="5">
                  <c:v>0.35262673939698991</c:v>
                </c:pt>
                <c:pt idx="6">
                  <c:v>0.36649227567751858</c:v>
                </c:pt>
                <c:pt idx="7">
                  <c:v>0.38547066941883973</c:v>
                </c:pt>
                <c:pt idx="8">
                  <c:v>0.42694718581004487</c:v>
                </c:pt>
                <c:pt idx="9">
                  <c:v>0.40909750432835595</c:v>
                </c:pt>
                <c:pt idx="10">
                  <c:v>0.46089827190446797</c:v>
                </c:pt>
                <c:pt idx="11">
                  <c:v>0.39408298377416828</c:v>
                </c:pt>
                <c:pt idx="12">
                  <c:v>0.44661795855823794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5-4138-8C16-19FF1EB71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4951672"/>
        <c:axId val="1884956264"/>
      </c:barChart>
      <c:lineChart>
        <c:grouping val="standard"/>
        <c:varyColors val="0"/>
        <c:ser>
          <c:idx val="1"/>
          <c:order val="1"/>
          <c:tx>
            <c:v>Comparator weighted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'Calc|Ratios'!$L$39:$L$51</c:f>
              <c:numCache>
                <c:formatCode>0.0%</c:formatCode>
                <c:ptCount val="13"/>
                <c:pt idx="0">
                  <c:v>0.424789914152018</c:v>
                </c:pt>
                <c:pt idx="1">
                  <c:v>0.424789914152018</c:v>
                </c:pt>
                <c:pt idx="2">
                  <c:v>0.424789914152018</c:v>
                </c:pt>
                <c:pt idx="3">
                  <c:v>0.424789914152018</c:v>
                </c:pt>
                <c:pt idx="4">
                  <c:v>0.424789914152018</c:v>
                </c:pt>
                <c:pt idx="5">
                  <c:v>0.424789914152018</c:v>
                </c:pt>
                <c:pt idx="6">
                  <c:v>0.424789914152018</c:v>
                </c:pt>
                <c:pt idx="7">
                  <c:v>0.424789914152018</c:v>
                </c:pt>
                <c:pt idx="8">
                  <c:v>0.424789914152018</c:v>
                </c:pt>
                <c:pt idx="9">
                  <c:v>0.424789914152018</c:v>
                </c:pt>
                <c:pt idx="10">
                  <c:v>0.424789914152018</c:v>
                </c:pt>
                <c:pt idx="11">
                  <c:v>0.424789914152018</c:v>
                </c:pt>
                <c:pt idx="12">
                  <c:v>0.424789914152018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D5-4138-8C16-19FF1EB71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951672"/>
        <c:axId val="1884956264"/>
      </c:lineChart>
      <c:catAx>
        <c:axId val="188495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6264"/>
        <c:crosses val="autoZero"/>
        <c:auto val="1"/>
        <c:lblAlgn val="ctr"/>
        <c:lblOffset val="100"/>
        <c:noMultiLvlLbl val="0"/>
      </c:catAx>
      <c:valAx>
        <c:axId val="188495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Opex / totex ratio - 2012-19 (2014 CAM)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09277854029714E-2"/>
          <c:y val="0.16187554680664915"/>
          <c:w val="0.88199590647499337"/>
          <c:h val="0.73072506561679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2-462E-A3EE-7D5456B0930B}"/>
              </c:ext>
            </c:extLst>
          </c:dPt>
          <c:cat>
            <c:strRef>
              <c:f>'Calc|Ratios'!$D$39:$D$51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'Calc|Ratios'!$F$39:$F$51</c:f>
              <c:numCache>
                <c:formatCode>0.0%</c:formatCode>
                <c:ptCount val="13"/>
                <c:pt idx="0">
                  <c:v>0.45966659368800283</c:v>
                </c:pt>
                <c:pt idx="1">
                  <c:v>0.39929038446931692</c:v>
                </c:pt>
                <c:pt idx="2">
                  <c:v>0.35765722773027242</c:v>
                </c:pt>
                <c:pt idx="3">
                  <c:v>0.3391985544247631</c:v>
                </c:pt>
                <c:pt idx="4">
                  <c:v>0.40362602400451925</c:v>
                </c:pt>
                <c:pt idx="5">
                  <c:v>0.40092395506717826</c:v>
                </c:pt>
                <c:pt idx="6">
                  <c:v>0.39683203876325779</c:v>
                </c:pt>
                <c:pt idx="7">
                  <c:v>0.42105377859525089</c:v>
                </c:pt>
                <c:pt idx="8">
                  <c:v>0.409854129665221</c:v>
                </c:pt>
                <c:pt idx="9">
                  <c:v>0.39094593064921734</c:v>
                </c:pt>
                <c:pt idx="10">
                  <c:v>0.43508146552685723</c:v>
                </c:pt>
                <c:pt idx="11">
                  <c:v>0.42428187369378434</c:v>
                </c:pt>
                <c:pt idx="12">
                  <c:v>0.41915166200873988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2-462E-A3EE-7D5456B09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4951672"/>
        <c:axId val="1884956264"/>
      </c:barChart>
      <c:lineChart>
        <c:grouping val="standard"/>
        <c:varyColors val="0"/>
        <c:ser>
          <c:idx val="1"/>
          <c:order val="1"/>
          <c:tx>
            <c:v>Comparator weighted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'Calc|Ratios'!$M$39:$M$51</c:f>
              <c:numCache>
                <c:formatCode>0.0%</c:formatCode>
                <c:ptCount val="13"/>
                <c:pt idx="0">
                  <c:v>0.40595441307083757</c:v>
                </c:pt>
                <c:pt idx="1">
                  <c:v>0.40595441307083757</c:v>
                </c:pt>
                <c:pt idx="2">
                  <c:v>0.40595441307083757</c:v>
                </c:pt>
                <c:pt idx="3">
                  <c:v>0.40595441307083757</c:v>
                </c:pt>
                <c:pt idx="4">
                  <c:v>0.40595441307083757</c:v>
                </c:pt>
                <c:pt idx="5">
                  <c:v>0.40595441307083757</c:v>
                </c:pt>
                <c:pt idx="6">
                  <c:v>0.40595441307083757</c:v>
                </c:pt>
                <c:pt idx="7">
                  <c:v>0.40595441307083757</c:v>
                </c:pt>
                <c:pt idx="8">
                  <c:v>0.40595441307083757</c:v>
                </c:pt>
                <c:pt idx="9">
                  <c:v>0.40595441307083757</c:v>
                </c:pt>
                <c:pt idx="10">
                  <c:v>0.40595441307083757</c:v>
                </c:pt>
                <c:pt idx="11">
                  <c:v>0.40595441307083757</c:v>
                </c:pt>
                <c:pt idx="12">
                  <c:v>0.40595441307083757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2-462E-A3EE-7D5456B09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951672"/>
        <c:axId val="1884956264"/>
      </c:lineChart>
      <c:catAx>
        <c:axId val="188495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6264"/>
        <c:crosses val="autoZero"/>
        <c:auto val="1"/>
        <c:lblAlgn val="ctr"/>
        <c:lblOffset val="100"/>
        <c:noMultiLvlLbl val="0"/>
      </c:catAx>
      <c:valAx>
        <c:axId val="188495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Opex / totex ratio - 2006-19 (2019 CAM)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09277854029714E-2"/>
          <c:y val="0.22669036162146397"/>
          <c:w val="0.88199590647499337"/>
          <c:h val="0.66591025080198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7-41E5-80A0-BCBECCDA99A6}"/>
              </c:ext>
            </c:extLst>
          </c:dPt>
          <c:cat>
            <c:strRef>
              <c:f>'Calc|Ratios'!$D$59:$D$71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'Calc|Ratios'!$E$59:$E$71</c:f>
              <c:numCache>
                <c:formatCode>0.0%</c:formatCode>
                <c:ptCount val="13"/>
                <c:pt idx="0">
                  <c:v>0.47559445638814413</c:v>
                </c:pt>
                <c:pt idx="1">
                  <c:v>0.35820667766543118</c:v>
                </c:pt>
                <c:pt idx="2">
                  <c:v>0.36813989819848031</c:v>
                </c:pt>
                <c:pt idx="3">
                  <c:v>0.43817946371062177</c:v>
                </c:pt>
                <c:pt idx="4">
                  <c:v>0.37147316890329007</c:v>
                </c:pt>
                <c:pt idx="5">
                  <c:v>0.35262673939698991</c:v>
                </c:pt>
                <c:pt idx="6">
                  <c:v>0.43628044768010971</c:v>
                </c:pt>
                <c:pt idx="7">
                  <c:v>0.38547066941883973</c:v>
                </c:pt>
                <c:pt idx="8">
                  <c:v>0.42694718581004487</c:v>
                </c:pt>
                <c:pt idx="9">
                  <c:v>0.48368397764130461</c:v>
                </c:pt>
                <c:pt idx="10">
                  <c:v>0.46089827190446797</c:v>
                </c:pt>
                <c:pt idx="11">
                  <c:v>0.39408298377416828</c:v>
                </c:pt>
                <c:pt idx="12">
                  <c:v>0.44661795855823794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F7-41E5-80A0-BCBECCDA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4951672"/>
        <c:axId val="1884956264"/>
      </c:barChart>
      <c:lineChart>
        <c:grouping val="standard"/>
        <c:varyColors val="0"/>
        <c:ser>
          <c:idx val="1"/>
          <c:order val="1"/>
          <c:tx>
            <c:v>Comparator weighted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'Calc|Ratios'!$L$59:$L$71</c:f>
              <c:numCache>
                <c:formatCode>0.0%</c:formatCode>
                <c:ptCount val="13"/>
                <c:pt idx="0">
                  <c:v>0.46111083054284197</c:v>
                </c:pt>
                <c:pt idx="1">
                  <c:v>0.46111083054284197</c:v>
                </c:pt>
                <c:pt idx="2">
                  <c:v>0.46111083054284197</c:v>
                </c:pt>
                <c:pt idx="3">
                  <c:v>0.46111083054284197</c:v>
                </c:pt>
                <c:pt idx="4">
                  <c:v>0.46111083054284197</c:v>
                </c:pt>
                <c:pt idx="5">
                  <c:v>0.46111083054284197</c:v>
                </c:pt>
                <c:pt idx="6">
                  <c:v>0.46111083054284197</c:v>
                </c:pt>
                <c:pt idx="7">
                  <c:v>0.46111083054284197</c:v>
                </c:pt>
                <c:pt idx="8">
                  <c:v>0.46111083054284197</c:v>
                </c:pt>
                <c:pt idx="9">
                  <c:v>0.46111083054284197</c:v>
                </c:pt>
                <c:pt idx="10">
                  <c:v>0.46111083054284197</c:v>
                </c:pt>
                <c:pt idx="11">
                  <c:v>0.46111083054284197</c:v>
                </c:pt>
                <c:pt idx="12">
                  <c:v>0.46111083054284197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F7-41E5-80A0-BCBECCDA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951672"/>
        <c:axId val="1884956264"/>
      </c:lineChart>
      <c:catAx>
        <c:axId val="188495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6264"/>
        <c:crosses val="autoZero"/>
        <c:auto val="1"/>
        <c:lblAlgn val="ctr"/>
        <c:lblOffset val="100"/>
        <c:noMultiLvlLbl val="0"/>
      </c:catAx>
      <c:valAx>
        <c:axId val="1884956264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0126899275205277"/>
          <c:y val="0.13467592592592595"/>
          <c:w val="0.3974618218594235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Opex / totex ratio - 2012-19 (2019 CAM)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09277854029714E-2"/>
          <c:y val="0.23131999125109362"/>
          <c:w val="0.88199590647499337"/>
          <c:h val="0.661280621172353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3-4C5A-A5E3-8BF1312FDFED}"/>
              </c:ext>
            </c:extLst>
          </c:dPt>
          <c:cat>
            <c:strRef>
              <c:f>'Calc|Ratios'!$D$59:$D$71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'Calc|Ratios'!$F$59:$F$71</c:f>
              <c:numCache>
                <c:formatCode>0.0%</c:formatCode>
                <c:ptCount val="13"/>
                <c:pt idx="0">
                  <c:v>0.45966659368800283</c:v>
                </c:pt>
                <c:pt idx="1">
                  <c:v>0.39929038446931692</c:v>
                </c:pt>
                <c:pt idx="2">
                  <c:v>0.35765722773027242</c:v>
                </c:pt>
                <c:pt idx="3">
                  <c:v>0.46114038271932511</c:v>
                </c:pt>
                <c:pt idx="4">
                  <c:v>0.40362602400451925</c:v>
                </c:pt>
                <c:pt idx="5">
                  <c:v>0.40092395506717826</c:v>
                </c:pt>
                <c:pt idx="6">
                  <c:v>0.49668284906422311</c:v>
                </c:pt>
                <c:pt idx="7">
                  <c:v>0.42105377859525089</c:v>
                </c:pt>
                <c:pt idx="8">
                  <c:v>0.409854129665221</c:v>
                </c:pt>
                <c:pt idx="9">
                  <c:v>0.46548242300468656</c:v>
                </c:pt>
                <c:pt idx="10">
                  <c:v>0.43508146552685723</c:v>
                </c:pt>
                <c:pt idx="11">
                  <c:v>0.42428187369378434</c:v>
                </c:pt>
                <c:pt idx="12">
                  <c:v>0.41915166200873988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3-4C5A-A5E3-8BF1312FD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4951672"/>
        <c:axId val="1884956264"/>
      </c:barChart>
      <c:lineChart>
        <c:grouping val="standard"/>
        <c:varyColors val="0"/>
        <c:ser>
          <c:idx val="1"/>
          <c:order val="1"/>
          <c:tx>
            <c:v>Comparator weighted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'Calc|Ratios'!$M$59:$M$71</c:f>
              <c:numCache>
                <c:formatCode>0.0%</c:formatCode>
                <c:ptCount val="13"/>
                <c:pt idx="0">
                  <c:v>0.44338589372464193</c:v>
                </c:pt>
                <c:pt idx="1">
                  <c:v>0.44338589372464193</c:v>
                </c:pt>
                <c:pt idx="2">
                  <c:v>0.44338589372464193</c:v>
                </c:pt>
                <c:pt idx="3">
                  <c:v>0.44338589372464193</c:v>
                </c:pt>
                <c:pt idx="4">
                  <c:v>0.44338589372464193</c:v>
                </c:pt>
                <c:pt idx="5">
                  <c:v>0.44338589372464193</c:v>
                </c:pt>
                <c:pt idx="6">
                  <c:v>0.44338589372464193</c:v>
                </c:pt>
                <c:pt idx="7">
                  <c:v>0.44338589372464193</c:v>
                </c:pt>
                <c:pt idx="8">
                  <c:v>0.44338589372464193</c:v>
                </c:pt>
                <c:pt idx="9">
                  <c:v>0.44338589372464193</c:v>
                </c:pt>
                <c:pt idx="10">
                  <c:v>0.44338589372464193</c:v>
                </c:pt>
                <c:pt idx="11">
                  <c:v>0.44338589372464193</c:v>
                </c:pt>
                <c:pt idx="12">
                  <c:v>0.44338589372464193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3-4C5A-A5E3-8BF1312FD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951672"/>
        <c:axId val="1884956264"/>
      </c:lineChart>
      <c:catAx>
        <c:axId val="188495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6264"/>
        <c:crosses val="autoZero"/>
        <c:auto val="1"/>
        <c:lblAlgn val="ctr"/>
        <c:lblOffset val="100"/>
        <c:noMultiLvlLbl val="0"/>
      </c:catAx>
      <c:valAx>
        <c:axId val="1884956264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Opex / total cost ratio - 2006-19 (2014 CAM)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09277854029714E-2"/>
          <c:y val="0.16187554680664915"/>
          <c:w val="0.88199590647499337"/>
          <c:h val="0.73072506561679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10-49BA-8332-A813DA46A43E}"/>
              </c:ext>
            </c:extLst>
          </c:dPt>
          <c:cat>
            <c:strRef>
              <c:f>'Calc|Ratios'!$D$80:$D$92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'Calc|Ratios'!$E$80:$E$92</c:f>
              <c:numCache>
                <c:formatCode>0.0%</c:formatCode>
                <c:ptCount val="13"/>
                <c:pt idx="0">
                  <c:v>0.39303682629268905</c:v>
                </c:pt>
                <c:pt idx="1">
                  <c:v>0.36826993912985972</c:v>
                </c:pt>
                <c:pt idx="2">
                  <c:v>0.39805610663678387</c:v>
                </c:pt>
                <c:pt idx="3">
                  <c:v>0.26436493400516875</c:v>
                </c:pt>
                <c:pt idx="4">
                  <c:v>0.38774531802195134</c:v>
                </c:pt>
                <c:pt idx="5">
                  <c:v>0.36062898939246357</c:v>
                </c:pt>
                <c:pt idx="6">
                  <c:v>0.35564402082382651</c:v>
                </c:pt>
                <c:pt idx="7">
                  <c:v>0.39788054801077866</c:v>
                </c:pt>
                <c:pt idx="8">
                  <c:v>0.42468399137789747</c:v>
                </c:pt>
                <c:pt idx="9">
                  <c:v>0.40314562306006119</c:v>
                </c:pt>
                <c:pt idx="10">
                  <c:v>0.34384969054045511</c:v>
                </c:pt>
                <c:pt idx="11">
                  <c:v>0.35017965639790816</c:v>
                </c:pt>
                <c:pt idx="12">
                  <c:v>0.38401591485808761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0-49BA-8332-A813DA46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4951672"/>
        <c:axId val="1884956264"/>
      </c:barChart>
      <c:lineChart>
        <c:grouping val="standard"/>
        <c:varyColors val="0"/>
        <c:ser>
          <c:idx val="1"/>
          <c:order val="1"/>
          <c:tx>
            <c:v>Comparator weighted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'Calc|Ratios'!$L$80:$L$92</c:f>
              <c:numCache>
                <c:formatCode>0.0%</c:formatCode>
                <c:ptCount val="13"/>
                <c:pt idx="0">
                  <c:v>0.36150295588733078</c:v>
                </c:pt>
                <c:pt idx="1">
                  <c:v>0.36150295588733078</c:v>
                </c:pt>
                <c:pt idx="2">
                  <c:v>0.36150295588733078</c:v>
                </c:pt>
                <c:pt idx="3">
                  <c:v>0.36150295588733078</c:v>
                </c:pt>
                <c:pt idx="4">
                  <c:v>0.36150295588733078</c:v>
                </c:pt>
                <c:pt idx="5">
                  <c:v>0.36150295588733078</c:v>
                </c:pt>
                <c:pt idx="6">
                  <c:v>0.36150295588733078</c:v>
                </c:pt>
                <c:pt idx="7">
                  <c:v>0.36150295588733078</c:v>
                </c:pt>
                <c:pt idx="8">
                  <c:v>0.36150295588733078</c:v>
                </c:pt>
                <c:pt idx="9">
                  <c:v>0.36150295588733078</c:v>
                </c:pt>
                <c:pt idx="10">
                  <c:v>0.36150295588733078</c:v>
                </c:pt>
                <c:pt idx="11">
                  <c:v>0.36150295588733078</c:v>
                </c:pt>
                <c:pt idx="12">
                  <c:v>0.36150295588733078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10-49BA-8332-A813DA46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951672"/>
        <c:axId val="1884956264"/>
      </c:lineChart>
      <c:catAx>
        <c:axId val="188495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6264"/>
        <c:crosses val="autoZero"/>
        <c:auto val="1"/>
        <c:lblAlgn val="ctr"/>
        <c:lblOffset val="100"/>
        <c:noMultiLvlLbl val="0"/>
      </c:catAx>
      <c:valAx>
        <c:axId val="188495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0126899275205277"/>
          <c:y val="0.13930555555555557"/>
          <c:w val="0.3974618218594235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Opex / total cost ratio - 2012-19 (2014 CAM)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09277854029714E-2"/>
          <c:y val="0.16187554680664915"/>
          <c:w val="0.88199590647499337"/>
          <c:h val="0.73072506561679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31-414D-9FF5-61950B9A8414}"/>
              </c:ext>
            </c:extLst>
          </c:dPt>
          <c:cat>
            <c:strRef>
              <c:f>'Calc|Ratios'!$D$80:$D$92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'Calc|Ratios'!$F$80:$F$92</c:f>
              <c:numCache>
                <c:formatCode>0.0%</c:formatCode>
                <c:ptCount val="13"/>
                <c:pt idx="0">
                  <c:v>0.38958268903322707</c:v>
                </c:pt>
                <c:pt idx="1">
                  <c:v>0.33088328238034742</c:v>
                </c:pt>
                <c:pt idx="2">
                  <c:v>0.39432447211073696</c:v>
                </c:pt>
                <c:pt idx="3">
                  <c:v>0.27789589578115836</c:v>
                </c:pt>
                <c:pt idx="4">
                  <c:v>0.38290711831476021</c:v>
                </c:pt>
                <c:pt idx="5">
                  <c:v>0.3591498185682292</c:v>
                </c:pt>
                <c:pt idx="6">
                  <c:v>0.34820262214232778</c:v>
                </c:pt>
                <c:pt idx="7">
                  <c:v>0.38160103651431254</c:v>
                </c:pt>
                <c:pt idx="8">
                  <c:v>0.41541427387037178</c:v>
                </c:pt>
                <c:pt idx="9">
                  <c:v>0.40253336331469169</c:v>
                </c:pt>
                <c:pt idx="10">
                  <c:v>0.36944597641303412</c:v>
                </c:pt>
                <c:pt idx="11">
                  <c:v>0.34729866039671597</c:v>
                </c:pt>
                <c:pt idx="12">
                  <c:v>0.37689233188495574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1-414D-9FF5-61950B9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4951672"/>
        <c:axId val="1884956264"/>
      </c:barChart>
      <c:lineChart>
        <c:grouping val="standard"/>
        <c:varyColors val="0"/>
        <c:ser>
          <c:idx val="1"/>
          <c:order val="1"/>
          <c:tx>
            <c:v>Comparator weighted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'Calc|Ratios'!$M$80:$M$92</c:f>
              <c:numCache>
                <c:formatCode>0.0%</c:formatCode>
                <c:ptCount val="13"/>
                <c:pt idx="0">
                  <c:v>0.36974957624011684</c:v>
                </c:pt>
                <c:pt idx="1">
                  <c:v>0.36974957624011684</c:v>
                </c:pt>
                <c:pt idx="2">
                  <c:v>0.36974957624011684</c:v>
                </c:pt>
                <c:pt idx="3">
                  <c:v>0.36974957624011684</c:v>
                </c:pt>
                <c:pt idx="4">
                  <c:v>0.36974957624011684</c:v>
                </c:pt>
                <c:pt idx="5">
                  <c:v>0.36974957624011684</c:v>
                </c:pt>
                <c:pt idx="6">
                  <c:v>0.36974957624011684</c:v>
                </c:pt>
                <c:pt idx="7">
                  <c:v>0.36974957624011684</c:v>
                </c:pt>
                <c:pt idx="8">
                  <c:v>0.36974957624011684</c:v>
                </c:pt>
                <c:pt idx="9">
                  <c:v>0.36974957624011684</c:v>
                </c:pt>
                <c:pt idx="10">
                  <c:v>0.36974957624011684</c:v>
                </c:pt>
                <c:pt idx="11">
                  <c:v>0.36974957624011684</c:v>
                </c:pt>
                <c:pt idx="12">
                  <c:v>0.36974957624011684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31-414D-9FF5-61950B9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951672"/>
        <c:axId val="1884956264"/>
      </c:lineChart>
      <c:catAx>
        <c:axId val="188495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6264"/>
        <c:crosses val="autoZero"/>
        <c:auto val="1"/>
        <c:lblAlgn val="ctr"/>
        <c:lblOffset val="100"/>
        <c:noMultiLvlLbl val="0"/>
      </c:catAx>
      <c:valAx>
        <c:axId val="188495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0126899275205277"/>
          <c:y val="0.13467592592592595"/>
          <c:w val="0.3974618218594235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Opex / total inputs ratio - 2006-19 (2014 CAM)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09277854029714E-2"/>
          <c:y val="0.16187554680664915"/>
          <c:w val="0.88199590647499337"/>
          <c:h val="0.73072506561679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D6-4F16-8A01-26D3B0DC8FBC}"/>
              </c:ext>
            </c:extLst>
          </c:dPt>
          <c:cat>
            <c:strRef>
              <c:f>'Calc|Ratios'!$D$101:$D$113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'Calc|Ratios'!$E$101:$E$113</c:f>
              <c:numCache>
                <c:formatCode>0.0%</c:formatCode>
                <c:ptCount val="13"/>
                <c:pt idx="0">
                  <c:v>1.0790099204102657</c:v>
                </c:pt>
                <c:pt idx="1">
                  <c:v>1.1780938945626749</c:v>
                </c:pt>
                <c:pt idx="2">
                  <c:v>0.98148565766429985</c:v>
                </c:pt>
                <c:pt idx="3">
                  <c:v>0.95402402880571002</c:v>
                </c:pt>
                <c:pt idx="4">
                  <c:v>1.0590788822669688</c:v>
                </c:pt>
                <c:pt idx="5">
                  <c:v>1.0622900388556225</c:v>
                </c:pt>
                <c:pt idx="6">
                  <c:v>1.2103312859429443</c:v>
                </c:pt>
                <c:pt idx="7">
                  <c:v>1.0515499496437166</c:v>
                </c:pt>
                <c:pt idx="8">
                  <c:v>1.181113066328414</c:v>
                </c:pt>
                <c:pt idx="9">
                  <c:v>0.79713397970092592</c:v>
                </c:pt>
                <c:pt idx="10">
                  <c:v>1.0178227911196245</c:v>
                </c:pt>
                <c:pt idx="11">
                  <c:v>0.83554635246751485</c:v>
                </c:pt>
                <c:pt idx="12">
                  <c:v>1.0897639344832275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6-4F16-8A01-26D3B0DC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4951672"/>
        <c:axId val="1884956264"/>
      </c:barChart>
      <c:lineChart>
        <c:grouping val="standard"/>
        <c:varyColors val="0"/>
        <c:ser>
          <c:idx val="1"/>
          <c:order val="1"/>
          <c:tx>
            <c:v>Comparator weighted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'Calc|Ratios'!$L$101:$L$113</c:f>
              <c:numCache>
                <c:formatCode>0.0%</c:formatCode>
                <c:ptCount val="13"/>
                <c:pt idx="0">
                  <c:v>0.96340031299906137</c:v>
                </c:pt>
                <c:pt idx="1">
                  <c:v>0.96340031299906137</c:v>
                </c:pt>
                <c:pt idx="2">
                  <c:v>0.96340031299906137</c:v>
                </c:pt>
                <c:pt idx="3">
                  <c:v>0.96340031299906137</c:v>
                </c:pt>
                <c:pt idx="4">
                  <c:v>0.96340031299906137</c:v>
                </c:pt>
                <c:pt idx="5">
                  <c:v>0.96340031299906137</c:v>
                </c:pt>
                <c:pt idx="6">
                  <c:v>0.96340031299906137</c:v>
                </c:pt>
                <c:pt idx="7">
                  <c:v>0.96340031299906137</c:v>
                </c:pt>
                <c:pt idx="8">
                  <c:v>0.96340031299906137</c:v>
                </c:pt>
                <c:pt idx="9">
                  <c:v>0.96340031299906137</c:v>
                </c:pt>
                <c:pt idx="10">
                  <c:v>0.96340031299906137</c:v>
                </c:pt>
                <c:pt idx="11">
                  <c:v>0.96340031299906137</c:v>
                </c:pt>
                <c:pt idx="12">
                  <c:v>0.96340031299906137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6-4F16-8A01-26D3B0DC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951672"/>
        <c:axId val="1884956264"/>
      </c:lineChart>
      <c:catAx>
        <c:axId val="188495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6264"/>
        <c:crosses val="autoZero"/>
        <c:auto val="1"/>
        <c:lblAlgn val="ctr"/>
        <c:lblOffset val="100"/>
        <c:noMultiLvlLbl val="0"/>
      </c:catAx>
      <c:valAx>
        <c:axId val="188495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0126899275205277"/>
          <c:y val="0.13930555555555557"/>
          <c:w val="0.3974618218594235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Opex / total inputs ratio - 2012-19 (2014 CAM)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09277854029714E-2"/>
          <c:y val="0.16187554680664915"/>
          <c:w val="0.88199590647499337"/>
          <c:h val="0.73072506561679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C-47D9-B8A4-997569DBDEDD}"/>
              </c:ext>
            </c:extLst>
          </c:dPt>
          <c:cat>
            <c:strRef>
              <c:f>'Calc|Ratios'!$D$101:$D$113</c:f>
              <c:strCache>
                <c:ptCount val="13"/>
                <c:pt idx="0">
                  <c:v>ACT</c:v>
                </c:pt>
                <c:pt idx="1">
                  <c:v>AGD</c:v>
                </c:pt>
                <c:pt idx="2">
                  <c:v>AND</c:v>
                </c:pt>
                <c:pt idx="3">
                  <c:v>CIT</c:v>
                </c:pt>
                <c:pt idx="4">
                  <c:v>END</c:v>
                </c:pt>
                <c:pt idx="5">
                  <c:v>ENX</c:v>
                </c:pt>
                <c:pt idx="6">
                  <c:v>ERG</c:v>
                </c:pt>
                <c:pt idx="7">
                  <c:v>ESS</c:v>
                </c:pt>
                <c:pt idx="8">
                  <c:v>JEN</c:v>
                </c:pt>
                <c:pt idx="9">
                  <c:v>PCR</c:v>
                </c:pt>
                <c:pt idx="10">
                  <c:v>SAP</c:v>
                </c:pt>
                <c:pt idx="11">
                  <c:v>TND</c:v>
                </c:pt>
                <c:pt idx="12">
                  <c:v>UED</c:v>
                </c:pt>
              </c:strCache>
            </c:strRef>
          </c:cat>
          <c:val>
            <c:numRef>
              <c:f>'Calc|Ratios'!$F$101:$F$113</c:f>
              <c:numCache>
                <c:formatCode>0.0%</c:formatCode>
                <c:ptCount val="13"/>
                <c:pt idx="0">
                  <c:v>1.0993237308170567</c:v>
                </c:pt>
                <c:pt idx="1">
                  <c:v>1.1348906003088624</c:v>
                </c:pt>
                <c:pt idx="2">
                  <c:v>1.0097574898624033</c:v>
                </c:pt>
                <c:pt idx="3">
                  <c:v>0.99589992134008265</c:v>
                </c:pt>
                <c:pt idx="4">
                  <c:v>1.0136735381350408</c:v>
                </c:pt>
                <c:pt idx="5">
                  <c:v>1.0573275079161248</c:v>
                </c:pt>
                <c:pt idx="6">
                  <c:v>1.1684855985332416</c:v>
                </c:pt>
                <c:pt idx="7">
                  <c:v>1.0038082299801188</c:v>
                </c:pt>
                <c:pt idx="8">
                  <c:v>1.2015966239605111</c:v>
                </c:pt>
                <c:pt idx="9">
                  <c:v>0.80827425888461824</c:v>
                </c:pt>
                <c:pt idx="10">
                  <c:v>1.0795787090445084</c:v>
                </c:pt>
                <c:pt idx="11">
                  <c:v>0.81361598211780162</c:v>
                </c:pt>
                <c:pt idx="12">
                  <c:v>1.0773675924696753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C-47D9-B8A4-997569DB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4951672"/>
        <c:axId val="1884956264"/>
      </c:barChart>
      <c:lineChart>
        <c:grouping val="standard"/>
        <c:varyColors val="0"/>
        <c:ser>
          <c:idx val="1"/>
          <c:order val="1"/>
          <c:tx>
            <c:v>Comparator weighted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'Calc|Ratios'!$M$101:$M$113</c:f>
              <c:numCache>
                <c:formatCode>0.0%</c:formatCode>
                <c:ptCount val="13"/>
                <c:pt idx="0">
                  <c:v>0.98773746976085364</c:v>
                </c:pt>
                <c:pt idx="1">
                  <c:v>0.98773746976085364</c:v>
                </c:pt>
                <c:pt idx="2">
                  <c:v>0.98773746976085364</c:v>
                </c:pt>
                <c:pt idx="3">
                  <c:v>0.98773746976085364</c:v>
                </c:pt>
                <c:pt idx="4">
                  <c:v>0.98773746976085364</c:v>
                </c:pt>
                <c:pt idx="5">
                  <c:v>0.98773746976085364</c:v>
                </c:pt>
                <c:pt idx="6">
                  <c:v>0.98773746976085364</c:v>
                </c:pt>
                <c:pt idx="7">
                  <c:v>0.98773746976085364</c:v>
                </c:pt>
                <c:pt idx="8">
                  <c:v>0.98773746976085364</c:v>
                </c:pt>
                <c:pt idx="9">
                  <c:v>0.98773746976085364</c:v>
                </c:pt>
                <c:pt idx="10">
                  <c:v>0.98773746976085364</c:v>
                </c:pt>
                <c:pt idx="11">
                  <c:v>0.98773746976085364</c:v>
                </c:pt>
                <c:pt idx="12">
                  <c:v>0.98773746976085364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0C-47D9-B8A4-997569DB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951672"/>
        <c:axId val="1884956264"/>
      </c:lineChart>
      <c:catAx>
        <c:axId val="188495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6264"/>
        <c:crosses val="autoZero"/>
        <c:auto val="1"/>
        <c:lblAlgn val="ctr"/>
        <c:lblOffset val="100"/>
        <c:noMultiLvlLbl val="0"/>
      </c:catAx>
      <c:valAx>
        <c:axId val="188495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5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0126899275205277"/>
          <c:y val="0.13930555555555557"/>
          <c:w val="0.3974618218594235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2FBE81-62EC-4F38-924F-BEF05CF96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74990E3-4422-4822-BA34-C23925DB1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1475"/>
        </a:xfrm>
        <a:prstGeom prst="rect">
          <a:avLst/>
        </a:prstGeom>
      </xdr:spPr>
    </xdr:pic>
    <xdr:clientData/>
  </xdr:twoCellAnchor>
  <xdr:twoCellAnchor>
    <xdr:from>
      <xdr:col>13</xdr:col>
      <xdr:colOff>438149</xdr:colOff>
      <xdr:row>36</xdr:row>
      <xdr:rowOff>9525</xdr:rowOff>
    </xdr:from>
    <xdr:to>
      <xdr:col>20</xdr:col>
      <xdr:colOff>590549</xdr:colOff>
      <xdr:row>53</xdr:row>
      <xdr:rowOff>38099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45318DC-8349-43EC-BB85-D4D416267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9525</xdr:colOff>
      <xdr:row>36</xdr:row>
      <xdr:rowOff>0</xdr:rowOff>
    </xdr:from>
    <xdr:to>
      <xdr:col>28</xdr:col>
      <xdr:colOff>400050</xdr:colOff>
      <xdr:row>53</xdr:row>
      <xdr:rowOff>28575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FA8349A-2CCC-4FB8-BD49-DA0914DC1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438149</xdr:colOff>
      <xdr:row>55</xdr:row>
      <xdr:rowOff>142875</xdr:rowOff>
    </xdr:from>
    <xdr:to>
      <xdr:col>20</xdr:col>
      <xdr:colOff>590549</xdr:colOff>
      <xdr:row>73</xdr:row>
      <xdr:rowOff>76200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699CA73-496B-4E17-9B44-B5D6C3A8A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9525</xdr:colOff>
      <xdr:row>55</xdr:row>
      <xdr:rowOff>152401</xdr:rowOff>
    </xdr:from>
    <xdr:to>
      <xdr:col>28</xdr:col>
      <xdr:colOff>400050</xdr:colOff>
      <xdr:row>73</xdr:row>
      <xdr:rowOff>85725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6D2A544-5D2B-43C9-822F-070E3923A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438149</xdr:colOff>
      <xdr:row>77</xdr:row>
      <xdr:rowOff>0</xdr:rowOff>
    </xdr:from>
    <xdr:to>
      <xdr:col>20</xdr:col>
      <xdr:colOff>590549</xdr:colOff>
      <xdr:row>94</xdr:row>
      <xdr:rowOff>76200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3B2532A1-7359-42D7-BAA1-4C9C6E346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9525</xdr:colOff>
      <xdr:row>77</xdr:row>
      <xdr:rowOff>0</xdr:rowOff>
    </xdr:from>
    <xdr:to>
      <xdr:col>28</xdr:col>
      <xdr:colOff>400050</xdr:colOff>
      <xdr:row>94</xdr:row>
      <xdr:rowOff>85725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FF25870-3009-4151-99ED-618E7B841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628650</xdr:colOff>
      <xdr:row>97</xdr:row>
      <xdr:rowOff>133350</xdr:rowOff>
    </xdr:from>
    <xdr:to>
      <xdr:col>21</xdr:col>
      <xdr:colOff>38100</xdr:colOff>
      <xdr:row>115</xdr:row>
      <xdr:rowOff>152400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537C0C4-B9D1-4EFA-9AE7-AFC6A4BB5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476250</xdr:colOff>
      <xdr:row>97</xdr:row>
      <xdr:rowOff>152400</xdr:rowOff>
    </xdr:from>
    <xdr:to>
      <xdr:col>29</xdr:col>
      <xdr:colOff>180975</xdr:colOff>
      <xdr:row>115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8D0E73D-AA7B-489D-8468-945750046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432931</xdr:colOff>
      <xdr:row>2</xdr:row>
      <xdr:rowOff>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AA1147-4BCF-41D3-83FE-7257E91F1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381" cy="3721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432931</xdr:colOff>
      <xdr:row>2</xdr:row>
      <xdr:rowOff>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D71DDE-4264-4129-A9D2-AB89519CB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381" cy="3721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432931</xdr:colOff>
      <xdr:row>2</xdr:row>
      <xdr:rowOff>48344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AC5AEF-2345-4A6A-8429-3EEDE6EA7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381" cy="372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GE167"/>
  <sheetViews>
    <sheetView showGridLines="0" tabSelected="1" zoomScaleNormal="100" workbookViewId="0"/>
  </sheetViews>
  <sheetFormatPr defaultColWidth="9" defaultRowHeight="14.5" x14ac:dyDescent="0.35"/>
  <cols>
    <col min="1" max="2" width="1.26953125" style="5" customWidth="1"/>
    <col min="3" max="3" width="22.26953125" style="5" customWidth="1"/>
    <col min="4" max="186" width="11" style="5" customWidth="1"/>
    <col min="187" max="16384" width="9" style="5"/>
  </cols>
  <sheetData>
    <row r="1" spans="2:187" s="12" customFormat="1" ht="15.5" x14ac:dyDescent="0.2">
      <c r="B1" s="13"/>
      <c r="C1" s="14" t="s">
        <v>156</v>
      </c>
      <c r="D1" s="14"/>
      <c r="E1" s="14"/>
      <c r="F1" s="15" t="s">
        <v>124</v>
      </c>
      <c r="G1" s="16" t="s">
        <v>125</v>
      </c>
      <c r="H1" s="17" t="s">
        <v>126</v>
      </c>
      <c r="I1" s="18" t="s">
        <v>127</v>
      </c>
      <c r="J1" s="19" t="s">
        <v>128</v>
      </c>
      <c r="K1" s="20" t="s">
        <v>129</v>
      </c>
      <c r="L1" s="21" t="s">
        <v>130</v>
      </c>
      <c r="M1" s="22" t="s">
        <v>131</v>
      </c>
    </row>
    <row r="2" spans="2:187" s="23" customFormat="1" ht="13.5" thickBot="1" x14ac:dyDescent="0.35">
      <c r="B2" s="24"/>
      <c r="C2" s="25" t="s">
        <v>133</v>
      </c>
      <c r="D2" s="26"/>
      <c r="E2" s="26"/>
      <c r="F2" s="26"/>
      <c r="G2" s="27"/>
      <c r="H2" s="27"/>
    </row>
    <row r="3" spans="2:187" s="28" customFormat="1" ht="11.25" customHeight="1" x14ac:dyDescent="0.3">
      <c r="B3" s="29"/>
      <c r="C3" s="3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</row>
    <row r="4" spans="2:187" s="31" customFormat="1" ht="3" customHeight="1" x14ac:dyDescent="0.2">
      <c r="B4" s="32"/>
    </row>
    <row r="5" spans="2:187" s="31" customFormat="1" ht="9" customHeight="1" x14ac:dyDescent="0.2">
      <c r="B5" s="32" t="s">
        <v>132</v>
      </c>
    </row>
    <row r="6" spans="2:187" s="31" customFormat="1" ht="3" customHeight="1" x14ac:dyDescent="0.2">
      <c r="B6" s="32"/>
    </row>
    <row r="7" spans="2:187" s="33" customFormat="1" ht="13" x14ac:dyDescent="0.3">
      <c r="B7" s="34" t="s">
        <v>115</v>
      </c>
      <c r="C7" s="35"/>
    </row>
    <row r="8" spans="2:187" ht="12.75" customHeight="1" x14ac:dyDescent="0.3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</row>
    <row r="9" spans="2:187" s="56" customFormat="1" ht="11.5" x14ac:dyDescent="0.25">
      <c r="B9" s="57"/>
      <c r="C9" s="58" t="s">
        <v>136</v>
      </c>
    </row>
    <row r="10" spans="2:187" ht="12.75" customHeight="1" x14ac:dyDescent="0.3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</row>
    <row r="11" spans="2:187" ht="28.5" customHeight="1" x14ac:dyDescent="0.35">
      <c r="C11" s="119" t="s">
        <v>122</v>
      </c>
      <c r="D11" s="47" t="s">
        <v>56</v>
      </c>
      <c r="E11" s="47"/>
      <c r="F11" s="48" t="s">
        <v>119</v>
      </c>
      <c r="G11" s="48"/>
      <c r="H11" s="48" t="s">
        <v>120</v>
      </c>
      <c r="I11" s="4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</row>
    <row r="12" spans="2:187" x14ac:dyDescent="0.35">
      <c r="C12" s="120"/>
      <c r="D12" s="49" t="s">
        <v>100</v>
      </c>
      <c r="E12" s="49" t="s">
        <v>101</v>
      </c>
      <c r="F12" s="49" t="s">
        <v>100</v>
      </c>
      <c r="G12" s="49" t="s">
        <v>101</v>
      </c>
      <c r="H12" s="49" t="s">
        <v>100</v>
      </c>
      <c r="I12" s="49" t="s">
        <v>101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</row>
    <row r="13" spans="2:187" x14ac:dyDescent="0.35">
      <c r="C13" s="50" t="s">
        <v>116</v>
      </c>
      <c r="D13" s="101">
        <f>'Calc|Ratios'!E47</f>
        <v>0.42694718581004487</v>
      </c>
      <c r="E13" s="101">
        <f>'Calc|Ratios'!F47</f>
        <v>0.409854129665221</v>
      </c>
      <c r="F13" s="101">
        <f>'Calc|Ratios'!E53</f>
        <v>0.424789914152018</v>
      </c>
      <c r="G13" s="101">
        <f>'Calc|Ratios'!F53</f>
        <v>0.40595441307083757</v>
      </c>
      <c r="H13" s="51">
        <f>D13-F13</f>
        <v>2.1572716580268714E-3</v>
      </c>
      <c r="I13" s="51">
        <f>E13-G13</f>
        <v>3.8997165943834289E-3</v>
      </c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</row>
    <row r="14" spans="2:187" x14ac:dyDescent="0.35">
      <c r="C14" s="50" t="s">
        <v>117</v>
      </c>
      <c r="D14" s="101">
        <f>'Calc|Ratios'!E88</f>
        <v>0.42468399137789747</v>
      </c>
      <c r="E14" s="101">
        <f>'Calc|Ratios'!F88</f>
        <v>0.41541427387037178</v>
      </c>
      <c r="F14" s="101">
        <f>'Calc|Ratios'!E94</f>
        <v>0.36150295588733078</v>
      </c>
      <c r="G14" s="101">
        <f>'Calc|Ratios'!F94</f>
        <v>0.36974957624011684</v>
      </c>
      <c r="H14" s="51">
        <f t="shared" ref="H14:H15" si="0">D14-F14</f>
        <v>6.3181035490566695E-2</v>
      </c>
      <c r="I14" s="51">
        <f t="shared" ref="I14:I15" si="1">E14-G14</f>
        <v>4.5664697630254936E-2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</row>
    <row r="15" spans="2:187" x14ac:dyDescent="0.35">
      <c r="C15" s="50" t="s">
        <v>118</v>
      </c>
      <c r="D15" s="101">
        <f>'Calc|Ratios'!E109</f>
        <v>1.181113066328414</v>
      </c>
      <c r="E15" s="101">
        <f>'Calc|Ratios'!F109</f>
        <v>1.2015966239605111</v>
      </c>
      <c r="F15" s="101">
        <f>'Calc|Ratios'!E115</f>
        <v>0.96340031299906137</v>
      </c>
      <c r="G15" s="101">
        <f>'Calc|Ratios'!F115</f>
        <v>0.98773746976085364</v>
      </c>
      <c r="H15" s="51">
        <f t="shared" si="0"/>
        <v>0.21771275332935258</v>
      </c>
      <c r="I15" s="51">
        <f t="shared" si="1"/>
        <v>0.21385915419965751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</row>
    <row r="16" spans="2:187" x14ac:dyDescent="0.35">
      <c r="C16" s="52" t="s">
        <v>121</v>
      </c>
      <c r="D16" s="53"/>
      <c r="E16" s="53"/>
      <c r="F16" s="53"/>
      <c r="G16" s="54"/>
      <c r="H16" s="55">
        <f>AVERAGE(H13:H15)</f>
        <v>9.4350353492648711E-2</v>
      </c>
      <c r="I16" s="55">
        <f>AVERAGE(I13:I15)</f>
        <v>8.7807856141431953E-2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</row>
    <row r="17" spans="2:184" ht="12.75" customHeight="1" x14ac:dyDescent="0.35">
      <c r="B17" s="6"/>
      <c r="C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</row>
    <row r="18" spans="2:184" s="56" customFormat="1" ht="11.5" x14ac:dyDescent="0.25">
      <c r="B18" s="57"/>
      <c r="C18" s="58" t="s">
        <v>137</v>
      </c>
    </row>
    <row r="19" spans="2:184" ht="12.75" customHeight="1" x14ac:dyDescent="0.35">
      <c r="B19" s="6"/>
      <c r="C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</row>
    <row r="20" spans="2:184" ht="23" x14ac:dyDescent="0.35">
      <c r="C20" s="119" t="s">
        <v>123</v>
      </c>
      <c r="D20" s="47" t="s">
        <v>56</v>
      </c>
      <c r="E20" s="47"/>
      <c r="F20" s="48" t="s">
        <v>119</v>
      </c>
      <c r="G20" s="48"/>
      <c r="H20" s="48" t="s">
        <v>120</v>
      </c>
      <c r="I20" s="4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</row>
    <row r="21" spans="2:184" x14ac:dyDescent="0.35">
      <c r="C21" s="120"/>
      <c r="D21" s="49" t="s">
        <v>100</v>
      </c>
      <c r="E21" s="49" t="s">
        <v>101</v>
      </c>
      <c r="F21" s="49" t="s">
        <v>100</v>
      </c>
      <c r="G21" s="49" t="s">
        <v>101</v>
      </c>
      <c r="H21" s="49" t="s">
        <v>100</v>
      </c>
      <c r="I21" s="49" t="s">
        <v>101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</row>
    <row r="22" spans="2:184" x14ac:dyDescent="0.35">
      <c r="C22" s="50" t="s">
        <v>116</v>
      </c>
      <c r="D22" s="101">
        <f>'Calc|Ratios'!E67</f>
        <v>0.42694718581004487</v>
      </c>
      <c r="E22" s="101">
        <f>'Calc|Ratios'!F67</f>
        <v>0.409854129665221</v>
      </c>
      <c r="F22" s="101">
        <f>'Calc|Ratios'!E73</f>
        <v>0.46111083054284197</v>
      </c>
      <c r="G22" s="101">
        <f>'Calc|Ratios'!F73</f>
        <v>0.44338589372464193</v>
      </c>
      <c r="H22" s="55">
        <f>D22-F22</f>
        <v>-3.4163644732797094E-2</v>
      </c>
      <c r="I22" s="55">
        <f>E22-G22</f>
        <v>-3.3531764059420932E-2</v>
      </c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</row>
    <row r="23" spans="2:184" x14ac:dyDescent="0.3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</row>
    <row r="24" spans="2:184" s="33" customFormat="1" ht="13" x14ac:dyDescent="0.3">
      <c r="B24" s="34" t="s">
        <v>114</v>
      </c>
      <c r="C24" s="35"/>
    </row>
    <row r="33" ht="45" customHeight="1" x14ac:dyDescent="0.35"/>
    <row r="40" ht="45" customHeight="1" x14ac:dyDescent="0.35"/>
    <row r="136" spans="17:18" x14ac:dyDescent="0.35">
      <c r="Q136" s="7"/>
      <c r="R136" s="7"/>
    </row>
    <row r="137" spans="17:18" x14ac:dyDescent="0.35">
      <c r="Q137" s="7"/>
      <c r="R137" s="7"/>
    </row>
    <row r="138" spans="17:18" x14ac:dyDescent="0.35">
      <c r="Q138" s="7"/>
      <c r="R138" s="7"/>
    </row>
    <row r="139" spans="17:18" x14ac:dyDescent="0.35">
      <c r="Q139" s="7"/>
      <c r="R139" s="7"/>
    </row>
    <row r="140" spans="17:18" x14ac:dyDescent="0.35">
      <c r="Q140" s="7"/>
      <c r="R140" s="7"/>
    </row>
    <row r="141" spans="17:18" x14ac:dyDescent="0.35">
      <c r="Q141" s="7"/>
      <c r="R141" s="7"/>
    </row>
    <row r="142" spans="17:18" x14ac:dyDescent="0.35">
      <c r="Q142" s="7"/>
      <c r="R142" s="7"/>
    </row>
    <row r="143" spans="17:18" x14ac:dyDescent="0.35">
      <c r="Q143" s="7"/>
      <c r="R143" s="7"/>
    </row>
    <row r="144" spans="17:18" x14ac:dyDescent="0.35">
      <c r="Q144" s="7"/>
      <c r="R144" s="7"/>
    </row>
    <row r="145" spans="17:18" x14ac:dyDescent="0.35">
      <c r="Q145" s="7"/>
      <c r="R145" s="7"/>
    </row>
    <row r="146" spans="17:18" x14ac:dyDescent="0.35">
      <c r="Q146" s="7"/>
      <c r="R146" s="7"/>
    </row>
    <row r="147" spans="17:18" x14ac:dyDescent="0.35">
      <c r="Q147" s="7"/>
      <c r="R147" s="7"/>
    </row>
    <row r="148" spans="17:18" x14ac:dyDescent="0.35">
      <c r="Q148" s="7"/>
      <c r="R148" s="7"/>
    </row>
    <row r="149" spans="17:18" x14ac:dyDescent="0.35">
      <c r="Q149" s="7"/>
      <c r="R149" s="7"/>
    </row>
    <row r="150" spans="17:18" x14ac:dyDescent="0.35">
      <c r="Q150" s="7"/>
      <c r="R150" s="7"/>
    </row>
    <row r="151" spans="17:18" x14ac:dyDescent="0.35">
      <c r="Q151" s="7"/>
      <c r="R151" s="7"/>
    </row>
    <row r="152" spans="17:18" x14ac:dyDescent="0.35">
      <c r="Q152" s="7"/>
      <c r="R152" s="7"/>
    </row>
    <row r="153" spans="17:18" x14ac:dyDescent="0.35">
      <c r="Q153" s="7"/>
      <c r="R153" s="7"/>
    </row>
    <row r="154" spans="17:18" x14ac:dyDescent="0.35">
      <c r="Q154" s="7"/>
      <c r="R154" s="7"/>
    </row>
    <row r="155" spans="17:18" x14ac:dyDescent="0.35">
      <c r="Q155" s="7"/>
      <c r="R155" s="7"/>
    </row>
    <row r="156" spans="17:18" x14ac:dyDescent="0.35">
      <c r="Q156" s="7"/>
      <c r="R156" s="7"/>
    </row>
    <row r="157" spans="17:18" x14ac:dyDescent="0.35">
      <c r="Q157" s="7"/>
      <c r="R157" s="7"/>
    </row>
    <row r="158" spans="17:18" x14ac:dyDescent="0.35">
      <c r="Q158" s="7"/>
      <c r="R158" s="7"/>
    </row>
    <row r="159" spans="17:18" x14ac:dyDescent="0.35">
      <c r="Q159" s="7"/>
      <c r="R159" s="7"/>
    </row>
    <row r="160" spans="17:18" x14ac:dyDescent="0.35">
      <c r="Q160" s="7"/>
      <c r="R160" s="7"/>
    </row>
    <row r="161" spans="17:18" x14ac:dyDescent="0.35">
      <c r="Q161" s="7"/>
      <c r="R161" s="7"/>
    </row>
    <row r="162" spans="17:18" x14ac:dyDescent="0.35">
      <c r="Q162" s="7"/>
      <c r="R162" s="7"/>
    </row>
    <row r="163" spans="17:18" x14ac:dyDescent="0.35">
      <c r="Q163" s="7"/>
      <c r="R163" s="7"/>
    </row>
    <row r="164" spans="17:18" x14ac:dyDescent="0.35">
      <c r="Q164" s="7"/>
      <c r="R164" s="7"/>
    </row>
    <row r="165" spans="17:18" x14ac:dyDescent="0.35">
      <c r="Q165" s="7"/>
      <c r="R165" s="7"/>
    </row>
    <row r="166" spans="17:18" x14ac:dyDescent="0.35">
      <c r="Q166" s="7"/>
      <c r="R166" s="7"/>
    </row>
    <row r="167" spans="17:18" x14ac:dyDescent="0.35">
      <c r="Q167" s="7"/>
      <c r="R167" s="7"/>
    </row>
  </sheetData>
  <mergeCells count="2">
    <mergeCell ref="C20:C21"/>
    <mergeCell ref="C11:C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</sheetPr>
  <dimension ref="B1:GE150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3" sqref="D23"/>
    </sheetView>
  </sheetViews>
  <sheetFormatPr defaultColWidth="9" defaultRowHeight="14.5" x14ac:dyDescent="0.35"/>
  <cols>
    <col min="1" max="2" width="1.26953125" style="5" customWidth="1"/>
    <col min="3" max="3" width="11.26953125" style="5" customWidth="1"/>
    <col min="4" max="4" width="31.54296875" style="5" customWidth="1"/>
    <col min="5" max="186" width="11" style="5" customWidth="1"/>
    <col min="187" max="16384" width="9" style="5"/>
  </cols>
  <sheetData>
    <row r="1" spans="2:187" s="12" customFormat="1" ht="15.5" x14ac:dyDescent="0.2">
      <c r="B1" s="13"/>
      <c r="C1" s="14" t="str">
        <f>'Output|Ratios'!$C$1</f>
        <v>JEN - Opex ratios analysis</v>
      </c>
      <c r="D1" s="14"/>
      <c r="E1" s="14"/>
      <c r="F1" s="15" t="s">
        <v>124</v>
      </c>
      <c r="G1" s="16" t="s">
        <v>125</v>
      </c>
      <c r="H1" s="17" t="s">
        <v>126</v>
      </c>
      <c r="I1" s="18" t="s">
        <v>127</v>
      </c>
      <c r="J1" s="19" t="s">
        <v>128</v>
      </c>
      <c r="K1" s="20" t="s">
        <v>129</v>
      </c>
      <c r="L1" s="79" t="s">
        <v>130</v>
      </c>
      <c r="M1" s="22" t="s">
        <v>131</v>
      </c>
    </row>
    <row r="2" spans="2:187" s="23" customFormat="1" ht="13.5" thickBot="1" x14ac:dyDescent="0.35">
      <c r="B2" s="24"/>
      <c r="C2" s="25" t="s">
        <v>140</v>
      </c>
      <c r="D2" s="26"/>
      <c r="E2" s="26"/>
      <c r="F2" s="26"/>
      <c r="G2" s="27"/>
      <c r="H2" s="27"/>
    </row>
    <row r="3" spans="2:187" s="28" customFormat="1" ht="11.25" customHeight="1" thickBot="1" x14ac:dyDescent="0.35">
      <c r="B3" s="29"/>
      <c r="C3" s="30"/>
      <c r="D3" s="40" t="s">
        <v>0</v>
      </c>
      <c r="E3" s="41">
        <f>'Input|Benchmarking Data'!F15</f>
        <v>2006</v>
      </c>
      <c r="F3" s="41">
        <f>'Input|Benchmarking Data'!G15</f>
        <v>2007</v>
      </c>
      <c r="G3" s="41">
        <f>'Input|Benchmarking Data'!H15</f>
        <v>2008</v>
      </c>
      <c r="H3" s="41">
        <f>'Input|Benchmarking Data'!I15</f>
        <v>2009</v>
      </c>
      <c r="I3" s="41">
        <f>'Input|Benchmarking Data'!J15</f>
        <v>2010</v>
      </c>
      <c r="J3" s="41">
        <f>'Input|Benchmarking Data'!K15</f>
        <v>2011</v>
      </c>
      <c r="K3" s="41">
        <f>'Input|Benchmarking Data'!L15</f>
        <v>2012</v>
      </c>
      <c r="L3" s="41">
        <f>'Input|Benchmarking Data'!M15</f>
        <v>2013</v>
      </c>
      <c r="M3" s="41">
        <f>'Input|Benchmarking Data'!N15</f>
        <v>2014</v>
      </c>
      <c r="N3" s="41">
        <f>'Input|Benchmarking Data'!O15</f>
        <v>2015</v>
      </c>
      <c r="O3" s="41">
        <f>'Input|Benchmarking Data'!P15</f>
        <v>2016</v>
      </c>
      <c r="P3" s="41">
        <f>'Input|Benchmarking Data'!Q15</f>
        <v>2017</v>
      </c>
      <c r="Q3" s="41">
        <f>'Input|Benchmarking Data'!R15</f>
        <v>2018</v>
      </c>
      <c r="R3" s="41">
        <f>'Input|Benchmarking Data'!S15</f>
        <v>2019</v>
      </c>
      <c r="S3" s="41">
        <f>'Input|Benchmarking Data'!T15</f>
        <v>2006</v>
      </c>
      <c r="T3" s="41">
        <f>'Input|Benchmarking Data'!U15</f>
        <v>2007</v>
      </c>
      <c r="U3" s="41">
        <f>'Input|Benchmarking Data'!V15</f>
        <v>2008</v>
      </c>
      <c r="V3" s="41">
        <f>'Input|Benchmarking Data'!W15</f>
        <v>2009</v>
      </c>
      <c r="W3" s="41">
        <f>'Input|Benchmarking Data'!X15</f>
        <v>2010</v>
      </c>
      <c r="X3" s="41">
        <f>'Input|Benchmarking Data'!Y15</f>
        <v>2011</v>
      </c>
      <c r="Y3" s="41">
        <f>'Input|Benchmarking Data'!Z15</f>
        <v>2012</v>
      </c>
      <c r="Z3" s="41">
        <f>'Input|Benchmarking Data'!AA15</f>
        <v>2013</v>
      </c>
      <c r="AA3" s="41">
        <f>'Input|Benchmarking Data'!AB15</f>
        <v>2014</v>
      </c>
      <c r="AB3" s="41">
        <f>'Input|Benchmarking Data'!AC15</f>
        <v>2015</v>
      </c>
      <c r="AC3" s="41">
        <f>'Input|Benchmarking Data'!AD15</f>
        <v>2016</v>
      </c>
      <c r="AD3" s="41">
        <f>'Input|Benchmarking Data'!AE15</f>
        <v>2017</v>
      </c>
      <c r="AE3" s="41">
        <f>'Input|Benchmarking Data'!AF15</f>
        <v>2018</v>
      </c>
      <c r="AF3" s="41">
        <f>'Input|Benchmarking Data'!AG15</f>
        <v>2019</v>
      </c>
      <c r="AG3" s="41">
        <f>'Input|Benchmarking Data'!AH15</f>
        <v>2006</v>
      </c>
      <c r="AH3" s="41">
        <f>'Input|Benchmarking Data'!AI15</f>
        <v>2007</v>
      </c>
      <c r="AI3" s="41">
        <f>'Input|Benchmarking Data'!AJ15</f>
        <v>2008</v>
      </c>
      <c r="AJ3" s="41">
        <f>'Input|Benchmarking Data'!AK15</f>
        <v>2009</v>
      </c>
      <c r="AK3" s="41">
        <f>'Input|Benchmarking Data'!AL15</f>
        <v>2010</v>
      </c>
      <c r="AL3" s="41">
        <f>'Input|Benchmarking Data'!AM15</f>
        <v>2011</v>
      </c>
      <c r="AM3" s="41">
        <f>'Input|Benchmarking Data'!AN15</f>
        <v>2012</v>
      </c>
      <c r="AN3" s="41">
        <f>'Input|Benchmarking Data'!AO15</f>
        <v>2013</v>
      </c>
      <c r="AO3" s="41">
        <f>'Input|Benchmarking Data'!AP15</f>
        <v>2014</v>
      </c>
      <c r="AP3" s="41">
        <f>'Input|Benchmarking Data'!AQ15</f>
        <v>2015</v>
      </c>
      <c r="AQ3" s="41">
        <f>'Input|Benchmarking Data'!AR15</f>
        <v>2016</v>
      </c>
      <c r="AR3" s="41">
        <f>'Input|Benchmarking Data'!AS15</f>
        <v>2017</v>
      </c>
      <c r="AS3" s="41">
        <f>'Input|Benchmarking Data'!AT15</f>
        <v>2018</v>
      </c>
      <c r="AT3" s="41">
        <f>'Input|Benchmarking Data'!AU15</f>
        <v>2019</v>
      </c>
      <c r="AU3" s="41">
        <f>'Input|Benchmarking Data'!AV15</f>
        <v>2006</v>
      </c>
      <c r="AV3" s="41">
        <f>'Input|Benchmarking Data'!AW15</f>
        <v>2007</v>
      </c>
      <c r="AW3" s="41">
        <f>'Input|Benchmarking Data'!AX15</f>
        <v>2008</v>
      </c>
      <c r="AX3" s="41">
        <f>'Input|Benchmarking Data'!AY15</f>
        <v>2009</v>
      </c>
      <c r="AY3" s="41">
        <f>'Input|Benchmarking Data'!AZ15</f>
        <v>2010</v>
      </c>
      <c r="AZ3" s="41">
        <f>'Input|Benchmarking Data'!BA15</f>
        <v>2011</v>
      </c>
      <c r="BA3" s="41">
        <f>'Input|Benchmarking Data'!BB15</f>
        <v>2012</v>
      </c>
      <c r="BB3" s="41">
        <f>'Input|Benchmarking Data'!BC15</f>
        <v>2013</v>
      </c>
      <c r="BC3" s="41">
        <f>'Input|Benchmarking Data'!BD15</f>
        <v>2014</v>
      </c>
      <c r="BD3" s="41">
        <f>'Input|Benchmarking Data'!BE15</f>
        <v>2015</v>
      </c>
      <c r="BE3" s="41">
        <f>'Input|Benchmarking Data'!BF15</f>
        <v>2016</v>
      </c>
      <c r="BF3" s="41">
        <f>'Input|Benchmarking Data'!BG15</f>
        <v>2017</v>
      </c>
      <c r="BG3" s="41">
        <f>'Input|Benchmarking Data'!BH15</f>
        <v>2018</v>
      </c>
      <c r="BH3" s="41">
        <f>'Input|Benchmarking Data'!BI15</f>
        <v>2019</v>
      </c>
      <c r="BI3" s="41">
        <f>'Input|Benchmarking Data'!BJ15</f>
        <v>2006</v>
      </c>
      <c r="BJ3" s="41">
        <f>'Input|Benchmarking Data'!BK15</f>
        <v>2007</v>
      </c>
      <c r="BK3" s="41">
        <f>'Input|Benchmarking Data'!BL15</f>
        <v>2008</v>
      </c>
      <c r="BL3" s="41">
        <f>'Input|Benchmarking Data'!BM15</f>
        <v>2009</v>
      </c>
      <c r="BM3" s="41">
        <f>'Input|Benchmarking Data'!BN15</f>
        <v>2010</v>
      </c>
      <c r="BN3" s="41">
        <f>'Input|Benchmarking Data'!BO15</f>
        <v>2011</v>
      </c>
      <c r="BO3" s="41">
        <f>'Input|Benchmarking Data'!BP15</f>
        <v>2012</v>
      </c>
      <c r="BP3" s="41">
        <f>'Input|Benchmarking Data'!BQ15</f>
        <v>2013</v>
      </c>
      <c r="BQ3" s="41">
        <f>'Input|Benchmarking Data'!BR15</f>
        <v>2014</v>
      </c>
      <c r="BR3" s="41">
        <f>'Input|Benchmarking Data'!BS15</f>
        <v>2015</v>
      </c>
      <c r="BS3" s="41">
        <f>'Input|Benchmarking Data'!BT15</f>
        <v>2016</v>
      </c>
      <c r="BT3" s="41">
        <f>'Input|Benchmarking Data'!BU15</f>
        <v>2017</v>
      </c>
      <c r="BU3" s="41">
        <f>'Input|Benchmarking Data'!BV15</f>
        <v>2018</v>
      </c>
      <c r="BV3" s="41">
        <f>'Input|Benchmarking Data'!BW15</f>
        <v>2019</v>
      </c>
      <c r="BW3" s="41">
        <f>'Input|Benchmarking Data'!BX15</f>
        <v>2006</v>
      </c>
      <c r="BX3" s="41">
        <f>'Input|Benchmarking Data'!BY15</f>
        <v>2007</v>
      </c>
      <c r="BY3" s="41">
        <f>'Input|Benchmarking Data'!BZ15</f>
        <v>2008</v>
      </c>
      <c r="BZ3" s="41">
        <f>'Input|Benchmarking Data'!CA15</f>
        <v>2009</v>
      </c>
      <c r="CA3" s="41">
        <f>'Input|Benchmarking Data'!CB15</f>
        <v>2010</v>
      </c>
      <c r="CB3" s="41">
        <f>'Input|Benchmarking Data'!CC15</f>
        <v>2011</v>
      </c>
      <c r="CC3" s="41">
        <f>'Input|Benchmarking Data'!CD15</f>
        <v>2012</v>
      </c>
      <c r="CD3" s="41">
        <f>'Input|Benchmarking Data'!CE15</f>
        <v>2013</v>
      </c>
      <c r="CE3" s="41">
        <f>'Input|Benchmarking Data'!CF15</f>
        <v>2014</v>
      </c>
      <c r="CF3" s="41">
        <f>'Input|Benchmarking Data'!CG15</f>
        <v>2015</v>
      </c>
      <c r="CG3" s="41">
        <f>'Input|Benchmarking Data'!CH15</f>
        <v>2016</v>
      </c>
      <c r="CH3" s="41">
        <f>'Input|Benchmarking Data'!CI15</f>
        <v>2017</v>
      </c>
      <c r="CI3" s="41">
        <f>'Input|Benchmarking Data'!CJ15</f>
        <v>2018</v>
      </c>
      <c r="CJ3" s="41">
        <f>'Input|Benchmarking Data'!CK15</f>
        <v>2019</v>
      </c>
      <c r="CK3" s="41">
        <f>'Input|Benchmarking Data'!CL15</f>
        <v>2006</v>
      </c>
      <c r="CL3" s="41">
        <f>'Input|Benchmarking Data'!CM15</f>
        <v>2007</v>
      </c>
      <c r="CM3" s="41">
        <f>'Input|Benchmarking Data'!CN15</f>
        <v>2008</v>
      </c>
      <c r="CN3" s="41">
        <f>'Input|Benchmarking Data'!CO15</f>
        <v>2009</v>
      </c>
      <c r="CO3" s="41">
        <f>'Input|Benchmarking Data'!CP15</f>
        <v>2010</v>
      </c>
      <c r="CP3" s="41">
        <f>'Input|Benchmarking Data'!CQ15</f>
        <v>2011</v>
      </c>
      <c r="CQ3" s="41">
        <f>'Input|Benchmarking Data'!CR15</f>
        <v>2012</v>
      </c>
      <c r="CR3" s="41">
        <f>'Input|Benchmarking Data'!CS15</f>
        <v>2013</v>
      </c>
      <c r="CS3" s="41">
        <f>'Input|Benchmarking Data'!CT15</f>
        <v>2014</v>
      </c>
      <c r="CT3" s="41">
        <f>'Input|Benchmarking Data'!CU15</f>
        <v>2015</v>
      </c>
      <c r="CU3" s="41">
        <f>'Input|Benchmarking Data'!CV15</f>
        <v>2016</v>
      </c>
      <c r="CV3" s="41">
        <f>'Input|Benchmarking Data'!CW15</f>
        <v>2017</v>
      </c>
      <c r="CW3" s="41">
        <f>'Input|Benchmarking Data'!CX15</f>
        <v>2018</v>
      </c>
      <c r="CX3" s="41">
        <f>'Input|Benchmarking Data'!CY15</f>
        <v>2019</v>
      </c>
      <c r="CY3" s="41">
        <f>'Input|Benchmarking Data'!CZ15</f>
        <v>2006</v>
      </c>
      <c r="CZ3" s="41">
        <f>'Input|Benchmarking Data'!DA15</f>
        <v>2007</v>
      </c>
      <c r="DA3" s="41">
        <f>'Input|Benchmarking Data'!DB15</f>
        <v>2008</v>
      </c>
      <c r="DB3" s="41">
        <f>'Input|Benchmarking Data'!DC15</f>
        <v>2009</v>
      </c>
      <c r="DC3" s="41">
        <f>'Input|Benchmarking Data'!DD15</f>
        <v>2010</v>
      </c>
      <c r="DD3" s="41">
        <f>'Input|Benchmarking Data'!DE15</f>
        <v>2011</v>
      </c>
      <c r="DE3" s="41">
        <f>'Input|Benchmarking Data'!DF15</f>
        <v>2012</v>
      </c>
      <c r="DF3" s="41">
        <f>'Input|Benchmarking Data'!DG15</f>
        <v>2013</v>
      </c>
      <c r="DG3" s="41">
        <f>'Input|Benchmarking Data'!DH15</f>
        <v>2014</v>
      </c>
      <c r="DH3" s="41">
        <f>'Input|Benchmarking Data'!DI15</f>
        <v>2015</v>
      </c>
      <c r="DI3" s="41">
        <f>'Input|Benchmarking Data'!DJ15</f>
        <v>2016</v>
      </c>
      <c r="DJ3" s="41">
        <f>'Input|Benchmarking Data'!DK15</f>
        <v>2017</v>
      </c>
      <c r="DK3" s="41">
        <f>'Input|Benchmarking Data'!DL15</f>
        <v>2018</v>
      </c>
      <c r="DL3" s="41">
        <f>'Input|Benchmarking Data'!DM15</f>
        <v>2019</v>
      </c>
      <c r="DM3" s="41">
        <f>'Input|Benchmarking Data'!DN15</f>
        <v>2006</v>
      </c>
      <c r="DN3" s="41">
        <f>'Input|Benchmarking Data'!DO15</f>
        <v>2007</v>
      </c>
      <c r="DO3" s="41">
        <f>'Input|Benchmarking Data'!DP15</f>
        <v>2008</v>
      </c>
      <c r="DP3" s="41">
        <f>'Input|Benchmarking Data'!DQ15</f>
        <v>2009</v>
      </c>
      <c r="DQ3" s="41">
        <f>'Input|Benchmarking Data'!DR15</f>
        <v>2010</v>
      </c>
      <c r="DR3" s="41">
        <f>'Input|Benchmarking Data'!DS15</f>
        <v>2011</v>
      </c>
      <c r="DS3" s="41">
        <f>'Input|Benchmarking Data'!DT15</f>
        <v>2012</v>
      </c>
      <c r="DT3" s="41">
        <f>'Input|Benchmarking Data'!DU15</f>
        <v>2013</v>
      </c>
      <c r="DU3" s="41">
        <f>'Input|Benchmarking Data'!DV15</f>
        <v>2014</v>
      </c>
      <c r="DV3" s="41">
        <f>'Input|Benchmarking Data'!DW15</f>
        <v>2015</v>
      </c>
      <c r="DW3" s="41">
        <f>'Input|Benchmarking Data'!DX15</f>
        <v>2016</v>
      </c>
      <c r="DX3" s="41">
        <f>'Input|Benchmarking Data'!DY15</f>
        <v>2017</v>
      </c>
      <c r="DY3" s="41">
        <f>'Input|Benchmarking Data'!DZ15</f>
        <v>2018</v>
      </c>
      <c r="DZ3" s="41">
        <f>'Input|Benchmarking Data'!EA15</f>
        <v>2019</v>
      </c>
      <c r="EA3" s="41">
        <f>'Input|Benchmarking Data'!EB15</f>
        <v>2006</v>
      </c>
      <c r="EB3" s="41">
        <f>'Input|Benchmarking Data'!EC15</f>
        <v>2007</v>
      </c>
      <c r="EC3" s="41">
        <f>'Input|Benchmarking Data'!ED15</f>
        <v>2008</v>
      </c>
      <c r="ED3" s="41">
        <f>'Input|Benchmarking Data'!EE15</f>
        <v>2009</v>
      </c>
      <c r="EE3" s="41">
        <f>'Input|Benchmarking Data'!EF15</f>
        <v>2010</v>
      </c>
      <c r="EF3" s="41">
        <f>'Input|Benchmarking Data'!EG15</f>
        <v>2011</v>
      </c>
      <c r="EG3" s="41">
        <f>'Input|Benchmarking Data'!EH15</f>
        <v>2012</v>
      </c>
      <c r="EH3" s="41">
        <f>'Input|Benchmarking Data'!EI15</f>
        <v>2013</v>
      </c>
      <c r="EI3" s="41">
        <f>'Input|Benchmarking Data'!EJ15</f>
        <v>2014</v>
      </c>
      <c r="EJ3" s="41">
        <f>'Input|Benchmarking Data'!EK15</f>
        <v>2015</v>
      </c>
      <c r="EK3" s="41">
        <f>'Input|Benchmarking Data'!EL15</f>
        <v>2016</v>
      </c>
      <c r="EL3" s="41">
        <f>'Input|Benchmarking Data'!EM15</f>
        <v>2017</v>
      </c>
      <c r="EM3" s="41">
        <f>'Input|Benchmarking Data'!EN15</f>
        <v>2018</v>
      </c>
      <c r="EN3" s="41">
        <f>'Input|Benchmarking Data'!EO15</f>
        <v>2019</v>
      </c>
      <c r="EO3" s="41">
        <f>'Input|Benchmarking Data'!EP15</f>
        <v>2006</v>
      </c>
      <c r="EP3" s="41">
        <f>'Input|Benchmarking Data'!EQ15</f>
        <v>2007</v>
      </c>
      <c r="EQ3" s="41">
        <f>'Input|Benchmarking Data'!ER15</f>
        <v>2008</v>
      </c>
      <c r="ER3" s="41">
        <f>'Input|Benchmarking Data'!ES15</f>
        <v>2009</v>
      </c>
      <c r="ES3" s="41">
        <f>'Input|Benchmarking Data'!ET15</f>
        <v>2010</v>
      </c>
      <c r="ET3" s="41">
        <f>'Input|Benchmarking Data'!EU15</f>
        <v>2011</v>
      </c>
      <c r="EU3" s="41">
        <f>'Input|Benchmarking Data'!EV15</f>
        <v>2012</v>
      </c>
      <c r="EV3" s="41">
        <f>'Input|Benchmarking Data'!EW15</f>
        <v>2013</v>
      </c>
      <c r="EW3" s="41">
        <f>'Input|Benchmarking Data'!EX15</f>
        <v>2014</v>
      </c>
      <c r="EX3" s="41">
        <f>'Input|Benchmarking Data'!EY15</f>
        <v>2015</v>
      </c>
      <c r="EY3" s="41">
        <f>'Input|Benchmarking Data'!EZ15</f>
        <v>2016</v>
      </c>
      <c r="EZ3" s="41">
        <f>'Input|Benchmarking Data'!FA15</f>
        <v>2017</v>
      </c>
      <c r="FA3" s="41">
        <f>'Input|Benchmarking Data'!FB15</f>
        <v>2018</v>
      </c>
      <c r="FB3" s="41">
        <f>'Input|Benchmarking Data'!FC15</f>
        <v>2019</v>
      </c>
      <c r="FC3" s="41">
        <f>'Input|Benchmarking Data'!FD15</f>
        <v>2006</v>
      </c>
      <c r="FD3" s="41">
        <f>'Input|Benchmarking Data'!FE15</f>
        <v>2007</v>
      </c>
      <c r="FE3" s="41">
        <f>'Input|Benchmarking Data'!FF15</f>
        <v>2008</v>
      </c>
      <c r="FF3" s="41">
        <f>'Input|Benchmarking Data'!FG15</f>
        <v>2009</v>
      </c>
      <c r="FG3" s="41">
        <f>'Input|Benchmarking Data'!FH15</f>
        <v>2010</v>
      </c>
      <c r="FH3" s="41">
        <f>'Input|Benchmarking Data'!FI15</f>
        <v>2011</v>
      </c>
      <c r="FI3" s="41">
        <f>'Input|Benchmarking Data'!FJ15</f>
        <v>2012</v>
      </c>
      <c r="FJ3" s="41">
        <f>'Input|Benchmarking Data'!FK15</f>
        <v>2013</v>
      </c>
      <c r="FK3" s="41">
        <f>'Input|Benchmarking Data'!FL15</f>
        <v>2014</v>
      </c>
      <c r="FL3" s="41">
        <f>'Input|Benchmarking Data'!FM15</f>
        <v>2015</v>
      </c>
      <c r="FM3" s="41">
        <f>'Input|Benchmarking Data'!FN15</f>
        <v>2016</v>
      </c>
      <c r="FN3" s="41">
        <f>'Input|Benchmarking Data'!FO15</f>
        <v>2017</v>
      </c>
      <c r="FO3" s="41">
        <f>'Input|Benchmarking Data'!FP15</f>
        <v>2018</v>
      </c>
      <c r="FP3" s="41">
        <f>'Input|Benchmarking Data'!FQ15</f>
        <v>2019</v>
      </c>
      <c r="FQ3" s="41">
        <f>'Input|Benchmarking Data'!FR15</f>
        <v>2006</v>
      </c>
      <c r="FR3" s="41">
        <f>'Input|Benchmarking Data'!FS15</f>
        <v>2007</v>
      </c>
      <c r="FS3" s="41">
        <f>'Input|Benchmarking Data'!FT15</f>
        <v>2008</v>
      </c>
      <c r="FT3" s="41">
        <f>'Input|Benchmarking Data'!FU15</f>
        <v>2009</v>
      </c>
      <c r="FU3" s="41">
        <f>'Input|Benchmarking Data'!FV15</f>
        <v>2010</v>
      </c>
      <c r="FV3" s="41">
        <f>'Input|Benchmarking Data'!FW15</f>
        <v>2011</v>
      </c>
      <c r="FW3" s="41">
        <f>'Input|Benchmarking Data'!FX15</f>
        <v>2012</v>
      </c>
      <c r="FX3" s="41">
        <f>'Input|Benchmarking Data'!FY15</f>
        <v>2013</v>
      </c>
      <c r="FY3" s="41">
        <f>'Input|Benchmarking Data'!FZ15</f>
        <v>2014</v>
      </c>
      <c r="FZ3" s="41">
        <f>'Input|Benchmarking Data'!GA15</f>
        <v>2015</v>
      </c>
      <c r="GA3" s="41">
        <f>'Input|Benchmarking Data'!GB15</f>
        <v>2016</v>
      </c>
      <c r="GB3" s="41">
        <f>'Input|Benchmarking Data'!GC15</f>
        <v>2017</v>
      </c>
      <c r="GC3" s="41">
        <f>'Input|Benchmarking Data'!GD15</f>
        <v>2018</v>
      </c>
      <c r="GD3" s="41">
        <f>'Input|Benchmarking Data'!GE15</f>
        <v>2019</v>
      </c>
      <c r="GE3" s="41"/>
    </row>
    <row r="4" spans="2:187" s="42" customFormat="1" ht="11.25" customHeight="1" x14ac:dyDescent="0.3">
      <c r="B4" s="43"/>
      <c r="C4" s="44"/>
      <c r="D4" s="45" t="s">
        <v>52</v>
      </c>
      <c r="E4" s="46" t="str">
        <f>RIGHT('Input|Benchmarking Data'!F$16,3)</f>
        <v>ACT</v>
      </c>
      <c r="F4" s="46" t="str">
        <f>RIGHT('Input|Benchmarking Data'!G$16,3)</f>
        <v>ACT</v>
      </c>
      <c r="G4" s="46" t="str">
        <f>RIGHT('Input|Benchmarking Data'!H$16,3)</f>
        <v>ACT</v>
      </c>
      <c r="H4" s="46" t="str">
        <f>RIGHT('Input|Benchmarking Data'!I$16,3)</f>
        <v>ACT</v>
      </c>
      <c r="I4" s="46" t="str">
        <f>RIGHT('Input|Benchmarking Data'!J$16,3)</f>
        <v>ACT</v>
      </c>
      <c r="J4" s="46" t="str">
        <f>RIGHT('Input|Benchmarking Data'!K$16,3)</f>
        <v>ACT</v>
      </c>
      <c r="K4" s="46" t="str">
        <f>RIGHT('Input|Benchmarking Data'!L$16,3)</f>
        <v>ACT</v>
      </c>
      <c r="L4" s="46" t="str">
        <f>RIGHT('Input|Benchmarking Data'!M$16,3)</f>
        <v>ACT</v>
      </c>
      <c r="M4" s="46" t="str">
        <f>RIGHT('Input|Benchmarking Data'!N$16,3)</f>
        <v>ACT</v>
      </c>
      <c r="N4" s="46" t="str">
        <f>RIGHT('Input|Benchmarking Data'!O$16,3)</f>
        <v>ACT</v>
      </c>
      <c r="O4" s="46" t="str">
        <f>RIGHT('Input|Benchmarking Data'!P$16,3)</f>
        <v>ACT</v>
      </c>
      <c r="P4" s="46" t="str">
        <f>RIGHT('Input|Benchmarking Data'!Q$16,3)</f>
        <v>ACT</v>
      </c>
      <c r="Q4" s="46" t="str">
        <f>RIGHT('Input|Benchmarking Data'!R$16,3)</f>
        <v>ACT</v>
      </c>
      <c r="R4" s="46" t="str">
        <f>RIGHT('Input|Benchmarking Data'!S$16,3)</f>
        <v>ACT</v>
      </c>
      <c r="S4" s="46" t="str">
        <f>RIGHT('Input|Benchmarking Data'!T$16,3)</f>
        <v>AGD</v>
      </c>
      <c r="T4" s="46" t="str">
        <f>RIGHT('Input|Benchmarking Data'!U$16,3)</f>
        <v>AGD</v>
      </c>
      <c r="U4" s="46" t="str">
        <f>RIGHT('Input|Benchmarking Data'!V$16,3)</f>
        <v>AGD</v>
      </c>
      <c r="V4" s="46" t="str">
        <f>RIGHT('Input|Benchmarking Data'!W$16,3)</f>
        <v>AGD</v>
      </c>
      <c r="W4" s="46" t="str">
        <f>RIGHT('Input|Benchmarking Data'!X$16,3)</f>
        <v>AGD</v>
      </c>
      <c r="X4" s="46" t="str">
        <f>RIGHT('Input|Benchmarking Data'!Y$16,3)</f>
        <v>AGD</v>
      </c>
      <c r="Y4" s="46" t="str">
        <f>RIGHT('Input|Benchmarking Data'!Z$16,3)</f>
        <v>AGD</v>
      </c>
      <c r="Z4" s="46" t="str">
        <f>RIGHT('Input|Benchmarking Data'!AA$16,3)</f>
        <v>AGD</v>
      </c>
      <c r="AA4" s="46" t="str">
        <f>RIGHT('Input|Benchmarking Data'!AB$16,3)</f>
        <v>AGD</v>
      </c>
      <c r="AB4" s="46" t="str">
        <f>RIGHT('Input|Benchmarking Data'!AC$16,3)</f>
        <v>AGD</v>
      </c>
      <c r="AC4" s="46" t="str">
        <f>RIGHT('Input|Benchmarking Data'!AD$16,3)</f>
        <v>AGD</v>
      </c>
      <c r="AD4" s="46" t="str">
        <f>RIGHT('Input|Benchmarking Data'!AE$16,3)</f>
        <v>AGD</v>
      </c>
      <c r="AE4" s="46" t="str">
        <f>RIGHT('Input|Benchmarking Data'!AF$16,3)</f>
        <v>AGD</v>
      </c>
      <c r="AF4" s="46" t="str">
        <f>RIGHT('Input|Benchmarking Data'!AG$16,3)</f>
        <v>AGD</v>
      </c>
      <c r="AG4" s="46" t="str">
        <f>RIGHT('Input|Benchmarking Data'!AH$16,3)</f>
        <v>CIT</v>
      </c>
      <c r="AH4" s="46" t="str">
        <f>RIGHT('Input|Benchmarking Data'!AI$16,3)</f>
        <v>CIT</v>
      </c>
      <c r="AI4" s="46" t="str">
        <f>RIGHT('Input|Benchmarking Data'!AJ$16,3)</f>
        <v>CIT</v>
      </c>
      <c r="AJ4" s="46" t="str">
        <f>RIGHT('Input|Benchmarking Data'!AK$16,3)</f>
        <v>CIT</v>
      </c>
      <c r="AK4" s="46" t="str">
        <f>RIGHT('Input|Benchmarking Data'!AL$16,3)</f>
        <v>CIT</v>
      </c>
      <c r="AL4" s="46" t="str">
        <f>RIGHT('Input|Benchmarking Data'!AM$16,3)</f>
        <v>CIT</v>
      </c>
      <c r="AM4" s="46" t="str">
        <f>RIGHT('Input|Benchmarking Data'!AN$16,3)</f>
        <v>CIT</v>
      </c>
      <c r="AN4" s="46" t="str">
        <f>RIGHT('Input|Benchmarking Data'!AO$16,3)</f>
        <v>CIT</v>
      </c>
      <c r="AO4" s="46" t="str">
        <f>RIGHT('Input|Benchmarking Data'!AP$16,3)</f>
        <v>CIT</v>
      </c>
      <c r="AP4" s="46" t="str">
        <f>RIGHT('Input|Benchmarking Data'!AQ$16,3)</f>
        <v>CIT</v>
      </c>
      <c r="AQ4" s="46" t="str">
        <f>RIGHT('Input|Benchmarking Data'!AR$16,3)</f>
        <v>CIT</v>
      </c>
      <c r="AR4" s="46" t="str">
        <f>RIGHT('Input|Benchmarking Data'!AS$16,3)</f>
        <v>CIT</v>
      </c>
      <c r="AS4" s="46" t="str">
        <f>RIGHT('Input|Benchmarking Data'!AT$16,3)</f>
        <v>CIT</v>
      </c>
      <c r="AT4" s="46" t="str">
        <f>RIGHT('Input|Benchmarking Data'!AU$16,3)</f>
        <v>CIT</v>
      </c>
      <c r="AU4" s="46" t="str">
        <f>RIGHT('Input|Benchmarking Data'!AV$16,3)</f>
        <v>END</v>
      </c>
      <c r="AV4" s="46" t="str">
        <f>RIGHT('Input|Benchmarking Data'!AW$16,3)</f>
        <v>END</v>
      </c>
      <c r="AW4" s="46" t="str">
        <f>RIGHT('Input|Benchmarking Data'!AX$16,3)</f>
        <v>END</v>
      </c>
      <c r="AX4" s="46" t="str">
        <f>RIGHT('Input|Benchmarking Data'!AY$16,3)</f>
        <v>END</v>
      </c>
      <c r="AY4" s="46" t="str">
        <f>RIGHT('Input|Benchmarking Data'!AZ$16,3)</f>
        <v>END</v>
      </c>
      <c r="AZ4" s="46" t="str">
        <f>RIGHT('Input|Benchmarking Data'!BA$16,3)</f>
        <v>END</v>
      </c>
      <c r="BA4" s="46" t="str">
        <f>RIGHT('Input|Benchmarking Data'!BB$16,3)</f>
        <v>END</v>
      </c>
      <c r="BB4" s="46" t="str">
        <f>RIGHT('Input|Benchmarking Data'!BC$16,3)</f>
        <v>END</v>
      </c>
      <c r="BC4" s="46" t="str">
        <f>RIGHT('Input|Benchmarking Data'!BD$16,3)</f>
        <v>END</v>
      </c>
      <c r="BD4" s="46" t="str">
        <f>RIGHT('Input|Benchmarking Data'!BE$16,3)</f>
        <v>END</v>
      </c>
      <c r="BE4" s="46" t="str">
        <f>RIGHT('Input|Benchmarking Data'!BF$16,3)</f>
        <v>END</v>
      </c>
      <c r="BF4" s="46" t="str">
        <f>RIGHT('Input|Benchmarking Data'!BG$16,3)</f>
        <v>END</v>
      </c>
      <c r="BG4" s="46" t="str">
        <f>RIGHT('Input|Benchmarking Data'!BH$16,3)</f>
        <v>END</v>
      </c>
      <c r="BH4" s="46" t="str">
        <f>RIGHT('Input|Benchmarking Data'!BI$16,3)</f>
        <v>END</v>
      </c>
      <c r="BI4" s="46" t="str">
        <f>RIGHT('Input|Benchmarking Data'!BJ$16,3)</f>
        <v>ENX</v>
      </c>
      <c r="BJ4" s="46" t="str">
        <f>RIGHT('Input|Benchmarking Data'!BK$16,3)</f>
        <v>ENX</v>
      </c>
      <c r="BK4" s="46" t="str">
        <f>RIGHT('Input|Benchmarking Data'!BL$16,3)</f>
        <v>ENX</v>
      </c>
      <c r="BL4" s="46" t="str">
        <f>RIGHT('Input|Benchmarking Data'!BM$16,3)</f>
        <v>ENX</v>
      </c>
      <c r="BM4" s="46" t="str">
        <f>RIGHT('Input|Benchmarking Data'!BN$16,3)</f>
        <v>ENX</v>
      </c>
      <c r="BN4" s="46" t="str">
        <f>RIGHT('Input|Benchmarking Data'!BO$16,3)</f>
        <v>ENX</v>
      </c>
      <c r="BO4" s="46" t="str">
        <f>RIGHT('Input|Benchmarking Data'!BP$16,3)</f>
        <v>ENX</v>
      </c>
      <c r="BP4" s="46" t="str">
        <f>RIGHT('Input|Benchmarking Data'!BQ$16,3)</f>
        <v>ENX</v>
      </c>
      <c r="BQ4" s="46" t="str">
        <f>RIGHT('Input|Benchmarking Data'!BR$16,3)</f>
        <v>ENX</v>
      </c>
      <c r="BR4" s="46" t="str">
        <f>RIGHT('Input|Benchmarking Data'!BS$16,3)</f>
        <v>ENX</v>
      </c>
      <c r="BS4" s="46" t="str">
        <f>RIGHT('Input|Benchmarking Data'!BT$16,3)</f>
        <v>ENX</v>
      </c>
      <c r="BT4" s="46" t="str">
        <f>RIGHT('Input|Benchmarking Data'!BU$16,3)</f>
        <v>ENX</v>
      </c>
      <c r="BU4" s="46" t="str">
        <f>RIGHT('Input|Benchmarking Data'!BV$16,3)</f>
        <v>ENX</v>
      </c>
      <c r="BV4" s="46" t="str">
        <f>RIGHT('Input|Benchmarking Data'!BW$16,3)</f>
        <v>ENX</v>
      </c>
      <c r="BW4" s="46" t="str">
        <f>RIGHT('Input|Benchmarking Data'!BX$16,3)</f>
        <v>ERG</v>
      </c>
      <c r="BX4" s="46" t="str">
        <f>RIGHT('Input|Benchmarking Data'!BY$16,3)</f>
        <v>ERG</v>
      </c>
      <c r="BY4" s="46" t="str">
        <f>RIGHT('Input|Benchmarking Data'!BZ$16,3)</f>
        <v>ERG</v>
      </c>
      <c r="BZ4" s="46" t="str">
        <f>RIGHT('Input|Benchmarking Data'!CA$16,3)</f>
        <v>ERG</v>
      </c>
      <c r="CA4" s="46" t="str">
        <f>RIGHT('Input|Benchmarking Data'!CB$16,3)</f>
        <v>ERG</v>
      </c>
      <c r="CB4" s="46" t="str">
        <f>RIGHT('Input|Benchmarking Data'!CC$16,3)</f>
        <v>ERG</v>
      </c>
      <c r="CC4" s="46" t="str">
        <f>RIGHT('Input|Benchmarking Data'!CD$16,3)</f>
        <v>ERG</v>
      </c>
      <c r="CD4" s="46" t="str">
        <f>RIGHT('Input|Benchmarking Data'!CE$16,3)</f>
        <v>ERG</v>
      </c>
      <c r="CE4" s="46" t="str">
        <f>RIGHT('Input|Benchmarking Data'!CF$16,3)</f>
        <v>ERG</v>
      </c>
      <c r="CF4" s="46" t="str">
        <f>RIGHT('Input|Benchmarking Data'!CG$16,3)</f>
        <v>ERG</v>
      </c>
      <c r="CG4" s="46" t="str">
        <f>RIGHT('Input|Benchmarking Data'!CH$16,3)</f>
        <v>ERG</v>
      </c>
      <c r="CH4" s="46" t="str">
        <f>RIGHT('Input|Benchmarking Data'!CI$16,3)</f>
        <v>ERG</v>
      </c>
      <c r="CI4" s="46" t="str">
        <f>RIGHT('Input|Benchmarking Data'!CJ$16,3)</f>
        <v>ERG</v>
      </c>
      <c r="CJ4" s="46" t="str">
        <f>RIGHT('Input|Benchmarking Data'!CK$16,3)</f>
        <v>ERG</v>
      </c>
      <c r="CK4" s="46" t="str">
        <f>RIGHT('Input|Benchmarking Data'!CL$16,3)</f>
        <v>ESS</v>
      </c>
      <c r="CL4" s="46" t="str">
        <f>RIGHT('Input|Benchmarking Data'!CM$16,3)</f>
        <v>ESS</v>
      </c>
      <c r="CM4" s="46" t="str">
        <f>RIGHT('Input|Benchmarking Data'!CN$16,3)</f>
        <v>ESS</v>
      </c>
      <c r="CN4" s="46" t="str">
        <f>RIGHT('Input|Benchmarking Data'!CO$16,3)</f>
        <v>ESS</v>
      </c>
      <c r="CO4" s="46" t="str">
        <f>RIGHT('Input|Benchmarking Data'!CP$16,3)</f>
        <v>ESS</v>
      </c>
      <c r="CP4" s="46" t="str">
        <f>RIGHT('Input|Benchmarking Data'!CQ$16,3)</f>
        <v>ESS</v>
      </c>
      <c r="CQ4" s="46" t="str">
        <f>RIGHT('Input|Benchmarking Data'!CR$16,3)</f>
        <v>ESS</v>
      </c>
      <c r="CR4" s="46" t="str">
        <f>RIGHT('Input|Benchmarking Data'!CS$16,3)</f>
        <v>ESS</v>
      </c>
      <c r="CS4" s="46" t="str">
        <f>RIGHT('Input|Benchmarking Data'!CT$16,3)</f>
        <v>ESS</v>
      </c>
      <c r="CT4" s="46" t="str">
        <f>RIGHT('Input|Benchmarking Data'!CU$16,3)</f>
        <v>ESS</v>
      </c>
      <c r="CU4" s="46" t="str">
        <f>RIGHT('Input|Benchmarking Data'!CV$16,3)</f>
        <v>ESS</v>
      </c>
      <c r="CV4" s="46" t="str">
        <f>RIGHT('Input|Benchmarking Data'!CW$16,3)</f>
        <v>ESS</v>
      </c>
      <c r="CW4" s="46" t="str">
        <f>RIGHT('Input|Benchmarking Data'!CX$16,3)</f>
        <v>ESS</v>
      </c>
      <c r="CX4" s="46" t="str">
        <f>RIGHT('Input|Benchmarking Data'!CY$16,3)</f>
        <v>ESS</v>
      </c>
      <c r="CY4" s="46" t="str">
        <f>RIGHT('Input|Benchmarking Data'!CZ$16,3)</f>
        <v>JEN</v>
      </c>
      <c r="CZ4" s="46" t="str">
        <f>RIGHT('Input|Benchmarking Data'!DA$16,3)</f>
        <v>JEN</v>
      </c>
      <c r="DA4" s="46" t="str">
        <f>RIGHT('Input|Benchmarking Data'!DB$16,3)</f>
        <v>JEN</v>
      </c>
      <c r="DB4" s="46" t="str">
        <f>RIGHT('Input|Benchmarking Data'!DC$16,3)</f>
        <v>JEN</v>
      </c>
      <c r="DC4" s="46" t="str">
        <f>RIGHT('Input|Benchmarking Data'!DD$16,3)</f>
        <v>JEN</v>
      </c>
      <c r="DD4" s="46" t="str">
        <f>RIGHT('Input|Benchmarking Data'!DE$16,3)</f>
        <v>JEN</v>
      </c>
      <c r="DE4" s="46" t="str">
        <f>RIGHT('Input|Benchmarking Data'!DF$16,3)</f>
        <v>JEN</v>
      </c>
      <c r="DF4" s="46" t="str">
        <f>RIGHT('Input|Benchmarking Data'!DG$16,3)</f>
        <v>JEN</v>
      </c>
      <c r="DG4" s="46" t="str">
        <f>RIGHT('Input|Benchmarking Data'!DH$16,3)</f>
        <v>JEN</v>
      </c>
      <c r="DH4" s="46" t="str">
        <f>RIGHT('Input|Benchmarking Data'!DI$16,3)</f>
        <v>JEN</v>
      </c>
      <c r="DI4" s="46" t="str">
        <f>RIGHT('Input|Benchmarking Data'!DJ$16,3)</f>
        <v>JEN</v>
      </c>
      <c r="DJ4" s="46" t="str">
        <f>RIGHT('Input|Benchmarking Data'!DK$16,3)</f>
        <v>JEN</v>
      </c>
      <c r="DK4" s="46" t="str">
        <f>RIGHT('Input|Benchmarking Data'!DL$16,3)</f>
        <v>JEN</v>
      </c>
      <c r="DL4" s="46" t="str">
        <f>RIGHT('Input|Benchmarking Data'!DM$16,3)</f>
        <v>JEN</v>
      </c>
      <c r="DM4" s="46" t="str">
        <f>RIGHT('Input|Benchmarking Data'!DN$16,3)</f>
        <v>PCR</v>
      </c>
      <c r="DN4" s="46" t="str">
        <f>RIGHT('Input|Benchmarking Data'!DO$16,3)</f>
        <v>PCR</v>
      </c>
      <c r="DO4" s="46" t="str">
        <f>RIGHT('Input|Benchmarking Data'!DP$16,3)</f>
        <v>PCR</v>
      </c>
      <c r="DP4" s="46" t="str">
        <f>RIGHT('Input|Benchmarking Data'!DQ$16,3)</f>
        <v>PCR</v>
      </c>
      <c r="DQ4" s="46" t="str">
        <f>RIGHT('Input|Benchmarking Data'!DR$16,3)</f>
        <v>PCR</v>
      </c>
      <c r="DR4" s="46" t="str">
        <f>RIGHT('Input|Benchmarking Data'!DS$16,3)</f>
        <v>PCR</v>
      </c>
      <c r="DS4" s="46" t="str">
        <f>RIGHT('Input|Benchmarking Data'!DT$16,3)</f>
        <v>PCR</v>
      </c>
      <c r="DT4" s="46" t="str">
        <f>RIGHT('Input|Benchmarking Data'!DU$16,3)</f>
        <v>PCR</v>
      </c>
      <c r="DU4" s="46" t="str">
        <f>RIGHT('Input|Benchmarking Data'!DV$16,3)</f>
        <v>PCR</v>
      </c>
      <c r="DV4" s="46" t="str">
        <f>RIGHT('Input|Benchmarking Data'!DW$16,3)</f>
        <v>PCR</v>
      </c>
      <c r="DW4" s="46" t="str">
        <f>RIGHT('Input|Benchmarking Data'!DX$16,3)</f>
        <v>PCR</v>
      </c>
      <c r="DX4" s="46" t="str">
        <f>RIGHT('Input|Benchmarking Data'!DY$16,3)</f>
        <v>PCR</v>
      </c>
      <c r="DY4" s="46" t="str">
        <f>RIGHT('Input|Benchmarking Data'!DZ$16,3)</f>
        <v>PCR</v>
      </c>
      <c r="DZ4" s="46" t="str">
        <f>RIGHT('Input|Benchmarking Data'!EA$16,3)</f>
        <v>PCR</v>
      </c>
      <c r="EA4" s="46" t="str">
        <f>RIGHT('Input|Benchmarking Data'!EB$16,3)</f>
        <v>SAP</v>
      </c>
      <c r="EB4" s="46" t="str">
        <f>RIGHT('Input|Benchmarking Data'!EC$16,3)</f>
        <v>SAP</v>
      </c>
      <c r="EC4" s="46" t="str">
        <f>RIGHT('Input|Benchmarking Data'!ED$16,3)</f>
        <v>SAP</v>
      </c>
      <c r="ED4" s="46" t="str">
        <f>RIGHT('Input|Benchmarking Data'!EE$16,3)</f>
        <v>SAP</v>
      </c>
      <c r="EE4" s="46" t="str">
        <f>RIGHT('Input|Benchmarking Data'!EF$16,3)</f>
        <v>SAP</v>
      </c>
      <c r="EF4" s="46" t="str">
        <f>RIGHT('Input|Benchmarking Data'!EG$16,3)</f>
        <v>SAP</v>
      </c>
      <c r="EG4" s="46" t="str">
        <f>RIGHT('Input|Benchmarking Data'!EH$16,3)</f>
        <v>SAP</v>
      </c>
      <c r="EH4" s="46" t="str">
        <f>RIGHT('Input|Benchmarking Data'!EI$16,3)</f>
        <v>SAP</v>
      </c>
      <c r="EI4" s="46" t="str">
        <f>RIGHT('Input|Benchmarking Data'!EJ$16,3)</f>
        <v>SAP</v>
      </c>
      <c r="EJ4" s="46" t="str">
        <f>RIGHT('Input|Benchmarking Data'!EK$16,3)</f>
        <v>SAP</v>
      </c>
      <c r="EK4" s="46" t="str">
        <f>RIGHT('Input|Benchmarking Data'!EL$16,3)</f>
        <v>SAP</v>
      </c>
      <c r="EL4" s="46" t="str">
        <f>RIGHT('Input|Benchmarking Data'!EM$16,3)</f>
        <v>SAP</v>
      </c>
      <c r="EM4" s="46" t="str">
        <f>RIGHT('Input|Benchmarking Data'!EN$16,3)</f>
        <v>SAP</v>
      </c>
      <c r="EN4" s="46" t="str">
        <f>RIGHT('Input|Benchmarking Data'!EO$16,3)</f>
        <v>SAP</v>
      </c>
      <c r="EO4" s="46" t="str">
        <f>RIGHT('Input|Benchmarking Data'!EP$16,3)</f>
        <v>AND</v>
      </c>
      <c r="EP4" s="46" t="str">
        <f>RIGHT('Input|Benchmarking Data'!EQ$16,3)</f>
        <v>AND</v>
      </c>
      <c r="EQ4" s="46" t="str">
        <f>RIGHT('Input|Benchmarking Data'!ER$16,3)</f>
        <v>AND</v>
      </c>
      <c r="ER4" s="46" t="str">
        <f>RIGHT('Input|Benchmarking Data'!ES$16,3)</f>
        <v>AND</v>
      </c>
      <c r="ES4" s="46" t="str">
        <f>RIGHT('Input|Benchmarking Data'!ET$16,3)</f>
        <v>AND</v>
      </c>
      <c r="ET4" s="46" t="str">
        <f>RIGHT('Input|Benchmarking Data'!EU$16,3)</f>
        <v>AND</v>
      </c>
      <c r="EU4" s="46" t="str">
        <f>RIGHT('Input|Benchmarking Data'!EV$16,3)</f>
        <v>AND</v>
      </c>
      <c r="EV4" s="46" t="str">
        <f>RIGHT('Input|Benchmarking Data'!EW$16,3)</f>
        <v>AND</v>
      </c>
      <c r="EW4" s="46" t="str">
        <f>RIGHT('Input|Benchmarking Data'!EX$16,3)</f>
        <v>AND</v>
      </c>
      <c r="EX4" s="46" t="str">
        <f>RIGHT('Input|Benchmarking Data'!EY$16,3)</f>
        <v>AND</v>
      </c>
      <c r="EY4" s="46" t="str">
        <f>RIGHT('Input|Benchmarking Data'!EZ$16,3)</f>
        <v>AND</v>
      </c>
      <c r="EZ4" s="46" t="str">
        <f>RIGHT('Input|Benchmarking Data'!FA$16,3)</f>
        <v>AND</v>
      </c>
      <c r="FA4" s="46" t="str">
        <f>RIGHT('Input|Benchmarking Data'!FB$16,3)</f>
        <v>AND</v>
      </c>
      <c r="FB4" s="46" t="str">
        <f>RIGHT('Input|Benchmarking Data'!FC$16,3)</f>
        <v>AND</v>
      </c>
      <c r="FC4" s="46" t="str">
        <f>RIGHT('Input|Benchmarking Data'!FD$16,3)</f>
        <v>TND</v>
      </c>
      <c r="FD4" s="46" t="str">
        <f>RIGHT('Input|Benchmarking Data'!FE$16,3)</f>
        <v>TND</v>
      </c>
      <c r="FE4" s="46" t="str">
        <f>RIGHT('Input|Benchmarking Data'!FF$16,3)</f>
        <v>TND</v>
      </c>
      <c r="FF4" s="46" t="str">
        <f>RIGHT('Input|Benchmarking Data'!FG$16,3)</f>
        <v>TND</v>
      </c>
      <c r="FG4" s="46" t="str">
        <f>RIGHT('Input|Benchmarking Data'!FH$16,3)</f>
        <v>TND</v>
      </c>
      <c r="FH4" s="46" t="str">
        <f>RIGHT('Input|Benchmarking Data'!FI$16,3)</f>
        <v>TND</v>
      </c>
      <c r="FI4" s="46" t="str">
        <f>RIGHT('Input|Benchmarking Data'!FJ$16,3)</f>
        <v>TND</v>
      </c>
      <c r="FJ4" s="46" t="str">
        <f>RIGHT('Input|Benchmarking Data'!FK$16,3)</f>
        <v>TND</v>
      </c>
      <c r="FK4" s="46" t="str">
        <f>RIGHT('Input|Benchmarking Data'!FL$16,3)</f>
        <v>TND</v>
      </c>
      <c r="FL4" s="46" t="str">
        <f>RIGHT('Input|Benchmarking Data'!FM$16,3)</f>
        <v>TND</v>
      </c>
      <c r="FM4" s="46" t="str">
        <f>RIGHT('Input|Benchmarking Data'!FN$16,3)</f>
        <v>TND</v>
      </c>
      <c r="FN4" s="46" t="str">
        <f>RIGHT('Input|Benchmarking Data'!FO$16,3)</f>
        <v>TND</v>
      </c>
      <c r="FO4" s="46" t="str">
        <f>RIGHT('Input|Benchmarking Data'!FP$16,3)</f>
        <v>TND</v>
      </c>
      <c r="FP4" s="46" t="str">
        <f>RIGHT('Input|Benchmarking Data'!FQ$16,3)</f>
        <v>TND</v>
      </c>
      <c r="FQ4" s="46" t="str">
        <f>RIGHT('Input|Benchmarking Data'!FR$16,3)</f>
        <v>UED</v>
      </c>
      <c r="FR4" s="46" t="str">
        <f>RIGHT('Input|Benchmarking Data'!FS$16,3)</f>
        <v>UED</v>
      </c>
      <c r="FS4" s="46" t="str">
        <f>RIGHT('Input|Benchmarking Data'!FT$16,3)</f>
        <v>UED</v>
      </c>
      <c r="FT4" s="46" t="str">
        <f>RIGHT('Input|Benchmarking Data'!FU$16,3)</f>
        <v>UED</v>
      </c>
      <c r="FU4" s="46" t="str">
        <f>RIGHT('Input|Benchmarking Data'!FV$16,3)</f>
        <v>UED</v>
      </c>
      <c r="FV4" s="46" t="str">
        <f>RIGHT('Input|Benchmarking Data'!FW$16,3)</f>
        <v>UED</v>
      </c>
      <c r="FW4" s="46" t="str">
        <f>RIGHT('Input|Benchmarking Data'!FX$16,3)</f>
        <v>UED</v>
      </c>
      <c r="FX4" s="46" t="str">
        <f>RIGHT('Input|Benchmarking Data'!FY$16,3)</f>
        <v>UED</v>
      </c>
      <c r="FY4" s="46" t="str">
        <f>RIGHT('Input|Benchmarking Data'!FZ$16,3)</f>
        <v>UED</v>
      </c>
      <c r="FZ4" s="46" t="str">
        <f>RIGHT('Input|Benchmarking Data'!GA$16,3)</f>
        <v>UED</v>
      </c>
      <c r="GA4" s="46" t="str">
        <f>RIGHT('Input|Benchmarking Data'!GB$16,3)</f>
        <v>UED</v>
      </c>
      <c r="GB4" s="46" t="str">
        <f>RIGHT('Input|Benchmarking Data'!GC$16,3)</f>
        <v>UED</v>
      </c>
      <c r="GC4" s="46" t="str">
        <f>RIGHT('Input|Benchmarking Data'!GD$16,3)</f>
        <v>UED</v>
      </c>
      <c r="GD4" s="46" t="str">
        <f>RIGHT('Input|Benchmarking Data'!GE$16,3)</f>
        <v>UED</v>
      </c>
      <c r="GE4" s="46"/>
    </row>
    <row r="5" spans="2:187" s="31" customFormat="1" ht="3" customHeight="1" x14ac:dyDescent="0.2">
      <c r="B5" s="32"/>
    </row>
    <row r="6" spans="2:187" s="31" customFormat="1" ht="9" customHeight="1" x14ac:dyDescent="0.2">
      <c r="B6" s="32" t="s">
        <v>132</v>
      </c>
    </row>
    <row r="7" spans="2:187" s="31" customFormat="1" ht="3" customHeight="1" x14ac:dyDescent="0.2">
      <c r="B7" s="32"/>
    </row>
    <row r="8" spans="2:187" s="33" customFormat="1" ht="13" x14ac:dyDescent="0.3">
      <c r="B8" s="34" t="s">
        <v>134</v>
      </c>
      <c r="C8" s="35"/>
    </row>
    <row r="9" spans="2:187" ht="12.75" customHeight="1" x14ac:dyDescent="0.35"/>
    <row r="10" spans="2:187" s="36" customFormat="1" ht="12.75" customHeight="1" x14ac:dyDescent="0.25">
      <c r="D10" s="59" t="str">
        <f t="shared" ref="D10:AI10" si="0">D3</f>
        <v>Year</v>
      </c>
      <c r="E10" s="60">
        <f t="shared" si="0"/>
        <v>2006</v>
      </c>
      <c r="F10" s="60">
        <f t="shared" si="0"/>
        <v>2007</v>
      </c>
      <c r="G10" s="60">
        <f t="shared" si="0"/>
        <v>2008</v>
      </c>
      <c r="H10" s="60">
        <f t="shared" si="0"/>
        <v>2009</v>
      </c>
      <c r="I10" s="60">
        <f t="shared" si="0"/>
        <v>2010</v>
      </c>
      <c r="J10" s="60">
        <f t="shared" si="0"/>
        <v>2011</v>
      </c>
      <c r="K10" s="60">
        <f t="shared" si="0"/>
        <v>2012</v>
      </c>
      <c r="L10" s="60">
        <f t="shared" si="0"/>
        <v>2013</v>
      </c>
      <c r="M10" s="60">
        <f t="shared" si="0"/>
        <v>2014</v>
      </c>
      <c r="N10" s="60">
        <f t="shared" si="0"/>
        <v>2015</v>
      </c>
      <c r="O10" s="60">
        <f t="shared" si="0"/>
        <v>2016</v>
      </c>
      <c r="P10" s="60">
        <f t="shared" si="0"/>
        <v>2017</v>
      </c>
      <c r="Q10" s="60">
        <f t="shared" si="0"/>
        <v>2018</v>
      </c>
      <c r="R10" s="60">
        <f t="shared" si="0"/>
        <v>2019</v>
      </c>
      <c r="S10" s="60">
        <f t="shared" si="0"/>
        <v>2006</v>
      </c>
      <c r="T10" s="60">
        <f t="shared" si="0"/>
        <v>2007</v>
      </c>
      <c r="U10" s="60">
        <f t="shared" si="0"/>
        <v>2008</v>
      </c>
      <c r="V10" s="60">
        <f t="shared" si="0"/>
        <v>2009</v>
      </c>
      <c r="W10" s="60">
        <f t="shared" si="0"/>
        <v>2010</v>
      </c>
      <c r="X10" s="60">
        <f t="shared" si="0"/>
        <v>2011</v>
      </c>
      <c r="Y10" s="60">
        <f t="shared" si="0"/>
        <v>2012</v>
      </c>
      <c r="Z10" s="60">
        <f t="shared" si="0"/>
        <v>2013</v>
      </c>
      <c r="AA10" s="60">
        <f t="shared" si="0"/>
        <v>2014</v>
      </c>
      <c r="AB10" s="60">
        <f t="shared" si="0"/>
        <v>2015</v>
      </c>
      <c r="AC10" s="60">
        <f t="shared" si="0"/>
        <v>2016</v>
      </c>
      <c r="AD10" s="60">
        <f t="shared" si="0"/>
        <v>2017</v>
      </c>
      <c r="AE10" s="60">
        <f t="shared" si="0"/>
        <v>2018</v>
      </c>
      <c r="AF10" s="60">
        <f t="shared" si="0"/>
        <v>2019</v>
      </c>
      <c r="AG10" s="60">
        <f t="shared" si="0"/>
        <v>2006</v>
      </c>
      <c r="AH10" s="60">
        <f t="shared" si="0"/>
        <v>2007</v>
      </c>
      <c r="AI10" s="60">
        <f t="shared" si="0"/>
        <v>2008</v>
      </c>
      <c r="AJ10" s="60">
        <f t="shared" ref="AJ10:BO10" si="1">AJ3</f>
        <v>2009</v>
      </c>
      <c r="AK10" s="60">
        <f t="shared" si="1"/>
        <v>2010</v>
      </c>
      <c r="AL10" s="60">
        <f t="shared" si="1"/>
        <v>2011</v>
      </c>
      <c r="AM10" s="60">
        <f t="shared" si="1"/>
        <v>2012</v>
      </c>
      <c r="AN10" s="60">
        <f t="shared" si="1"/>
        <v>2013</v>
      </c>
      <c r="AO10" s="60">
        <f t="shared" si="1"/>
        <v>2014</v>
      </c>
      <c r="AP10" s="60">
        <f t="shared" si="1"/>
        <v>2015</v>
      </c>
      <c r="AQ10" s="60">
        <f t="shared" si="1"/>
        <v>2016</v>
      </c>
      <c r="AR10" s="60">
        <f t="shared" si="1"/>
        <v>2017</v>
      </c>
      <c r="AS10" s="60">
        <f t="shared" si="1"/>
        <v>2018</v>
      </c>
      <c r="AT10" s="60">
        <f t="shared" si="1"/>
        <v>2019</v>
      </c>
      <c r="AU10" s="60">
        <f t="shared" si="1"/>
        <v>2006</v>
      </c>
      <c r="AV10" s="60">
        <f t="shared" si="1"/>
        <v>2007</v>
      </c>
      <c r="AW10" s="60">
        <f t="shared" si="1"/>
        <v>2008</v>
      </c>
      <c r="AX10" s="60">
        <f t="shared" si="1"/>
        <v>2009</v>
      </c>
      <c r="AY10" s="60">
        <f t="shared" si="1"/>
        <v>2010</v>
      </c>
      <c r="AZ10" s="60">
        <f t="shared" si="1"/>
        <v>2011</v>
      </c>
      <c r="BA10" s="60">
        <f t="shared" si="1"/>
        <v>2012</v>
      </c>
      <c r="BB10" s="60">
        <f t="shared" si="1"/>
        <v>2013</v>
      </c>
      <c r="BC10" s="60">
        <f t="shared" si="1"/>
        <v>2014</v>
      </c>
      <c r="BD10" s="60">
        <f t="shared" si="1"/>
        <v>2015</v>
      </c>
      <c r="BE10" s="60">
        <f t="shared" si="1"/>
        <v>2016</v>
      </c>
      <c r="BF10" s="60">
        <f t="shared" si="1"/>
        <v>2017</v>
      </c>
      <c r="BG10" s="60">
        <f t="shared" si="1"/>
        <v>2018</v>
      </c>
      <c r="BH10" s="60">
        <f t="shared" si="1"/>
        <v>2019</v>
      </c>
      <c r="BI10" s="60">
        <f t="shared" si="1"/>
        <v>2006</v>
      </c>
      <c r="BJ10" s="60">
        <f t="shared" si="1"/>
        <v>2007</v>
      </c>
      <c r="BK10" s="60">
        <f t="shared" si="1"/>
        <v>2008</v>
      </c>
      <c r="BL10" s="60">
        <f t="shared" si="1"/>
        <v>2009</v>
      </c>
      <c r="BM10" s="60">
        <f t="shared" si="1"/>
        <v>2010</v>
      </c>
      <c r="BN10" s="60">
        <f t="shared" si="1"/>
        <v>2011</v>
      </c>
      <c r="BO10" s="60">
        <f t="shared" si="1"/>
        <v>2012</v>
      </c>
      <c r="BP10" s="60">
        <f t="shared" ref="BP10:CU10" si="2">BP3</f>
        <v>2013</v>
      </c>
      <c r="BQ10" s="60">
        <f t="shared" si="2"/>
        <v>2014</v>
      </c>
      <c r="BR10" s="60">
        <f t="shared" si="2"/>
        <v>2015</v>
      </c>
      <c r="BS10" s="60">
        <f t="shared" si="2"/>
        <v>2016</v>
      </c>
      <c r="BT10" s="60">
        <f t="shared" si="2"/>
        <v>2017</v>
      </c>
      <c r="BU10" s="60">
        <f t="shared" si="2"/>
        <v>2018</v>
      </c>
      <c r="BV10" s="60">
        <f t="shared" si="2"/>
        <v>2019</v>
      </c>
      <c r="BW10" s="60">
        <f t="shared" si="2"/>
        <v>2006</v>
      </c>
      <c r="BX10" s="60">
        <f t="shared" si="2"/>
        <v>2007</v>
      </c>
      <c r="BY10" s="60">
        <f t="shared" si="2"/>
        <v>2008</v>
      </c>
      <c r="BZ10" s="60">
        <f t="shared" si="2"/>
        <v>2009</v>
      </c>
      <c r="CA10" s="60">
        <f t="shared" si="2"/>
        <v>2010</v>
      </c>
      <c r="CB10" s="60">
        <f t="shared" si="2"/>
        <v>2011</v>
      </c>
      <c r="CC10" s="60">
        <f t="shared" si="2"/>
        <v>2012</v>
      </c>
      <c r="CD10" s="60">
        <f t="shared" si="2"/>
        <v>2013</v>
      </c>
      <c r="CE10" s="60">
        <f t="shared" si="2"/>
        <v>2014</v>
      </c>
      <c r="CF10" s="60">
        <f t="shared" si="2"/>
        <v>2015</v>
      </c>
      <c r="CG10" s="60">
        <f t="shared" si="2"/>
        <v>2016</v>
      </c>
      <c r="CH10" s="60">
        <f t="shared" si="2"/>
        <v>2017</v>
      </c>
      <c r="CI10" s="60">
        <f t="shared" si="2"/>
        <v>2018</v>
      </c>
      <c r="CJ10" s="60">
        <f t="shared" si="2"/>
        <v>2019</v>
      </c>
      <c r="CK10" s="60">
        <f t="shared" si="2"/>
        <v>2006</v>
      </c>
      <c r="CL10" s="60">
        <f t="shared" si="2"/>
        <v>2007</v>
      </c>
      <c r="CM10" s="60">
        <f t="shared" si="2"/>
        <v>2008</v>
      </c>
      <c r="CN10" s="60">
        <f t="shared" si="2"/>
        <v>2009</v>
      </c>
      <c r="CO10" s="60">
        <f t="shared" si="2"/>
        <v>2010</v>
      </c>
      <c r="CP10" s="60">
        <f t="shared" si="2"/>
        <v>2011</v>
      </c>
      <c r="CQ10" s="60">
        <f t="shared" si="2"/>
        <v>2012</v>
      </c>
      <c r="CR10" s="60">
        <f t="shared" si="2"/>
        <v>2013</v>
      </c>
      <c r="CS10" s="60">
        <f t="shared" si="2"/>
        <v>2014</v>
      </c>
      <c r="CT10" s="60">
        <f t="shared" si="2"/>
        <v>2015</v>
      </c>
      <c r="CU10" s="60">
        <f t="shared" si="2"/>
        <v>2016</v>
      </c>
      <c r="CV10" s="60">
        <f t="shared" ref="CV10:EA10" si="3">CV3</f>
        <v>2017</v>
      </c>
      <c r="CW10" s="60">
        <f t="shared" si="3"/>
        <v>2018</v>
      </c>
      <c r="CX10" s="60">
        <f t="shared" si="3"/>
        <v>2019</v>
      </c>
      <c r="CY10" s="60">
        <f t="shared" si="3"/>
        <v>2006</v>
      </c>
      <c r="CZ10" s="60">
        <f t="shared" si="3"/>
        <v>2007</v>
      </c>
      <c r="DA10" s="60">
        <f t="shared" si="3"/>
        <v>2008</v>
      </c>
      <c r="DB10" s="60">
        <f t="shared" si="3"/>
        <v>2009</v>
      </c>
      <c r="DC10" s="60">
        <f t="shared" si="3"/>
        <v>2010</v>
      </c>
      <c r="DD10" s="60">
        <f t="shared" si="3"/>
        <v>2011</v>
      </c>
      <c r="DE10" s="60">
        <f t="shared" si="3"/>
        <v>2012</v>
      </c>
      <c r="DF10" s="60">
        <f t="shared" si="3"/>
        <v>2013</v>
      </c>
      <c r="DG10" s="60">
        <f t="shared" si="3"/>
        <v>2014</v>
      </c>
      <c r="DH10" s="60">
        <f t="shared" si="3"/>
        <v>2015</v>
      </c>
      <c r="DI10" s="60">
        <f t="shared" si="3"/>
        <v>2016</v>
      </c>
      <c r="DJ10" s="60">
        <f t="shared" si="3"/>
        <v>2017</v>
      </c>
      <c r="DK10" s="60">
        <f t="shared" si="3"/>
        <v>2018</v>
      </c>
      <c r="DL10" s="60">
        <f t="shared" si="3"/>
        <v>2019</v>
      </c>
      <c r="DM10" s="60">
        <f t="shared" si="3"/>
        <v>2006</v>
      </c>
      <c r="DN10" s="60">
        <f t="shared" si="3"/>
        <v>2007</v>
      </c>
      <c r="DO10" s="60">
        <f t="shared" si="3"/>
        <v>2008</v>
      </c>
      <c r="DP10" s="60">
        <f t="shared" si="3"/>
        <v>2009</v>
      </c>
      <c r="DQ10" s="60">
        <f t="shared" si="3"/>
        <v>2010</v>
      </c>
      <c r="DR10" s="60">
        <f t="shared" si="3"/>
        <v>2011</v>
      </c>
      <c r="DS10" s="60">
        <f t="shared" si="3"/>
        <v>2012</v>
      </c>
      <c r="DT10" s="60">
        <f t="shared" si="3"/>
        <v>2013</v>
      </c>
      <c r="DU10" s="60">
        <f t="shared" si="3"/>
        <v>2014</v>
      </c>
      <c r="DV10" s="60">
        <f t="shared" si="3"/>
        <v>2015</v>
      </c>
      <c r="DW10" s="60">
        <f t="shared" si="3"/>
        <v>2016</v>
      </c>
      <c r="DX10" s="60">
        <f t="shared" si="3"/>
        <v>2017</v>
      </c>
      <c r="DY10" s="60">
        <f t="shared" si="3"/>
        <v>2018</v>
      </c>
      <c r="DZ10" s="60">
        <f t="shared" si="3"/>
        <v>2019</v>
      </c>
      <c r="EA10" s="60">
        <f t="shared" si="3"/>
        <v>2006</v>
      </c>
      <c r="EB10" s="60">
        <f t="shared" ref="EB10:FG10" si="4">EB3</f>
        <v>2007</v>
      </c>
      <c r="EC10" s="60">
        <f t="shared" si="4"/>
        <v>2008</v>
      </c>
      <c r="ED10" s="60">
        <f t="shared" si="4"/>
        <v>2009</v>
      </c>
      <c r="EE10" s="60">
        <f t="shared" si="4"/>
        <v>2010</v>
      </c>
      <c r="EF10" s="60">
        <f t="shared" si="4"/>
        <v>2011</v>
      </c>
      <c r="EG10" s="60">
        <f t="shared" si="4"/>
        <v>2012</v>
      </c>
      <c r="EH10" s="60">
        <f t="shared" si="4"/>
        <v>2013</v>
      </c>
      <c r="EI10" s="60">
        <f t="shared" si="4"/>
        <v>2014</v>
      </c>
      <c r="EJ10" s="60">
        <f t="shared" si="4"/>
        <v>2015</v>
      </c>
      <c r="EK10" s="60">
        <f t="shared" si="4"/>
        <v>2016</v>
      </c>
      <c r="EL10" s="60">
        <f t="shared" si="4"/>
        <v>2017</v>
      </c>
      <c r="EM10" s="60">
        <f t="shared" si="4"/>
        <v>2018</v>
      </c>
      <c r="EN10" s="60">
        <f t="shared" si="4"/>
        <v>2019</v>
      </c>
      <c r="EO10" s="60">
        <f t="shared" si="4"/>
        <v>2006</v>
      </c>
      <c r="EP10" s="60">
        <f t="shared" si="4"/>
        <v>2007</v>
      </c>
      <c r="EQ10" s="60">
        <f t="shared" si="4"/>
        <v>2008</v>
      </c>
      <c r="ER10" s="60">
        <f t="shared" si="4"/>
        <v>2009</v>
      </c>
      <c r="ES10" s="60">
        <f t="shared" si="4"/>
        <v>2010</v>
      </c>
      <c r="ET10" s="60">
        <f t="shared" si="4"/>
        <v>2011</v>
      </c>
      <c r="EU10" s="60">
        <f t="shared" si="4"/>
        <v>2012</v>
      </c>
      <c r="EV10" s="60">
        <f t="shared" si="4"/>
        <v>2013</v>
      </c>
      <c r="EW10" s="60">
        <f t="shared" si="4"/>
        <v>2014</v>
      </c>
      <c r="EX10" s="60">
        <f t="shared" si="4"/>
        <v>2015</v>
      </c>
      <c r="EY10" s="60">
        <f t="shared" si="4"/>
        <v>2016</v>
      </c>
      <c r="EZ10" s="60">
        <f t="shared" si="4"/>
        <v>2017</v>
      </c>
      <c r="FA10" s="60">
        <f t="shared" si="4"/>
        <v>2018</v>
      </c>
      <c r="FB10" s="60">
        <f t="shared" si="4"/>
        <v>2019</v>
      </c>
      <c r="FC10" s="60">
        <f t="shared" si="4"/>
        <v>2006</v>
      </c>
      <c r="FD10" s="60">
        <f t="shared" si="4"/>
        <v>2007</v>
      </c>
      <c r="FE10" s="60">
        <f t="shared" si="4"/>
        <v>2008</v>
      </c>
      <c r="FF10" s="60">
        <f t="shared" si="4"/>
        <v>2009</v>
      </c>
      <c r="FG10" s="60">
        <f t="shared" si="4"/>
        <v>2010</v>
      </c>
      <c r="FH10" s="60">
        <f t="shared" ref="FH10:GD10" si="5">FH3</f>
        <v>2011</v>
      </c>
      <c r="FI10" s="60">
        <f t="shared" si="5"/>
        <v>2012</v>
      </c>
      <c r="FJ10" s="60">
        <f t="shared" si="5"/>
        <v>2013</v>
      </c>
      <c r="FK10" s="60">
        <f t="shared" si="5"/>
        <v>2014</v>
      </c>
      <c r="FL10" s="60">
        <f t="shared" si="5"/>
        <v>2015</v>
      </c>
      <c r="FM10" s="60">
        <f t="shared" si="5"/>
        <v>2016</v>
      </c>
      <c r="FN10" s="60">
        <f t="shared" si="5"/>
        <v>2017</v>
      </c>
      <c r="FO10" s="60">
        <f t="shared" si="5"/>
        <v>2018</v>
      </c>
      <c r="FP10" s="60">
        <f t="shared" si="5"/>
        <v>2019</v>
      </c>
      <c r="FQ10" s="60">
        <f t="shared" si="5"/>
        <v>2006</v>
      </c>
      <c r="FR10" s="60">
        <f t="shared" si="5"/>
        <v>2007</v>
      </c>
      <c r="FS10" s="60">
        <f t="shared" si="5"/>
        <v>2008</v>
      </c>
      <c r="FT10" s="60">
        <f t="shared" si="5"/>
        <v>2009</v>
      </c>
      <c r="FU10" s="60">
        <f t="shared" si="5"/>
        <v>2010</v>
      </c>
      <c r="FV10" s="60">
        <f t="shared" si="5"/>
        <v>2011</v>
      </c>
      <c r="FW10" s="60">
        <f t="shared" si="5"/>
        <v>2012</v>
      </c>
      <c r="FX10" s="60">
        <f t="shared" si="5"/>
        <v>2013</v>
      </c>
      <c r="FY10" s="60">
        <f t="shared" si="5"/>
        <v>2014</v>
      </c>
      <c r="FZ10" s="60">
        <f t="shared" si="5"/>
        <v>2015</v>
      </c>
      <c r="GA10" s="60">
        <f t="shared" si="5"/>
        <v>2016</v>
      </c>
      <c r="GB10" s="60">
        <f t="shared" si="5"/>
        <v>2017</v>
      </c>
      <c r="GC10" s="60">
        <f t="shared" si="5"/>
        <v>2018</v>
      </c>
      <c r="GD10" s="60">
        <f t="shared" si="5"/>
        <v>2019</v>
      </c>
    </row>
    <row r="11" spans="2:187" s="36" customFormat="1" ht="12.75" customHeight="1" x14ac:dyDescent="0.25">
      <c r="C11" s="61" t="s">
        <v>138</v>
      </c>
      <c r="D11" s="61" t="str">
        <f t="shared" ref="D11:AI11" si="6">D4</f>
        <v>DNSP</v>
      </c>
      <c r="E11" s="62" t="str">
        <f t="shared" si="6"/>
        <v>ACT</v>
      </c>
      <c r="F11" s="62" t="str">
        <f t="shared" si="6"/>
        <v>ACT</v>
      </c>
      <c r="G11" s="62" t="str">
        <f t="shared" si="6"/>
        <v>ACT</v>
      </c>
      <c r="H11" s="62" t="str">
        <f t="shared" si="6"/>
        <v>ACT</v>
      </c>
      <c r="I11" s="62" t="str">
        <f t="shared" si="6"/>
        <v>ACT</v>
      </c>
      <c r="J11" s="62" t="str">
        <f t="shared" si="6"/>
        <v>ACT</v>
      </c>
      <c r="K11" s="62" t="str">
        <f t="shared" si="6"/>
        <v>ACT</v>
      </c>
      <c r="L11" s="62" t="str">
        <f t="shared" si="6"/>
        <v>ACT</v>
      </c>
      <c r="M11" s="62" t="str">
        <f t="shared" si="6"/>
        <v>ACT</v>
      </c>
      <c r="N11" s="62" t="str">
        <f t="shared" si="6"/>
        <v>ACT</v>
      </c>
      <c r="O11" s="62" t="str">
        <f t="shared" si="6"/>
        <v>ACT</v>
      </c>
      <c r="P11" s="62" t="str">
        <f t="shared" si="6"/>
        <v>ACT</v>
      </c>
      <c r="Q11" s="62" t="str">
        <f t="shared" si="6"/>
        <v>ACT</v>
      </c>
      <c r="R11" s="62" t="str">
        <f t="shared" si="6"/>
        <v>ACT</v>
      </c>
      <c r="S11" s="62" t="str">
        <f t="shared" si="6"/>
        <v>AGD</v>
      </c>
      <c r="T11" s="62" t="str">
        <f t="shared" si="6"/>
        <v>AGD</v>
      </c>
      <c r="U11" s="62" t="str">
        <f t="shared" si="6"/>
        <v>AGD</v>
      </c>
      <c r="V11" s="62" t="str">
        <f t="shared" si="6"/>
        <v>AGD</v>
      </c>
      <c r="W11" s="62" t="str">
        <f t="shared" si="6"/>
        <v>AGD</v>
      </c>
      <c r="X11" s="62" t="str">
        <f t="shared" si="6"/>
        <v>AGD</v>
      </c>
      <c r="Y11" s="62" t="str">
        <f t="shared" si="6"/>
        <v>AGD</v>
      </c>
      <c r="Z11" s="62" t="str">
        <f t="shared" si="6"/>
        <v>AGD</v>
      </c>
      <c r="AA11" s="62" t="str">
        <f t="shared" si="6"/>
        <v>AGD</v>
      </c>
      <c r="AB11" s="62" t="str">
        <f t="shared" si="6"/>
        <v>AGD</v>
      </c>
      <c r="AC11" s="62" t="str">
        <f t="shared" si="6"/>
        <v>AGD</v>
      </c>
      <c r="AD11" s="62" t="str">
        <f t="shared" si="6"/>
        <v>AGD</v>
      </c>
      <c r="AE11" s="62" t="str">
        <f t="shared" si="6"/>
        <v>AGD</v>
      </c>
      <c r="AF11" s="62" t="str">
        <f t="shared" si="6"/>
        <v>AGD</v>
      </c>
      <c r="AG11" s="62" t="str">
        <f t="shared" si="6"/>
        <v>CIT</v>
      </c>
      <c r="AH11" s="62" t="str">
        <f t="shared" si="6"/>
        <v>CIT</v>
      </c>
      <c r="AI11" s="62" t="str">
        <f t="shared" si="6"/>
        <v>CIT</v>
      </c>
      <c r="AJ11" s="62" t="str">
        <f t="shared" ref="AJ11:BO11" si="7">AJ4</f>
        <v>CIT</v>
      </c>
      <c r="AK11" s="62" t="str">
        <f t="shared" si="7"/>
        <v>CIT</v>
      </c>
      <c r="AL11" s="62" t="str">
        <f t="shared" si="7"/>
        <v>CIT</v>
      </c>
      <c r="AM11" s="62" t="str">
        <f t="shared" si="7"/>
        <v>CIT</v>
      </c>
      <c r="AN11" s="62" t="str">
        <f t="shared" si="7"/>
        <v>CIT</v>
      </c>
      <c r="AO11" s="62" t="str">
        <f t="shared" si="7"/>
        <v>CIT</v>
      </c>
      <c r="AP11" s="62" t="str">
        <f t="shared" si="7"/>
        <v>CIT</v>
      </c>
      <c r="AQ11" s="62" t="str">
        <f t="shared" si="7"/>
        <v>CIT</v>
      </c>
      <c r="AR11" s="62" t="str">
        <f t="shared" si="7"/>
        <v>CIT</v>
      </c>
      <c r="AS11" s="62" t="str">
        <f t="shared" si="7"/>
        <v>CIT</v>
      </c>
      <c r="AT11" s="62" t="str">
        <f t="shared" si="7"/>
        <v>CIT</v>
      </c>
      <c r="AU11" s="62" t="str">
        <f t="shared" si="7"/>
        <v>END</v>
      </c>
      <c r="AV11" s="62" t="str">
        <f t="shared" si="7"/>
        <v>END</v>
      </c>
      <c r="AW11" s="62" t="str">
        <f t="shared" si="7"/>
        <v>END</v>
      </c>
      <c r="AX11" s="62" t="str">
        <f t="shared" si="7"/>
        <v>END</v>
      </c>
      <c r="AY11" s="62" t="str">
        <f t="shared" si="7"/>
        <v>END</v>
      </c>
      <c r="AZ11" s="62" t="str">
        <f t="shared" si="7"/>
        <v>END</v>
      </c>
      <c r="BA11" s="62" t="str">
        <f t="shared" si="7"/>
        <v>END</v>
      </c>
      <c r="BB11" s="62" t="str">
        <f t="shared" si="7"/>
        <v>END</v>
      </c>
      <c r="BC11" s="62" t="str">
        <f t="shared" si="7"/>
        <v>END</v>
      </c>
      <c r="BD11" s="62" t="str">
        <f t="shared" si="7"/>
        <v>END</v>
      </c>
      <c r="BE11" s="62" t="str">
        <f t="shared" si="7"/>
        <v>END</v>
      </c>
      <c r="BF11" s="62" t="str">
        <f t="shared" si="7"/>
        <v>END</v>
      </c>
      <c r="BG11" s="62" t="str">
        <f t="shared" si="7"/>
        <v>END</v>
      </c>
      <c r="BH11" s="62" t="str">
        <f t="shared" si="7"/>
        <v>END</v>
      </c>
      <c r="BI11" s="62" t="str">
        <f t="shared" si="7"/>
        <v>ENX</v>
      </c>
      <c r="BJ11" s="62" t="str">
        <f t="shared" si="7"/>
        <v>ENX</v>
      </c>
      <c r="BK11" s="62" t="str">
        <f t="shared" si="7"/>
        <v>ENX</v>
      </c>
      <c r="BL11" s="62" t="str">
        <f t="shared" si="7"/>
        <v>ENX</v>
      </c>
      <c r="BM11" s="62" t="str">
        <f t="shared" si="7"/>
        <v>ENX</v>
      </c>
      <c r="BN11" s="62" t="str">
        <f t="shared" si="7"/>
        <v>ENX</v>
      </c>
      <c r="BO11" s="62" t="str">
        <f t="shared" si="7"/>
        <v>ENX</v>
      </c>
      <c r="BP11" s="62" t="str">
        <f t="shared" ref="BP11:CU11" si="8">BP4</f>
        <v>ENX</v>
      </c>
      <c r="BQ11" s="62" t="str">
        <f t="shared" si="8"/>
        <v>ENX</v>
      </c>
      <c r="BR11" s="62" t="str">
        <f t="shared" si="8"/>
        <v>ENX</v>
      </c>
      <c r="BS11" s="62" t="str">
        <f t="shared" si="8"/>
        <v>ENX</v>
      </c>
      <c r="BT11" s="62" t="str">
        <f t="shared" si="8"/>
        <v>ENX</v>
      </c>
      <c r="BU11" s="62" t="str">
        <f t="shared" si="8"/>
        <v>ENX</v>
      </c>
      <c r="BV11" s="62" t="str">
        <f t="shared" si="8"/>
        <v>ENX</v>
      </c>
      <c r="BW11" s="62" t="str">
        <f t="shared" si="8"/>
        <v>ERG</v>
      </c>
      <c r="BX11" s="62" t="str">
        <f t="shared" si="8"/>
        <v>ERG</v>
      </c>
      <c r="BY11" s="62" t="str">
        <f t="shared" si="8"/>
        <v>ERG</v>
      </c>
      <c r="BZ11" s="62" t="str">
        <f t="shared" si="8"/>
        <v>ERG</v>
      </c>
      <c r="CA11" s="62" t="str">
        <f t="shared" si="8"/>
        <v>ERG</v>
      </c>
      <c r="CB11" s="62" t="str">
        <f t="shared" si="8"/>
        <v>ERG</v>
      </c>
      <c r="CC11" s="62" t="str">
        <f t="shared" si="8"/>
        <v>ERG</v>
      </c>
      <c r="CD11" s="62" t="str">
        <f t="shared" si="8"/>
        <v>ERG</v>
      </c>
      <c r="CE11" s="62" t="str">
        <f t="shared" si="8"/>
        <v>ERG</v>
      </c>
      <c r="CF11" s="62" t="str">
        <f t="shared" si="8"/>
        <v>ERG</v>
      </c>
      <c r="CG11" s="62" t="str">
        <f t="shared" si="8"/>
        <v>ERG</v>
      </c>
      <c r="CH11" s="62" t="str">
        <f t="shared" si="8"/>
        <v>ERG</v>
      </c>
      <c r="CI11" s="62" t="str">
        <f t="shared" si="8"/>
        <v>ERG</v>
      </c>
      <c r="CJ11" s="62" t="str">
        <f t="shared" si="8"/>
        <v>ERG</v>
      </c>
      <c r="CK11" s="62" t="str">
        <f t="shared" si="8"/>
        <v>ESS</v>
      </c>
      <c r="CL11" s="62" t="str">
        <f t="shared" si="8"/>
        <v>ESS</v>
      </c>
      <c r="CM11" s="62" t="str">
        <f t="shared" si="8"/>
        <v>ESS</v>
      </c>
      <c r="CN11" s="62" t="str">
        <f t="shared" si="8"/>
        <v>ESS</v>
      </c>
      <c r="CO11" s="62" t="str">
        <f t="shared" si="8"/>
        <v>ESS</v>
      </c>
      <c r="CP11" s="62" t="str">
        <f t="shared" si="8"/>
        <v>ESS</v>
      </c>
      <c r="CQ11" s="62" t="str">
        <f t="shared" si="8"/>
        <v>ESS</v>
      </c>
      <c r="CR11" s="62" t="str">
        <f t="shared" si="8"/>
        <v>ESS</v>
      </c>
      <c r="CS11" s="62" t="str">
        <f t="shared" si="8"/>
        <v>ESS</v>
      </c>
      <c r="CT11" s="62" t="str">
        <f t="shared" si="8"/>
        <v>ESS</v>
      </c>
      <c r="CU11" s="62" t="str">
        <f t="shared" si="8"/>
        <v>ESS</v>
      </c>
      <c r="CV11" s="62" t="str">
        <f t="shared" ref="CV11:EA11" si="9">CV4</f>
        <v>ESS</v>
      </c>
      <c r="CW11" s="62" t="str">
        <f t="shared" si="9"/>
        <v>ESS</v>
      </c>
      <c r="CX11" s="62" t="str">
        <f t="shared" si="9"/>
        <v>ESS</v>
      </c>
      <c r="CY11" s="62" t="str">
        <f t="shared" si="9"/>
        <v>JEN</v>
      </c>
      <c r="CZ11" s="62" t="str">
        <f t="shared" si="9"/>
        <v>JEN</v>
      </c>
      <c r="DA11" s="62" t="str">
        <f t="shared" si="9"/>
        <v>JEN</v>
      </c>
      <c r="DB11" s="62" t="str">
        <f t="shared" si="9"/>
        <v>JEN</v>
      </c>
      <c r="DC11" s="62" t="str">
        <f t="shared" si="9"/>
        <v>JEN</v>
      </c>
      <c r="DD11" s="62" t="str">
        <f t="shared" si="9"/>
        <v>JEN</v>
      </c>
      <c r="DE11" s="62" t="str">
        <f t="shared" si="9"/>
        <v>JEN</v>
      </c>
      <c r="DF11" s="62" t="str">
        <f t="shared" si="9"/>
        <v>JEN</v>
      </c>
      <c r="DG11" s="62" t="str">
        <f t="shared" si="9"/>
        <v>JEN</v>
      </c>
      <c r="DH11" s="62" t="str">
        <f t="shared" si="9"/>
        <v>JEN</v>
      </c>
      <c r="DI11" s="62" t="str">
        <f t="shared" si="9"/>
        <v>JEN</v>
      </c>
      <c r="DJ11" s="62" t="str">
        <f t="shared" si="9"/>
        <v>JEN</v>
      </c>
      <c r="DK11" s="62" t="str">
        <f t="shared" si="9"/>
        <v>JEN</v>
      </c>
      <c r="DL11" s="62" t="str">
        <f t="shared" si="9"/>
        <v>JEN</v>
      </c>
      <c r="DM11" s="62" t="str">
        <f t="shared" si="9"/>
        <v>PCR</v>
      </c>
      <c r="DN11" s="62" t="str">
        <f t="shared" si="9"/>
        <v>PCR</v>
      </c>
      <c r="DO11" s="62" t="str">
        <f t="shared" si="9"/>
        <v>PCR</v>
      </c>
      <c r="DP11" s="62" t="str">
        <f t="shared" si="9"/>
        <v>PCR</v>
      </c>
      <c r="DQ11" s="62" t="str">
        <f t="shared" si="9"/>
        <v>PCR</v>
      </c>
      <c r="DR11" s="62" t="str">
        <f t="shared" si="9"/>
        <v>PCR</v>
      </c>
      <c r="DS11" s="62" t="str">
        <f t="shared" si="9"/>
        <v>PCR</v>
      </c>
      <c r="DT11" s="62" t="str">
        <f t="shared" si="9"/>
        <v>PCR</v>
      </c>
      <c r="DU11" s="62" t="str">
        <f t="shared" si="9"/>
        <v>PCR</v>
      </c>
      <c r="DV11" s="62" t="str">
        <f t="shared" si="9"/>
        <v>PCR</v>
      </c>
      <c r="DW11" s="62" t="str">
        <f t="shared" si="9"/>
        <v>PCR</v>
      </c>
      <c r="DX11" s="62" t="str">
        <f t="shared" si="9"/>
        <v>PCR</v>
      </c>
      <c r="DY11" s="62" t="str">
        <f t="shared" si="9"/>
        <v>PCR</v>
      </c>
      <c r="DZ11" s="62" t="str">
        <f t="shared" si="9"/>
        <v>PCR</v>
      </c>
      <c r="EA11" s="62" t="str">
        <f t="shared" si="9"/>
        <v>SAP</v>
      </c>
      <c r="EB11" s="62" t="str">
        <f t="shared" ref="EB11:FG11" si="10">EB4</f>
        <v>SAP</v>
      </c>
      <c r="EC11" s="62" t="str">
        <f t="shared" si="10"/>
        <v>SAP</v>
      </c>
      <c r="ED11" s="62" t="str">
        <f t="shared" si="10"/>
        <v>SAP</v>
      </c>
      <c r="EE11" s="62" t="str">
        <f t="shared" si="10"/>
        <v>SAP</v>
      </c>
      <c r="EF11" s="62" t="str">
        <f t="shared" si="10"/>
        <v>SAP</v>
      </c>
      <c r="EG11" s="62" t="str">
        <f t="shared" si="10"/>
        <v>SAP</v>
      </c>
      <c r="EH11" s="62" t="str">
        <f t="shared" si="10"/>
        <v>SAP</v>
      </c>
      <c r="EI11" s="62" t="str">
        <f t="shared" si="10"/>
        <v>SAP</v>
      </c>
      <c r="EJ11" s="62" t="str">
        <f t="shared" si="10"/>
        <v>SAP</v>
      </c>
      <c r="EK11" s="62" t="str">
        <f t="shared" si="10"/>
        <v>SAP</v>
      </c>
      <c r="EL11" s="62" t="str">
        <f t="shared" si="10"/>
        <v>SAP</v>
      </c>
      <c r="EM11" s="62" t="str">
        <f t="shared" si="10"/>
        <v>SAP</v>
      </c>
      <c r="EN11" s="62" t="str">
        <f t="shared" si="10"/>
        <v>SAP</v>
      </c>
      <c r="EO11" s="62" t="str">
        <f t="shared" si="10"/>
        <v>AND</v>
      </c>
      <c r="EP11" s="62" t="str">
        <f t="shared" si="10"/>
        <v>AND</v>
      </c>
      <c r="EQ11" s="62" t="str">
        <f t="shared" si="10"/>
        <v>AND</v>
      </c>
      <c r="ER11" s="62" t="str">
        <f t="shared" si="10"/>
        <v>AND</v>
      </c>
      <c r="ES11" s="62" t="str">
        <f t="shared" si="10"/>
        <v>AND</v>
      </c>
      <c r="ET11" s="62" t="str">
        <f t="shared" si="10"/>
        <v>AND</v>
      </c>
      <c r="EU11" s="62" t="str">
        <f t="shared" si="10"/>
        <v>AND</v>
      </c>
      <c r="EV11" s="62" t="str">
        <f t="shared" si="10"/>
        <v>AND</v>
      </c>
      <c r="EW11" s="62" t="str">
        <f t="shared" si="10"/>
        <v>AND</v>
      </c>
      <c r="EX11" s="62" t="str">
        <f t="shared" si="10"/>
        <v>AND</v>
      </c>
      <c r="EY11" s="62" t="str">
        <f t="shared" si="10"/>
        <v>AND</v>
      </c>
      <c r="EZ11" s="62" t="str">
        <f t="shared" si="10"/>
        <v>AND</v>
      </c>
      <c r="FA11" s="62" t="str">
        <f t="shared" si="10"/>
        <v>AND</v>
      </c>
      <c r="FB11" s="62" t="str">
        <f t="shared" si="10"/>
        <v>AND</v>
      </c>
      <c r="FC11" s="62" t="str">
        <f t="shared" si="10"/>
        <v>TND</v>
      </c>
      <c r="FD11" s="62" t="str">
        <f t="shared" si="10"/>
        <v>TND</v>
      </c>
      <c r="FE11" s="62" t="str">
        <f t="shared" si="10"/>
        <v>TND</v>
      </c>
      <c r="FF11" s="62" t="str">
        <f t="shared" si="10"/>
        <v>TND</v>
      </c>
      <c r="FG11" s="62" t="str">
        <f t="shared" si="10"/>
        <v>TND</v>
      </c>
      <c r="FH11" s="62" t="str">
        <f t="shared" ref="FH11:GD11" si="11">FH4</f>
        <v>TND</v>
      </c>
      <c r="FI11" s="62" t="str">
        <f t="shared" si="11"/>
        <v>TND</v>
      </c>
      <c r="FJ11" s="62" t="str">
        <f t="shared" si="11"/>
        <v>TND</v>
      </c>
      <c r="FK11" s="62" t="str">
        <f t="shared" si="11"/>
        <v>TND</v>
      </c>
      <c r="FL11" s="62" t="str">
        <f t="shared" si="11"/>
        <v>TND</v>
      </c>
      <c r="FM11" s="62" t="str">
        <f t="shared" si="11"/>
        <v>TND</v>
      </c>
      <c r="FN11" s="62" t="str">
        <f t="shared" si="11"/>
        <v>TND</v>
      </c>
      <c r="FO11" s="62" t="str">
        <f t="shared" si="11"/>
        <v>TND</v>
      </c>
      <c r="FP11" s="62" t="str">
        <f t="shared" si="11"/>
        <v>TND</v>
      </c>
      <c r="FQ11" s="62" t="str">
        <f t="shared" si="11"/>
        <v>UED</v>
      </c>
      <c r="FR11" s="62" t="str">
        <f t="shared" si="11"/>
        <v>UED</v>
      </c>
      <c r="FS11" s="62" t="str">
        <f t="shared" si="11"/>
        <v>UED</v>
      </c>
      <c r="FT11" s="62" t="str">
        <f t="shared" si="11"/>
        <v>UED</v>
      </c>
      <c r="FU11" s="62" t="str">
        <f t="shared" si="11"/>
        <v>UED</v>
      </c>
      <c r="FV11" s="62" t="str">
        <f t="shared" si="11"/>
        <v>UED</v>
      </c>
      <c r="FW11" s="62" t="str">
        <f t="shared" si="11"/>
        <v>UED</v>
      </c>
      <c r="FX11" s="62" t="str">
        <f t="shared" si="11"/>
        <v>UED</v>
      </c>
      <c r="FY11" s="62" t="str">
        <f t="shared" si="11"/>
        <v>UED</v>
      </c>
      <c r="FZ11" s="62" t="str">
        <f t="shared" si="11"/>
        <v>UED</v>
      </c>
      <c r="GA11" s="62" t="str">
        <f t="shared" si="11"/>
        <v>UED</v>
      </c>
      <c r="GB11" s="62" t="str">
        <f t="shared" si="11"/>
        <v>UED</v>
      </c>
      <c r="GC11" s="62" t="str">
        <f t="shared" si="11"/>
        <v>UED</v>
      </c>
      <c r="GD11" s="62" t="str">
        <f t="shared" si="11"/>
        <v>UED</v>
      </c>
    </row>
    <row r="12" spans="2:187" ht="12.75" customHeight="1" x14ac:dyDescent="0.35"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</row>
    <row r="13" spans="2:187" s="36" customFormat="1" ht="12.75" customHeight="1" x14ac:dyDescent="0.25">
      <c r="C13" s="64" t="s">
        <v>97</v>
      </c>
      <c r="D13" s="37" t="s">
        <v>54</v>
      </c>
      <c r="E13" s="63">
        <f>'Input|Benchmarking Data'!F26</f>
        <v>32644.372461278101</v>
      </c>
      <c r="F13" s="63">
        <f>'Input|Benchmarking Data'!G26</f>
        <v>33989.78368583</v>
      </c>
      <c r="G13" s="63">
        <f>'Input|Benchmarking Data'!H26</f>
        <v>37658.377116216798</v>
      </c>
      <c r="H13" s="63">
        <f>'Input|Benchmarking Data'!I26</f>
        <v>39959.378599711999</v>
      </c>
      <c r="I13" s="63">
        <f>'Input|Benchmarking Data'!J26</f>
        <v>46087.463131805001</v>
      </c>
      <c r="J13" s="63">
        <f>'Input|Benchmarking Data'!K26</f>
        <v>53239.636389662104</v>
      </c>
      <c r="K13" s="63">
        <f>'Input|Benchmarking Data'!L26</f>
        <v>58764.115947737497</v>
      </c>
      <c r="L13" s="63">
        <f>'Input|Benchmarking Data'!M26</f>
        <v>66417.409985292601</v>
      </c>
      <c r="M13" s="63">
        <f>'Input|Benchmarking Data'!N26</f>
        <v>77223.594865233899</v>
      </c>
      <c r="N13" s="63">
        <f>'Input|Benchmarking Data'!O26</f>
        <v>73579.8426807426</v>
      </c>
      <c r="O13" s="63">
        <f>'Input|Benchmarking Data'!P26</f>
        <v>40562.178874851801</v>
      </c>
      <c r="P13" s="63">
        <f>'Input|Benchmarking Data'!Q26</f>
        <v>46909.595999999998</v>
      </c>
      <c r="Q13" s="63">
        <f>'Input|Benchmarking Data'!R26</f>
        <v>55849.335000000006</v>
      </c>
      <c r="R13" s="63">
        <f>'Input|Benchmarking Data'!S26</f>
        <v>55021.766000000003</v>
      </c>
      <c r="S13" s="63">
        <f>'Input|Benchmarking Data'!T26</f>
        <v>357834.496219308</v>
      </c>
      <c r="T13" s="63">
        <f>'Input|Benchmarking Data'!U26</f>
        <v>316522.99188389303</v>
      </c>
      <c r="U13" s="63">
        <f>'Input|Benchmarking Data'!V26</f>
        <v>467809.12217390706</v>
      </c>
      <c r="V13" s="63">
        <f>'Input|Benchmarking Data'!W26</f>
        <v>441027.33814656798</v>
      </c>
      <c r="W13" s="63">
        <f>'Input|Benchmarking Data'!X26</f>
        <v>511184.26885726303</v>
      </c>
      <c r="X13" s="63">
        <f>'Input|Benchmarking Data'!Y26</f>
        <v>506684.85404769296</v>
      </c>
      <c r="Y13" s="63">
        <f>'Input|Benchmarking Data'!Z26</f>
        <v>577601.0955064391</v>
      </c>
      <c r="Z13" s="63">
        <f>'Input|Benchmarking Data'!AA26</f>
        <v>471121.68333051505</v>
      </c>
      <c r="AA13" s="63">
        <f>'Input|Benchmarking Data'!AB26</f>
        <v>539569.59182207996</v>
      </c>
      <c r="AB13" s="63">
        <f>'Input|Benchmarking Data'!AC26</f>
        <v>647227.97580349504</v>
      </c>
      <c r="AC13" s="63">
        <f>'Input|Benchmarking Data'!AD26</f>
        <v>588178.86646726506</v>
      </c>
      <c r="AD13" s="63">
        <f>'Input|Benchmarking Data'!AE26</f>
        <v>529666.46092261001</v>
      </c>
      <c r="AE13" s="63">
        <f>'Input|Benchmarking Data'!AF26</f>
        <v>463137.071</v>
      </c>
      <c r="AF13" s="63">
        <f>'Input|Benchmarking Data'!AG26</f>
        <v>445750.647</v>
      </c>
      <c r="AG13" s="63">
        <f>'Input|Benchmarking Data'!AH26</f>
        <v>26412.589009526593</v>
      </c>
      <c r="AH13" s="63">
        <f>'Input|Benchmarking Data'!AI26</f>
        <v>31329.710649259305</v>
      </c>
      <c r="AI13" s="63">
        <f>'Input|Benchmarking Data'!AJ26</f>
        <v>31120.531390019252</v>
      </c>
      <c r="AJ13" s="63">
        <f>'Input|Benchmarking Data'!AK26</f>
        <v>37629.540867755153</v>
      </c>
      <c r="AK13" s="63">
        <f>'Input|Benchmarking Data'!AL26</f>
        <v>42279.50798262329</v>
      </c>
      <c r="AL13" s="63">
        <f>'Input|Benchmarking Data'!AM26</f>
        <v>40682.50401969807</v>
      </c>
      <c r="AM13" s="63">
        <f>'Input|Benchmarking Data'!AN26</f>
        <v>52808.972782802135</v>
      </c>
      <c r="AN13" s="63">
        <f>'Input|Benchmarking Data'!AO26</f>
        <v>52531.24811007821</v>
      </c>
      <c r="AO13" s="63">
        <f>'Input|Benchmarking Data'!AP26</f>
        <v>55150.625983108068</v>
      </c>
      <c r="AP13" s="63">
        <f>'Input|Benchmarking Data'!AQ26</f>
        <v>54114.799686988088</v>
      </c>
      <c r="AQ13" s="63">
        <f>'Input|Benchmarking Data'!AR26</f>
        <v>55415.462309842202</v>
      </c>
      <c r="AR13" s="63">
        <f>'Input|Benchmarking Data'!AS26</f>
        <v>54481.132864804596</v>
      </c>
      <c r="AS13" s="63">
        <f>'Input|Benchmarking Data'!AT26</f>
        <v>48229.038177939598</v>
      </c>
      <c r="AT13" s="63">
        <f>'Input|Benchmarking Data'!AU26</f>
        <v>55345.957048282602</v>
      </c>
      <c r="AU13" s="63">
        <f>'Input|Benchmarking Data'!AV26</f>
        <v>156824.91789216301</v>
      </c>
      <c r="AV13" s="63">
        <f>'Input|Benchmarking Data'!AW26</f>
        <v>176841.394432931</v>
      </c>
      <c r="AW13" s="63">
        <f>'Input|Benchmarking Data'!AX26</f>
        <v>224408.06001672801</v>
      </c>
      <c r="AX13" s="63">
        <f>'Input|Benchmarking Data'!AY26</f>
        <v>214131.30026509601</v>
      </c>
      <c r="AY13" s="63">
        <f>'Input|Benchmarking Data'!AZ26</f>
        <v>210431.13798086398</v>
      </c>
      <c r="AZ13" s="63">
        <f>'Input|Benchmarking Data'!BA26</f>
        <v>229554.29065953402</v>
      </c>
      <c r="BA13" s="63">
        <f>'Input|Benchmarking Data'!BB26</f>
        <v>240838.12724750797</v>
      </c>
      <c r="BB13" s="63">
        <f>'Input|Benchmarking Data'!BC26</f>
        <v>222645.27398422701</v>
      </c>
      <c r="BC13" s="63">
        <f>'Input|Benchmarking Data'!BD26</f>
        <v>258321.99304766802</v>
      </c>
      <c r="BD13" s="63">
        <f>'Input|Benchmarking Data'!BE26</f>
        <v>270954.43519109796</v>
      </c>
      <c r="BE13" s="63">
        <f>'Input|Benchmarking Data'!BF26</f>
        <v>295663.49812986702</v>
      </c>
      <c r="BF13" s="63">
        <f>'Input|Benchmarking Data'!BG26</f>
        <v>276143.80499999999</v>
      </c>
      <c r="BG13" s="63">
        <f>'Input|Benchmarking Data'!BH26</f>
        <v>257322.89818438003</v>
      </c>
      <c r="BH13" s="63">
        <f>'Input|Benchmarking Data'!BI26</f>
        <v>248955.63635370001</v>
      </c>
      <c r="BI13" s="63">
        <f>'Input|Benchmarking Data'!BJ26</f>
        <v>189286.786515969</v>
      </c>
      <c r="BJ13" s="63">
        <f>'Input|Benchmarking Data'!BK26</f>
        <v>229999.82498122202</v>
      </c>
      <c r="BK13" s="63">
        <f>'Input|Benchmarking Data'!BL26</f>
        <v>249220.28103108701</v>
      </c>
      <c r="BL13" s="63">
        <f>'Input|Benchmarking Data'!BM26</f>
        <v>269392.65438000002</v>
      </c>
      <c r="BM13" s="63">
        <f>'Input|Benchmarking Data'!BN26</f>
        <v>278759.46135</v>
      </c>
      <c r="BN13" s="63">
        <f>'Input|Benchmarking Data'!BO26</f>
        <v>317627.73702</v>
      </c>
      <c r="BO13" s="63">
        <f>'Input|Benchmarking Data'!BP26</f>
        <v>350958.66492000007</v>
      </c>
      <c r="BP13" s="63">
        <f>'Input|Benchmarking Data'!BQ26</f>
        <v>387877.9989499998</v>
      </c>
      <c r="BQ13" s="63">
        <f>'Input|Benchmarking Data'!BR26</f>
        <v>365738.55767000001</v>
      </c>
      <c r="BR13" s="63">
        <f>'Input|Benchmarking Data'!BS26</f>
        <v>381461.5461299998</v>
      </c>
      <c r="BS13" s="63">
        <f>'Input|Benchmarking Data'!BT26</f>
        <v>344893.63842298696</v>
      </c>
      <c r="BT13" s="63">
        <f>'Input|Benchmarking Data'!BU26</f>
        <v>353346.31027999998</v>
      </c>
      <c r="BU13" s="63">
        <f>'Input|Benchmarking Data'!BV26</f>
        <v>362234.78839999996</v>
      </c>
      <c r="BV13" s="63">
        <f>'Input|Benchmarking Data'!BW26</f>
        <v>350114.929</v>
      </c>
      <c r="BW13" s="63">
        <f>'Input|Benchmarking Data'!BX26</f>
        <v>259957.891</v>
      </c>
      <c r="BX13" s="63">
        <f>'Input|Benchmarking Data'!BY26</f>
        <v>241890.48055000001</v>
      </c>
      <c r="BY13" s="63">
        <f>'Input|Benchmarking Data'!BZ26</f>
        <v>269457.2365</v>
      </c>
      <c r="BZ13" s="63">
        <f>'Input|Benchmarking Data'!CA26</f>
        <v>270466.59799000004</v>
      </c>
      <c r="CA13" s="63">
        <f>'Input|Benchmarking Data'!CB26</f>
        <v>270621.21470000001</v>
      </c>
      <c r="CB13" s="63">
        <f>'Input|Benchmarking Data'!CC26</f>
        <v>345122.06182</v>
      </c>
      <c r="CC13" s="63">
        <f>'Input|Benchmarking Data'!CD26</f>
        <v>363976.48437000008</v>
      </c>
      <c r="CD13" s="63">
        <f>'Input|Benchmarking Data'!CE26</f>
        <v>298481.04830000014</v>
      </c>
      <c r="CE13" s="63">
        <f>'Input|Benchmarking Data'!CF26</f>
        <v>308046.36037000001</v>
      </c>
      <c r="CF13" s="63">
        <f>'Input|Benchmarking Data'!CG26</f>
        <v>362830.15773000004</v>
      </c>
      <c r="CG13" s="63">
        <f>'Input|Benchmarking Data'!CH26</f>
        <v>371607.978</v>
      </c>
      <c r="CH13" s="63">
        <f>'Input|Benchmarking Data'!CI26</f>
        <v>341013.31</v>
      </c>
      <c r="CI13" s="63">
        <f>'Input|Benchmarking Data'!CJ26</f>
        <v>357962.68099999998</v>
      </c>
      <c r="CJ13" s="63">
        <f>'Input|Benchmarking Data'!CK26</f>
        <v>368947.33100000001</v>
      </c>
      <c r="CK13" s="63">
        <f>'Input|Benchmarking Data'!CL26</f>
        <v>198507.61938633298</v>
      </c>
      <c r="CL13" s="63">
        <f>'Input|Benchmarking Data'!CM26</f>
        <v>249199.63407414002</v>
      </c>
      <c r="CM13" s="63">
        <f>'Input|Benchmarking Data'!CN26</f>
        <v>304612.28626150603</v>
      </c>
      <c r="CN13" s="63">
        <f>'Input|Benchmarking Data'!CO26</f>
        <v>296582.84979402204</v>
      </c>
      <c r="CO13" s="63">
        <f>'Input|Benchmarking Data'!CP26</f>
        <v>324946.11772000004</v>
      </c>
      <c r="CP13" s="63">
        <f>'Input|Benchmarking Data'!CQ26</f>
        <v>336208.00537622103</v>
      </c>
      <c r="CQ13" s="63">
        <f>'Input|Benchmarking Data'!CR26</f>
        <v>429455.71274000197</v>
      </c>
      <c r="CR13" s="63">
        <f>'Input|Benchmarking Data'!CS26</f>
        <v>401260.42950844707</v>
      </c>
      <c r="CS13" s="63">
        <f>'Input|Benchmarking Data'!CT26</f>
        <v>390948.49645502307</v>
      </c>
      <c r="CT13" s="63">
        <f>'Input|Benchmarking Data'!CU26</f>
        <v>391299.86702397501</v>
      </c>
      <c r="CU13" s="63">
        <f>'Input|Benchmarking Data'!CV26</f>
        <v>313936.839553856</v>
      </c>
      <c r="CV13" s="63">
        <f>'Input|Benchmarking Data'!CW26</f>
        <v>321942.69254999899</v>
      </c>
      <c r="CW13" s="63">
        <f>'Input|Benchmarking Data'!CX26</f>
        <v>345390.71399999998</v>
      </c>
      <c r="CX13" s="63">
        <f>'Input|Benchmarking Data'!CY26</f>
        <v>401766.886</v>
      </c>
      <c r="CY13" s="63">
        <f>'Input|Benchmarking Data'!CZ26</f>
        <v>46756.092287101899</v>
      </c>
      <c r="CZ13" s="63">
        <f>'Input|Benchmarking Data'!DA26</f>
        <v>51252.352222211397</v>
      </c>
      <c r="DA13" s="63">
        <f>'Input|Benchmarking Data'!DB26</f>
        <v>43220.358648427202</v>
      </c>
      <c r="DB13" s="63">
        <f>'Input|Benchmarking Data'!DC26</f>
        <v>48349.725749867001</v>
      </c>
      <c r="DC13" s="63">
        <f>'Input|Benchmarking Data'!DD26</f>
        <v>58605.575110382997</v>
      </c>
      <c r="DD13" s="63">
        <f>'Input|Benchmarking Data'!DE26</f>
        <v>59886.898408099398</v>
      </c>
      <c r="DE13" s="63">
        <f>'Input|Benchmarking Data'!DF26</f>
        <v>70098.067766092601</v>
      </c>
      <c r="DF13" s="63">
        <f>'Input|Benchmarking Data'!DG26</f>
        <v>69150.303926688197</v>
      </c>
      <c r="DG13" s="63">
        <f>'Input|Benchmarking Data'!DH26</f>
        <v>69918.556613006105</v>
      </c>
      <c r="DH13" s="63">
        <f>'Input|Benchmarking Data'!DI26</f>
        <v>73079.730390022902</v>
      </c>
      <c r="DI13" s="63">
        <f>'Input|Benchmarking Data'!DJ26</f>
        <v>78683.548999999999</v>
      </c>
      <c r="DJ13" s="63">
        <f>'Input|Benchmarking Data'!DK26</f>
        <v>84039.021999999997</v>
      </c>
      <c r="DK13" s="63">
        <f>'Input|Benchmarking Data'!DL26</f>
        <v>79198.771999999997</v>
      </c>
      <c r="DL13" s="63">
        <f>'Input|Benchmarking Data'!DM26</f>
        <v>84456.982650000005</v>
      </c>
      <c r="DM13" s="63">
        <f>'Input|Benchmarking Data'!DN26</f>
        <v>116861.47857915258</v>
      </c>
      <c r="DN13" s="63">
        <f>'Input|Benchmarking Data'!DO26</f>
        <v>106359.56772461215</v>
      </c>
      <c r="DO13" s="63">
        <f>'Input|Benchmarking Data'!DP26</f>
        <v>113514.72915098233</v>
      </c>
      <c r="DP13" s="63">
        <f>'Input|Benchmarking Data'!DQ26</f>
        <v>128379.6119855967</v>
      </c>
      <c r="DQ13" s="63">
        <f>'Input|Benchmarking Data'!DR26</f>
        <v>127280.19704758523</v>
      </c>
      <c r="DR13" s="63">
        <f>'Input|Benchmarking Data'!DS26</f>
        <v>137174.04028031268</v>
      </c>
      <c r="DS13" s="63">
        <f>'Input|Benchmarking Data'!DT26</f>
        <v>167745.95206778086</v>
      </c>
      <c r="DT13" s="63">
        <f>'Input|Benchmarking Data'!DU26</f>
        <v>183726.35284227453</v>
      </c>
      <c r="DU13" s="63">
        <f>'Input|Benchmarking Data'!DV26</f>
        <v>171080.18289509552</v>
      </c>
      <c r="DV13" s="63">
        <f>'Input|Benchmarking Data'!DW26</f>
        <v>186774.27334163259</v>
      </c>
      <c r="DW13" s="63">
        <f>'Input|Benchmarking Data'!DX26</f>
        <v>161157.56975476799</v>
      </c>
      <c r="DX13" s="63">
        <f>'Input|Benchmarking Data'!DY26</f>
        <v>177216.06576257499</v>
      </c>
      <c r="DY13" s="63">
        <f>'Input|Benchmarking Data'!DZ26</f>
        <v>186388.80132767701</v>
      </c>
      <c r="DZ13" s="63">
        <f>'Input|Benchmarking Data'!EA26</f>
        <v>184353.73967465901</v>
      </c>
      <c r="EA13" s="63">
        <f>'Input|Benchmarking Data'!EB26</f>
        <v>112506.535</v>
      </c>
      <c r="EB13" s="63">
        <f>'Input|Benchmarking Data'!EC26</f>
        <v>108991.583</v>
      </c>
      <c r="EC13" s="63">
        <f>'Input|Benchmarking Data'!ED26</f>
        <v>126897.568</v>
      </c>
      <c r="ED13" s="63">
        <f>'Input|Benchmarking Data'!EE26</f>
        <v>145514.894</v>
      </c>
      <c r="EE13" s="63">
        <f>'Input|Benchmarking Data'!EF26</f>
        <v>147956.514</v>
      </c>
      <c r="EF13" s="63">
        <f>'Input|Benchmarking Data'!EG26</f>
        <v>191519.79500000001</v>
      </c>
      <c r="EG13" s="63">
        <f>'Input|Benchmarking Data'!EH26</f>
        <v>203371.86</v>
      </c>
      <c r="EH13" s="63">
        <f>'Input|Benchmarking Data'!EI26</f>
        <v>222412.64300000001</v>
      </c>
      <c r="EI13" s="63">
        <f>'Input|Benchmarking Data'!EJ26</f>
        <v>233849.701</v>
      </c>
      <c r="EJ13" s="63">
        <f>'Input|Benchmarking Data'!EK26</f>
        <v>248377.486889666</v>
      </c>
      <c r="EK13" s="63">
        <f>'Input|Benchmarking Data'!EL26</f>
        <v>211867.16309531001</v>
      </c>
      <c r="EL13" s="63">
        <f>'Input|Benchmarking Data'!EM26</f>
        <v>248667.39895521599</v>
      </c>
      <c r="EM13" s="63">
        <f>'Input|Benchmarking Data'!EN26</f>
        <v>249010.83126000001</v>
      </c>
      <c r="EN13" s="63">
        <f>'Input|Benchmarking Data'!EO26</f>
        <v>261706.81672</v>
      </c>
      <c r="EO13" s="63">
        <f>'Input|Benchmarking Data'!EP26</f>
        <v>81250.614026765543</v>
      </c>
      <c r="EP13" s="63">
        <f>'Input|Benchmarking Data'!EQ26</f>
        <v>103209.38645113776</v>
      </c>
      <c r="EQ13" s="63">
        <f>'Input|Benchmarking Data'!ER26</f>
        <v>116017.52463473017</v>
      </c>
      <c r="ER13" s="63">
        <f>'Input|Benchmarking Data'!ES26</f>
        <v>137883.29635850366</v>
      </c>
      <c r="ES13" s="63">
        <f>'Input|Benchmarking Data'!ET26</f>
        <v>137860.36087647689</v>
      </c>
      <c r="ET13" s="63">
        <f>'Input|Benchmarking Data'!EU26</f>
        <v>143839.81850797526</v>
      </c>
      <c r="EU13" s="63">
        <f>'Input|Benchmarking Data'!EV26</f>
        <v>157205.91921771257</v>
      </c>
      <c r="EV13" s="63">
        <f>'Input|Benchmarking Data'!EW26</f>
        <v>179574.56650939499</v>
      </c>
      <c r="EW13" s="63">
        <f>'Input|Benchmarking Data'!EX26</f>
        <v>189806.67514137062</v>
      </c>
      <c r="EX13" s="63">
        <f>'Input|Benchmarking Data'!EY26</f>
        <v>204651.59938180444</v>
      </c>
      <c r="EY13" s="63">
        <f>'Input|Benchmarking Data'!EZ26</f>
        <v>229428.02527883899</v>
      </c>
      <c r="EZ13" s="63">
        <f>'Input|Benchmarking Data'!FA26</f>
        <v>204947.924709871</v>
      </c>
      <c r="FA13" s="63">
        <f>'Input|Benchmarking Data'!FB26</f>
        <v>193557.933375539</v>
      </c>
      <c r="FB13" s="63">
        <f>'Input|Benchmarking Data'!FC26</f>
        <v>204177.44023405801</v>
      </c>
      <c r="FC13" s="63">
        <f>'Input|Benchmarking Data'!FD26</f>
        <v>48648.823897879505</v>
      </c>
      <c r="FD13" s="63">
        <f>'Input|Benchmarking Data'!FE26</f>
        <v>50748.109417397798</v>
      </c>
      <c r="FE13" s="63">
        <f>'Input|Benchmarking Data'!FF26</f>
        <v>53289.0230297776</v>
      </c>
      <c r="FF13" s="63">
        <f>'Input|Benchmarking Data'!FG26</f>
        <v>61973.7059213752</v>
      </c>
      <c r="FG13" s="63">
        <f>'Input|Benchmarking Data'!FH26</f>
        <v>75037.978098049192</v>
      </c>
      <c r="FH13" s="63">
        <f>'Input|Benchmarking Data'!FI26</f>
        <v>74900.179665433403</v>
      </c>
      <c r="FI13" s="63">
        <f>'Input|Benchmarking Data'!FJ26</f>
        <v>84369.777789408996</v>
      </c>
      <c r="FJ13" s="63">
        <f>'Input|Benchmarking Data'!FK26</f>
        <v>70674.63604085501</v>
      </c>
      <c r="FK13" s="63">
        <f>'Input|Benchmarking Data'!FL26</f>
        <v>74075.862810526407</v>
      </c>
      <c r="FL13" s="63">
        <f>'Input|Benchmarking Data'!FM26</f>
        <v>64088.129960287195</v>
      </c>
      <c r="FM13" s="63">
        <f>'Input|Benchmarking Data'!FN26</f>
        <v>69929.810763066795</v>
      </c>
      <c r="FN13" s="63">
        <f>'Input|Benchmarking Data'!FO26</f>
        <v>93577.683630547996</v>
      </c>
      <c r="FO13" s="63">
        <f>'Input|Benchmarking Data'!FP26</f>
        <v>86416.346934444198</v>
      </c>
      <c r="FP13" s="63">
        <f>'Input|Benchmarking Data'!FQ26</f>
        <v>78404.001088851903</v>
      </c>
      <c r="FQ13" s="63">
        <f>'Input|Benchmarking Data'!FR26</f>
        <v>83237</v>
      </c>
      <c r="FR13" s="63">
        <f>'Input|Benchmarking Data'!FS26</f>
        <v>81473</v>
      </c>
      <c r="FS13" s="63">
        <f>'Input|Benchmarking Data'!FT26</f>
        <v>85413.886309046997</v>
      </c>
      <c r="FT13" s="63">
        <f>'Input|Benchmarking Data'!FU26</f>
        <v>89047.922493129998</v>
      </c>
      <c r="FU13" s="63">
        <f>'Input|Benchmarking Data'!FV26</f>
        <v>96130.066559793398</v>
      </c>
      <c r="FV13" s="63">
        <f>'Input|Benchmarking Data'!FW26</f>
        <v>121992.755514909</v>
      </c>
      <c r="FW13" s="63">
        <f>'Input|Benchmarking Data'!FX26</f>
        <v>126519.882999029</v>
      </c>
      <c r="FX13" s="63">
        <f>'Input|Benchmarking Data'!FY26</f>
        <v>116175.49106407601</v>
      </c>
      <c r="FY13" s="63">
        <f>'Input|Benchmarking Data'!FZ26</f>
        <v>121867.70902049799</v>
      </c>
      <c r="FZ13" s="63">
        <f>'Input|Benchmarking Data'!GA26</f>
        <v>117721.494565381</v>
      </c>
      <c r="GA13" s="63">
        <f>'Input|Benchmarking Data'!GB26</f>
        <v>138427.94329502599</v>
      </c>
      <c r="GB13" s="63">
        <f>'Input|Benchmarking Data'!GC26</f>
        <v>132835.09312937901</v>
      </c>
      <c r="GC13" s="63">
        <f>'Input|Benchmarking Data'!GD26</f>
        <v>108242.14191396099</v>
      </c>
      <c r="GD13" s="63">
        <f>'Input|Benchmarking Data'!GE26</f>
        <v>110815.785</v>
      </c>
    </row>
    <row r="14" spans="2:187" s="36" customFormat="1" ht="12.75" customHeight="1" x14ac:dyDescent="0.25">
      <c r="C14" s="64" t="s">
        <v>97</v>
      </c>
      <c r="D14" s="37" t="s">
        <v>139</v>
      </c>
      <c r="E14" s="63">
        <f>'Input|Benchmarking Data'!F32+'Input|Benchmarking Data'!F33+'Input|Benchmarking Data'!F36</f>
        <v>52190.532504306022</v>
      </c>
      <c r="F14" s="63">
        <f>'Input|Benchmarking Data'!G32+'Input|Benchmarking Data'!G33+'Input|Benchmarking Data'!G36</f>
        <v>47638.86026664517</v>
      </c>
      <c r="G14" s="63">
        <f>'Input|Benchmarking Data'!H32+'Input|Benchmarking Data'!H33+'Input|Benchmarking Data'!H36</f>
        <v>61082.688600796057</v>
      </c>
      <c r="H14" s="63">
        <f>'Input|Benchmarking Data'!I32+'Input|Benchmarking Data'!I33+'Input|Benchmarking Data'!I36</f>
        <v>56513.995241316072</v>
      </c>
      <c r="I14" s="63">
        <f>'Input|Benchmarking Data'!J32+'Input|Benchmarking Data'!J33+'Input|Benchmarking Data'!J36</f>
        <v>74154.156917772954</v>
      </c>
      <c r="J14" s="63">
        <f>'Input|Benchmarking Data'!K32+'Input|Benchmarking Data'!K33+'Input|Benchmarking Data'!K36</f>
        <v>77962.528843504988</v>
      </c>
      <c r="K14" s="63">
        <f>'Input|Benchmarking Data'!L32+'Input|Benchmarking Data'!L33+'Input|Benchmarking Data'!L36</f>
        <v>80497.585465369499</v>
      </c>
      <c r="L14" s="63">
        <f>'Input|Benchmarking Data'!M32+'Input|Benchmarking Data'!M33+'Input|Benchmarking Data'!M36</f>
        <v>90454.843669646463</v>
      </c>
      <c r="M14" s="63">
        <f>'Input|Benchmarking Data'!N32+'Input|Benchmarking Data'!N33+'Input|Benchmarking Data'!N36</f>
        <v>80322.005397124274</v>
      </c>
      <c r="N14" s="63">
        <f>'Input|Benchmarking Data'!O32+'Input|Benchmarking Data'!O33+'Input|Benchmarking Data'!O36</f>
        <v>91412.191940845805</v>
      </c>
      <c r="O14" s="63">
        <f>'Input|Benchmarking Data'!P32+'Input|Benchmarking Data'!P33+'Input|Benchmarking Data'!P36</f>
        <v>99039.479428555584</v>
      </c>
      <c r="P14" s="63">
        <f>'Input|Benchmarking Data'!Q32+'Input|Benchmarking Data'!Q33+'Input|Benchmarking Data'!Q36</f>
        <v>102969.55915859531</v>
      </c>
      <c r="Q14" s="63">
        <f>'Input|Benchmarking Data'!R32+'Input|Benchmarking Data'!R33+'Input|Benchmarking Data'!R36</f>
        <v>95049.146909245377</v>
      </c>
      <c r="R14" s="63">
        <f>'Input|Benchmarking Data'!S32+'Input|Benchmarking Data'!S33+'Input|Benchmarking Data'!S36</f>
        <v>97169.954398334172</v>
      </c>
      <c r="S14" s="63">
        <f>'Input|Benchmarking Data'!T32+'Input|Benchmarking Data'!T33+'Input|Benchmarking Data'!T36</f>
        <v>434212.57540640386</v>
      </c>
      <c r="T14" s="63">
        <f>'Input|Benchmarking Data'!U32+'Input|Benchmarking Data'!U33+'Input|Benchmarking Data'!U36</f>
        <v>429800.40248174698</v>
      </c>
      <c r="U14" s="63">
        <f>'Input|Benchmarking Data'!V32+'Input|Benchmarking Data'!V33+'Input|Benchmarking Data'!V36</f>
        <v>572017.06306287902</v>
      </c>
      <c r="V14" s="63">
        <f>'Input|Benchmarking Data'!W32+'Input|Benchmarking Data'!W33+'Input|Benchmarking Data'!W36</f>
        <v>598799.08215662185</v>
      </c>
      <c r="W14" s="63">
        <f>'Input|Benchmarking Data'!X32+'Input|Benchmarking Data'!X33+'Input|Benchmarking Data'!X36</f>
        <v>784766.83511305298</v>
      </c>
      <c r="X14" s="63">
        <f>'Input|Benchmarking Data'!Y32+'Input|Benchmarking Data'!Y33+'Input|Benchmarking Data'!Y36</f>
        <v>883990.60992023349</v>
      </c>
      <c r="Y14" s="63">
        <f>'Input|Benchmarking Data'!Z32+'Input|Benchmarking Data'!Z33+'Input|Benchmarking Data'!Z36</f>
        <v>1013808.385753025</v>
      </c>
      <c r="Z14" s="63">
        <f>'Input|Benchmarking Data'!AA32+'Input|Benchmarking Data'!AA33+'Input|Benchmarking Data'!AA36</f>
        <v>1164892.892746446</v>
      </c>
      <c r="AA14" s="63">
        <f>'Input|Benchmarking Data'!AB32+'Input|Benchmarking Data'!AB33+'Input|Benchmarking Data'!AB36</f>
        <v>984866.02100402245</v>
      </c>
      <c r="AB14" s="63">
        <f>'Input|Benchmarking Data'!AC32+'Input|Benchmarking Data'!AC33+'Input|Benchmarking Data'!AC36</f>
        <v>1101348.3966497718</v>
      </c>
      <c r="AC14" s="63">
        <f>'Input|Benchmarking Data'!AD32+'Input|Benchmarking Data'!AD33+'Input|Benchmarking Data'!AD36</f>
        <v>1116430.5063420041</v>
      </c>
      <c r="AD14" s="63">
        <f>'Input|Benchmarking Data'!AE32+'Input|Benchmarking Data'!AE33+'Input|Benchmarking Data'!AE36</f>
        <v>1179379.0193090644</v>
      </c>
      <c r="AE14" s="63">
        <f>'Input|Benchmarking Data'!AF32+'Input|Benchmarking Data'!AF33+'Input|Benchmarking Data'!AF36</f>
        <v>1009555.9560214444</v>
      </c>
      <c r="AF14" s="63">
        <f>'Input|Benchmarking Data'!AG32+'Input|Benchmarking Data'!AG33+'Input|Benchmarking Data'!AG36</f>
        <v>1027316.316469927</v>
      </c>
      <c r="AG14" s="63">
        <f>'Input|Benchmarking Data'!AH32+'Input|Benchmarking Data'!AH33+'Input|Benchmarking Data'!AH36</f>
        <v>89283.394081301201</v>
      </c>
      <c r="AH14" s="63">
        <f>'Input|Benchmarking Data'!AI32+'Input|Benchmarking Data'!AI33+'Input|Benchmarking Data'!AI36</f>
        <v>84698.973297971519</v>
      </c>
      <c r="AI14" s="63">
        <f>'Input|Benchmarking Data'!AJ32+'Input|Benchmarking Data'!AJ33+'Input|Benchmarking Data'!AJ36</f>
        <v>114501.36379155831</v>
      </c>
      <c r="AJ14" s="63">
        <f>'Input|Benchmarking Data'!AK32+'Input|Benchmarking Data'!AK33+'Input|Benchmarking Data'!AK36</f>
        <v>93080.728976746526</v>
      </c>
      <c r="AK14" s="63">
        <f>'Input|Benchmarking Data'!AL32+'Input|Benchmarking Data'!AL33+'Input|Benchmarking Data'!AL36</f>
        <v>139500.24900651062</v>
      </c>
      <c r="AL14" s="63">
        <f>'Input|Benchmarking Data'!AM32+'Input|Benchmarking Data'!AM33+'Input|Benchmarking Data'!AM36</f>
        <v>125062.36016786862</v>
      </c>
      <c r="AM14" s="63">
        <f>'Input|Benchmarking Data'!AN32+'Input|Benchmarking Data'!AN33+'Input|Benchmarking Data'!AN36</f>
        <v>119321.05882106816</v>
      </c>
      <c r="AN14" s="63">
        <f>'Input|Benchmarking Data'!AO32+'Input|Benchmarking Data'!AO33+'Input|Benchmarking Data'!AO36</f>
        <v>128019.85243186285</v>
      </c>
      <c r="AO14" s="63">
        <f>'Input|Benchmarking Data'!AP32+'Input|Benchmarking Data'!AP33+'Input|Benchmarking Data'!AP36</f>
        <v>129622.95332603468</v>
      </c>
      <c r="AP14" s="63">
        <f>'Input|Benchmarking Data'!AQ32+'Input|Benchmarking Data'!AQ33+'Input|Benchmarking Data'!AQ36</f>
        <v>130308.72914390205</v>
      </c>
      <c r="AQ14" s="63">
        <f>'Input|Benchmarking Data'!AR32+'Input|Benchmarking Data'!AR33+'Input|Benchmarking Data'!AR36</f>
        <v>144107.00953836791</v>
      </c>
      <c r="AR14" s="63">
        <f>'Input|Benchmarking Data'!AS32+'Input|Benchmarking Data'!AS33+'Input|Benchmarking Data'!AS36</f>
        <v>169120.08386898579</v>
      </c>
      <c r="AS14" s="63">
        <f>'Input|Benchmarking Data'!AT32+'Input|Benchmarking Data'!AT33+'Input|Benchmarking Data'!AT36</f>
        <v>149711.17147569981</v>
      </c>
      <c r="AT14" s="63">
        <f>'Input|Benchmarking Data'!AU32+'Input|Benchmarking Data'!AU33+'Input|Benchmarking Data'!AU36</f>
        <v>150808.0340970371</v>
      </c>
      <c r="AU14" s="63">
        <f>'Input|Benchmarking Data'!AV32+'Input|Benchmarking Data'!AV33+'Input|Benchmarking Data'!AV36</f>
        <v>239887.61203733858</v>
      </c>
      <c r="AV14" s="63">
        <f>'Input|Benchmarking Data'!AW32+'Input|Benchmarking Data'!AW33+'Input|Benchmarking Data'!AW36</f>
        <v>233930.41465212445</v>
      </c>
      <c r="AW14" s="63">
        <f>'Input|Benchmarking Data'!AX32+'Input|Benchmarking Data'!AX33+'Input|Benchmarking Data'!AX36</f>
        <v>308667.84199723566</v>
      </c>
      <c r="AX14" s="63">
        <f>'Input|Benchmarking Data'!AY32+'Input|Benchmarking Data'!AY33+'Input|Benchmarking Data'!AY36</f>
        <v>295353.23429430369</v>
      </c>
      <c r="AY14" s="63">
        <f>'Input|Benchmarking Data'!AZ32+'Input|Benchmarking Data'!AZ33+'Input|Benchmarking Data'!AZ36</f>
        <v>418285.13469348929</v>
      </c>
      <c r="AZ14" s="63">
        <f>'Input|Benchmarking Data'!BA32+'Input|Benchmarking Data'!BA33+'Input|Benchmarking Data'!BA36</f>
        <v>402133.83607925818</v>
      </c>
      <c r="BA14" s="63">
        <f>'Input|Benchmarking Data'!BB32+'Input|Benchmarking Data'!BB33+'Input|Benchmarking Data'!BB36</f>
        <v>405186.97632310871</v>
      </c>
      <c r="BB14" s="63">
        <f>'Input|Benchmarking Data'!BC32+'Input|Benchmarking Data'!BC33+'Input|Benchmarking Data'!BC36</f>
        <v>449013.22310426534</v>
      </c>
      <c r="BC14" s="63">
        <f>'Input|Benchmarking Data'!BD32+'Input|Benchmarking Data'!BD33+'Input|Benchmarking Data'!BD36</f>
        <v>386432.64624025126</v>
      </c>
      <c r="BD14" s="63">
        <f>'Input|Benchmarking Data'!BE32+'Input|Benchmarking Data'!BE33+'Input|Benchmarking Data'!BE36</f>
        <v>395428.9349149972</v>
      </c>
      <c r="BE14" s="63">
        <f>'Input|Benchmarking Data'!BF32+'Input|Benchmarking Data'!BF33+'Input|Benchmarking Data'!BF36</f>
        <v>420685.65490529453</v>
      </c>
      <c r="BF14" s="63">
        <f>'Input|Benchmarking Data'!BG32+'Input|Benchmarking Data'!BG33+'Input|Benchmarking Data'!BG36</f>
        <v>456221.82171416178</v>
      </c>
      <c r="BG14" s="63">
        <f>'Input|Benchmarking Data'!BH32+'Input|Benchmarking Data'!BH33+'Input|Benchmarking Data'!BH36</f>
        <v>404139.00241268054</v>
      </c>
      <c r="BH14" s="63">
        <f>'Input|Benchmarking Data'!BI32+'Input|Benchmarking Data'!BI33+'Input|Benchmarking Data'!BI36</f>
        <v>418665.21488485654</v>
      </c>
      <c r="BI14" s="63">
        <f>'Input|Benchmarking Data'!BJ32+'Input|Benchmarking Data'!BJ33+'Input|Benchmarking Data'!BJ36</f>
        <v>337130.5995170247</v>
      </c>
      <c r="BJ14" s="63">
        <f>'Input|Benchmarking Data'!BK32+'Input|Benchmarking Data'!BK33+'Input|Benchmarking Data'!BK36</f>
        <v>399024.84178352461</v>
      </c>
      <c r="BK14" s="63">
        <f>'Input|Benchmarking Data'!BL32+'Input|Benchmarking Data'!BL33+'Input|Benchmarking Data'!BL36</f>
        <v>364169.09504295536</v>
      </c>
      <c r="BL14" s="63">
        <f>'Input|Benchmarking Data'!BM32+'Input|Benchmarking Data'!BM33+'Input|Benchmarking Data'!BM36</f>
        <v>522166.46425787557</v>
      </c>
      <c r="BM14" s="63">
        <f>'Input|Benchmarking Data'!BN32+'Input|Benchmarking Data'!BN33+'Input|Benchmarking Data'!BN36</f>
        <v>508896.57091073971</v>
      </c>
      <c r="BN14" s="63">
        <f>'Input|Benchmarking Data'!BO32+'Input|Benchmarking Data'!BO33+'Input|Benchmarking Data'!BO36</f>
        <v>590283.37479831371</v>
      </c>
      <c r="BO14" s="63">
        <f>'Input|Benchmarking Data'!BP32+'Input|Benchmarking Data'!BP33+'Input|Benchmarking Data'!BP36</f>
        <v>760920.73805391206</v>
      </c>
      <c r="BP14" s="63">
        <f>'Input|Benchmarking Data'!BQ32+'Input|Benchmarking Data'!BQ33+'Input|Benchmarking Data'!BQ36</f>
        <v>638462.83128127782</v>
      </c>
      <c r="BQ14" s="63">
        <f>'Input|Benchmarking Data'!BR32+'Input|Benchmarking Data'!BR33+'Input|Benchmarking Data'!BR36</f>
        <v>559473.85490544536</v>
      </c>
      <c r="BR14" s="63">
        <f>'Input|Benchmarking Data'!BS32+'Input|Benchmarking Data'!BS33+'Input|Benchmarking Data'!BS36</f>
        <v>740585.35512144165</v>
      </c>
      <c r="BS14" s="63">
        <f>'Input|Benchmarking Data'!BT32+'Input|Benchmarking Data'!BT33+'Input|Benchmarking Data'!BT36</f>
        <v>601331.58281315072</v>
      </c>
      <c r="BT14" s="63">
        <f>'Input|Benchmarking Data'!BU32+'Input|Benchmarking Data'!BU33+'Input|Benchmarking Data'!BU36</f>
        <v>652684.78319145588</v>
      </c>
      <c r="BU14" s="63">
        <f>'Input|Benchmarking Data'!BV32+'Input|Benchmarking Data'!BV33+'Input|Benchmarking Data'!BV36</f>
        <v>608490.32611484127</v>
      </c>
      <c r="BV14" s="63">
        <f>'Input|Benchmarking Data'!BW32+'Input|Benchmarking Data'!BW33+'Input|Benchmarking Data'!BW36</f>
        <v>634798.18325483822</v>
      </c>
      <c r="BW14" s="63">
        <f>'Input|Benchmarking Data'!BX32+'Input|Benchmarking Data'!BX33+'Input|Benchmarking Data'!BX36</f>
        <v>383445.45296965644</v>
      </c>
      <c r="BX14" s="63">
        <f>'Input|Benchmarking Data'!BY32+'Input|Benchmarking Data'!BY33+'Input|Benchmarking Data'!BY36</f>
        <v>438051.18569653691</v>
      </c>
      <c r="BY14" s="63">
        <f>'Input|Benchmarking Data'!BZ32+'Input|Benchmarking Data'!BZ33+'Input|Benchmarking Data'!BZ36</f>
        <v>385007.46848060202</v>
      </c>
      <c r="BZ14" s="63">
        <f>'Input|Benchmarking Data'!CA32+'Input|Benchmarking Data'!CA33+'Input|Benchmarking Data'!CA36</f>
        <v>565463.83465557639</v>
      </c>
      <c r="CA14" s="63">
        <f>'Input|Benchmarking Data'!CB32+'Input|Benchmarking Data'!CB33+'Input|Benchmarking Data'!CB36</f>
        <v>545388.44968950225</v>
      </c>
      <c r="CB14" s="63">
        <f>'Input|Benchmarking Data'!CC32+'Input|Benchmarking Data'!CC33+'Input|Benchmarking Data'!CC36</f>
        <v>596047.20973622624</v>
      </c>
      <c r="CC14" s="63">
        <f>'Input|Benchmarking Data'!CD32+'Input|Benchmarking Data'!CD33+'Input|Benchmarking Data'!CD36</f>
        <v>780997.64226842218</v>
      </c>
      <c r="CD14" s="63">
        <f>'Input|Benchmarking Data'!CE32+'Input|Benchmarking Data'!CE33+'Input|Benchmarking Data'!CE36</f>
        <v>639916.44004751369</v>
      </c>
      <c r="CE14" s="63">
        <f>'Input|Benchmarking Data'!CF32+'Input|Benchmarking Data'!CF33+'Input|Benchmarking Data'!CF36</f>
        <v>561352.44758618495</v>
      </c>
      <c r="CF14" s="63">
        <f>'Input|Benchmarking Data'!CG32+'Input|Benchmarking Data'!CG33+'Input|Benchmarking Data'!CG36</f>
        <v>651181.66381683096</v>
      </c>
      <c r="CG14" s="63">
        <f>'Input|Benchmarking Data'!CH32+'Input|Benchmarking Data'!CH33+'Input|Benchmarking Data'!CH36</f>
        <v>626985.69128020084</v>
      </c>
      <c r="CH14" s="63">
        <f>'Input|Benchmarking Data'!CI32+'Input|Benchmarking Data'!CI33+'Input|Benchmarking Data'!CI36</f>
        <v>677465.81280900585</v>
      </c>
      <c r="CI14" s="63">
        <f>'Input|Benchmarking Data'!CJ32+'Input|Benchmarking Data'!CJ33+'Input|Benchmarking Data'!CJ36</f>
        <v>620607.29367628391</v>
      </c>
      <c r="CJ14" s="63">
        <f>'Input|Benchmarking Data'!CK32+'Input|Benchmarking Data'!CK33+'Input|Benchmarking Data'!CK36</f>
        <v>642536.96377646551</v>
      </c>
      <c r="CK14" s="63">
        <f>'Input|Benchmarking Data'!CL32+'Input|Benchmarking Data'!CL33+'Input|Benchmarking Data'!CL36</f>
        <v>279644.02494475222</v>
      </c>
      <c r="CL14" s="63">
        <f>'Input|Benchmarking Data'!CM32+'Input|Benchmarking Data'!CM33+'Input|Benchmarking Data'!CM36</f>
        <v>276559.08801388083</v>
      </c>
      <c r="CM14" s="63">
        <f>'Input|Benchmarking Data'!CN32+'Input|Benchmarking Data'!CN33+'Input|Benchmarking Data'!CN36</f>
        <v>376123.26404653152</v>
      </c>
      <c r="CN14" s="63">
        <f>'Input|Benchmarking Data'!CO32+'Input|Benchmarking Data'!CO33+'Input|Benchmarking Data'!CO36</f>
        <v>378156.39809381124</v>
      </c>
      <c r="CO14" s="63">
        <f>'Input|Benchmarking Data'!CP32+'Input|Benchmarking Data'!CP33+'Input|Benchmarking Data'!CP36</f>
        <v>539425.90156311064</v>
      </c>
      <c r="CP14" s="63">
        <f>'Input|Benchmarking Data'!CQ32+'Input|Benchmarking Data'!CQ33+'Input|Benchmarking Data'!CQ36</f>
        <v>583846.05005933391</v>
      </c>
      <c r="CQ14" s="63">
        <f>'Input|Benchmarking Data'!CR32+'Input|Benchmarking Data'!CR33+'Input|Benchmarking Data'!CR36</f>
        <v>563482.77515496314</v>
      </c>
      <c r="CR14" s="63">
        <f>'Input|Benchmarking Data'!CS32+'Input|Benchmarking Data'!CS33+'Input|Benchmarking Data'!CS36</f>
        <v>655404.38196089643</v>
      </c>
      <c r="CS14" s="63">
        <f>'Input|Benchmarking Data'!CT32+'Input|Benchmarking Data'!CT33+'Input|Benchmarking Data'!CT36</f>
        <v>661582.53505036491</v>
      </c>
      <c r="CT14" s="63">
        <f>'Input|Benchmarking Data'!CU32+'Input|Benchmarking Data'!CU33+'Input|Benchmarking Data'!CU36</f>
        <v>556603.07060279325</v>
      </c>
      <c r="CU14" s="63">
        <f>'Input|Benchmarking Data'!CV32+'Input|Benchmarking Data'!CV33+'Input|Benchmarking Data'!CV36</f>
        <v>598816.03915208962</v>
      </c>
      <c r="CV14" s="63">
        <f>'Input|Benchmarking Data'!CW32+'Input|Benchmarking Data'!CW33+'Input|Benchmarking Data'!CW36</f>
        <v>647852.40840048529</v>
      </c>
      <c r="CW14" s="63">
        <f>'Input|Benchmarking Data'!CX32+'Input|Benchmarking Data'!CX33+'Input|Benchmarking Data'!CX36</f>
        <v>571987.87221676623</v>
      </c>
      <c r="CX14" s="63">
        <f>'Input|Benchmarking Data'!CY32+'Input|Benchmarking Data'!CY33+'Input|Benchmarking Data'!CY36</f>
        <v>592948.64944539883</v>
      </c>
      <c r="CY14" s="63">
        <f>'Input|Benchmarking Data'!CZ32+'Input|Benchmarking Data'!CZ33+'Input|Benchmarking Data'!CZ36</f>
        <v>52950.586130253432</v>
      </c>
      <c r="CZ14" s="63">
        <f>'Input|Benchmarking Data'!DA32+'Input|Benchmarking Data'!DA33+'Input|Benchmarking Data'!DA36</f>
        <v>52548.603393678728</v>
      </c>
      <c r="DA14" s="63">
        <f>'Input|Benchmarking Data'!DB32+'Input|Benchmarking Data'!DB33+'Input|Benchmarking Data'!DB36</f>
        <v>72833.942897595436</v>
      </c>
      <c r="DB14" s="63">
        <f>'Input|Benchmarking Data'!DC32+'Input|Benchmarking Data'!DC33+'Input|Benchmarking Data'!DC36</f>
        <v>57861.761313501738</v>
      </c>
      <c r="DC14" s="63">
        <f>'Input|Benchmarking Data'!DD32+'Input|Benchmarking Data'!DD33+'Input|Benchmarking Data'!DD36</f>
        <v>86188.692439994513</v>
      </c>
      <c r="DD14" s="63">
        <f>'Input|Benchmarking Data'!DE32+'Input|Benchmarking Data'!DE33+'Input|Benchmarking Data'!DE36</f>
        <v>80303.587859280873</v>
      </c>
      <c r="DE14" s="63">
        <f>'Input|Benchmarking Data'!DF32+'Input|Benchmarking Data'!DF33+'Input|Benchmarking Data'!DF36</f>
        <v>83147.82016107961</v>
      </c>
      <c r="DF14" s="63">
        <f>'Input|Benchmarking Data'!DG32+'Input|Benchmarking Data'!DG33+'Input|Benchmarking Data'!DG36</f>
        <v>96105.454192432604</v>
      </c>
      <c r="DG14" s="63">
        <f>'Input|Benchmarking Data'!DH32+'Input|Benchmarking Data'!DH33+'Input|Benchmarking Data'!DH36</f>
        <v>102818.18473402952</v>
      </c>
      <c r="DH14" s="63">
        <f>'Input|Benchmarking Data'!DI32+'Input|Benchmarking Data'!DI33+'Input|Benchmarking Data'!DI36</f>
        <v>103691.75584583197</v>
      </c>
      <c r="DI14" s="63">
        <f>'Input|Benchmarking Data'!DJ32+'Input|Benchmarking Data'!DJ33+'Input|Benchmarking Data'!DJ36</f>
        <v>121355.47217346187</v>
      </c>
      <c r="DJ14" s="63">
        <f>'Input|Benchmarking Data'!DK32+'Input|Benchmarking Data'!DK33+'Input|Benchmarking Data'!DK36</f>
        <v>118403.83555773068</v>
      </c>
      <c r="DK14" s="63">
        <f>'Input|Benchmarking Data'!DL32+'Input|Benchmarking Data'!DL33+'Input|Benchmarking Data'!DL36</f>
        <v>115018.17513230946</v>
      </c>
      <c r="DL14" s="63">
        <f>'Input|Benchmarking Data'!DM32+'Input|Benchmarking Data'!DM33+'Input|Benchmarking Data'!DM36</f>
        <v>120032.353065884</v>
      </c>
      <c r="DM14" s="63">
        <f>'Input|Benchmarking Data'!DN32+'Input|Benchmarking Data'!DN33+'Input|Benchmarking Data'!DN36</f>
        <v>142937.96836610674</v>
      </c>
      <c r="DN14" s="63">
        <f>'Input|Benchmarking Data'!DO32+'Input|Benchmarking Data'!DO33+'Input|Benchmarking Data'!DO36</f>
        <v>139347.0540153156</v>
      </c>
      <c r="DO14" s="63">
        <f>'Input|Benchmarking Data'!DP32+'Input|Benchmarking Data'!DP33+'Input|Benchmarking Data'!DP36</f>
        <v>194745.08929749002</v>
      </c>
      <c r="DP14" s="63">
        <f>'Input|Benchmarking Data'!DQ32+'Input|Benchmarking Data'!DQ33+'Input|Benchmarking Data'!DQ36</f>
        <v>160013.57936433872</v>
      </c>
      <c r="DQ14" s="63">
        <f>'Input|Benchmarking Data'!DR32+'Input|Benchmarking Data'!DR33+'Input|Benchmarking Data'!DR36</f>
        <v>240021.63844130785</v>
      </c>
      <c r="DR14" s="63">
        <f>'Input|Benchmarking Data'!DS32+'Input|Benchmarking Data'!DS33+'Input|Benchmarking Data'!DS36</f>
        <v>222712.22960716643</v>
      </c>
      <c r="DS14" s="63">
        <f>'Input|Benchmarking Data'!DT32+'Input|Benchmarking Data'!DT33+'Input|Benchmarking Data'!DT36</f>
        <v>216883.51040023734</v>
      </c>
      <c r="DT14" s="63">
        <f>'Input|Benchmarking Data'!DU32+'Input|Benchmarking Data'!DU33+'Input|Benchmarking Data'!DU36</f>
        <v>238121.42245820834</v>
      </c>
      <c r="DU14" s="63">
        <f>'Input|Benchmarking Data'!DV32+'Input|Benchmarking Data'!DV33+'Input|Benchmarking Data'!DV36</f>
        <v>241837.82805499688</v>
      </c>
      <c r="DV14" s="63">
        <f>'Input|Benchmarking Data'!DW32+'Input|Benchmarking Data'!DW33+'Input|Benchmarking Data'!DW36</f>
        <v>247900.07457864517</v>
      </c>
      <c r="DW14" s="63">
        <f>'Input|Benchmarking Data'!DX32+'Input|Benchmarking Data'!DX33+'Input|Benchmarking Data'!DX36</f>
        <v>273315.55390206294</v>
      </c>
      <c r="DX14" s="63">
        <f>'Input|Benchmarking Data'!DY32+'Input|Benchmarking Data'!DY33+'Input|Benchmarking Data'!DY36</f>
        <v>308881.06101419276</v>
      </c>
      <c r="DY14" s="63">
        <f>'Input|Benchmarking Data'!DZ32+'Input|Benchmarking Data'!DZ33+'Input|Benchmarking Data'!DZ36</f>
        <v>287439.18521608447</v>
      </c>
      <c r="DZ14" s="63">
        <f>'Input|Benchmarking Data'!EA32+'Input|Benchmarking Data'!EA33+'Input|Benchmarking Data'!EA36</f>
        <v>306282.52565027447</v>
      </c>
      <c r="EA14" s="63">
        <f>'Input|Benchmarking Data'!EB32+'Input|Benchmarking Data'!EB33+'Input|Benchmarking Data'!EB36</f>
        <v>262328.86703637755</v>
      </c>
      <c r="EB14" s="63">
        <f>'Input|Benchmarking Data'!EC32+'Input|Benchmarking Data'!EC33+'Input|Benchmarking Data'!EC36</f>
        <v>292047.0862246179</v>
      </c>
      <c r="EC14" s="63">
        <f>'Input|Benchmarking Data'!ED32+'Input|Benchmarking Data'!ED33+'Input|Benchmarking Data'!ED36</f>
        <v>256505.81952363515</v>
      </c>
      <c r="ED14" s="63">
        <f>'Input|Benchmarking Data'!EE32+'Input|Benchmarking Data'!EE33+'Input|Benchmarking Data'!EE36</f>
        <v>356344.36950102902</v>
      </c>
      <c r="EE14" s="63">
        <f>'Input|Benchmarking Data'!EF32+'Input|Benchmarking Data'!EF33+'Input|Benchmarking Data'!EF36</f>
        <v>341308.72183050943</v>
      </c>
      <c r="EF14" s="63">
        <f>'Input|Benchmarking Data'!EG32+'Input|Benchmarking Data'!EG33+'Input|Benchmarking Data'!EG36</f>
        <v>335978.81329755008</v>
      </c>
      <c r="EG14" s="63">
        <f>'Input|Benchmarking Data'!EH32+'Input|Benchmarking Data'!EH33+'Input|Benchmarking Data'!EH36</f>
        <v>420582.70937451278</v>
      </c>
      <c r="EH14" s="63">
        <f>'Input|Benchmarking Data'!EI32+'Input|Benchmarking Data'!EI33+'Input|Benchmarking Data'!EI36</f>
        <v>369023.70586700446</v>
      </c>
      <c r="EI14" s="63">
        <f>'Input|Benchmarking Data'!EJ32+'Input|Benchmarking Data'!EJ33+'Input|Benchmarking Data'!EJ36</f>
        <v>338767.15084009455</v>
      </c>
      <c r="EJ14" s="63">
        <f>'Input|Benchmarking Data'!EK32+'Input|Benchmarking Data'!EK33+'Input|Benchmarking Data'!EK36</f>
        <v>440678.59258944337</v>
      </c>
      <c r="EK14" s="63">
        <f>'Input|Benchmarking Data'!EL32+'Input|Benchmarking Data'!EL33+'Input|Benchmarking Data'!EL36</f>
        <v>353852.18526829785</v>
      </c>
      <c r="EL14" s="63">
        <f>'Input|Benchmarking Data'!EM32+'Input|Benchmarking Data'!EM33+'Input|Benchmarking Data'!EM36</f>
        <v>439411.12766450667</v>
      </c>
      <c r="EM14" s="63">
        <f>'Input|Benchmarking Data'!EN32+'Input|Benchmarking Data'!EN33+'Input|Benchmarking Data'!EN36</f>
        <v>417395.21383525466</v>
      </c>
      <c r="EN14" s="63">
        <f>'Input|Benchmarking Data'!EO32+'Input|Benchmarking Data'!EO33+'Input|Benchmarking Data'!EO36</f>
        <v>435882.65833582991</v>
      </c>
      <c r="EO14" s="63">
        <f>'Input|Benchmarking Data'!EP32+'Input|Benchmarking Data'!EP33+'Input|Benchmarking Data'!EP36</f>
        <v>121794.64084707004</v>
      </c>
      <c r="EP14" s="63">
        <f>'Input|Benchmarking Data'!EQ32+'Input|Benchmarking Data'!EQ33+'Input|Benchmarking Data'!EQ36</f>
        <v>124101.74786568953</v>
      </c>
      <c r="EQ14" s="63">
        <f>'Input|Benchmarking Data'!ER32+'Input|Benchmarking Data'!ER33+'Input|Benchmarking Data'!ER36</f>
        <v>183406.17142398955</v>
      </c>
      <c r="ER14" s="63">
        <f>'Input|Benchmarking Data'!ES32+'Input|Benchmarking Data'!ES33+'Input|Benchmarking Data'!ES36</f>
        <v>152484.5806376785</v>
      </c>
      <c r="ES14" s="63">
        <f>'Input|Benchmarking Data'!ET32+'Input|Benchmarking Data'!ET33+'Input|Benchmarking Data'!ET36</f>
        <v>244071.34443683093</v>
      </c>
      <c r="ET14" s="63">
        <f>'Input|Benchmarking Data'!EU32+'Input|Benchmarking Data'!EU33+'Input|Benchmarking Data'!EU36</f>
        <v>278345.77521938458</v>
      </c>
      <c r="EU14" s="63">
        <f>'Input|Benchmarking Data'!EV32+'Input|Benchmarking Data'!EV33+'Input|Benchmarking Data'!EV36</f>
        <v>239243.22632717801</v>
      </c>
      <c r="EV14" s="63">
        <f>'Input|Benchmarking Data'!EW32+'Input|Benchmarking Data'!EW33+'Input|Benchmarking Data'!EW36</f>
        <v>270282.98613774288</v>
      </c>
      <c r="EW14" s="63">
        <f>'Input|Benchmarking Data'!EX32+'Input|Benchmarking Data'!EX33+'Input|Benchmarking Data'!EX36</f>
        <v>274471.00451992836</v>
      </c>
      <c r="EX14" s="63">
        <f>'Input|Benchmarking Data'!EY32+'Input|Benchmarking Data'!EY33+'Input|Benchmarking Data'!EY36</f>
        <v>274706.92444560089</v>
      </c>
      <c r="EY14" s="63">
        <f>'Input|Benchmarking Data'!EZ32+'Input|Benchmarking Data'!EZ33+'Input|Benchmarking Data'!EZ36</f>
        <v>338774.77335013071</v>
      </c>
      <c r="EZ14" s="63">
        <f>'Input|Benchmarking Data'!FA32+'Input|Benchmarking Data'!FA33+'Input|Benchmarking Data'!FA36</f>
        <v>350260.93831305031</v>
      </c>
      <c r="FA14" s="63">
        <f>'Input|Benchmarking Data'!FB32+'Input|Benchmarking Data'!FB33+'Input|Benchmarking Data'!FB36</f>
        <v>327278.55091466702</v>
      </c>
      <c r="FB14" s="63">
        <f>'Input|Benchmarking Data'!FC32+'Input|Benchmarking Data'!FC33+'Input|Benchmarking Data'!FC36</f>
        <v>335137.85278178513</v>
      </c>
      <c r="FC14" s="63">
        <f>'Input|Benchmarking Data'!FD32+'Input|Benchmarking Data'!FD33+'Input|Benchmarking Data'!FD36</f>
        <v>87278.041709921192</v>
      </c>
      <c r="FD14" s="63">
        <f>'Input|Benchmarking Data'!FE32+'Input|Benchmarking Data'!FE33+'Input|Benchmarking Data'!FE36</f>
        <v>102237.52251130468</v>
      </c>
      <c r="FE14" s="63">
        <f>'Input|Benchmarking Data'!FF32+'Input|Benchmarking Data'!FF33+'Input|Benchmarking Data'!FF36</f>
        <v>101090.5411470882</v>
      </c>
      <c r="FF14" s="63">
        <f>'Input|Benchmarking Data'!FG32+'Input|Benchmarking Data'!FG33+'Input|Benchmarking Data'!FG36</f>
        <v>101364.61370951962</v>
      </c>
      <c r="FG14" s="63">
        <f>'Input|Benchmarking Data'!FH32+'Input|Benchmarking Data'!FH33+'Input|Benchmarking Data'!FH36</f>
        <v>128041.49704185598</v>
      </c>
      <c r="FH14" s="63">
        <f>'Input|Benchmarking Data'!FI32+'Input|Benchmarking Data'!FI33+'Input|Benchmarking Data'!FI36</f>
        <v>145134.50633976932</v>
      </c>
      <c r="FI14" s="63">
        <f>'Input|Benchmarking Data'!FJ32+'Input|Benchmarking Data'!FJ33+'Input|Benchmarking Data'!FJ36</f>
        <v>143247.23293546244</v>
      </c>
      <c r="FJ14" s="63">
        <f>'Input|Benchmarking Data'!FK32+'Input|Benchmarking Data'!FK33+'Input|Benchmarking Data'!FK36</f>
        <v>160414.22984359032</v>
      </c>
      <c r="FK14" s="63">
        <f>'Input|Benchmarking Data'!FL32+'Input|Benchmarking Data'!FL33+'Input|Benchmarking Data'!FL36</f>
        <v>133748.8479412591</v>
      </c>
      <c r="FL14" s="63">
        <f>'Input|Benchmarking Data'!FM32+'Input|Benchmarking Data'!FM33+'Input|Benchmarking Data'!FM36</f>
        <v>137607.18990423268</v>
      </c>
      <c r="FM14" s="63">
        <f>'Input|Benchmarking Data'!FN32+'Input|Benchmarking Data'!FN33+'Input|Benchmarking Data'!FN36</f>
        <v>153229.60008718041</v>
      </c>
      <c r="FN14" s="63">
        <f>'Input|Benchmarking Data'!FO32+'Input|Benchmarking Data'!FO33+'Input|Benchmarking Data'!FO36</f>
        <v>151677.14680422161</v>
      </c>
      <c r="FO14" s="63">
        <f>'Input|Benchmarking Data'!FP32+'Input|Benchmarking Data'!FP33+'Input|Benchmarking Data'!FP36</f>
        <v>129999.94915670657</v>
      </c>
      <c r="FP14" s="63">
        <f>'Input|Benchmarking Data'!FQ32+'Input|Benchmarking Data'!FQ33+'Input|Benchmarking Data'!FQ36</f>
        <v>156699.27627629484</v>
      </c>
      <c r="FQ14" s="63">
        <f>'Input|Benchmarking Data'!FR32+'Input|Benchmarking Data'!FR33+'Input|Benchmarking Data'!FR36</f>
        <v>123065.68190457433</v>
      </c>
      <c r="FR14" s="63">
        <f>'Input|Benchmarking Data'!FS32+'Input|Benchmarking Data'!FS33+'Input|Benchmarking Data'!FS36</f>
        <v>118224.31118090975</v>
      </c>
      <c r="FS14" s="63">
        <f>'Input|Benchmarking Data'!FT32+'Input|Benchmarking Data'!FT33+'Input|Benchmarking Data'!FT36</f>
        <v>162480.71811066312</v>
      </c>
      <c r="FT14" s="63">
        <f>'Input|Benchmarking Data'!FU32+'Input|Benchmarking Data'!FU33+'Input|Benchmarking Data'!FU36</f>
        <v>122733.31353437551</v>
      </c>
      <c r="FU14" s="63">
        <f>'Input|Benchmarking Data'!FV32+'Input|Benchmarking Data'!FV33+'Input|Benchmarking Data'!FV36</f>
        <v>179381.02620513926</v>
      </c>
      <c r="FV14" s="63">
        <f>'Input|Benchmarking Data'!FW32+'Input|Benchmarking Data'!FW33+'Input|Benchmarking Data'!FW36</f>
        <v>158007.8396578175</v>
      </c>
      <c r="FW14" s="63">
        <f>'Input|Benchmarking Data'!FX32+'Input|Benchmarking Data'!FX33+'Input|Benchmarking Data'!FX36</f>
        <v>163974.90432645896</v>
      </c>
      <c r="FX14" s="63">
        <f>'Input|Benchmarking Data'!FY32+'Input|Benchmarking Data'!FY33+'Input|Benchmarking Data'!FY36</f>
        <v>182242.24101372011</v>
      </c>
      <c r="FY14" s="63">
        <f>'Input|Benchmarking Data'!FZ32+'Input|Benchmarking Data'!FZ33+'Input|Benchmarking Data'!FZ36</f>
        <v>190491.22327872514</v>
      </c>
      <c r="FZ14" s="63">
        <f>'Input|Benchmarking Data'!GA32+'Input|Benchmarking Data'!GA33+'Input|Benchmarking Data'!GA36</f>
        <v>198977.59177134774</v>
      </c>
      <c r="GA14" s="63">
        <f>'Input|Benchmarking Data'!GB32+'Input|Benchmarking Data'!GB33+'Input|Benchmarking Data'!GB36</f>
        <v>229988.35725562254</v>
      </c>
      <c r="GB14" s="63">
        <f>'Input|Benchmarking Data'!GC32+'Input|Benchmarking Data'!GC33+'Input|Benchmarking Data'!GC36</f>
        <v>223446.21132544291</v>
      </c>
      <c r="GC14" s="63">
        <f>'Input|Benchmarking Data'!GD32+'Input|Benchmarking Data'!GD33+'Input|Benchmarking Data'!GD36</f>
        <v>211263.4172165537</v>
      </c>
      <c r="GD14" s="63">
        <f>'Input|Benchmarking Data'!GE32+'Input|Benchmarking Data'!GE33+'Input|Benchmarking Data'!GE36</f>
        <v>214082.03516629577</v>
      </c>
    </row>
    <row r="15" spans="2:187" s="36" customFormat="1" ht="12.75" customHeight="1" x14ac:dyDescent="0.25">
      <c r="C15" s="64" t="s">
        <v>97</v>
      </c>
      <c r="D15" s="65" t="s">
        <v>55</v>
      </c>
      <c r="E15" s="66">
        <f t="shared" ref="E15:AJ15" si="12">E13+E14</f>
        <v>84834.904965584123</v>
      </c>
      <c r="F15" s="66">
        <f t="shared" si="12"/>
        <v>81628.643952475162</v>
      </c>
      <c r="G15" s="66">
        <f t="shared" si="12"/>
        <v>98741.065717012854</v>
      </c>
      <c r="H15" s="66">
        <f t="shared" si="12"/>
        <v>96473.373841028078</v>
      </c>
      <c r="I15" s="66">
        <f t="shared" si="12"/>
        <v>120241.62004957796</v>
      </c>
      <c r="J15" s="66">
        <f t="shared" si="12"/>
        <v>131202.16523316709</v>
      </c>
      <c r="K15" s="66">
        <f t="shared" si="12"/>
        <v>139261.70141310699</v>
      </c>
      <c r="L15" s="66">
        <f t="shared" si="12"/>
        <v>156872.25365493906</v>
      </c>
      <c r="M15" s="66">
        <f t="shared" si="12"/>
        <v>157545.60026235817</v>
      </c>
      <c r="N15" s="66">
        <f t="shared" si="12"/>
        <v>164992.03462158842</v>
      </c>
      <c r="O15" s="66">
        <f t="shared" si="12"/>
        <v>139601.65830340737</v>
      </c>
      <c r="P15" s="66">
        <f t="shared" si="12"/>
        <v>149879.1551585953</v>
      </c>
      <c r="Q15" s="66">
        <f t="shared" si="12"/>
        <v>150898.48190924537</v>
      </c>
      <c r="R15" s="66">
        <f t="shared" si="12"/>
        <v>152191.72039833418</v>
      </c>
      <c r="S15" s="66">
        <f t="shared" si="12"/>
        <v>792047.07162571186</v>
      </c>
      <c r="T15" s="66">
        <f t="shared" si="12"/>
        <v>746323.39436564001</v>
      </c>
      <c r="U15" s="66">
        <f t="shared" si="12"/>
        <v>1039826.185236786</v>
      </c>
      <c r="V15" s="66">
        <f t="shared" si="12"/>
        <v>1039826.4203031899</v>
      </c>
      <c r="W15" s="66">
        <f t="shared" si="12"/>
        <v>1295951.103970316</v>
      </c>
      <c r="X15" s="66">
        <f t="shared" si="12"/>
        <v>1390675.4639679263</v>
      </c>
      <c r="Y15" s="66">
        <f t="shared" si="12"/>
        <v>1591409.4812594641</v>
      </c>
      <c r="Z15" s="66">
        <f t="shared" si="12"/>
        <v>1636014.5760769611</v>
      </c>
      <c r="AA15" s="66">
        <f t="shared" si="12"/>
        <v>1524435.6128261024</v>
      </c>
      <c r="AB15" s="66">
        <f t="shared" si="12"/>
        <v>1748576.3724532668</v>
      </c>
      <c r="AC15" s="66">
        <f t="shared" si="12"/>
        <v>1704609.372809269</v>
      </c>
      <c r="AD15" s="66">
        <f t="shared" si="12"/>
        <v>1709045.4802316744</v>
      </c>
      <c r="AE15" s="66">
        <f t="shared" si="12"/>
        <v>1472693.0270214444</v>
      </c>
      <c r="AF15" s="66">
        <f t="shared" si="12"/>
        <v>1473066.963469927</v>
      </c>
      <c r="AG15" s="66">
        <f t="shared" si="12"/>
        <v>115695.98309082779</v>
      </c>
      <c r="AH15" s="66">
        <f t="shared" si="12"/>
        <v>116028.68394723082</v>
      </c>
      <c r="AI15" s="66">
        <f t="shared" si="12"/>
        <v>145621.89518157757</v>
      </c>
      <c r="AJ15" s="66">
        <f t="shared" si="12"/>
        <v>130710.26984450169</v>
      </c>
      <c r="AK15" s="66">
        <f t="shared" ref="AK15:BP15" si="13">AK13+AK14</f>
        <v>181779.75698913392</v>
      </c>
      <c r="AL15" s="66">
        <f t="shared" si="13"/>
        <v>165744.86418756668</v>
      </c>
      <c r="AM15" s="66">
        <f t="shared" si="13"/>
        <v>172130.0316038703</v>
      </c>
      <c r="AN15" s="66">
        <f t="shared" si="13"/>
        <v>180551.10054194106</v>
      </c>
      <c r="AO15" s="66">
        <f t="shared" si="13"/>
        <v>184773.57930914275</v>
      </c>
      <c r="AP15" s="66">
        <f t="shared" si="13"/>
        <v>184423.52883089014</v>
      </c>
      <c r="AQ15" s="66">
        <f t="shared" si="13"/>
        <v>199522.47184821012</v>
      </c>
      <c r="AR15" s="66">
        <f t="shared" si="13"/>
        <v>223601.21673379038</v>
      </c>
      <c r="AS15" s="66">
        <f t="shared" si="13"/>
        <v>197940.20965363941</v>
      </c>
      <c r="AT15" s="66">
        <f t="shared" si="13"/>
        <v>206153.99114531971</v>
      </c>
      <c r="AU15" s="66">
        <f t="shared" si="13"/>
        <v>396712.52992950159</v>
      </c>
      <c r="AV15" s="66">
        <f t="shared" si="13"/>
        <v>410771.80908505549</v>
      </c>
      <c r="AW15" s="66">
        <f t="shared" si="13"/>
        <v>533075.90201396367</v>
      </c>
      <c r="AX15" s="66">
        <f t="shared" si="13"/>
        <v>509484.5345593997</v>
      </c>
      <c r="AY15" s="66">
        <f t="shared" si="13"/>
        <v>628716.27267435333</v>
      </c>
      <c r="AZ15" s="66">
        <f t="shared" si="13"/>
        <v>631688.12673879217</v>
      </c>
      <c r="BA15" s="66">
        <f t="shared" si="13"/>
        <v>646025.10357061669</v>
      </c>
      <c r="BB15" s="66">
        <f t="shared" si="13"/>
        <v>671658.49708849238</v>
      </c>
      <c r="BC15" s="66">
        <f t="shared" si="13"/>
        <v>644754.63928791927</v>
      </c>
      <c r="BD15" s="66">
        <f t="shared" si="13"/>
        <v>666383.37010609522</v>
      </c>
      <c r="BE15" s="66">
        <f t="shared" si="13"/>
        <v>716349.15303516155</v>
      </c>
      <c r="BF15" s="66">
        <f t="shared" si="13"/>
        <v>732365.62671416183</v>
      </c>
      <c r="BG15" s="66">
        <f t="shared" si="13"/>
        <v>661461.90059706056</v>
      </c>
      <c r="BH15" s="66">
        <f t="shared" si="13"/>
        <v>667620.85123855656</v>
      </c>
      <c r="BI15" s="66">
        <f t="shared" si="13"/>
        <v>526417.38603299367</v>
      </c>
      <c r="BJ15" s="66">
        <f t="shared" si="13"/>
        <v>629024.66676474665</v>
      </c>
      <c r="BK15" s="66">
        <f t="shared" si="13"/>
        <v>613389.3760740424</v>
      </c>
      <c r="BL15" s="66">
        <f t="shared" si="13"/>
        <v>791559.11863787565</v>
      </c>
      <c r="BM15" s="66">
        <f t="shared" si="13"/>
        <v>787656.03226073971</v>
      </c>
      <c r="BN15" s="66">
        <f t="shared" si="13"/>
        <v>907911.11181831372</v>
      </c>
      <c r="BO15" s="66">
        <f t="shared" si="13"/>
        <v>1111879.4029739122</v>
      </c>
      <c r="BP15" s="66">
        <f t="shared" si="13"/>
        <v>1026340.8302312776</v>
      </c>
      <c r="BQ15" s="66">
        <f t="shared" ref="BQ15:CV15" si="14">BQ13+BQ14</f>
        <v>925212.41257544537</v>
      </c>
      <c r="BR15" s="66">
        <f t="shared" si="14"/>
        <v>1122046.9012514413</v>
      </c>
      <c r="BS15" s="66">
        <f t="shared" si="14"/>
        <v>946225.22123613767</v>
      </c>
      <c r="BT15" s="66">
        <f t="shared" si="14"/>
        <v>1006031.0934714559</v>
      </c>
      <c r="BU15" s="66">
        <f t="shared" si="14"/>
        <v>970725.11451484123</v>
      </c>
      <c r="BV15" s="66">
        <f t="shared" si="14"/>
        <v>984913.11225483823</v>
      </c>
      <c r="BW15" s="66">
        <f t="shared" si="14"/>
        <v>643403.34396965639</v>
      </c>
      <c r="BX15" s="66">
        <f t="shared" si="14"/>
        <v>679941.66624653689</v>
      </c>
      <c r="BY15" s="66">
        <f t="shared" si="14"/>
        <v>654464.70498060202</v>
      </c>
      <c r="BZ15" s="66">
        <f t="shared" si="14"/>
        <v>835930.43264557642</v>
      </c>
      <c r="CA15" s="66">
        <f t="shared" si="14"/>
        <v>816009.66438950226</v>
      </c>
      <c r="CB15" s="66">
        <f t="shared" si="14"/>
        <v>941169.2715562263</v>
      </c>
      <c r="CC15" s="66">
        <f t="shared" si="14"/>
        <v>1144974.1266384223</v>
      </c>
      <c r="CD15" s="66">
        <f t="shared" si="14"/>
        <v>938397.48834751383</v>
      </c>
      <c r="CE15" s="66">
        <f t="shared" si="14"/>
        <v>869398.80795618496</v>
      </c>
      <c r="CF15" s="66">
        <f t="shared" si="14"/>
        <v>1014011.8215468309</v>
      </c>
      <c r="CG15" s="66">
        <f t="shared" si="14"/>
        <v>998593.66928020085</v>
      </c>
      <c r="CH15" s="66">
        <f t="shared" si="14"/>
        <v>1018479.1228090059</v>
      </c>
      <c r="CI15" s="66">
        <f t="shared" si="14"/>
        <v>978569.97467628389</v>
      </c>
      <c r="CJ15" s="66">
        <f t="shared" si="14"/>
        <v>1011484.2947764655</v>
      </c>
      <c r="CK15" s="66">
        <f t="shared" si="14"/>
        <v>478151.6443310852</v>
      </c>
      <c r="CL15" s="66">
        <f t="shared" si="14"/>
        <v>525758.72208802088</v>
      </c>
      <c r="CM15" s="66">
        <f t="shared" si="14"/>
        <v>680735.55030803755</v>
      </c>
      <c r="CN15" s="66">
        <f t="shared" si="14"/>
        <v>674739.24788783328</v>
      </c>
      <c r="CO15" s="66">
        <f t="shared" si="14"/>
        <v>864372.01928311074</v>
      </c>
      <c r="CP15" s="66">
        <f t="shared" si="14"/>
        <v>920054.05543555494</v>
      </c>
      <c r="CQ15" s="66">
        <f t="shared" si="14"/>
        <v>992938.4878949651</v>
      </c>
      <c r="CR15" s="66">
        <f t="shared" si="14"/>
        <v>1056664.8114693435</v>
      </c>
      <c r="CS15" s="66">
        <f t="shared" si="14"/>
        <v>1052531.031505388</v>
      </c>
      <c r="CT15" s="66">
        <f t="shared" si="14"/>
        <v>947902.93762676825</v>
      </c>
      <c r="CU15" s="66">
        <f t="shared" si="14"/>
        <v>912752.87870594556</v>
      </c>
      <c r="CV15" s="66">
        <f t="shared" si="14"/>
        <v>969795.10095048428</v>
      </c>
      <c r="CW15" s="66">
        <f t="shared" ref="CW15:EB15" si="15">CW13+CW14</f>
        <v>917378.58621676615</v>
      </c>
      <c r="CX15" s="66">
        <f t="shared" si="15"/>
        <v>994715.53544539888</v>
      </c>
      <c r="CY15" s="66">
        <f t="shared" si="15"/>
        <v>99706.678417355331</v>
      </c>
      <c r="CZ15" s="66">
        <f t="shared" si="15"/>
        <v>103800.95561589013</v>
      </c>
      <c r="DA15" s="66">
        <f t="shared" si="15"/>
        <v>116054.30154602265</v>
      </c>
      <c r="DB15" s="66">
        <f t="shared" si="15"/>
        <v>106211.48706336874</v>
      </c>
      <c r="DC15" s="66">
        <f t="shared" si="15"/>
        <v>144794.26755037752</v>
      </c>
      <c r="DD15" s="66">
        <f t="shared" si="15"/>
        <v>140190.48626738027</v>
      </c>
      <c r="DE15" s="66">
        <f t="shared" si="15"/>
        <v>153245.88792717221</v>
      </c>
      <c r="DF15" s="66">
        <f t="shared" si="15"/>
        <v>165255.75811912079</v>
      </c>
      <c r="DG15" s="66">
        <f t="shared" si="15"/>
        <v>172736.74134703563</v>
      </c>
      <c r="DH15" s="66">
        <f t="shared" si="15"/>
        <v>176771.48623585486</v>
      </c>
      <c r="DI15" s="66">
        <f t="shared" si="15"/>
        <v>200039.02117346186</v>
      </c>
      <c r="DJ15" s="66">
        <f t="shared" si="15"/>
        <v>202442.85755773069</v>
      </c>
      <c r="DK15" s="66">
        <f t="shared" si="15"/>
        <v>194216.94713230946</v>
      </c>
      <c r="DL15" s="66">
        <f t="shared" si="15"/>
        <v>204489.33571588399</v>
      </c>
      <c r="DM15" s="66">
        <f t="shared" si="15"/>
        <v>259799.44694525932</v>
      </c>
      <c r="DN15" s="66">
        <f t="shared" si="15"/>
        <v>245706.62173992774</v>
      </c>
      <c r="DO15" s="66">
        <f t="shared" si="15"/>
        <v>308259.81844847236</v>
      </c>
      <c r="DP15" s="66">
        <f t="shared" si="15"/>
        <v>288393.19134993543</v>
      </c>
      <c r="DQ15" s="66">
        <f t="shared" si="15"/>
        <v>367301.83548889309</v>
      </c>
      <c r="DR15" s="66">
        <f t="shared" si="15"/>
        <v>359886.26988747914</v>
      </c>
      <c r="DS15" s="66">
        <f t="shared" si="15"/>
        <v>384629.46246801817</v>
      </c>
      <c r="DT15" s="66">
        <f t="shared" si="15"/>
        <v>421847.77530048287</v>
      </c>
      <c r="DU15" s="66">
        <f t="shared" si="15"/>
        <v>412918.0109500924</v>
      </c>
      <c r="DV15" s="66">
        <f t="shared" si="15"/>
        <v>434674.34792027774</v>
      </c>
      <c r="DW15" s="66">
        <f t="shared" si="15"/>
        <v>434473.12365683093</v>
      </c>
      <c r="DX15" s="66">
        <f t="shared" si="15"/>
        <v>486097.12677676778</v>
      </c>
      <c r="DY15" s="66">
        <f t="shared" si="15"/>
        <v>473827.98654376145</v>
      </c>
      <c r="DZ15" s="66">
        <f t="shared" si="15"/>
        <v>490636.26532493345</v>
      </c>
      <c r="EA15" s="66">
        <f t="shared" si="15"/>
        <v>374835.40203637758</v>
      </c>
      <c r="EB15" s="66">
        <f t="shared" si="15"/>
        <v>401038.66922461789</v>
      </c>
      <c r="EC15" s="66">
        <f t="shared" ref="EC15:FH15" si="16">EC13+EC14</f>
        <v>383403.38752363517</v>
      </c>
      <c r="ED15" s="66">
        <f t="shared" si="16"/>
        <v>501859.263501029</v>
      </c>
      <c r="EE15" s="66">
        <f t="shared" si="16"/>
        <v>489265.23583050945</v>
      </c>
      <c r="EF15" s="66">
        <f t="shared" si="16"/>
        <v>527498.60829755012</v>
      </c>
      <c r="EG15" s="66">
        <f t="shared" si="16"/>
        <v>623954.56937451276</v>
      </c>
      <c r="EH15" s="66">
        <f t="shared" si="16"/>
        <v>591436.3488670045</v>
      </c>
      <c r="EI15" s="66">
        <f t="shared" si="16"/>
        <v>572616.85184009455</v>
      </c>
      <c r="EJ15" s="66">
        <f t="shared" si="16"/>
        <v>689056.07947910938</v>
      </c>
      <c r="EK15" s="66">
        <f t="shared" si="16"/>
        <v>565719.34836360789</v>
      </c>
      <c r="EL15" s="66">
        <f t="shared" si="16"/>
        <v>688078.5266197226</v>
      </c>
      <c r="EM15" s="66">
        <f t="shared" si="16"/>
        <v>666406.04509525467</v>
      </c>
      <c r="EN15" s="66">
        <f t="shared" si="16"/>
        <v>697589.47505582985</v>
      </c>
      <c r="EO15" s="66">
        <f t="shared" si="16"/>
        <v>203045.2548738356</v>
      </c>
      <c r="EP15" s="66">
        <f t="shared" si="16"/>
        <v>227311.13431682729</v>
      </c>
      <c r="EQ15" s="66">
        <f t="shared" si="16"/>
        <v>299423.69605871971</v>
      </c>
      <c r="ER15" s="66">
        <f t="shared" si="16"/>
        <v>290367.87699618214</v>
      </c>
      <c r="ES15" s="66">
        <f t="shared" si="16"/>
        <v>381931.70531330782</v>
      </c>
      <c r="ET15" s="66">
        <f t="shared" si="16"/>
        <v>422185.59372735984</v>
      </c>
      <c r="EU15" s="66">
        <f t="shared" si="16"/>
        <v>396449.14554489055</v>
      </c>
      <c r="EV15" s="66">
        <f t="shared" si="16"/>
        <v>449857.5526471379</v>
      </c>
      <c r="EW15" s="66">
        <f t="shared" si="16"/>
        <v>464277.67966129899</v>
      </c>
      <c r="EX15" s="66">
        <f t="shared" si="16"/>
        <v>479358.5238274053</v>
      </c>
      <c r="EY15" s="66">
        <f t="shared" si="16"/>
        <v>568202.7986289697</v>
      </c>
      <c r="EZ15" s="66">
        <f t="shared" si="16"/>
        <v>555208.86302292137</v>
      </c>
      <c r="FA15" s="66">
        <f t="shared" si="16"/>
        <v>520836.48429020599</v>
      </c>
      <c r="FB15" s="66">
        <f t="shared" si="16"/>
        <v>539315.29301584314</v>
      </c>
      <c r="FC15" s="66">
        <f t="shared" si="16"/>
        <v>135926.86560780069</v>
      </c>
      <c r="FD15" s="66">
        <f t="shared" si="16"/>
        <v>152985.63192870247</v>
      </c>
      <c r="FE15" s="66">
        <f t="shared" si="16"/>
        <v>154379.5641768658</v>
      </c>
      <c r="FF15" s="66">
        <f t="shared" si="16"/>
        <v>163338.31963089481</v>
      </c>
      <c r="FG15" s="66">
        <f t="shared" si="16"/>
        <v>203079.47513990517</v>
      </c>
      <c r="FH15" s="66">
        <f t="shared" si="16"/>
        <v>220034.6860052027</v>
      </c>
      <c r="FI15" s="66">
        <f t="shared" ref="FI15:GD15" si="17">FI13+FI14</f>
        <v>227617.01072487142</v>
      </c>
      <c r="FJ15" s="66">
        <f t="shared" si="17"/>
        <v>231088.86588444532</v>
      </c>
      <c r="FK15" s="66">
        <f t="shared" si="17"/>
        <v>207824.71075178549</v>
      </c>
      <c r="FL15" s="66">
        <f t="shared" si="17"/>
        <v>201695.31986451987</v>
      </c>
      <c r="FM15" s="66">
        <f t="shared" si="17"/>
        <v>223159.41085024719</v>
      </c>
      <c r="FN15" s="66">
        <f t="shared" si="17"/>
        <v>245254.83043476962</v>
      </c>
      <c r="FO15" s="66">
        <f t="shared" si="17"/>
        <v>216416.29609115078</v>
      </c>
      <c r="FP15" s="66">
        <f t="shared" si="17"/>
        <v>235103.27736514673</v>
      </c>
      <c r="FQ15" s="66">
        <f t="shared" si="17"/>
        <v>206302.68190457433</v>
      </c>
      <c r="FR15" s="66">
        <f t="shared" si="17"/>
        <v>199697.31118090975</v>
      </c>
      <c r="FS15" s="66">
        <f t="shared" si="17"/>
        <v>247894.60441971011</v>
      </c>
      <c r="FT15" s="66">
        <f t="shared" si="17"/>
        <v>211781.23602750551</v>
      </c>
      <c r="FU15" s="66">
        <f t="shared" si="17"/>
        <v>275511.09276493266</v>
      </c>
      <c r="FV15" s="66">
        <f t="shared" si="17"/>
        <v>280000.59517272649</v>
      </c>
      <c r="FW15" s="66">
        <f t="shared" si="17"/>
        <v>290494.78732548794</v>
      </c>
      <c r="FX15" s="66">
        <f t="shared" si="17"/>
        <v>298417.73207779613</v>
      </c>
      <c r="FY15" s="66">
        <f t="shared" si="17"/>
        <v>312358.93229922315</v>
      </c>
      <c r="FZ15" s="66">
        <f t="shared" si="17"/>
        <v>316699.08633672877</v>
      </c>
      <c r="GA15" s="66">
        <f t="shared" si="17"/>
        <v>368416.30055064854</v>
      </c>
      <c r="GB15" s="66">
        <f t="shared" si="17"/>
        <v>356281.30445482192</v>
      </c>
      <c r="GC15" s="66">
        <f t="shared" si="17"/>
        <v>319505.55913051468</v>
      </c>
      <c r="GD15" s="66">
        <f t="shared" si="17"/>
        <v>324897.82016629574</v>
      </c>
    </row>
    <row r="16" spans="2:187" s="36" customFormat="1" ht="12.75" customHeight="1" x14ac:dyDescent="0.25"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</row>
    <row r="17" spans="2:186" s="36" customFormat="1" ht="12.75" customHeight="1" x14ac:dyDescent="0.25">
      <c r="C17" s="64" t="s">
        <v>97</v>
      </c>
      <c r="D17" s="37" t="s">
        <v>93</v>
      </c>
      <c r="E17" s="63" cm="1">
        <f t="array" ref="E17">SUMPRODUCT('Input|RIN B Capex addition'!$I$19:$V$937*('Input|RIN B Capex addition'!$C$19:$C$937=E$4)*('Input|RIN B Capex addition'!$I$13:$V$13=E$3)*('Input|RIN B Capex addition'!$H$19:$H$937='Input|RIN B Capex addition'!$H$88))/10^3</f>
        <v>23420.400071125001</v>
      </c>
      <c r="F17" s="63" cm="1">
        <f t="array" ref="F17">SUMPRODUCT('Input|RIN B Capex addition'!$I$19:$V$937*('Input|RIN B Capex addition'!$C$19:$C$937=F$4)*('Input|RIN B Capex addition'!$I$13:$V$13=F$3)*('Input|RIN B Capex addition'!$H$19:$H$937='Input|RIN B Capex addition'!$H$88))/10^3</f>
        <v>29528.094713099992</v>
      </c>
      <c r="G17" s="63" cm="1">
        <f t="array" ref="G17">SUMPRODUCT('Input|RIN B Capex addition'!$I$19:$V$937*('Input|RIN B Capex addition'!$C$19:$C$937=G$4)*('Input|RIN B Capex addition'!$I$13:$V$13=G$3)*('Input|RIN B Capex addition'!$H$19:$H$937='Input|RIN B Capex addition'!$H$88))/10^3</f>
        <v>35599.297561774976</v>
      </c>
      <c r="H17" s="63" cm="1">
        <f t="array" ref="H17">SUMPRODUCT('Input|RIN B Capex addition'!$I$19:$V$937*('Input|RIN B Capex addition'!$C$19:$C$937=H$4)*('Input|RIN B Capex addition'!$I$13:$V$13=H$3)*('Input|RIN B Capex addition'!$H$19:$H$937='Input|RIN B Capex addition'!$H$88))/10^3</f>
        <v>37286.541253426047</v>
      </c>
      <c r="I17" s="63" cm="1">
        <f t="array" ref="I17">SUMPRODUCT('Input|RIN B Capex addition'!$I$19:$V$937*('Input|RIN B Capex addition'!$C$19:$C$937=I$4)*('Input|RIN B Capex addition'!$I$13:$V$13=I$3)*('Input|RIN B Capex addition'!$H$19:$H$937='Input|RIN B Capex addition'!$H$88))/10^3</f>
        <v>66573.637705501009</v>
      </c>
      <c r="J17" s="63" cm="1">
        <f t="array" ref="J17">SUMPRODUCT('Input|RIN B Capex addition'!$I$19:$V$937*('Input|RIN B Capex addition'!$C$19:$C$937=J$4)*('Input|RIN B Capex addition'!$I$13:$V$13=J$3)*('Input|RIN B Capex addition'!$H$19:$H$937='Input|RIN B Capex addition'!$H$88))/10^3</f>
        <v>72571.430675276817</v>
      </c>
      <c r="K17" s="63" cm="1">
        <f t="array" ref="K17">SUMPRODUCT('Input|RIN B Capex addition'!$I$19:$V$937*('Input|RIN B Capex addition'!$C$19:$C$937=K$4)*('Input|RIN B Capex addition'!$I$13:$V$13=K$3)*('Input|RIN B Capex addition'!$H$19:$H$937='Input|RIN B Capex addition'!$H$88))/10^3</f>
        <v>69038.734914428875</v>
      </c>
      <c r="L17" s="63" cm="1">
        <f t="array" ref="L17">SUMPRODUCT('Input|RIN B Capex addition'!$I$19:$V$937*('Input|RIN B Capex addition'!$C$19:$C$937=L$4)*('Input|RIN B Capex addition'!$I$13:$V$13=L$3)*('Input|RIN B Capex addition'!$H$19:$H$937='Input|RIN B Capex addition'!$H$88))/10^3</f>
        <v>67720.427720247113</v>
      </c>
      <c r="M17" s="63" cm="1">
        <f t="array" ref="M17">SUMPRODUCT('Input|RIN B Capex addition'!$I$19:$V$937*('Input|RIN B Capex addition'!$C$19:$C$937=M$4)*('Input|RIN B Capex addition'!$I$13:$V$13=M$3)*('Input|RIN B Capex addition'!$H$19:$H$937='Input|RIN B Capex addition'!$H$88))/10^3</f>
        <v>85270.235633974851</v>
      </c>
      <c r="N17" s="63" cm="1">
        <f t="array" ref="N17">SUMPRODUCT('Input|RIN B Capex addition'!$I$19:$V$937*('Input|RIN B Capex addition'!$C$19:$C$937=N$4)*('Input|RIN B Capex addition'!$I$13:$V$13=N$3)*('Input|RIN B Capex addition'!$H$19:$H$937='Input|RIN B Capex addition'!$H$88))/10^3</f>
        <v>70051.705000000002</v>
      </c>
      <c r="O17" s="63" cm="1">
        <f t="array" ref="O17">SUMPRODUCT('Input|RIN B Capex addition'!$I$19:$V$937*('Input|RIN B Capex addition'!$C$19:$C$937=O$4)*('Input|RIN B Capex addition'!$I$13:$V$13=O$3)*('Input|RIN B Capex addition'!$H$19:$H$937='Input|RIN B Capex addition'!$H$88))/10^3</f>
        <v>60937.817000000003</v>
      </c>
      <c r="P17" s="63" cm="1">
        <f t="array" ref="P17">SUMPRODUCT('Input|RIN B Capex addition'!$I$19:$V$937*('Input|RIN B Capex addition'!$C$19:$C$937=P$4)*('Input|RIN B Capex addition'!$I$13:$V$13=P$3)*('Input|RIN B Capex addition'!$H$19:$H$937='Input|RIN B Capex addition'!$H$88))/10^3</f>
        <v>54926.637000000002</v>
      </c>
      <c r="Q17" s="63" cm="1">
        <f t="array" ref="Q17">SUMPRODUCT('Input|RIN B Capex addition'!$I$19:$V$937*('Input|RIN B Capex addition'!$C$19:$C$937=Q$4)*('Input|RIN B Capex addition'!$I$13:$V$13=Q$3)*('Input|RIN B Capex addition'!$H$19:$H$937='Input|RIN B Capex addition'!$H$88))/10^3</f>
        <v>72644.604999999996</v>
      </c>
      <c r="R17" s="63" cm="1">
        <f t="array" ref="R17">SUMPRODUCT('Input|RIN B Capex addition'!$I$19:$V$937*('Input|RIN B Capex addition'!$C$19:$C$937=R$4)*('Input|RIN B Capex addition'!$I$13:$V$13=R$3)*('Input|RIN B Capex addition'!$H$19:$H$937='Input|RIN B Capex addition'!$H$88))/10^3</f>
        <v>70040.724000000002</v>
      </c>
      <c r="S17" s="63" cm="1">
        <f t="array" ref="S17">SUMPRODUCT('Input|RIN B Capex addition'!$I$19:$V$937*('Input|RIN B Capex addition'!$C$19:$C$937=S$4)*('Input|RIN B Capex addition'!$I$13:$V$13=S$3)*('Input|RIN B Capex addition'!$H$19:$H$937='Input|RIN B Capex addition'!$H$88))/10^3</f>
        <v>579048.22699999996</v>
      </c>
      <c r="T17" s="63" cm="1">
        <f t="array" ref="T17">SUMPRODUCT('Input|RIN B Capex addition'!$I$19:$V$937*('Input|RIN B Capex addition'!$C$19:$C$937=T$4)*('Input|RIN B Capex addition'!$I$13:$V$13=T$3)*('Input|RIN B Capex addition'!$H$19:$H$937='Input|RIN B Capex addition'!$H$88))/10^3</f>
        <v>765472.41299999994</v>
      </c>
      <c r="U17" s="63" cm="1">
        <f t="array" ref="U17">SUMPRODUCT('Input|RIN B Capex addition'!$I$19:$V$937*('Input|RIN B Capex addition'!$C$19:$C$937=U$4)*('Input|RIN B Capex addition'!$I$13:$V$13=U$3)*('Input|RIN B Capex addition'!$H$19:$H$937='Input|RIN B Capex addition'!$H$88))/10^3</f>
        <v>923492.34600000002</v>
      </c>
      <c r="V17" s="63" cm="1">
        <f t="array" ref="V17">SUMPRODUCT('Input|RIN B Capex addition'!$I$19:$V$937*('Input|RIN B Capex addition'!$C$19:$C$937=V$4)*('Input|RIN B Capex addition'!$I$13:$V$13=V$3)*('Input|RIN B Capex addition'!$H$19:$H$937='Input|RIN B Capex addition'!$H$88))/10^3</f>
        <v>1105381.2039999999</v>
      </c>
      <c r="W17" s="63" cm="1">
        <f t="array" ref="W17">SUMPRODUCT('Input|RIN B Capex addition'!$I$19:$V$937*('Input|RIN B Capex addition'!$C$19:$C$937=W$4)*('Input|RIN B Capex addition'!$I$13:$V$13=W$3)*('Input|RIN B Capex addition'!$H$19:$H$937='Input|RIN B Capex addition'!$H$88))/10^3</f>
        <v>1332144.6710000001</v>
      </c>
      <c r="X17" s="63" cm="1">
        <f t="array" ref="X17">SUMPRODUCT('Input|RIN B Capex addition'!$I$19:$V$937*('Input|RIN B Capex addition'!$C$19:$C$937=X$4)*('Input|RIN B Capex addition'!$I$13:$V$13=X$3)*('Input|RIN B Capex addition'!$H$19:$H$937='Input|RIN B Capex addition'!$H$88))/10^3</f>
        <v>1541821.62</v>
      </c>
      <c r="Y17" s="63" cm="1">
        <f t="array" ref="Y17">SUMPRODUCT('Input|RIN B Capex addition'!$I$19:$V$937*('Input|RIN B Capex addition'!$C$19:$C$937=Y$4)*('Input|RIN B Capex addition'!$I$13:$V$13=Y$3)*('Input|RIN B Capex addition'!$H$19:$H$937='Input|RIN B Capex addition'!$H$88))/10^3</f>
        <v>1704512.612</v>
      </c>
      <c r="Z17" s="63" cm="1">
        <f t="array" ref="Z17">SUMPRODUCT('Input|RIN B Capex addition'!$I$19:$V$937*('Input|RIN B Capex addition'!$C$19:$C$937=Z$4)*('Input|RIN B Capex addition'!$I$13:$V$13=Z$3)*('Input|RIN B Capex addition'!$H$19:$H$937='Input|RIN B Capex addition'!$H$88))/10^3</f>
        <v>1246641.088</v>
      </c>
      <c r="AA17" s="63" cm="1">
        <f t="array" ref="AA17">SUMPRODUCT('Input|RIN B Capex addition'!$I$19:$V$937*('Input|RIN B Capex addition'!$C$19:$C$937=AA$4)*('Input|RIN B Capex addition'!$I$13:$V$13=AA$3)*('Input|RIN B Capex addition'!$H$19:$H$937='Input|RIN B Capex addition'!$H$88))/10^3</f>
        <v>1107800.797</v>
      </c>
      <c r="AB17" s="63" cm="1">
        <f t="array" ref="AB17">SUMPRODUCT('Input|RIN B Capex addition'!$I$19:$V$937*('Input|RIN B Capex addition'!$C$19:$C$937=AB$4)*('Input|RIN B Capex addition'!$I$13:$V$13=AB$3)*('Input|RIN B Capex addition'!$H$19:$H$937='Input|RIN B Capex addition'!$H$88))/10^3</f>
        <v>608113.82905236399</v>
      </c>
      <c r="AC17" s="63" cm="1">
        <f t="array" ref="AC17">SUMPRODUCT('Input|RIN B Capex addition'!$I$19:$V$937*('Input|RIN B Capex addition'!$C$19:$C$937=AC$4)*('Input|RIN B Capex addition'!$I$13:$V$13=AC$3)*('Input|RIN B Capex addition'!$H$19:$H$937='Input|RIN B Capex addition'!$H$88))/10^3</f>
        <v>489554.93684261572</v>
      </c>
      <c r="AD17" s="63" cm="1">
        <f t="array" ref="AD17">SUMPRODUCT('Input|RIN B Capex addition'!$I$19:$V$937*('Input|RIN B Capex addition'!$C$19:$C$937=AD$4)*('Input|RIN B Capex addition'!$I$13:$V$13=AD$3)*('Input|RIN B Capex addition'!$H$19:$H$937='Input|RIN B Capex addition'!$H$88))/10^3</f>
        <v>470476.24554327829</v>
      </c>
      <c r="AE17" s="63" cm="1">
        <f t="array" ref="AE17">SUMPRODUCT('Input|RIN B Capex addition'!$I$19:$V$937*('Input|RIN B Capex addition'!$C$19:$C$937=AE$4)*('Input|RIN B Capex addition'!$I$13:$V$13=AE$3)*('Input|RIN B Capex addition'!$H$19:$H$937='Input|RIN B Capex addition'!$H$88))/10^3</f>
        <v>641237.08487000002</v>
      </c>
      <c r="AF17" s="63" cm="1">
        <f t="array" ref="AF17">SUMPRODUCT('Input|RIN B Capex addition'!$I$19:$V$937*('Input|RIN B Capex addition'!$C$19:$C$937=AF$4)*('Input|RIN B Capex addition'!$I$13:$V$13=AF$3)*('Input|RIN B Capex addition'!$H$19:$H$937='Input|RIN B Capex addition'!$H$88))/10^3</f>
        <v>908562.74280000001</v>
      </c>
      <c r="AG17" s="63" cm="1">
        <f t="array" ref="AG17">SUMPRODUCT('Input|RIN B Capex addition'!$I$19:$V$937*('Input|RIN B Capex addition'!$C$19:$C$937=AG$4)*('Input|RIN B Capex addition'!$I$13:$V$13=AG$3)*('Input|RIN B Capex addition'!$H$19:$H$937='Input|RIN B Capex addition'!$H$88))/10^3</f>
        <v>68904.914278072916</v>
      </c>
      <c r="AH17" s="63" cm="1">
        <f t="array" ref="AH17">SUMPRODUCT('Input|RIN B Capex addition'!$I$19:$V$937*('Input|RIN B Capex addition'!$C$19:$C$937=AH$4)*('Input|RIN B Capex addition'!$I$13:$V$13=AH$3)*('Input|RIN B Capex addition'!$H$19:$H$937='Input|RIN B Capex addition'!$H$88))/10^3</f>
        <v>60946.961002315576</v>
      </c>
      <c r="AI17" s="63" cm="1">
        <f t="array" ref="AI17">SUMPRODUCT('Input|RIN B Capex addition'!$I$19:$V$937*('Input|RIN B Capex addition'!$C$19:$C$937=AI$4)*('Input|RIN B Capex addition'!$I$13:$V$13=AI$3)*('Input|RIN B Capex addition'!$H$19:$H$937='Input|RIN B Capex addition'!$H$88))/10^3</f>
        <v>65890.668173606828</v>
      </c>
      <c r="AJ17" s="63" cm="1">
        <f t="array" ref="AJ17">SUMPRODUCT('Input|RIN B Capex addition'!$I$19:$V$937*('Input|RIN B Capex addition'!$C$19:$C$937=AJ$4)*('Input|RIN B Capex addition'!$I$13:$V$13=AJ$3)*('Input|RIN B Capex addition'!$H$19:$H$937='Input|RIN B Capex addition'!$H$88))/10^3</f>
        <v>79107.821976089457</v>
      </c>
      <c r="AK17" s="63" cm="1">
        <f t="array" ref="AK17">SUMPRODUCT('Input|RIN B Capex addition'!$I$19:$V$937*('Input|RIN B Capex addition'!$C$19:$C$937=AK$4)*('Input|RIN B Capex addition'!$I$13:$V$13=AK$3)*('Input|RIN B Capex addition'!$H$19:$H$937='Input|RIN B Capex addition'!$H$88))/10^3</f>
        <v>105462.55143153305</v>
      </c>
      <c r="AL17" s="63" cm="1">
        <f t="array" ref="AL17">SUMPRODUCT('Input|RIN B Capex addition'!$I$19:$V$937*('Input|RIN B Capex addition'!$C$19:$C$937=AL$4)*('Input|RIN B Capex addition'!$I$13:$V$13=AL$3)*('Input|RIN B Capex addition'!$H$19:$H$937='Input|RIN B Capex addition'!$H$88))/10^3</f>
        <v>117067.58658907385</v>
      </c>
      <c r="AM17" s="63" cm="1">
        <f t="array" ref="AM17">SUMPRODUCT('Input|RIN B Capex addition'!$I$19:$V$937*('Input|RIN B Capex addition'!$C$19:$C$937=AM$4)*('Input|RIN B Capex addition'!$I$13:$V$13=AM$3)*('Input|RIN B Capex addition'!$H$19:$H$937='Input|RIN B Capex addition'!$H$88))/10^3</f>
        <v>97987.923810570326</v>
      </c>
      <c r="AN17" s="63" cm="1">
        <f t="array" ref="AN17">SUMPRODUCT('Input|RIN B Capex addition'!$I$19:$V$937*('Input|RIN B Capex addition'!$C$19:$C$937=AN$4)*('Input|RIN B Capex addition'!$I$13:$V$13=AN$3)*('Input|RIN B Capex addition'!$H$19:$H$937='Input|RIN B Capex addition'!$H$88))/10^3</f>
        <v>116268.35452417264</v>
      </c>
      <c r="AO17" s="63" cm="1">
        <f t="array" ref="AO17">SUMPRODUCT('Input|RIN B Capex addition'!$I$19:$V$937*('Input|RIN B Capex addition'!$C$19:$C$937=AO$4)*('Input|RIN B Capex addition'!$I$13:$V$13=AO$3)*('Input|RIN B Capex addition'!$H$19:$H$937='Input|RIN B Capex addition'!$H$88))/10^3</f>
        <v>130039.91474350197</v>
      </c>
      <c r="AP17" s="63" cm="1">
        <f t="array" ref="AP17">SUMPRODUCT('Input|RIN B Capex addition'!$I$19:$V$937*('Input|RIN B Capex addition'!$C$19:$C$937=AP$4)*('Input|RIN B Capex addition'!$I$13:$V$13=AP$3)*('Input|RIN B Capex addition'!$H$19:$H$937='Input|RIN B Capex addition'!$H$88))/10^3</f>
        <v>124491.64350499115</v>
      </c>
      <c r="AQ17" s="63" cm="1">
        <f t="array" ref="AQ17">SUMPRODUCT('Input|RIN B Capex addition'!$I$19:$V$937*('Input|RIN B Capex addition'!$C$19:$C$937=AQ$4)*('Input|RIN B Capex addition'!$I$13:$V$13=AQ$3)*('Input|RIN B Capex addition'!$H$19:$H$937='Input|RIN B Capex addition'!$H$88))/10^3</f>
        <v>101864.319</v>
      </c>
      <c r="AR17" s="63" cm="1">
        <f t="array" ref="AR17">SUMPRODUCT('Input|RIN B Capex addition'!$I$19:$V$937*('Input|RIN B Capex addition'!$C$19:$C$937=AR$4)*('Input|RIN B Capex addition'!$I$13:$V$13=AR$3)*('Input|RIN B Capex addition'!$H$19:$H$937='Input|RIN B Capex addition'!$H$88))/10^3</f>
        <v>92294.962303965163</v>
      </c>
      <c r="AS17" s="63" cm="1">
        <f t="array" ref="AS17">SUMPRODUCT('Input|RIN B Capex addition'!$I$19:$V$937*('Input|RIN B Capex addition'!$C$19:$C$937=AS$4)*('Input|RIN B Capex addition'!$I$13:$V$13=AS$3)*('Input|RIN B Capex addition'!$H$19:$H$937='Input|RIN B Capex addition'!$H$88))/10^3</f>
        <v>84914.530750323465</v>
      </c>
      <c r="AT17" s="63" cm="1">
        <f t="array" ref="AT17">SUMPRODUCT('Input|RIN B Capex addition'!$I$19:$V$937*('Input|RIN B Capex addition'!$C$19:$C$937=AT$4)*('Input|RIN B Capex addition'!$I$13:$V$13=AT$3)*('Input|RIN B Capex addition'!$H$19:$H$937='Input|RIN B Capex addition'!$H$88))/10^3</f>
        <v>96021.161999999997</v>
      </c>
      <c r="AU17" s="63" cm="1">
        <f t="array" ref="AU17">SUMPRODUCT('Input|RIN B Capex addition'!$I$19:$V$937*('Input|RIN B Capex addition'!$C$19:$C$937=AU$4)*('Input|RIN B Capex addition'!$I$13:$V$13=AU$3)*('Input|RIN B Capex addition'!$H$19:$H$937='Input|RIN B Capex addition'!$H$88))/10^3</f>
        <v>336395.88982613181</v>
      </c>
      <c r="AV17" s="63" cm="1">
        <f t="array" ref="AV17">SUMPRODUCT('Input|RIN B Capex addition'!$I$19:$V$937*('Input|RIN B Capex addition'!$C$19:$C$937=AV$4)*('Input|RIN B Capex addition'!$I$13:$V$13=AV$3)*('Input|RIN B Capex addition'!$H$19:$H$937='Input|RIN B Capex addition'!$H$88))/10^3</f>
        <v>380128.44171679061</v>
      </c>
      <c r="AW17" s="63" cm="1">
        <f t="array" ref="AW17">SUMPRODUCT('Input|RIN B Capex addition'!$I$19:$V$937*('Input|RIN B Capex addition'!$C$19:$C$937=AW$4)*('Input|RIN B Capex addition'!$I$13:$V$13=AW$3)*('Input|RIN B Capex addition'!$H$19:$H$937='Input|RIN B Capex addition'!$H$88))/10^3</f>
        <v>373683.22643697762</v>
      </c>
      <c r="AX17" s="63" cm="1">
        <f t="array" ref="AX17">SUMPRODUCT('Input|RIN B Capex addition'!$I$19:$V$937*('Input|RIN B Capex addition'!$C$19:$C$937=AX$4)*('Input|RIN B Capex addition'!$I$13:$V$13=AX$3)*('Input|RIN B Capex addition'!$H$19:$H$937='Input|RIN B Capex addition'!$H$88))/10^3</f>
        <v>464037.07957008563</v>
      </c>
      <c r="AY17" s="63" cm="1">
        <f t="array" ref="AY17">SUMPRODUCT('Input|RIN B Capex addition'!$I$19:$V$937*('Input|RIN B Capex addition'!$C$19:$C$937=AY$4)*('Input|RIN B Capex addition'!$I$13:$V$13=AY$3)*('Input|RIN B Capex addition'!$H$19:$H$937='Input|RIN B Capex addition'!$H$88))/10^3</f>
        <v>420845.4671663089</v>
      </c>
      <c r="AZ17" s="63" cm="1">
        <f t="array" ref="AZ17">SUMPRODUCT('Input|RIN B Capex addition'!$I$19:$V$937*('Input|RIN B Capex addition'!$C$19:$C$937=AZ$4)*('Input|RIN B Capex addition'!$I$13:$V$13=AZ$3)*('Input|RIN B Capex addition'!$H$19:$H$937='Input|RIN B Capex addition'!$H$88))/10^3</f>
        <v>506549.68619108212</v>
      </c>
      <c r="BA17" s="63" cm="1">
        <f t="array" ref="BA17">SUMPRODUCT('Input|RIN B Capex addition'!$I$19:$V$937*('Input|RIN B Capex addition'!$C$19:$C$937=BA$4)*('Input|RIN B Capex addition'!$I$13:$V$13=BA$3)*('Input|RIN B Capex addition'!$H$19:$H$937='Input|RIN B Capex addition'!$H$88))/10^3</f>
        <v>644703.69950040604</v>
      </c>
      <c r="BB17" s="63" cm="1">
        <f t="array" ref="BB17">SUMPRODUCT('Input|RIN B Capex addition'!$I$19:$V$937*('Input|RIN B Capex addition'!$C$19:$C$937=BB$4)*('Input|RIN B Capex addition'!$I$13:$V$13=BB$3)*('Input|RIN B Capex addition'!$H$19:$H$937='Input|RIN B Capex addition'!$H$88))/10^3</f>
        <v>588116.18231967604</v>
      </c>
      <c r="BC17" s="63" cm="1">
        <f t="array" ref="BC17">SUMPRODUCT('Input|RIN B Capex addition'!$I$19:$V$937*('Input|RIN B Capex addition'!$C$19:$C$937=BC$4)*('Input|RIN B Capex addition'!$I$13:$V$13=BC$3)*('Input|RIN B Capex addition'!$H$19:$H$937='Input|RIN B Capex addition'!$H$88))/10^3</f>
        <v>454602.79395345011</v>
      </c>
      <c r="BD17" s="63" cm="1">
        <f t="array" ref="BD17">SUMPRODUCT('Input|RIN B Capex addition'!$I$19:$V$937*('Input|RIN B Capex addition'!$C$19:$C$937=BD$4)*('Input|RIN B Capex addition'!$I$13:$V$13=BD$3)*('Input|RIN B Capex addition'!$H$19:$H$937='Input|RIN B Capex addition'!$H$88))/10^3</f>
        <v>374925.40645477787</v>
      </c>
      <c r="BE17" s="63" cm="1">
        <f t="array" ref="BE17">SUMPRODUCT('Input|RIN B Capex addition'!$I$19:$V$937*('Input|RIN B Capex addition'!$C$19:$C$937=BE$4)*('Input|RIN B Capex addition'!$I$13:$V$13=BE$3)*('Input|RIN B Capex addition'!$H$19:$H$937='Input|RIN B Capex addition'!$H$88))/10^3</f>
        <v>253847.64067769088</v>
      </c>
      <c r="BF17" s="63" cm="1">
        <f t="array" ref="BF17">SUMPRODUCT('Input|RIN B Capex addition'!$I$19:$V$937*('Input|RIN B Capex addition'!$C$19:$C$937=BF$4)*('Input|RIN B Capex addition'!$I$13:$V$13=BF$3)*('Input|RIN B Capex addition'!$H$19:$H$937='Input|RIN B Capex addition'!$H$88))/10^3</f>
        <v>202653.29110578934</v>
      </c>
      <c r="BG17" s="63" cm="1">
        <f t="array" ref="BG17">SUMPRODUCT('Input|RIN B Capex addition'!$I$19:$V$937*('Input|RIN B Capex addition'!$C$19:$C$937=BG$4)*('Input|RIN B Capex addition'!$I$13:$V$13=BG$3)*('Input|RIN B Capex addition'!$H$19:$H$937='Input|RIN B Capex addition'!$H$88))/10^3</f>
        <v>360387.57606136636</v>
      </c>
      <c r="BH17" s="63" cm="1">
        <f t="array" ref="BH17">SUMPRODUCT('Input|RIN B Capex addition'!$I$19:$V$937*('Input|RIN B Capex addition'!$C$19:$C$937=BH$4)*('Input|RIN B Capex addition'!$I$13:$V$13=BH$3)*('Input|RIN B Capex addition'!$H$19:$H$937='Input|RIN B Capex addition'!$H$88))/10^3</f>
        <v>425342.73944778502</v>
      </c>
      <c r="BI17" s="63" cm="1">
        <f t="array" ref="BI17">SUMPRODUCT('Input|RIN B Capex addition'!$I$19:$V$937*('Input|RIN B Capex addition'!$C$19:$C$937=BI$4)*('Input|RIN B Capex addition'!$I$13:$V$13=BI$3)*('Input|RIN B Capex addition'!$H$19:$H$937='Input|RIN B Capex addition'!$H$88))/10^3</f>
        <v>569144.26643979771</v>
      </c>
      <c r="BJ17" s="63" cm="1">
        <f t="array" ref="BJ17">SUMPRODUCT('Input|RIN B Capex addition'!$I$19:$V$937*('Input|RIN B Capex addition'!$C$19:$C$937=BJ$4)*('Input|RIN B Capex addition'!$I$13:$V$13=BJ$3)*('Input|RIN B Capex addition'!$H$19:$H$937='Input|RIN B Capex addition'!$H$88))/10^3</f>
        <v>532370.28730071208</v>
      </c>
      <c r="BK17" s="63" cm="1">
        <f t="array" ref="BK17">SUMPRODUCT('Input|RIN B Capex addition'!$I$19:$V$937*('Input|RIN B Capex addition'!$C$19:$C$937=BK$4)*('Input|RIN B Capex addition'!$I$13:$V$13=BK$3)*('Input|RIN B Capex addition'!$H$19:$H$937='Input|RIN B Capex addition'!$H$88))/10^3</f>
        <v>470609.55219715973</v>
      </c>
      <c r="BL17" s="63" cm="1">
        <f t="array" ref="BL17">SUMPRODUCT('Input|RIN B Capex addition'!$I$19:$V$937*('Input|RIN B Capex addition'!$C$19:$C$937=BL$4)*('Input|RIN B Capex addition'!$I$13:$V$13=BL$3)*('Input|RIN B Capex addition'!$H$19:$H$937='Input|RIN B Capex addition'!$H$88))/10^3</f>
        <v>632189.9578857267</v>
      </c>
      <c r="BM17" s="63" cm="1">
        <f t="array" ref="BM17">SUMPRODUCT('Input|RIN B Capex addition'!$I$19:$V$937*('Input|RIN B Capex addition'!$C$19:$C$937=BM$4)*('Input|RIN B Capex addition'!$I$13:$V$13=BM$3)*('Input|RIN B Capex addition'!$H$19:$H$937='Input|RIN B Capex addition'!$H$88))/10^3</f>
        <v>910975.07691779232</v>
      </c>
      <c r="BN17" s="63" cm="1">
        <f t="array" ref="BN17">SUMPRODUCT('Input|RIN B Capex addition'!$I$19:$V$937*('Input|RIN B Capex addition'!$C$19:$C$937=BN$4)*('Input|RIN B Capex addition'!$I$13:$V$13=BN$3)*('Input|RIN B Capex addition'!$H$19:$H$937='Input|RIN B Capex addition'!$H$88))/10^3</f>
        <v>745416.69694824843</v>
      </c>
      <c r="BO17" s="63" cm="1">
        <f t="array" ref="BO17">SUMPRODUCT('Input|RIN B Capex addition'!$I$19:$V$937*('Input|RIN B Capex addition'!$C$19:$C$937=BO$4)*('Input|RIN B Capex addition'!$I$13:$V$13=BO$3)*('Input|RIN B Capex addition'!$H$19:$H$937='Input|RIN B Capex addition'!$H$88))/10^3</f>
        <v>757590.59823429817</v>
      </c>
      <c r="BP17" s="63" cm="1">
        <f t="array" ref="BP17">SUMPRODUCT('Input|RIN B Capex addition'!$I$19:$V$937*('Input|RIN B Capex addition'!$C$19:$C$937=BP$4)*('Input|RIN B Capex addition'!$I$13:$V$13=BP$3)*('Input|RIN B Capex addition'!$H$19:$H$937='Input|RIN B Capex addition'!$H$88))/10^3</f>
        <v>775122.35744989582</v>
      </c>
      <c r="BQ17" s="63" cm="1">
        <f t="array" ref="BQ17">SUMPRODUCT('Input|RIN B Capex addition'!$I$19:$V$937*('Input|RIN B Capex addition'!$C$19:$C$937=BQ$4)*('Input|RIN B Capex addition'!$I$13:$V$13=BQ$3)*('Input|RIN B Capex addition'!$H$19:$H$937='Input|RIN B Capex addition'!$H$88))/10^3</f>
        <v>651391.32890145818</v>
      </c>
      <c r="BR17" s="63" cm="1">
        <f t="array" ref="BR17">SUMPRODUCT('Input|RIN B Capex addition'!$I$19:$V$937*('Input|RIN B Capex addition'!$C$19:$C$937=BR$4)*('Input|RIN B Capex addition'!$I$13:$V$13=BR$3)*('Input|RIN B Capex addition'!$H$19:$H$937='Input|RIN B Capex addition'!$H$88))/10^3</f>
        <v>551693.99517820938</v>
      </c>
      <c r="BS17" s="63" cm="1">
        <f t="array" ref="BS17">SUMPRODUCT('Input|RIN B Capex addition'!$I$19:$V$937*('Input|RIN B Capex addition'!$C$19:$C$937=BS$4)*('Input|RIN B Capex addition'!$I$13:$V$13=BS$3)*('Input|RIN B Capex addition'!$H$19:$H$937='Input|RIN B Capex addition'!$H$88))/10^3</f>
        <v>472947.25604130788</v>
      </c>
      <c r="BT17" s="63" cm="1">
        <f t="array" ref="BT17">SUMPRODUCT('Input|RIN B Capex addition'!$I$19:$V$937*('Input|RIN B Capex addition'!$C$19:$C$937=BT$4)*('Input|RIN B Capex addition'!$I$13:$V$13=BT$3)*('Input|RIN B Capex addition'!$H$19:$H$937='Input|RIN B Capex addition'!$H$88))/10^3</f>
        <v>447300.12599999999</v>
      </c>
      <c r="BU17" s="63" cm="1">
        <f t="array" ref="BU17">SUMPRODUCT('Input|RIN B Capex addition'!$I$19:$V$937*('Input|RIN B Capex addition'!$C$19:$C$937=BU$4)*('Input|RIN B Capex addition'!$I$13:$V$13=BU$3)*('Input|RIN B Capex addition'!$H$19:$H$937='Input|RIN B Capex addition'!$H$88))/10^3</f>
        <v>422080.95917861239</v>
      </c>
      <c r="BV17" s="63" cm="1">
        <f t="array" ref="BV17">SUMPRODUCT('Input|RIN B Capex addition'!$I$19:$V$937*('Input|RIN B Capex addition'!$C$19:$C$937=BV$4)*('Input|RIN B Capex addition'!$I$13:$V$13=BV$3)*('Input|RIN B Capex addition'!$H$19:$H$937='Input|RIN B Capex addition'!$H$88))/10^3</f>
        <v>404391.99800000002</v>
      </c>
      <c r="BW17" s="63" cm="1">
        <f t="array" ref="BW17">SUMPRODUCT('Input|RIN B Capex addition'!$I$19:$V$937*('Input|RIN B Capex addition'!$C$19:$C$937=BW$4)*('Input|RIN B Capex addition'!$I$13:$V$13=BW$3)*('Input|RIN B Capex addition'!$H$19:$H$937='Input|RIN B Capex addition'!$H$88))/10^3</f>
        <v>490993.20864588226</v>
      </c>
      <c r="BX17" s="63" cm="1">
        <f t="array" ref="BX17">SUMPRODUCT('Input|RIN B Capex addition'!$I$19:$V$937*('Input|RIN B Capex addition'!$C$19:$C$937=BX$4)*('Input|RIN B Capex addition'!$I$13:$V$13=BX$3)*('Input|RIN B Capex addition'!$H$19:$H$937='Input|RIN B Capex addition'!$H$88))/10^3</f>
        <v>525714.8117698686</v>
      </c>
      <c r="BY17" s="63" cm="1">
        <f t="array" ref="BY17">SUMPRODUCT('Input|RIN B Capex addition'!$I$19:$V$937*('Input|RIN B Capex addition'!$C$19:$C$937=BY$4)*('Input|RIN B Capex addition'!$I$13:$V$13=BY$3)*('Input|RIN B Capex addition'!$H$19:$H$937='Input|RIN B Capex addition'!$H$88))/10^3</f>
        <v>547755.71887647803</v>
      </c>
      <c r="BZ17" s="63" cm="1">
        <f t="array" ref="BZ17">SUMPRODUCT('Input|RIN B Capex addition'!$I$19:$V$937*('Input|RIN B Capex addition'!$C$19:$C$937=BZ$4)*('Input|RIN B Capex addition'!$I$13:$V$13=BZ$3)*('Input|RIN B Capex addition'!$H$19:$H$937='Input|RIN B Capex addition'!$H$88))/10^3</f>
        <v>555378.41710422013</v>
      </c>
      <c r="CA17" s="63" cm="1">
        <f t="array" ref="CA17">SUMPRODUCT('Input|RIN B Capex addition'!$I$19:$V$937*('Input|RIN B Capex addition'!$C$19:$C$937=CA$4)*('Input|RIN B Capex addition'!$I$13:$V$13=CA$3)*('Input|RIN B Capex addition'!$H$19:$H$937='Input|RIN B Capex addition'!$H$88))/10^3</f>
        <v>658144.44199117122</v>
      </c>
      <c r="CB17" s="63" cm="1">
        <f t="array" ref="CB17">SUMPRODUCT('Input|RIN B Capex addition'!$I$19:$V$937*('Input|RIN B Capex addition'!$C$19:$C$937=CB$4)*('Input|RIN B Capex addition'!$I$13:$V$13=CB$3)*('Input|RIN B Capex addition'!$H$19:$H$937='Input|RIN B Capex addition'!$H$88))/10^3</f>
        <v>651380.64558246534</v>
      </c>
      <c r="CC17" s="63" cm="1">
        <f t="array" ref="CC17">SUMPRODUCT('Input|RIN B Capex addition'!$I$19:$V$937*('Input|RIN B Capex addition'!$C$19:$C$937=CC$4)*('Input|RIN B Capex addition'!$I$13:$V$13=CC$3)*('Input|RIN B Capex addition'!$H$19:$H$937='Input|RIN B Capex addition'!$H$88))/10^3</f>
        <v>684216.84197311301</v>
      </c>
      <c r="CD17" s="63" cm="1">
        <f t="array" ref="CD17">SUMPRODUCT('Input|RIN B Capex addition'!$I$19:$V$937*('Input|RIN B Capex addition'!$C$19:$C$937=CD$4)*('Input|RIN B Capex addition'!$I$13:$V$13=CD$3)*('Input|RIN B Capex addition'!$H$19:$H$937='Input|RIN B Capex addition'!$H$88))/10^3</f>
        <v>670817.36418712162</v>
      </c>
      <c r="CE17" s="63" cm="1">
        <f t="array" ref="CE17">SUMPRODUCT('Input|RIN B Capex addition'!$I$19:$V$937*('Input|RIN B Capex addition'!$C$19:$C$937=CE$4)*('Input|RIN B Capex addition'!$I$13:$V$13=CE$3)*('Input|RIN B Capex addition'!$H$19:$H$937='Input|RIN B Capex addition'!$H$88))/10^3</f>
        <v>610716.18794213166</v>
      </c>
      <c r="CF17" s="63" cm="1">
        <f t="array" ref="CF17">SUMPRODUCT('Input|RIN B Capex addition'!$I$19:$V$937*('Input|RIN B Capex addition'!$C$19:$C$937=CF$4)*('Input|RIN B Capex addition'!$I$13:$V$13=CF$3)*('Input|RIN B Capex addition'!$H$19:$H$937='Input|RIN B Capex addition'!$H$88))/10^3</f>
        <v>482631.26771306485</v>
      </c>
      <c r="CG17" s="63" cm="1">
        <f t="array" ref="CG17">SUMPRODUCT('Input|RIN B Capex addition'!$I$19:$V$937*('Input|RIN B Capex addition'!$C$19:$C$937=CG$4)*('Input|RIN B Capex addition'!$I$13:$V$13=CG$3)*('Input|RIN B Capex addition'!$H$19:$H$937='Input|RIN B Capex addition'!$H$88))/10^3</f>
        <v>513700.1900114881</v>
      </c>
      <c r="CH17" s="63" cm="1">
        <f t="array" ref="CH17">SUMPRODUCT('Input|RIN B Capex addition'!$I$19:$V$937*('Input|RIN B Capex addition'!$C$19:$C$937=CH$4)*('Input|RIN B Capex addition'!$I$13:$V$13=CH$3)*('Input|RIN B Capex addition'!$H$19:$H$937='Input|RIN B Capex addition'!$H$88))/10^3</f>
        <v>443884.93510121357</v>
      </c>
      <c r="CI17" s="63" cm="1">
        <f t="array" ref="CI17">SUMPRODUCT('Input|RIN B Capex addition'!$I$19:$V$937*('Input|RIN B Capex addition'!$C$19:$C$937=CI$4)*('Input|RIN B Capex addition'!$I$13:$V$13=CI$3)*('Input|RIN B Capex addition'!$H$19:$H$937='Input|RIN B Capex addition'!$H$88))/10^3</f>
        <v>425767.59176322236</v>
      </c>
      <c r="CJ17" s="63" cm="1">
        <f t="array" ref="CJ17">SUMPRODUCT('Input|RIN B Capex addition'!$I$19:$V$937*('Input|RIN B Capex addition'!$C$19:$C$937=CJ$4)*('Input|RIN B Capex addition'!$I$13:$V$13=CJ$3)*('Input|RIN B Capex addition'!$H$19:$H$937='Input|RIN B Capex addition'!$H$88))/10^3</f>
        <v>461856.53399999999</v>
      </c>
      <c r="CK17" s="63" cm="1">
        <f t="array" ref="CK17">SUMPRODUCT('Input|RIN B Capex addition'!$I$19:$V$937*('Input|RIN B Capex addition'!$C$19:$C$937=CK$4)*('Input|RIN B Capex addition'!$I$13:$V$13=CK$3)*('Input|RIN B Capex addition'!$H$19:$H$937='Input|RIN B Capex addition'!$H$88))/10^3</f>
        <v>371050.34270189912</v>
      </c>
      <c r="CL17" s="63" cm="1">
        <f t="array" ref="CL17">SUMPRODUCT('Input|RIN B Capex addition'!$I$19:$V$937*('Input|RIN B Capex addition'!$C$19:$C$937=CL$4)*('Input|RIN B Capex addition'!$I$13:$V$13=CL$3)*('Input|RIN B Capex addition'!$H$19:$H$937='Input|RIN B Capex addition'!$H$88))/10^3</f>
        <v>462104.87418604083</v>
      </c>
      <c r="CM17" s="63" cm="1">
        <f t="array" ref="CM17">SUMPRODUCT('Input|RIN B Capex addition'!$I$19:$V$937*('Input|RIN B Capex addition'!$C$19:$C$937=CM$4)*('Input|RIN B Capex addition'!$I$13:$V$13=CM$3)*('Input|RIN B Capex addition'!$H$19:$H$937='Input|RIN B Capex addition'!$H$88))/10^3</f>
        <v>524413.00042593305</v>
      </c>
      <c r="CN17" s="63" cm="1">
        <f t="array" ref="CN17">SUMPRODUCT('Input|RIN B Capex addition'!$I$19:$V$937*('Input|RIN B Capex addition'!$C$19:$C$937=CN$4)*('Input|RIN B Capex addition'!$I$13:$V$13=CN$3)*('Input|RIN B Capex addition'!$H$19:$H$937='Input|RIN B Capex addition'!$H$88))/10^3</f>
        <v>634918.22448755871</v>
      </c>
      <c r="CO17" s="63" cm="1">
        <f t="array" ref="CO17">SUMPRODUCT('Input|RIN B Capex addition'!$I$19:$V$937*('Input|RIN B Capex addition'!$C$19:$C$937=CO$4)*('Input|RIN B Capex addition'!$I$13:$V$13=CO$3)*('Input|RIN B Capex addition'!$H$19:$H$937='Input|RIN B Capex addition'!$H$88))/10^3</f>
        <v>669306.14252519992</v>
      </c>
      <c r="CP17" s="63" cm="1">
        <f t="array" ref="CP17">SUMPRODUCT('Input|RIN B Capex addition'!$I$19:$V$937*('Input|RIN B Capex addition'!$C$19:$C$937=CP$4)*('Input|RIN B Capex addition'!$I$13:$V$13=CP$3)*('Input|RIN B Capex addition'!$H$19:$H$937='Input|RIN B Capex addition'!$H$88))/10^3</f>
        <v>725601.25616780657</v>
      </c>
      <c r="CQ17" s="63" cm="1">
        <f t="array" ref="CQ17">SUMPRODUCT('Input|RIN B Capex addition'!$I$19:$V$937*('Input|RIN B Capex addition'!$C$19:$C$937=CQ$4)*('Input|RIN B Capex addition'!$I$13:$V$13=CQ$3)*('Input|RIN B Capex addition'!$H$19:$H$937='Input|RIN B Capex addition'!$H$88))/10^3</f>
        <v>774103.42523006164</v>
      </c>
      <c r="CR17" s="63" cm="1">
        <f t="array" ref="CR17">SUMPRODUCT('Input|RIN B Capex addition'!$I$19:$V$937*('Input|RIN B Capex addition'!$C$19:$C$937=CR$4)*('Input|RIN B Capex addition'!$I$13:$V$13=CR$3)*('Input|RIN B Capex addition'!$H$19:$H$937='Input|RIN B Capex addition'!$H$88))/10^3</f>
        <v>653855.41441716754</v>
      </c>
      <c r="CS17" s="63" cm="1">
        <f t="array" ref="CS17">SUMPRODUCT('Input|RIN B Capex addition'!$I$19:$V$937*('Input|RIN B Capex addition'!$C$19:$C$937=CS$4)*('Input|RIN B Capex addition'!$I$13:$V$13=CS$3)*('Input|RIN B Capex addition'!$H$19:$H$937='Input|RIN B Capex addition'!$H$88))/10^3</f>
        <v>642810.4558423725</v>
      </c>
      <c r="CT17" s="63" cm="1">
        <f t="array" ref="CT17">SUMPRODUCT('Input|RIN B Capex addition'!$I$19:$V$937*('Input|RIN B Capex addition'!$C$19:$C$937=CT$4)*('Input|RIN B Capex addition'!$I$13:$V$13=CT$3)*('Input|RIN B Capex addition'!$H$19:$H$937='Input|RIN B Capex addition'!$H$88))/10^3</f>
        <v>484177.15071484621</v>
      </c>
      <c r="CU17" s="63" cm="1">
        <f t="array" ref="CU17">SUMPRODUCT('Input|RIN B Capex addition'!$I$19:$V$937*('Input|RIN B Capex addition'!$C$19:$C$937=CU$4)*('Input|RIN B Capex addition'!$I$13:$V$13=CU$3)*('Input|RIN B Capex addition'!$H$19:$H$937='Input|RIN B Capex addition'!$H$88))/10^3</f>
        <v>425613.78600000002</v>
      </c>
      <c r="CV17" s="63" cm="1">
        <f t="array" ref="CV17">SUMPRODUCT('Input|RIN B Capex addition'!$I$19:$V$937*('Input|RIN B Capex addition'!$C$19:$C$937=CV$4)*('Input|RIN B Capex addition'!$I$13:$V$13=CV$3)*('Input|RIN B Capex addition'!$H$19:$H$937='Input|RIN B Capex addition'!$H$88))/10^3</f>
        <v>409062.43623271765</v>
      </c>
      <c r="CW17" s="63" cm="1">
        <f t="array" ref="CW17">SUMPRODUCT('Input|RIN B Capex addition'!$I$19:$V$937*('Input|RIN B Capex addition'!$C$19:$C$937=CW$4)*('Input|RIN B Capex addition'!$I$13:$V$13=CW$3)*('Input|RIN B Capex addition'!$H$19:$H$937='Input|RIN B Capex addition'!$H$88))/10^3</f>
        <v>388938.91929363931</v>
      </c>
      <c r="CX17" s="63" cm="1">
        <f t="array" ref="CX17">SUMPRODUCT('Input|RIN B Capex addition'!$I$19:$V$937*('Input|RIN B Capex addition'!$C$19:$C$937=CX$4)*('Input|RIN B Capex addition'!$I$13:$V$13=CX$3)*('Input|RIN B Capex addition'!$H$19:$H$937='Input|RIN B Capex addition'!$H$88))/10^3</f>
        <v>451395.03899999999</v>
      </c>
      <c r="CY17" s="63" cm="1">
        <f t="array" ref="CY17">SUMPRODUCT('Input|RIN B Capex addition'!$I$19:$V$937*('Input|RIN B Capex addition'!$C$19:$C$937=CY$4)*('Input|RIN B Capex addition'!$I$13:$V$13=CY$3)*('Input|RIN B Capex addition'!$H$19:$H$937='Input|RIN B Capex addition'!$H$88))/10^3</f>
        <v>50952.907170412342</v>
      </c>
      <c r="CZ17" s="63" cm="1">
        <f t="array" ref="CZ17">SUMPRODUCT('Input|RIN B Capex addition'!$I$19:$V$937*('Input|RIN B Capex addition'!$C$19:$C$937=CZ$4)*('Input|RIN B Capex addition'!$I$13:$V$13=CZ$3)*('Input|RIN B Capex addition'!$H$19:$H$937='Input|RIN B Capex addition'!$H$88))/10^3</f>
        <v>54594.790806106605</v>
      </c>
      <c r="DA17" s="63" cm="1">
        <f t="array" ref="DA17">SUMPRODUCT('Input|RIN B Capex addition'!$I$19:$V$937*('Input|RIN B Capex addition'!$C$19:$C$937=DA$4)*('Input|RIN B Capex addition'!$I$13:$V$13=DA$3)*('Input|RIN B Capex addition'!$H$19:$H$937='Input|RIN B Capex addition'!$H$88))/10^3</f>
        <v>34722.806731957717</v>
      </c>
      <c r="DB17" s="63" cm="1">
        <f t="array" ref="DB17">SUMPRODUCT('Input|RIN B Capex addition'!$I$19:$V$937*('Input|RIN B Capex addition'!$C$19:$C$937=DB$4)*('Input|RIN B Capex addition'!$I$13:$V$13=DB$3)*('Input|RIN B Capex addition'!$H$19:$H$937='Input|RIN B Capex addition'!$H$88))/10^3</f>
        <v>65418.407571030344</v>
      </c>
      <c r="DC17" s="63" cm="1">
        <f t="array" ref="DC17">SUMPRODUCT('Input|RIN B Capex addition'!$I$19:$V$937*('Input|RIN B Capex addition'!$C$19:$C$937=DC$4)*('Input|RIN B Capex addition'!$I$13:$V$13=DC$3)*('Input|RIN B Capex addition'!$H$19:$H$937='Input|RIN B Capex addition'!$H$88))/10^3</f>
        <v>83539.31674155737</v>
      </c>
      <c r="DD17" s="63" cm="1">
        <f t="array" ref="DD17">SUMPRODUCT('Input|RIN B Capex addition'!$I$19:$V$937*('Input|RIN B Capex addition'!$C$19:$C$937=DD$4)*('Input|RIN B Capex addition'!$I$13:$V$13=DD$3)*('Input|RIN B Capex addition'!$H$19:$H$937='Input|RIN B Capex addition'!$H$88))/10^3</f>
        <v>114252.51906946192</v>
      </c>
      <c r="DE17" s="63" cm="1">
        <f t="array" ref="DE17">SUMPRODUCT('Input|RIN B Capex addition'!$I$19:$V$937*('Input|RIN B Capex addition'!$C$19:$C$937=DE$4)*('Input|RIN B Capex addition'!$I$13:$V$13=DE$3)*('Input|RIN B Capex addition'!$H$19:$H$937='Input|RIN B Capex addition'!$H$88))/10^3</f>
        <v>104682.67959295098</v>
      </c>
      <c r="DF17" s="63" cm="1">
        <f t="array" ref="DF17">SUMPRODUCT('Input|RIN B Capex addition'!$I$19:$V$937*('Input|RIN B Capex addition'!$C$19:$C$937=DF$4)*('Input|RIN B Capex addition'!$I$13:$V$13=DF$3)*('Input|RIN B Capex addition'!$H$19:$H$937='Input|RIN B Capex addition'!$H$88))/10^3</f>
        <v>112219.40548046566</v>
      </c>
      <c r="DG17" s="63" cm="1">
        <f t="array" ref="DG17">SUMPRODUCT('Input|RIN B Capex addition'!$I$19:$V$937*('Input|RIN B Capex addition'!$C$19:$C$937=DG$4)*('Input|RIN B Capex addition'!$I$13:$V$13=DG$3)*('Input|RIN B Capex addition'!$H$19:$H$937='Input|RIN B Capex addition'!$H$88))/10^3</f>
        <v>114524.67331926172</v>
      </c>
      <c r="DH17" s="63" cm="1">
        <f t="array" ref="DH17">SUMPRODUCT('Input|RIN B Capex addition'!$I$19:$V$937*('Input|RIN B Capex addition'!$C$19:$C$937=DH$4)*('Input|RIN B Capex addition'!$I$13:$V$13=DH$3)*('Input|RIN B Capex addition'!$H$19:$H$937='Input|RIN B Capex addition'!$H$88))/10^3</f>
        <v>111151.07859967538</v>
      </c>
      <c r="DI17" s="63" cm="1">
        <f t="array" ref="DI17">SUMPRODUCT('Input|RIN B Capex addition'!$I$19:$V$937*('Input|RIN B Capex addition'!$C$19:$C$937=DI$4)*('Input|RIN B Capex addition'!$I$13:$V$13=DI$3)*('Input|RIN B Capex addition'!$H$19:$H$937='Input|RIN B Capex addition'!$H$88))/10^3</f>
        <v>101131.71968695585</v>
      </c>
      <c r="DJ17" s="63" cm="1">
        <f t="array" ref="DJ17">SUMPRODUCT('Input|RIN B Capex addition'!$I$19:$V$937*('Input|RIN B Capex addition'!$C$19:$C$937=DJ$4)*('Input|RIN B Capex addition'!$I$13:$V$13=DJ$3)*('Input|RIN B Capex addition'!$H$19:$H$937='Input|RIN B Capex addition'!$H$88))/10^3</f>
        <v>123542.60860793464</v>
      </c>
      <c r="DK17" s="63" cm="1">
        <f t="array" ref="DK17">SUMPRODUCT('Input|RIN B Capex addition'!$I$19:$V$937*('Input|RIN B Capex addition'!$C$19:$C$937=DK$4)*('Input|RIN B Capex addition'!$I$13:$V$13=DK$3)*('Input|RIN B Capex addition'!$H$19:$H$937='Input|RIN B Capex addition'!$H$88))/10^3</f>
        <v>118004.46582870871</v>
      </c>
      <c r="DL17" s="63" cm="1">
        <f t="array" ref="DL17">SUMPRODUCT('Input|RIN B Capex addition'!$I$19:$V$937*('Input|RIN B Capex addition'!$C$19:$C$937=DL$4)*('Input|RIN B Capex addition'!$I$13:$V$13=DL$3)*('Input|RIN B Capex addition'!$H$19:$H$937='Input|RIN B Capex addition'!$H$88))/10^3</f>
        <v>92708.90059837533</v>
      </c>
      <c r="DM17" s="63" cm="1">
        <f t="array" ref="DM17">SUMPRODUCT('Input|RIN B Capex addition'!$I$19:$V$937*('Input|RIN B Capex addition'!$C$19:$C$937=DM$4)*('Input|RIN B Capex addition'!$I$13:$V$13=DM$3)*('Input|RIN B Capex addition'!$H$19:$H$937='Input|RIN B Capex addition'!$H$88))/10^3</f>
        <v>142464.07272172926</v>
      </c>
      <c r="DN17" s="63" cm="1">
        <f t="array" ref="DN17">SUMPRODUCT('Input|RIN B Capex addition'!$I$19:$V$937*('Input|RIN B Capex addition'!$C$19:$C$937=DN$4)*('Input|RIN B Capex addition'!$I$13:$V$13=DN$3)*('Input|RIN B Capex addition'!$H$19:$H$937='Input|RIN B Capex addition'!$H$88))/10^3</f>
        <v>141748.33675135422</v>
      </c>
      <c r="DO17" s="63" cm="1">
        <f t="array" ref="DO17">SUMPRODUCT('Input|RIN B Capex addition'!$I$19:$V$937*('Input|RIN B Capex addition'!$C$19:$C$937=DO$4)*('Input|RIN B Capex addition'!$I$13:$V$13=DO$3)*('Input|RIN B Capex addition'!$H$19:$H$937='Input|RIN B Capex addition'!$H$88))/10^3</f>
        <v>146555.69987816035</v>
      </c>
      <c r="DP17" s="63" cm="1">
        <f t="array" ref="DP17">SUMPRODUCT('Input|RIN B Capex addition'!$I$19:$V$937*('Input|RIN B Capex addition'!$C$19:$C$937=DP$4)*('Input|RIN B Capex addition'!$I$13:$V$13=DP$3)*('Input|RIN B Capex addition'!$H$19:$H$937='Input|RIN B Capex addition'!$H$88))/10^3</f>
        <v>140471.71417571875</v>
      </c>
      <c r="DQ17" s="63" cm="1">
        <f t="array" ref="DQ17">SUMPRODUCT('Input|RIN B Capex addition'!$I$19:$V$937*('Input|RIN B Capex addition'!$C$19:$C$937=DQ$4)*('Input|RIN B Capex addition'!$I$13:$V$13=DQ$3)*('Input|RIN B Capex addition'!$H$19:$H$937='Input|RIN B Capex addition'!$H$88))/10^3</f>
        <v>181678.5233525518</v>
      </c>
      <c r="DR17" s="63" cm="1">
        <f t="array" ref="DR17">SUMPRODUCT('Input|RIN B Capex addition'!$I$19:$V$937*('Input|RIN B Capex addition'!$C$19:$C$937=DR$4)*('Input|RIN B Capex addition'!$I$13:$V$13=DR$3)*('Input|RIN B Capex addition'!$H$19:$H$937='Input|RIN B Capex addition'!$H$88))/10^3</f>
        <v>210519.91420794345</v>
      </c>
      <c r="DS17" s="63" cm="1">
        <f t="array" ref="DS17">SUMPRODUCT('Input|RIN B Capex addition'!$I$19:$V$937*('Input|RIN B Capex addition'!$C$19:$C$937=DS$4)*('Input|RIN B Capex addition'!$I$13:$V$13=DS$3)*('Input|RIN B Capex addition'!$H$19:$H$937='Input|RIN B Capex addition'!$H$88))/10^3</f>
        <v>229213.16194823294</v>
      </c>
      <c r="DT17" s="63" cm="1">
        <f t="array" ref="DT17">SUMPRODUCT('Input|RIN B Capex addition'!$I$19:$V$937*('Input|RIN B Capex addition'!$C$19:$C$937=DT$4)*('Input|RIN B Capex addition'!$I$13:$V$13=DT$3)*('Input|RIN B Capex addition'!$H$19:$H$937='Input|RIN B Capex addition'!$H$88))/10^3</f>
        <v>255081.44945299346</v>
      </c>
      <c r="DU17" s="63" cm="1">
        <f t="array" ref="DU17">SUMPRODUCT('Input|RIN B Capex addition'!$I$19:$V$937*('Input|RIN B Capex addition'!$C$19:$C$937=DU$4)*('Input|RIN B Capex addition'!$I$13:$V$13=DU$3)*('Input|RIN B Capex addition'!$H$19:$H$937='Input|RIN B Capex addition'!$H$88))/10^3</f>
        <v>296383.71860063402</v>
      </c>
      <c r="DV17" s="63" cm="1">
        <f t="array" ref="DV17">SUMPRODUCT('Input|RIN B Capex addition'!$I$19:$V$937*('Input|RIN B Capex addition'!$C$19:$C$937=DV$4)*('Input|RIN B Capex addition'!$I$13:$V$13=DV$3)*('Input|RIN B Capex addition'!$H$19:$H$937='Input|RIN B Capex addition'!$H$88))/10^3</f>
        <v>285059.66513144108</v>
      </c>
      <c r="DW17" s="63" cm="1">
        <f t="array" ref="DW17">SUMPRODUCT('Input|RIN B Capex addition'!$I$19:$V$937*('Input|RIN B Capex addition'!$C$19:$C$937=DW$4)*('Input|RIN B Capex addition'!$I$13:$V$13=DW$3)*('Input|RIN B Capex addition'!$H$19:$H$937='Input|RIN B Capex addition'!$H$88))/10^3</f>
        <v>234618.12700000001</v>
      </c>
      <c r="DX17" s="63" cm="1">
        <f t="array" ref="DX17">SUMPRODUCT('Input|RIN B Capex addition'!$I$19:$V$937*('Input|RIN B Capex addition'!$C$19:$C$937=DX$4)*('Input|RIN B Capex addition'!$I$13:$V$13=DX$3)*('Input|RIN B Capex addition'!$H$19:$H$937='Input|RIN B Capex addition'!$H$88))/10^3</f>
        <v>304528.51676853409</v>
      </c>
      <c r="DY17" s="63" cm="1">
        <f t="array" ref="DY17">SUMPRODUCT('Input|RIN B Capex addition'!$I$19:$V$937*('Input|RIN B Capex addition'!$C$19:$C$937=DY$4)*('Input|RIN B Capex addition'!$I$13:$V$13=DY$3)*('Input|RIN B Capex addition'!$H$19:$H$937='Input|RIN B Capex addition'!$H$88))/10^3</f>
        <v>303722.26791662013</v>
      </c>
      <c r="DZ17" s="63" cm="1">
        <f t="array" ref="DZ17">SUMPRODUCT('Input|RIN B Capex addition'!$I$19:$V$937*('Input|RIN B Capex addition'!$C$19:$C$937=DZ$4)*('Input|RIN B Capex addition'!$I$13:$V$13=DZ$3)*('Input|RIN B Capex addition'!$H$19:$H$937='Input|RIN B Capex addition'!$H$88))/10^3</f>
        <v>315092.07400000002</v>
      </c>
      <c r="EA17" s="63" cm="1">
        <f t="array" ref="EA17">SUMPRODUCT('Input|RIN B Capex addition'!$I$19:$V$937*('Input|RIN B Capex addition'!$C$19:$C$937=EA$4)*('Input|RIN B Capex addition'!$I$13:$V$13=EA$3)*('Input|RIN B Capex addition'!$H$19:$H$937='Input|RIN B Capex addition'!$H$88))/10^3</f>
        <v>135926.14318107965</v>
      </c>
      <c r="EB17" s="63" cm="1">
        <f t="array" ref="EB17">SUMPRODUCT('Input|RIN B Capex addition'!$I$19:$V$937*('Input|RIN B Capex addition'!$C$19:$C$937=EB$4)*('Input|RIN B Capex addition'!$I$13:$V$13=EB$3)*('Input|RIN B Capex addition'!$H$19:$H$937='Input|RIN B Capex addition'!$H$88))/10^3</f>
        <v>110547.57237090236</v>
      </c>
      <c r="EC17" s="63" cm="1">
        <f t="array" ref="EC17">SUMPRODUCT('Input|RIN B Capex addition'!$I$19:$V$937*('Input|RIN B Capex addition'!$C$19:$C$937=EC$4)*('Input|RIN B Capex addition'!$I$13:$V$13=EC$3)*('Input|RIN B Capex addition'!$H$19:$H$937='Input|RIN B Capex addition'!$H$88))/10^3</f>
        <v>101717.47228543434</v>
      </c>
      <c r="ED17" s="63" cm="1">
        <f t="array" ref="ED17">SUMPRODUCT('Input|RIN B Capex addition'!$I$19:$V$937*('Input|RIN B Capex addition'!$C$19:$C$937=ED$4)*('Input|RIN B Capex addition'!$I$13:$V$13=ED$3)*('Input|RIN B Capex addition'!$H$19:$H$937='Input|RIN B Capex addition'!$H$88))/10^3</f>
        <v>152968.61188463189</v>
      </c>
      <c r="EE17" s="63" cm="1">
        <f t="array" ref="EE17">SUMPRODUCT('Input|RIN B Capex addition'!$I$19:$V$937*('Input|RIN B Capex addition'!$C$19:$C$937=EE$4)*('Input|RIN B Capex addition'!$I$13:$V$13=EE$3)*('Input|RIN B Capex addition'!$H$19:$H$937='Input|RIN B Capex addition'!$H$88))/10^3</f>
        <v>118018.31094273891</v>
      </c>
      <c r="EF17" s="63" cm="1">
        <f t="array" ref="EF17">SUMPRODUCT('Input|RIN B Capex addition'!$I$19:$V$937*('Input|RIN B Capex addition'!$C$19:$C$937=EF$4)*('Input|RIN B Capex addition'!$I$13:$V$13=EF$3)*('Input|RIN B Capex addition'!$H$19:$H$937='Input|RIN B Capex addition'!$H$88))/10^3</f>
        <v>260457.71313800922</v>
      </c>
      <c r="EG17" s="63" cm="1">
        <f t="array" ref="EG17">SUMPRODUCT('Input|RIN B Capex addition'!$I$19:$V$937*('Input|RIN B Capex addition'!$C$19:$C$937=EG$4)*('Input|RIN B Capex addition'!$I$13:$V$13=EG$3)*('Input|RIN B Capex addition'!$H$19:$H$937='Input|RIN B Capex addition'!$H$88))/10^3</f>
        <v>314244.3170768912</v>
      </c>
      <c r="EH17" s="63" cm="1">
        <f t="array" ref="EH17">SUMPRODUCT('Input|RIN B Capex addition'!$I$19:$V$937*('Input|RIN B Capex addition'!$C$19:$C$937=EH$4)*('Input|RIN B Capex addition'!$I$13:$V$13=EH$3)*('Input|RIN B Capex addition'!$H$19:$H$937='Input|RIN B Capex addition'!$H$88))/10^3</f>
        <v>323359.8499366038</v>
      </c>
      <c r="EI17" s="63" cm="1">
        <f t="array" ref="EI17">SUMPRODUCT('Input|RIN B Capex addition'!$I$19:$V$937*('Input|RIN B Capex addition'!$C$19:$C$937=EI$4)*('Input|RIN B Capex addition'!$I$13:$V$13=EI$3)*('Input|RIN B Capex addition'!$H$19:$H$937='Input|RIN B Capex addition'!$H$88))/10^3</f>
        <v>278951.92628526781</v>
      </c>
      <c r="EJ17" s="63" cm="1">
        <f t="array" ref="EJ17">SUMPRODUCT('Input|RIN B Capex addition'!$I$19:$V$937*('Input|RIN B Capex addition'!$C$19:$C$937=EJ$4)*('Input|RIN B Capex addition'!$I$13:$V$13=EJ$3)*('Input|RIN B Capex addition'!$H$19:$H$937='Input|RIN B Capex addition'!$H$88))/10^3</f>
        <v>305232.97506277019</v>
      </c>
      <c r="EK17" s="63" cm="1">
        <f t="array" ref="EK17">SUMPRODUCT('Input|RIN B Capex addition'!$I$19:$V$937*('Input|RIN B Capex addition'!$C$19:$C$937=EK$4)*('Input|RIN B Capex addition'!$I$13:$V$13=EK$3)*('Input|RIN B Capex addition'!$H$19:$H$937='Input|RIN B Capex addition'!$H$88))/10^3</f>
        <v>236435.43605879173</v>
      </c>
      <c r="EL17" s="63" cm="1">
        <f t="array" ref="EL17">SUMPRODUCT('Input|RIN B Capex addition'!$I$19:$V$937*('Input|RIN B Capex addition'!$C$19:$C$937=EL$4)*('Input|RIN B Capex addition'!$I$13:$V$13=EL$3)*('Input|RIN B Capex addition'!$H$19:$H$937='Input|RIN B Capex addition'!$H$88))/10^3</f>
        <v>262623.56943999999</v>
      </c>
      <c r="EM17" s="63" cm="1">
        <f t="array" ref="EM17">SUMPRODUCT('Input|RIN B Capex addition'!$I$19:$V$937*('Input|RIN B Capex addition'!$C$19:$C$937=EM$4)*('Input|RIN B Capex addition'!$I$13:$V$13=EM$3)*('Input|RIN B Capex addition'!$H$19:$H$937='Input|RIN B Capex addition'!$H$88))/10^3</f>
        <v>361496.63483000005</v>
      </c>
      <c r="EN17" s="63" cm="1">
        <f t="array" ref="EN17">SUMPRODUCT('Input|RIN B Capex addition'!$I$19:$V$937*('Input|RIN B Capex addition'!$C$19:$C$937=EN$4)*('Input|RIN B Capex addition'!$I$13:$V$13=EN$3)*('Input|RIN B Capex addition'!$H$19:$H$937='Input|RIN B Capex addition'!$H$88))/10^3</f>
        <v>378582.51177000004</v>
      </c>
      <c r="EO17" s="63" cm="1">
        <f t="array" ref="EO17">SUMPRODUCT('Input|RIN B Capex addition'!$I$19:$V$937*('Input|RIN B Capex addition'!$C$19:$C$937=EO$4)*('Input|RIN B Capex addition'!$I$13:$V$13=EO$3)*('Input|RIN B Capex addition'!$H$19:$H$937='Input|RIN B Capex addition'!$H$88))/10^3</f>
        <v>119200.64036278827</v>
      </c>
      <c r="EP17" s="63" cm="1">
        <f t="array" ref="EP17">SUMPRODUCT('Input|RIN B Capex addition'!$I$19:$V$937*('Input|RIN B Capex addition'!$C$19:$C$937=EP$4)*('Input|RIN B Capex addition'!$I$13:$V$13=EP$3)*('Input|RIN B Capex addition'!$H$19:$H$937='Input|RIN B Capex addition'!$H$88))/10^3</f>
        <v>129699.66114978176</v>
      </c>
      <c r="EQ17" s="63" cm="1">
        <f t="array" ref="EQ17">SUMPRODUCT('Input|RIN B Capex addition'!$I$19:$V$937*('Input|RIN B Capex addition'!$C$19:$C$937=EQ$4)*('Input|RIN B Capex addition'!$I$13:$V$13=EQ$3)*('Input|RIN B Capex addition'!$H$19:$H$937='Input|RIN B Capex addition'!$H$88))/10^3</f>
        <v>188932.85804046306</v>
      </c>
      <c r="ER17" s="63" cm="1">
        <f t="array" ref="ER17">SUMPRODUCT('Input|RIN B Capex addition'!$I$19:$V$937*('Input|RIN B Capex addition'!$C$19:$C$937=ER$4)*('Input|RIN B Capex addition'!$I$13:$V$13=ER$3)*('Input|RIN B Capex addition'!$H$19:$H$937='Input|RIN B Capex addition'!$H$88))/10^3</f>
        <v>235768.12386669556</v>
      </c>
      <c r="ES17" s="63" cm="1">
        <f t="array" ref="ES17">SUMPRODUCT('Input|RIN B Capex addition'!$I$19:$V$937*('Input|RIN B Capex addition'!$C$19:$C$937=ES$4)*('Input|RIN B Capex addition'!$I$13:$V$13=ES$3)*('Input|RIN B Capex addition'!$H$19:$H$937='Input|RIN B Capex addition'!$H$88))/10^3</f>
        <v>256945.31134785025</v>
      </c>
      <c r="ET17" s="63" cm="1">
        <f t="array" ref="ET17">SUMPRODUCT('Input|RIN B Capex addition'!$I$19:$V$937*('Input|RIN B Capex addition'!$C$19:$C$937=ET$4)*('Input|RIN B Capex addition'!$I$13:$V$13=ET$3)*('Input|RIN B Capex addition'!$H$19:$H$937='Input|RIN B Capex addition'!$H$88))/10^3</f>
        <v>272384.92910572601</v>
      </c>
      <c r="EU17" s="63" cm="1">
        <f t="array" ref="EU17">SUMPRODUCT('Input|RIN B Capex addition'!$I$19:$V$937*('Input|RIN B Capex addition'!$C$19:$C$937=EU$4)*('Input|RIN B Capex addition'!$I$13:$V$13=EU$3)*('Input|RIN B Capex addition'!$H$19:$H$937='Input|RIN B Capex addition'!$H$88))/10^3</f>
        <v>322240.39599040232</v>
      </c>
      <c r="EV17" s="63" cm="1">
        <f t="array" ref="EV17">SUMPRODUCT('Input|RIN B Capex addition'!$I$19:$V$937*('Input|RIN B Capex addition'!$C$19:$C$937=EV$4)*('Input|RIN B Capex addition'!$I$13:$V$13=EV$3)*('Input|RIN B Capex addition'!$H$19:$H$937='Input|RIN B Capex addition'!$H$88))/10^3</f>
        <v>379421.11617340584</v>
      </c>
      <c r="EW17" s="63" cm="1">
        <f t="array" ref="EW17">SUMPRODUCT('Input|RIN B Capex addition'!$I$19:$V$937*('Input|RIN B Capex addition'!$C$19:$C$937=EW$4)*('Input|RIN B Capex addition'!$I$13:$V$13=EW$3)*('Input|RIN B Capex addition'!$H$19:$H$937='Input|RIN B Capex addition'!$H$88))/10^3</f>
        <v>401205.41757601226</v>
      </c>
      <c r="EX17" s="63" cm="1">
        <f t="array" ref="EX17">SUMPRODUCT('Input|RIN B Capex addition'!$I$19:$V$937*('Input|RIN B Capex addition'!$C$19:$C$937=EX$4)*('Input|RIN B Capex addition'!$I$13:$V$13=EX$3)*('Input|RIN B Capex addition'!$H$19:$H$937='Input|RIN B Capex addition'!$H$88))/10^3</f>
        <v>328154.16791792552</v>
      </c>
      <c r="EY17" s="63" cm="1">
        <f t="array" ref="EY17">SUMPRODUCT('Input|RIN B Capex addition'!$I$19:$V$937*('Input|RIN B Capex addition'!$C$19:$C$937=EY$4)*('Input|RIN B Capex addition'!$I$13:$V$13=EY$3)*('Input|RIN B Capex addition'!$H$19:$H$937='Input|RIN B Capex addition'!$H$88))/10^3</f>
        <v>291506.76781074028</v>
      </c>
      <c r="EZ17" s="63" cm="1">
        <f t="array" ref="EZ17">SUMPRODUCT('Input|RIN B Capex addition'!$I$19:$V$937*('Input|RIN B Capex addition'!$C$19:$C$937=EZ$4)*('Input|RIN B Capex addition'!$I$13:$V$13=EZ$3)*('Input|RIN B Capex addition'!$H$19:$H$937='Input|RIN B Capex addition'!$H$88))/10^3</f>
        <v>332989.80660169746</v>
      </c>
      <c r="FA17" s="63" cm="1">
        <f t="array" ref="FA17">SUMPRODUCT('Input|RIN B Capex addition'!$I$19:$V$937*('Input|RIN B Capex addition'!$C$19:$C$937=FA$4)*('Input|RIN B Capex addition'!$I$13:$V$13=FA$3)*('Input|RIN B Capex addition'!$H$19:$H$937='Input|RIN B Capex addition'!$H$88))/10^3</f>
        <v>367853.59362890379</v>
      </c>
      <c r="FB17" s="63" cm="1">
        <f t="array" ref="FB17">SUMPRODUCT('Input|RIN B Capex addition'!$I$19:$V$937*('Input|RIN B Capex addition'!$C$19:$C$937=FB$4)*('Input|RIN B Capex addition'!$I$13:$V$13=FB$3)*('Input|RIN B Capex addition'!$H$19:$H$937='Input|RIN B Capex addition'!$H$88))/10^3</f>
        <v>395126.61734276364</v>
      </c>
      <c r="FC17" s="63" cm="1">
        <f t="array" ref="FC17">SUMPRODUCT('Input|RIN B Capex addition'!$I$19:$V$937*('Input|RIN B Capex addition'!$C$19:$C$937=FC$4)*('Input|RIN B Capex addition'!$I$13:$V$13=FC$3)*('Input|RIN B Capex addition'!$H$19:$H$937='Input|RIN B Capex addition'!$H$88))/10^3</f>
        <v>101629.94069461894</v>
      </c>
      <c r="FD17" s="63" cm="1">
        <f t="array" ref="FD17">SUMPRODUCT('Input|RIN B Capex addition'!$I$19:$V$937*('Input|RIN B Capex addition'!$C$19:$C$937=FD$4)*('Input|RIN B Capex addition'!$I$13:$V$13=FD$3)*('Input|RIN B Capex addition'!$H$19:$H$937='Input|RIN B Capex addition'!$H$88))/10^3</f>
        <v>85969.683107540637</v>
      </c>
      <c r="FE17" s="63" cm="1">
        <f t="array" ref="FE17">SUMPRODUCT('Input|RIN B Capex addition'!$I$19:$V$937*('Input|RIN B Capex addition'!$C$19:$C$937=FE$4)*('Input|RIN B Capex addition'!$I$13:$V$13=FE$3)*('Input|RIN B Capex addition'!$H$19:$H$937='Input|RIN B Capex addition'!$H$88))/10^3</f>
        <v>98114.13556497838</v>
      </c>
      <c r="FF17" s="63" cm="1">
        <f t="array" ref="FF17">SUMPRODUCT('Input|RIN B Capex addition'!$I$19:$V$937*('Input|RIN B Capex addition'!$C$19:$C$937=FF$4)*('Input|RIN B Capex addition'!$I$13:$V$13=FF$3)*('Input|RIN B Capex addition'!$H$19:$H$937='Input|RIN B Capex addition'!$H$88))/10^3</f>
        <v>114954.68443023751</v>
      </c>
      <c r="FG17" s="63" cm="1">
        <f t="array" ref="FG17">SUMPRODUCT('Input|RIN B Capex addition'!$I$19:$V$937*('Input|RIN B Capex addition'!$C$19:$C$937=FG$4)*('Input|RIN B Capex addition'!$I$13:$V$13=FG$3)*('Input|RIN B Capex addition'!$H$19:$H$937='Input|RIN B Capex addition'!$H$88))/10^3</f>
        <v>133282.7917577702</v>
      </c>
      <c r="FH17" s="63" cm="1">
        <f t="array" ref="FH17">SUMPRODUCT('Input|RIN B Capex addition'!$I$19:$V$937*('Input|RIN B Capex addition'!$C$19:$C$937=FH$4)*('Input|RIN B Capex addition'!$I$13:$V$13=FH$3)*('Input|RIN B Capex addition'!$H$19:$H$937='Input|RIN B Capex addition'!$H$88))/10^3</f>
        <v>129998.85522698842</v>
      </c>
      <c r="FI17" s="63" cm="1">
        <f t="array" ref="FI17">SUMPRODUCT('Input|RIN B Capex addition'!$I$19:$V$937*('Input|RIN B Capex addition'!$C$19:$C$937=FI$4)*('Input|RIN B Capex addition'!$I$13:$V$13=FI$3)*('Input|RIN B Capex addition'!$H$19:$H$937='Input|RIN B Capex addition'!$H$88))/10^3</f>
        <v>104682.90478555569</v>
      </c>
      <c r="FJ17" s="63" cm="1">
        <f t="array" ref="FJ17">SUMPRODUCT('Input|RIN B Capex addition'!$I$19:$V$937*('Input|RIN B Capex addition'!$C$19:$C$937=FJ$4)*('Input|RIN B Capex addition'!$I$13:$V$13=FJ$3)*('Input|RIN B Capex addition'!$H$19:$H$937='Input|RIN B Capex addition'!$H$88))/10^3</f>
        <v>84593.575403058989</v>
      </c>
      <c r="FK17" s="63" cm="1">
        <f t="array" ref="FK17">SUMPRODUCT('Input|RIN B Capex addition'!$I$19:$V$937*('Input|RIN B Capex addition'!$C$19:$C$937=FK$4)*('Input|RIN B Capex addition'!$I$13:$V$13=FK$3)*('Input|RIN B Capex addition'!$H$19:$H$937='Input|RIN B Capex addition'!$H$88))/10^3</f>
        <v>95477.124154174744</v>
      </c>
      <c r="FL17" s="63" cm="1">
        <f t="array" ref="FL17">SUMPRODUCT('Input|RIN B Capex addition'!$I$19:$V$937*('Input|RIN B Capex addition'!$C$19:$C$937=FL$4)*('Input|RIN B Capex addition'!$I$13:$V$13=FL$3)*('Input|RIN B Capex addition'!$H$19:$H$937='Input|RIN B Capex addition'!$H$88))/10^3</f>
        <v>83202.459249480395</v>
      </c>
      <c r="FM17" s="63" cm="1">
        <f t="array" ref="FM17">SUMPRODUCT('Input|RIN B Capex addition'!$I$19:$V$937*('Input|RIN B Capex addition'!$C$19:$C$937=FM$4)*('Input|RIN B Capex addition'!$I$13:$V$13=FM$3)*('Input|RIN B Capex addition'!$H$19:$H$937='Input|RIN B Capex addition'!$H$88))/10^3</f>
        <v>99394.338774017</v>
      </c>
      <c r="FN17" s="63" cm="1">
        <f t="array" ref="FN17">SUMPRODUCT('Input|RIN B Capex addition'!$I$19:$V$937*('Input|RIN B Capex addition'!$C$19:$C$937=FN$4)*('Input|RIN B Capex addition'!$I$13:$V$13=FN$3)*('Input|RIN B Capex addition'!$H$19:$H$937='Input|RIN B Capex addition'!$H$88))/10^3</f>
        <v>129232.58916361336</v>
      </c>
      <c r="FO17" s="63" cm="1">
        <f t="array" ref="FO17">SUMPRODUCT('Input|RIN B Capex addition'!$I$19:$V$937*('Input|RIN B Capex addition'!$C$19:$C$937=FO$4)*('Input|RIN B Capex addition'!$I$13:$V$13=FO$3)*('Input|RIN B Capex addition'!$H$19:$H$937='Input|RIN B Capex addition'!$H$88))/10^3</f>
        <v>154093.44999134319</v>
      </c>
      <c r="FP17" s="63" cm="1">
        <f t="array" ref="FP17">SUMPRODUCT('Input|RIN B Capex addition'!$I$19:$V$937*('Input|RIN B Capex addition'!$C$19:$C$937=FP$4)*('Input|RIN B Capex addition'!$I$13:$V$13=FP$3)*('Input|RIN B Capex addition'!$H$19:$H$937='Input|RIN B Capex addition'!$H$88))/10^3</f>
        <v>104564.39154252957</v>
      </c>
      <c r="FQ17" s="63" cm="1">
        <f t="array" ref="FQ17">SUMPRODUCT('Input|RIN B Capex addition'!$I$19:$V$937*('Input|RIN B Capex addition'!$C$19:$C$937=FQ$4)*('Input|RIN B Capex addition'!$I$13:$V$13=FQ$3)*('Input|RIN B Capex addition'!$H$19:$H$937='Input|RIN B Capex addition'!$H$88))/10^3</f>
        <v>80468.178781472234</v>
      </c>
      <c r="FR17" s="63" cm="1">
        <f t="array" ref="FR17">SUMPRODUCT('Input|RIN B Capex addition'!$I$19:$V$937*('Input|RIN B Capex addition'!$C$19:$C$937=FR$4)*('Input|RIN B Capex addition'!$I$13:$V$13=FR$3)*('Input|RIN B Capex addition'!$H$19:$H$937='Input|RIN B Capex addition'!$H$88))/10^3</f>
        <v>70756.843035853512</v>
      </c>
      <c r="FS17" s="63" cm="1">
        <f t="array" ref="FS17">SUMPRODUCT('Input|RIN B Capex addition'!$I$19:$V$937*('Input|RIN B Capex addition'!$C$19:$C$937=FS$4)*('Input|RIN B Capex addition'!$I$13:$V$13=FS$3)*('Input|RIN B Capex addition'!$H$19:$H$937='Input|RIN B Capex addition'!$H$88))/10^3</f>
        <v>73490.640026684603</v>
      </c>
      <c r="FT17" s="63" cm="1">
        <f t="array" ref="FT17">SUMPRODUCT('Input|RIN B Capex addition'!$I$19:$V$937*('Input|RIN B Capex addition'!$C$19:$C$937=FT$4)*('Input|RIN B Capex addition'!$I$13:$V$13=FT$3)*('Input|RIN B Capex addition'!$H$19:$H$937='Input|RIN B Capex addition'!$H$88))/10^3</f>
        <v>105496.60181718062</v>
      </c>
      <c r="FU17" s="63" cm="1">
        <f t="array" ref="FU17">SUMPRODUCT('Input|RIN B Capex addition'!$I$19:$V$937*('Input|RIN B Capex addition'!$C$19:$C$937=FU$4)*('Input|RIN B Capex addition'!$I$13:$V$13=FU$3)*('Input|RIN B Capex addition'!$H$19:$H$937='Input|RIN B Capex addition'!$H$88))/10^3</f>
        <v>117041.04261797683</v>
      </c>
      <c r="FV17" s="63" cm="1">
        <f t="array" ref="FV17">SUMPRODUCT('Input|RIN B Capex addition'!$I$19:$V$937*('Input|RIN B Capex addition'!$C$19:$C$937=FV$4)*('Input|RIN B Capex addition'!$I$13:$V$13=FV$3)*('Input|RIN B Capex addition'!$H$19:$H$937='Input|RIN B Capex addition'!$H$88))/10^3</f>
        <v>175848.87970343925</v>
      </c>
      <c r="FW17" s="63" cm="1">
        <f t="array" ref="FW17">SUMPRODUCT('Input|RIN B Capex addition'!$I$19:$V$937*('Input|RIN B Capex addition'!$C$19:$C$937=FW$4)*('Input|RIN B Capex addition'!$I$13:$V$13=FW$3)*('Input|RIN B Capex addition'!$H$19:$H$937='Input|RIN B Capex addition'!$H$88))/10^3</f>
        <v>192163.14477324305</v>
      </c>
      <c r="FX17" s="63" cm="1">
        <f t="array" ref="FX17">SUMPRODUCT('Input|RIN B Capex addition'!$I$19:$V$937*('Input|RIN B Capex addition'!$C$19:$C$937=FX$4)*('Input|RIN B Capex addition'!$I$13:$V$13=FX$3)*('Input|RIN B Capex addition'!$H$19:$H$937='Input|RIN B Capex addition'!$H$88))/10^3</f>
        <v>180154.03564379565</v>
      </c>
      <c r="FY17" s="63" cm="1">
        <f t="array" ref="FY17">SUMPRODUCT('Input|RIN B Capex addition'!$I$19:$V$937*('Input|RIN B Capex addition'!$C$19:$C$937=FY$4)*('Input|RIN B Capex addition'!$I$13:$V$13=FY$3)*('Input|RIN B Capex addition'!$H$19:$H$937='Input|RIN B Capex addition'!$H$88))/10^3</f>
        <v>205573.26903436231</v>
      </c>
      <c r="FZ17" s="63" cm="1">
        <f t="array" ref="FZ17">SUMPRODUCT('Input|RIN B Capex addition'!$I$19:$V$937*('Input|RIN B Capex addition'!$C$19:$C$937=FZ$4)*('Input|RIN B Capex addition'!$I$13:$V$13=FZ$3)*('Input|RIN B Capex addition'!$H$19:$H$937='Input|RIN B Capex addition'!$H$88))/10^3</f>
        <v>204711.74126140511</v>
      </c>
      <c r="GA17" s="63" cm="1">
        <f t="array" ref="GA17">SUMPRODUCT('Input|RIN B Capex addition'!$I$19:$V$937*('Input|RIN B Capex addition'!$C$19:$C$937=GA$4)*('Input|RIN B Capex addition'!$I$13:$V$13=GA$3)*('Input|RIN B Capex addition'!$H$19:$H$937='Input|RIN B Capex addition'!$H$88))/10^3</f>
        <v>167086.39505152509</v>
      </c>
      <c r="GB17" s="63" cm="1">
        <f t="array" ref="GB17">SUMPRODUCT('Input|RIN B Capex addition'!$I$19:$V$937*('Input|RIN B Capex addition'!$C$19:$C$937=GB$4)*('Input|RIN B Capex addition'!$I$13:$V$13=GB$3)*('Input|RIN B Capex addition'!$H$19:$H$937='Input|RIN B Capex addition'!$H$88))/10^3</f>
        <v>151363.61512981166</v>
      </c>
      <c r="GC17" s="63" cm="1">
        <f t="array" ref="GC17">SUMPRODUCT('Input|RIN B Capex addition'!$I$19:$V$937*('Input|RIN B Capex addition'!$C$19:$C$937=GC$4)*('Input|RIN B Capex addition'!$I$13:$V$13=GC$3)*('Input|RIN B Capex addition'!$H$19:$H$937='Input|RIN B Capex addition'!$H$88))/10^3</f>
        <v>128827.77978280542</v>
      </c>
      <c r="GD17" s="63" cm="1">
        <f t="array" ref="GD17">SUMPRODUCT('Input|RIN B Capex addition'!$I$19:$V$937*('Input|RIN B Capex addition'!$C$19:$C$937=GD$4)*('Input|RIN B Capex addition'!$I$13:$V$13=GD$3)*('Input|RIN B Capex addition'!$H$19:$H$937='Input|RIN B Capex addition'!$H$88))/10^3</f>
        <v>135557.932</v>
      </c>
    </row>
    <row r="18" spans="2:186" s="36" customFormat="1" ht="11.5" x14ac:dyDescent="0.25">
      <c r="C18" s="67"/>
      <c r="D18" s="65" t="s">
        <v>94</v>
      </c>
      <c r="E18" s="68">
        <f t="shared" ref="E18:AJ18" si="18">E17+E13</f>
        <v>56064.772532403105</v>
      </c>
      <c r="F18" s="68">
        <f t="shared" si="18"/>
        <v>63517.878398929992</v>
      </c>
      <c r="G18" s="68">
        <f t="shared" si="18"/>
        <v>73257.674677991774</v>
      </c>
      <c r="H18" s="68">
        <f t="shared" si="18"/>
        <v>77245.919853138039</v>
      </c>
      <c r="I18" s="68">
        <f t="shared" si="18"/>
        <v>112661.100837306</v>
      </c>
      <c r="J18" s="68">
        <f t="shared" si="18"/>
        <v>125811.06706493892</v>
      </c>
      <c r="K18" s="68">
        <f t="shared" si="18"/>
        <v>127802.85086216638</v>
      </c>
      <c r="L18" s="68">
        <f t="shared" si="18"/>
        <v>134137.83770553971</v>
      </c>
      <c r="M18" s="68">
        <f t="shared" si="18"/>
        <v>162493.83049920877</v>
      </c>
      <c r="N18" s="68">
        <f t="shared" si="18"/>
        <v>143631.5476807426</v>
      </c>
      <c r="O18" s="68">
        <f t="shared" si="18"/>
        <v>101499.9958748518</v>
      </c>
      <c r="P18" s="68">
        <f t="shared" si="18"/>
        <v>101836.23300000001</v>
      </c>
      <c r="Q18" s="68">
        <f t="shared" si="18"/>
        <v>128493.94</v>
      </c>
      <c r="R18" s="68">
        <f t="shared" si="18"/>
        <v>125062.49</v>
      </c>
      <c r="S18" s="68">
        <f t="shared" si="18"/>
        <v>936882.72321930795</v>
      </c>
      <c r="T18" s="68">
        <f t="shared" si="18"/>
        <v>1081995.404883893</v>
      </c>
      <c r="U18" s="68">
        <f t="shared" si="18"/>
        <v>1391301.4681739071</v>
      </c>
      <c r="V18" s="68">
        <f t="shared" si="18"/>
        <v>1546408.542146568</v>
      </c>
      <c r="W18" s="68">
        <f t="shared" si="18"/>
        <v>1843328.9398572631</v>
      </c>
      <c r="X18" s="68">
        <f t="shared" si="18"/>
        <v>2048506.474047693</v>
      </c>
      <c r="Y18" s="68">
        <f t="shared" si="18"/>
        <v>2282113.7075064392</v>
      </c>
      <c r="Z18" s="68">
        <f t="shared" si="18"/>
        <v>1717762.7713305149</v>
      </c>
      <c r="AA18" s="68">
        <f t="shared" si="18"/>
        <v>1647370.3888220801</v>
      </c>
      <c r="AB18" s="68">
        <f t="shared" si="18"/>
        <v>1255341.8048558589</v>
      </c>
      <c r="AC18" s="68">
        <f t="shared" si="18"/>
        <v>1077733.8033098807</v>
      </c>
      <c r="AD18" s="68">
        <f t="shared" si="18"/>
        <v>1000142.7064658883</v>
      </c>
      <c r="AE18" s="68">
        <f t="shared" si="18"/>
        <v>1104374.1558699999</v>
      </c>
      <c r="AF18" s="68">
        <f t="shared" si="18"/>
        <v>1354313.3898</v>
      </c>
      <c r="AG18" s="68">
        <f t="shared" si="18"/>
        <v>95317.503287599509</v>
      </c>
      <c r="AH18" s="68">
        <f t="shared" si="18"/>
        <v>92276.671651574885</v>
      </c>
      <c r="AI18" s="68">
        <f t="shared" si="18"/>
        <v>97011.199563626084</v>
      </c>
      <c r="AJ18" s="68">
        <f t="shared" si="18"/>
        <v>116737.3628438446</v>
      </c>
      <c r="AK18" s="68">
        <f t="shared" ref="AK18:BP18" si="19">AK17+AK13</f>
        <v>147742.05941415633</v>
      </c>
      <c r="AL18" s="68">
        <f t="shared" si="19"/>
        <v>157750.09060877192</v>
      </c>
      <c r="AM18" s="68">
        <f t="shared" si="19"/>
        <v>150796.89659337245</v>
      </c>
      <c r="AN18" s="68">
        <f t="shared" si="19"/>
        <v>168799.60263425086</v>
      </c>
      <c r="AO18" s="68">
        <f t="shared" si="19"/>
        <v>185190.54072661005</v>
      </c>
      <c r="AP18" s="68">
        <f t="shared" si="19"/>
        <v>178606.44319197926</v>
      </c>
      <c r="AQ18" s="68">
        <f t="shared" si="19"/>
        <v>157279.78130984219</v>
      </c>
      <c r="AR18" s="68">
        <f t="shared" si="19"/>
        <v>146776.09516876977</v>
      </c>
      <c r="AS18" s="68">
        <f t="shared" si="19"/>
        <v>133143.56892826306</v>
      </c>
      <c r="AT18" s="68">
        <f t="shared" si="19"/>
        <v>151367.11904828259</v>
      </c>
      <c r="AU18" s="68">
        <f t="shared" si="19"/>
        <v>493220.80771829479</v>
      </c>
      <c r="AV18" s="68">
        <f t="shared" si="19"/>
        <v>556969.83614972164</v>
      </c>
      <c r="AW18" s="68">
        <f t="shared" si="19"/>
        <v>598091.28645370563</v>
      </c>
      <c r="AX18" s="68">
        <f t="shared" si="19"/>
        <v>678168.37983518164</v>
      </c>
      <c r="AY18" s="68">
        <f t="shared" si="19"/>
        <v>631276.60514717293</v>
      </c>
      <c r="AZ18" s="68">
        <f t="shared" si="19"/>
        <v>736103.97685061616</v>
      </c>
      <c r="BA18" s="68">
        <f t="shared" si="19"/>
        <v>885541.82674791408</v>
      </c>
      <c r="BB18" s="68">
        <f t="shared" si="19"/>
        <v>810761.45630390302</v>
      </c>
      <c r="BC18" s="68">
        <f t="shared" si="19"/>
        <v>712924.78700111806</v>
      </c>
      <c r="BD18" s="68">
        <f t="shared" si="19"/>
        <v>645879.84164587583</v>
      </c>
      <c r="BE18" s="68">
        <f t="shared" si="19"/>
        <v>549511.13880755787</v>
      </c>
      <c r="BF18" s="68">
        <f t="shared" si="19"/>
        <v>478797.0961057893</v>
      </c>
      <c r="BG18" s="68">
        <f t="shared" si="19"/>
        <v>617710.47424574639</v>
      </c>
      <c r="BH18" s="68">
        <f t="shared" si="19"/>
        <v>674298.37580148503</v>
      </c>
      <c r="BI18" s="68">
        <f t="shared" si="19"/>
        <v>758431.05295576667</v>
      </c>
      <c r="BJ18" s="68">
        <f t="shared" si="19"/>
        <v>762370.11228193413</v>
      </c>
      <c r="BK18" s="68">
        <f t="shared" si="19"/>
        <v>719829.83322824677</v>
      </c>
      <c r="BL18" s="68">
        <f t="shared" si="19"/>
        <v>901582.61226572678</v>
      </c>
      <c r="BM18" s="68">
        <f t="shared" si="19"/>
        <v>1189734.5382677922</v>
      </c>
      <c r="BN18" s="68">
        <f t="shared" si="19"/>
        <v>1063044.4339682483</v>
      </c>
      <c r="BO18" s="68">
        <f t="shared" si="19"/>
        <v>1108549.2631542983</v>
      </c>
      <c r="BP18" s="68">
        <f t="shared" si="19"/>
        <v>1163000.3563998956</v>
      </c>
      <c r="BQ18" s="68">
        <f t="shared" ref="BQ18:CV18" si="20">BQ17+BQ13</f>
        <v>1017129.8865714582</v>
      </c>
      <c r="BR18" s="68">
        <f t="shared" si="20"/>
        <v>933155.54130820918</v>
      </c>
      <c r="BS18" s="68">
        <f t="shared" si="20"/>
        <v>817840.89446429489</v>
      </c>
      <c r="BT18" s="68">
        <f t="shared" si="20"/>
        <v>800646.43628000002</v>
      </c>
      <c r="BU18" s="68">
        <f t="shared" si="20"/>
        <v>784315.7475786123</v>
      </c>
      <c r="BV18" s="68">
        <f t="shared" si="20"/>
        <v>754506.92700000003</v>
      </c>
      <c r="BW18" s="68">
        <f t="shared" si="20"/>
        <v>750951.09964588226</v>
      </c>
      <c r="BX18" s="68">
        <f t="shared" si="20"/>
        <v>767605.29231986857</v>
      </c>
      <c r="BY18" s="68">
        <f t="shared" si="20"/>
        <v>817212.95537647803</v>
      </c>
      <c r="BZ18" s="68">
        <f t="shared" si="20"/>
        <v>825845.01509422017</v>
      </c>
      <c r="CA18" s="68">
        <f t="shared" si="20"/>
        <v>928765.65669117123</v>
      </c>
      <c r="CB18" s="68">
        <f t="shared" si="20"/>
        <v>996502.7074024654</v>
      </c>
      <c r="CC18" s="68">
        <f t="shared" si="20"/>
        <v>1048193.3263431131</v>
      </c>
      <c r="CD18" s="68">
        <f t="shared" si="20"/>
        <v>969298.41248712176</v>
      </c>
      <c r="CE18" s="68">
        <f t="shared" si="20"/>
        <v>918762.54831213166</v>
      </c>
      <c r="CF18" s="68">
        <f t="shared" si="20"/>
        <v>845461.42544306489</v>
      </c>
      <c r="CG18" s="68">
        <f t="shared" si="20"/>
        <v>885308.16801148816</v>
      </c>
      <c r="CH18" s="68">
        <f t="shared" si="20"/>
        <v>784898.24510121357</v>
      </c>
      <c r="CI18" s="68">
        <f t="shared" si="20"/>
        <v>783730.27276322234</v>
      </c>
      <c r="CJ18" s="68">
        <f t="shared" si="20"/>
        <v>830803.86499999999</v>
      </c>
      <c r="CK18" s="68">
        <f t="shared" si="20"/>
        <v>569557.96208823216</v>
      </c>
      <c r="CL18" s="68">
        <f t="shared" si="20"/>
        <v>711304.50826018082</v>
      </c>
      <c r="CM18" s="68">
        <f t="shared" si="20"/>
        <v>829025.28668743907</v>
      </c>
      <c r="CN18" s="68">
        <f t="shared" si="20"/>
        <v>931501.07428158075</v>
      </c>
      <c r="CO18" s="68">
        <f t="shared" si="20"/>
        <v>994252.26024520001</v>
      </c>
      <c r="CP18" s="68">
        <f t="shared" si="20"/>
        <v>1061809.2615440276</v>
      </c>
      <c r="CQ18" s="68">
        <f t="shared" si="20"/>
        <v>1203559.1379700636</v>
      </c>
      <c r="CR18" s="68">
        <f t="shared" si="20"/>
        <v>1055115.8439256146</v>
      </c>
      <c r="CS18" s="68">
        <f t="shared" si="20"/>
        <v>1033758.9522973956</v>
      </c>
      <c r="CT18" s="68">
        <f t="shared" si="20"/>
        <v>875477.01773882122</v>
      </c>
      <c r="CU18" s="68">
        <f t="shared" si="20"/>
        <v>739550.62555385602</v>
      </c>
      <c r="CV18" s="68">
        <f t="shared" si="20"/>
        <v>731005.12878271658</v>
      </c>
      <c r="CW18" s="68">
        <f t="shared" ref="CW18:EB18" si="21">CW17+CW13</f>
        <v>734329.63329363929</v>
      </c>
      <c r="CX18" s="68">
        <f t="shared" si="21"/>
        <v>853161.92500000005</v>
      </c>
      <c r="CY18" s="68">
        <f t="shared" si="21"/>
        <v>97708.999457514234</v>
      </c>
      <c r="CZ18" s="68">
        <f t="shared" si="21"/>
        <v>105847.14302831801</v>
      </c>
      <c r="DA18" s="68">
        <f t="shared" si="21"/>
        <v>77943.165380384919</v>
      </c>
      <c r="DB18" s="68">
        <f t="shared" si="21"/>
        <v>113768.13332089735</v>
      </c>
      <c r="DC18" s="68">
        <f t="shared" si="21"/>
        <v>142144.89185194037</v>
      </c>
      <c r="DD18" s="68">
        <f t="shared" si="21"/>
        <v>174139.41747756134</v>
      </c>
      <c r="DE18" s="68">
        <f t="shared" si="21"/>
        <v>174780.74735904357</v>
      </c>
      <c r="DF18" s="68">
        <f t="shared" si="21"/>
        <v>181369.70940715386</v>
      </c>
      <c r="DG18" s="68">
        <f t="shared" si="21"/>
        <v>184443.22993226783</v>
      </c>
      <c r="DH18" s="68">
        <f t="shared" si="21"/>
        <v>184230.8089896983</v>
      </c>
      <c r="DI18" s="68">
        <f t="shared" si="21"/>
        <v>179815.26868695585</v>
      </c>
      <c r="DJ18" s="68">
        <f t="shared" si="21"/>
        <v>207581.63060793464</v>
      </c>
      <c r="DK18" s="68">
        <f t="shared" si="21"/>
        <v>197203.23782870872</v>
      </c>
      <c r="DL18" s="68">
        <f t="shared" si="21"/>
        <v>177165.88324837532</v>
      </c>
      <c r="DM18" s="68">
        <f t="shared" si="21"/>
        <v>259325.55130088184</v>
      </c>
      <c r="DN18" s="68">
        <f t="shared" si="21"/>
        <v>248107.90447596635</v>
      </c>
      <c r="DO18" s="68">
        <f t="shared" si="21"/>
        <v>260070.42902914266</v>
      </c>
      <c r="DP18" s="68">
        <f t="shared" si="21"/>
        <v>268851.32616131543</v>
      </c>
      <c r="DQ18" s="68">
        <f t="shared" si="21"/>
        <v>308958.72040013701</v>
      </c>
      <c r="DR18" s="68">
        <f t="shared" si="21"/>
        <v>347693.95448825613</v>
      </c>
      <c r="DS18" s="68">
        <f t="shared" si="21"/>
        <v>396959.1140160138</v>
      </c>
      <c r="DT18" s="68">
        <f t="shared" si="21"/>
        <v>438807.80229526799</v>
      </c>
      <c r="DU18" s="68">
        <f t="shared" si="21"/>
        <v>467463.90149572957</v>
      </c>
      <c r="DV18" s="68">
        <f t="shared" si="21"/>
        <v>471833.93847307365</v>
      </c>
      <c r="DW18" s="68">
        <f t="shared" si="21"/>
        <v>395775.69675476803</v>
      </c>
      <c r="DX18" s="68">
        <f t="shared" si="21"/>
        <v>481744.5825311091</v>
      </c>
      <c r="DY18" s="68">
        <f t="shared" si="21"/>
        <v>490111.0692442971</v>
      </c>
      <c r="DZ18" s="68">
        <f t="shared" si="21"/>
        <v>499445.813674659</v>
      </c>
      <c r="EA18" s="68">
        <f t="shared" si="21"/>
        <v>248432.67818107965</v>
      </c>
      <c r="EB18" s="68">
        <f t="shared" si="21"/>
        <v>219539.15537090236</v>
      </c>
      <c r="EC18" s="68">
        <f t="shared" ref="EC18:FH18" si="22">EC17+EC13</f>
        <v>228615.04028543434</v>
      </c>
      <c r="ED18" s="68">
        <f t="shared" si="22"/>
        <v>298483.50588463189</v>
      </c>
      <c r="EE18" s="68">
        <f t="shared" si="22"/>
        <v>265974.82494273892</v>
      </c>
      <c r="EF18" s="68">
        <f t="shared" si="22"/>
        <v>451977.50813800923</v>
      </c>
      <c r="EG18" s="68">
        <f t="shared" si="22"/>
        <v>517616.17707689118</v>
      </c>
      <c r="EH18" s="68">
        <f t="shared" si="22"/>
        <v>545772.49293660384</v>
      </c>
      <c r="EI18" s="68">
        <f t="shared" si="22"/>
        <v>512801.62728526781</v>
      </c>
      <c r="EJ18" s="68">
        <f t="shared" si="22"/>
        <v>553610.46195243625</v>
      </c>
      <c r="EK18" s="68">
        <f t="shared" si="22"/>
        <v>448302.59915410174</v>
      </c>
      <c r="EL18" s="68">
        <f t="shared" si="22"/>
        <v>511290.96839521598</v>
      </c>
      <c r="EM18" s="68">
        <f t="shared" si="22"/>
        <v>610507.46609</v>
      </c>
      <c r="EN18" s="68">
        <f t="shared" si="22"/>
        <v>640289.32848999999</v>
      </c>
      <c r="EO18" s="68">
        <f t="shared" si="22"/>
        <v>200451.2543895538</v>
      </c>
      <c r="EP18" s="68">
        <f t="shared" si="22"/>
        <v>232909.04760091953</v>
      </c>
      <c r="EQ18" s="68">
        <f t="shared" si="22"/>
        <v>304950.38267519325</v>
      </c>
      <c r="ER18" s="68">
        <f t="shared" si="22"/>
        <v>373651.4202251992</v>
      </c>
      <c r="ES18" s="68">
        <f t="shared" si="22"/>
        <v>394805.67222432711</v>
      </c>
      <c r="ET18" s="68">
        <f t="shared" si="22"/>
        <v>416224.74761370127</v>
      </c>
      <c r="EU18" s="68">
        <f t="shared" si="22"/>
        <v>479446.31520811492</v>
      </c>
      <c r="EV18" s="68">
        <f t="shared" si="22"/>
        <v>558995.68268280081</v>
      </c>
      <c r="EW18" s="68">
        <f t="shared" si="22"/>
        <v>591012.09271738282</v>
      </c>
      <c r="EX18" s="68">
        <f t="shared" si="22"/>
        <v>532805.76729972998</v>
      </c>
      <c r="EY18" s="68">
        <f t="shared" si="22"/>
        <v>520934.79308957927</v>
      </c>
      <c r="EZ18" s="68">
        <f t="shared" si="22"/>
        <v>537937.73131156852</v>
      </c>
      <c r="FA18" s="68">
        <f t="shared" si="22"/>
        <v>561411.52700444276</v>
      </c>
      <c r="FB18" s="68">
        <f t="shared" si="22"/>
        <v>599304.05757682165</v>
      </c>
      <c r="FC18" s="68">
        <f t="shared" si="22"/>
        <v>150278.76459249845</v>
      </c>
      <c r="FD18" s="68">
        <f t="shared" si="22"/>
        <v>136717.79252493844</v>
      </c>
      <c r="FE18" s="68">
        <f t="shared" si="22"/>
        <v>151403.15859475598</v>
      </c>
      <c r="FF18" s="68">
        <f t="shared" si="22"/>
        <v>176928.3903516127</v>
      </c>
      <c r="FG18" s="68">
        <f t="shared" si="22"/>
        <v>208320.76985581941</v>
      </c>
      <c r="FH18" s="68">
        <f t="shared" si="22"/>
        <v>204899.03489242183</v>
      </c>
      <c r="FI18" s="68">
        <f t="shared" ref="FI18:GD18" si="23">FI17+FI13</f>
        <v>189052.68257496468</v>
      </c>
      <c r="FJ18" s="68">
        <f t="shared" si="23"/>
        <v>155268.21144391398</v>
      </c>
      <c r="FK18" s="68">
        <f t="shared" si="23"/>
        <v>169552.98696470115</v>
      </c>
      <c r="FL18" s="68">
        <f t="shared" si="23"/>
        <v>147290.58920976758</v>
      </c>
      <c r="FM18" s="68">
        <f t="shared" si="23"/>
        <v>169324.14953708381</v>
      </c>
      <c r="FN18" s="68">
        <f t="shared" si="23"/>
        <v>222810.27279416134</v>
      </c>
      <c r="FO18" s="68">
        <f t="shared" si="23"/>
        <v>240509.79692578741</v>
      </c>
      <c r="FP18" s="68">
        <f t="shared" si="23"/>
        <v>182968.39263138146</v>
      </c>
      <c r="FQ18" s="68">
        <f t="shared" si="23"/>
        <v>163705.17878147223</v>
      </c>
      <c r="FR18" s="68">
        <f t="shared" si="23"/>
        <v>152229.84303585353</v>
      </c>
      <c r="FS18" s="68">
        <f t="shared" si="23"/>
        <v>158904.52633573161</v>
      </c>
      <c r="FT18" s="68">
        <f t="shared" si="23"/>
        <v>194544.5243103106</v>
      </c>
      <c r="FU18" s="68">
        <f t="shared" si="23"/>
        <v>213171.10917777021</v>
      </c>
      <c r="FV18" s="68">
        <f t="shared" si="23"/>
        <v>297841.63521834824</v>
      </c>
      <c r="FW18" s="68">
        <f t="shared" si="23"/>
        <v>318683.02777227206</v>
      </c>
      <c r="FX18" s="68">
        <f t="shared" si="23"/>
        <v>296329.52670787164</v>
      </c>
      <c r="FY18" s="68">
        <f t="shared" si="23"/>
        <v>327440.97805486032</v>
      </c>
      <c r="FZ18" s="68">
        <f t="shared" si="23"/>
        <v>322433.23582678614</v>
      </c>
      <c r="GA18" s="68">
        <f t="shared" si="23"/>
        <v>305514.33834655106</v>
      </c>
      <c r="GB18" s="68">
        <f t="shared" si="23"/>
        <v>284198.70825919067</v>
      </c>
      <c r="GC18" s="68">
        <f t="shared" si="23"/>
        <v>237069.9216967664</v>
      </c>
      <c r="GD18" s="68">
        <f t="shared" si="23"/>
        <v>246373.717</v>
      </c>
    </row>
    <row r="19" spans="2:186" s="36" customFormat="1" ht="12.75" customHeight="1" x14ac:dyDescent="0.25"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</row>
    <row r="20" spans="2:186" s="36" customFormat="1" ht="12.75" customHeight="1" x14ac:dyDescent="0.25">
      <c r="C20" s="64" t="s">
        <v>97</v>
      </c>
      <c r="D20" s="37" t="s">
        <v>110</v>
      </c>
      <c r="E20" s="69">
        <f>INDEX('Input|DNSP MTFP &amp; MPFP Indexes'!$D$19:$Q$31,MATCH(E$4,'Input|DNSP MTFP &amp; MPFP Indexes'!$C$19:$C$31,0),MATCH(E$3,'Input|DNSP MTFP &amp; MPFP Indexes'!$D$18:$Q$18,0))</f>
        <v>1</v>
      </c>
      <c r="F20" s="69">
        <f>INDEX('Input|DNSP MTFP &amp; MPFP Indexes'!$D$19:$Q$31,MATCH(F$4,'Input|DNSP MTFP &amp; MPFP Indexes'!$C$19:$C$31,0),MATCH(F$3,'Input|DNSP MTFP &amp; MPFP Indexes'!$D$18:$Q$18,0))</f>
        <v>0.98819999999999997</v>
      </c>
      <c r="G20" s="69">
        <f>INDEX('Input|DNSP MTFP &amp; MPFP Indexes'!$D$19:$Q$31,MATCH(G$4,'Input|DNSP MTFP &amp; MPFP Indexes'!$C$19:$C$31,0),MATCH(G$3,'Input|DNSP MTFP &amp; MPFP Indexes'!$D$18:$Q$18,0))</f>
        <v>0.99929999999999997</v>
      </c>
      <c r="H20" s="69">
        <f>INDEX('Input|DNSP MTFP &amp; MPFP Indexes'!$D$19:$Q$31,MATCH(H$4,'Input|DNSP MTFP &amp; MPFP Indexes'!$C$19:$C$31,0),MATCH(H$3,'Input|DNSP MTFP &amp; MPFP Indexes'!$D$18:$Q$18,0))</f>
        <v>0.98599999999999999</v>
      </c>
      <c r="I20" s="69">
        <f>INDEX('Input|DNSP MTFP &amp; MPFP Indexes'!$D$19:$Q$31,MATCH(I$4,'Input|DNSP MTFP &amp; MPFP Indexes'!$C$19:$C$31,0),MATCH(I$3,'Input|DNSP MTFP &amp; MPFP Indexes'!$D$18:$Q$18,0))</f>
        <v>0.94810000000000005</v>
      </c>
      <c r="J20" s="69">
        <f>INDEX('Input|DNSP MTFP &amp; MPFP Indexes'!$D$19:$Q$31,MATCH(J$4,'Input|DNSP MTFP &amp; MPFP Indexes'!$C$19:$C$31,0),MATCH(J$3,'Input|DNSP MTFP &amp; MPFP Indexes'!$D$18:$Q$18,0))</f>
        <v>0.86990000000000001</v>
      </c>
      <c r="K20" s="69">
        <f>INDEX('Input|DNSP MTFP &amp; MPFP Indexes'!$D$19:$Q$31,MATCH(K$4,'Input|DNSP MTFP &amp; MPFP Indexes'!$C$19:$C$31,0),MATCH(K$3,'Input|DNSP MTFP &amp; MPFP Indexes'!$D$18:$Q$18,0))</f>
        <v>0.90900000000000003</v>
      </c>
      <c r="L20" s="69">
        <f>INDEX('Input|DNSP MTFP &amp; MPFP Indexes'!$D$19:$Q$31,MATCH(L$4,'Input|DNSP MTFP &amp; MPFP Indexes'!$C$19:$C$31,0),MATCH(L$3,'Input|DNSP MTFP &amp; MPFP Indexes'!$D$18:$Q$18,0))</f>
        <v>0.88339999999999996</v>
      </c>
      <c r="M20" s="69">
        <f>INDEX('Input|DNSP MTFP &amp; MPFP Indexes'!$D$19:$Q$31,MATCH(M$4,'Input|DNSP MTFP &amp; MPFP Indexes'!$C$19:$C$31,0),MATCH(M$3,'Input|DNSP MTFP &amp; MPFP Indexes'!$D$18:$Q$18,0))</f>
        <v>0.82230000000000003</v>
      </c>
      <c r="N20" s="69">
        <f>INDEX('Input|DNSP MTFP &amp; MPFP Indexes'!$D$19:$Q$31,MATCH(N$4,'Input|DNSP MTFP &amp; MPFP Indexes'!$C$19:$C$31,0),MATCH(N$3,'Input|DNSP MTFP &amp; MPFP Indexes'!$D$18:$Q$18,0))</f>
        <v>0.8528</v>
      </c>
      <c r="O20" s="69">
        <f>INDEX('Input|DNSP MTFP &amp; MPFP Indexes'!$D$19:$Q$31,MATCH(O$4,'Input|DNSP MTFP &amp; MPFP Indexes'!$C$19:$C$31,0),MATCH(O$3,'Input|DNSP MTFP &amp; MPFP Indexes'!$D$18:$Q$18,0))</f>
        <v>1.056</v>
      </c>
      <c r="P20" s="69">
        <f>INDEX('Input|DNSP MTFP &amp; MPFP Indexes'!$D$19:$Q$31,MATCH(P$4,'Input|DNSP MTFP &amp; MPFP Indexes'!$C$19:$C$31,0),MATCH(P$3,'Input|DNSP MTFP &amp; MPFP Indexes'!$D$18:$Q$18,0))</f>
        <v>1.0104</v>
      </c>
      <c r="Q20" s="69">
        <f>INDEX('Input|DNSP MTFP &amp; MPFP Indexes'!$D$19:$Q$31,MATCH(Q$4,'Input|DNSP MTFP &amp; MPFP Indexes'!$C$19:$C$31,0),MATCH(Q$3,'Input|DNSP MTFP &amp; MPFP Indexes'!$D$18:$Q$18,0))</f>
        <v>0.97909999999999997</v>
      </c>
      <c r="R20" s="69">
        <f>INDEX('Input|DNSP MTFP &amp; MPFP Indexes'!$D$19:$Q$31,MATCH(R$4,'Input|DNSP MTFP &amp; MPFP Indexes'!$C$19:$C$31,0),MATCH(R$3,'Input|DNSP MTFP &amp; MPFP Indexes'!$D$18:$Q$18,0))</f>
        <v>0.9788</v>
      </c>
      <c r="S20" s="69">
        <f>INDEX('Input|DNSP MTFP &amp; MPFP Indexes'!$D$19:$Q$31,MATCH(S$4,'Input|DNSP MTFP &amp; MPFP Indexes'!$C$19:$C$31,0),MATCH(S$3,'Input|DNSP MTFP &amp; MPFP Indexes'!$D$18:$Q$18,0))</f>
        <v>0.93030000000000002</v>
      </c>
      <c r="T20" s="69">
        <f>INDEX('Input|DNSP MTFP &amp; MPFP Indexes'!$D$19:$Q$31,MATCH(T$4,'Input|DNSP MTFP &amp; MPFP Indexes'!$C$19:$C$31,0),MATCH(T$3,'Input|DNSP MTFP &amp; MPFP Indexes'!$D$18:$Q$18,0))</f>
        <v>0.98280000000000001</v>
      </c>
      <c r="U20" s="69">
        <f>INDEX('Input|DNSP MTFP &amp; MPFP Indexes'!$D$19:$Q$31,MATCH(U$4,'Input|DNSP MTFP &amp; MPFP Indexes'!$C$19:$C$31,0),MATCH(U$3,'Input|DNSP MTFP &amp; MPFP Indexes'!$D$18:$Q$18,0))</f>
        <v>0.84719999999999995</v>
      </c>
      <c r="V20" s="69">
        <f>INDEX('Input|DNSP MTFP &amp; MPFP Indexes'!$D$19:$Q$31,MATCH(V$4,'Input|DNSP MTFP &amp; MPFP Indexes'!$C$19:$C$31,0),MATCH(V$3,'Input|DNSP MTFP &amp; MPFP Indexes'!$D$18:$Q$18,0))</f>
        <v>0.85799999999999998</v>
      </c>
      <c r="W20" s="69">
        <f>INDEX('Input|DNSP MTFP &amp; MPFP Indexes'!$D$19:$Q$31,MATCH(W$4,'Input|DNSP MTFP &amp; MPFP Indexes'!$C$19:$C$31,0),MATCH(W$3,'Input|DNSP MTFP &amp; MPFP Indexes'!$D$18:$Q$18,0))</f>
        <v>0.86160000000000003</v>
      </c>
      <c r="X20" s="69">
        <f>INDEX('Input|DNSP MTFP &amp; MPFP Indexes'!$D$19:$Q$31,MATCH(X$4,'Input|DNSP MTFP &amp; MPFP Indexes'!$C$19:$C$31,0),MATCH(X$3,'Input|DNSP MTFP &amp; MPFP Indexes'!$D$18:$Q$18,0))</f>
        <v>0.86619999999999997</v>
      </c>
      <c r="Y20" s="69">
        <f>INDEX('Input|DNSP MTFP &amp; MPFP Indexes'!$D$19:$Q$31,MATCH(Y$4,'Input|DNSP MTFP &amp; MPFP Indexes'!$C$19:$C$31,0),MATCH(Y$3,'Input|DNSP MTFP &amp; MPFP Indexes'!$D$18:$Q$18,0))</f>
        <v>0.82509999999999994</v>
      </c>
      <c r="Z20" s="69">
        <f>INDEX('Input|DNSP MTFP &amp; MPFP Indexes'!$D$19:$Q$31,MATCH(Z$4,'Input|DNSP MTFP &amp; MPFP Indexes'!$C$19:$C$31,0),MATCH(Z$3,'Input|DNSP MTFP &amp; MPFP Indexes'!$D$18:$Q$18,0))</f>
        <v>0.89270000000000005</v>
      </c>
      <c r="AA20" s="69">
        <f>INDEX('Input|DNSP MTFP &amp; MPFP Indexes'!$D$19:$Q$31,MATCH(AA$4,'Input|DNSP MTFP &amp; MPFP Indexes'!$C$19:$C$31,0),MATCH(AA$3,'Input|DNSP MTFP &amp; MPFP Indexes'!$D$18:$Q$18,0))</f>
        <v>0.83809999999999996</v>
      </c>
      <c r="AB20" s="69">
        <f>INDEX('Input|DNSP MTFP &amp; MPFP Indexes'!$D$19:$Q$31,MATCH(AB$4,'Input|DNSP MTFP &amp; MPFP Indexes'!$C$19:$C$31,0),MATCH(AB$3,'Input|DNSP MTFP &amp; MPFP Indexes'!$D$18:$Q$18,0))</f>
        <v>0.78569999999999995</v>
      </c>
      <c r="AC20" s="69">
        <f>INDEX('Input|DNSP MTFP &amp; MPFP Indexes'!$D$19:$Q$31,MATCH(AC$4,'Input|DNSP MTFP &amp; MPFP Indexes'!$C$19:$C$31,0),MATCH(AC$3,'Input|DNSP MTFP &amp; MPFP Indexes'!$D$18:$Q$18,0))</f>
        <v>0.8125</v>
      </c>
      <c r="AD20" s="69">
        <f>INDEX('Input|DNSP MTFP &amp; MPFP Indexes'!$D$19:$Q$31,MATCH(AD$4,'Input|DNSP MTFP &amp; MPFP Indexes'!$C$19:$C$31,0),MATCH(AD$3,'Input|DNSP MTFP &amp; MPFP Indexes'!$D$18:$Q$18,0))</f>
        <v>0.8498</v>
      </c>
      <c r="AE20" s="69">
        <f>INDEX('Input|DNSP MTFP &amp; MPFP Indexes'!$D$19:$Q$31,MATCH(AE$4,'Input|DNSP MTFP &amp; MPFP Indexes'!$C$19:$C$31,0),MATCH(AE$3,'Input|DNSP MTFP &amp; MPFP Indexes'!$D$18:$Q$18,0))</f>
        <v>0.90820000000000001</v>
      </c>
      <c r="AF20" s="69">
        <f>INDEX('Input|DNSP MTFP &amp; MPFP Indexes'!$D$19:$Q$31,MATCH(AF$4,'Input|DNSP MTFP &amp; MPFP Indexes'!$C$19:$C$31,0),MATCH(AF$3,'Input|DNSP MTFP &amp; MPFP Indexes'!$D$18:$Q$18,0))</f>
        <v>0.9123</v>
      </c>
      <c r="AG20" s="69">
        <f>INDEX('Input|DNSP MTFP &amp; MPFP Indexes'!$D$19:$Q$31,MATCH(AG$4,'Input|DNSP MTFP &amp; MPFP Indexes'!$C$19:$C$31,0),MATCH(AG$3,'Input|DNSP MTFP &amp; MPFP Indexes'!$D$18:$Q$18,0))</f>
        <v>1.4999</v>
      </c>
      <c r="AH20" s="69">
        <f>INDEX('Input|DNSP MTFP &amp; MPFP Indexes'!$D$19:$Q$31,MATCH(AH$4,'Input|DNSP MTFP &amp; MPFP Indexes'!$C$19:$C$31,0),MATCH(AH$3,'Input|DNSP MTFP &amp; MPFP Indexes'!$D$18:$Q$18,0))</f>
        <v>1.4855</v>
      </c>
      <c r="AI20" s="69">
        <f>INDEX('Input|DNSP MTFP &amp; MPFP Indexes'!$D$19:$Q$31,MATCH(AI$4,'Input|DNSP MTFP &amp; MPFP Indexes'!$C$19:$C$31,0),MATCH(AI$3,'Input|DNSP MTFP &amp; MPFP Indexes'!$D$18:$Q$18,0))</f>
        <v>1.5293000000000001</v>
      </c>
      <c r="AJ20" s="69">
        <f>INDEX('Input|DNSP MTFP &amp; MPFP Indexes'!$D$19:$Q$31,MATCH(AJ$4,'Input|DNSP MTFP &amp; MPFP Indexes'!$C$19:$C$31,0),MATCH(AJ$3,'Input|DNSP MTFP &amp; MPFP Indexes'!$D$18:$Q$18,0))</f>
        <v>1.4263999999999999</v>
      </c>
      <c r="AK20" s="69">
        <f>INDEX('Input|DNSP MTFP &amp; MPFP Indexes'!$D$19:$Q$31,MATCH(AK$4,'Input|DNSP MTFP &amp; MPFP Indexes'!$C$19:$C$31,0),MATCH(AK$3,'Input|DNSP MTFP &amp; MPFP Indexes'!$D$18:$Q$18,0))</f>
        <v>1.3704000000000001</v>
      </c>
      <c r="AL20" s="69">
        <f>INDEX('Input|DNSP MTFP &amp; MPFP Indexes'!$D$19:$Q$31,MATCH(AL$4,'Input|DNSP MTFP &amp; MPFP Indexes'!$C$19:$C$31,0),MATCH(AL$3,'Input|DNSP MTFP &amp; MPFP Indexes'!$D$18:$Q$18,0))</f>
        <v>1.4451000000000001</v>
      </c>
      <c r="AM20" s="69">
        <f>INDEX('Input|DNSP MTFP &amp; MPFP Indexes'!$D$19:$Q$31,MATCH(AM$4,'Input|DNSP MTFP &amp; MPFP Indexes'!$C$19:$C$31,0),MATCH(AM$3,'Input|DNSP MTFP &amp; MPFP Indexes'!$D$18:$Q$18,0))</f>
        <v>1.3142</v>
      </c>
      <c r="AN20" s="69">
        <f>INDEX('Input|DNSP MTFP &amp; MPFP Indexes'!$D$19:$Q$31,MATCH(AN$4,'Input|DNSP MTFP &amp; MPFP Indexes'!$C$19:$C$31,0),MATCH(AN$3,'Input|DNSP MTFP &amp; MPFP Indexes'!$D$18:$Q$18,0))</f>
        <v>1.3251999999999999</v>
      </c>
      <c r="AO20" s="69">
        <f>INDEX('Input|DNSP MTFP &amp; MPFP Indexes'!$D$19:$Q$31,MATCH(AO$4,'Input|DNSP MTFP &amp; MPFP Indexes'!$C$19:$C$31,0),MATCH(AO$3,'Input|DNSP MTFP &amp; MPFP Indexes'!$D$18:$Q$18,0))</f>
        <v>1.2948</v>
      </c>
      <c r="AP20" s="69">
        <f>INDEX('Input|DNSP MTFP &amp; MPFP Indexes'!$D$19:$Q$31,MATCH(AP$4,'Input|DNSP MTFP &amp; MPFP Indexes'!$C$19:$C$31,0),MATCH(AP$3,'Input|DNSP MTFP &amp; MPFP Indexes'!$D$18:$Q$18,0))</f>
        <v>1.3290999999999999</v>
      </c>
      <c r="AQ20" s="69">
        <f>INDEX('Input|DNSP MTFP &amp; MPFP Indexes'!$D$19:$Q$31,MATCH(AQ$4,'Input|DNSP MTFP &amp; MPFP Indexes'!$C$19:$C$31,0),MATCH(AQ$3,'Input|DNSP MTFP &amp; MPFP Indexes'!$D$18:$Q$18,0))</f>
        <v>1.3237000000000001</v>
      </c>
      <c r="AR20" s="69">
        <f>INDEX('Input|DNSP MTFP &amp; MPFP Indexes'!$D$19:$Q$31,MATCH(AR$4,'Input|DNSP MTFP &amp; MPFP Indexes'!$C$19:$C$31,0),MATCH(AR$3,'Input|DNSP MTFP &amp; MPFP Indexes'!$D$18:$Q$18,0))</f>
        <v>1.3517999999999999</v>
      </c>
      <c r="AS20" s="69">
        <f>INDEX('Input|DNSP MTFP &amp; MPFP Indexes'!$D$19:$Q$31,MATCH(AS$4,'Input|DNSP MTFP &amp; MPFP Indexes'!$C$19:$C$31,0),MATCH(AS$3,'Input|DNSP MTFP &amp; MPFP Indexes'!$D$18:$Q$18,0))</f>
        <v>1.4123000000000001</v>
      </c>
      <c r="AT20" s="69">
        <f>INDEX('Input|DNSP MTFP &amp; MPFP Indexes'!$D$19:$Q$31,MATCH(AT$4,'Input|DNSP MTFP &amp; MPFP Indexes'!$C$19:$C$31,0),MATCH(AT$3,'Input|DNSP MTFP &amp; MPFP Indexes'!$D$18:$Q$18,0))</f>
        <v>1.3827</v>
      </c>
      <c r="AU20" s="69">
        <f>INDEX('Input|DNSP MTFP &amp; MPFP Indexes'!$D$19:$Q$31,MATCH(AU$4,'Input|DNSP MTFP &amp; MPFP Indexes'!$C$19:$C$31,0),MATCH(AU$3,'Input|DNSP MTFP &amp; MPFP Indexes'!$D$18:$Q$18,0))</f>
        <v>1.3038000000000001</v>
      </c>
      <c r="AV20" s="69">
        <f>INDEX('Input|DNSP MTFP &amp; MPFP Indexes'!$D$19:$Q$31,MATCH(AV$4,'Input|DNSP MTFP &amp; MPFP Indexes'!$C$19:$C$31,0),MATCH(AV$3,'Input|DNSP MTFP &amp; MPFP Indexes'!$D$18:$Q$18,0))</f>
        <v>1.2410000000000001</v>
      </c>
      <c r="AW20" s="69">
        <f>INDEX('Input|DNSP MTFP &amp; MPFP Indexes'!$D$19:$Q$31,MATCH(AW$4,'Input|DNSP MTFP &amp; MPFP Indexes'!$C$19:$C$31,0),MATCH(AW$3,'Input|DNSP MTFP &amp; MPFP Indexes'!$D$18:$Q$18,0))</f>
        <v>1.1214</v>
      </c>
      <c r="AX20" s="69">
        <f>INDEX('Input|DNSP MTFP &amp; MPFP Indexes'!$D$19:$Q$31,MATCH(AX$4,'Input|DNSP MTFP &amp; MPFP Indexes'!$C$19:$C$31,0),MATCH(AX$3,'Input|DNSP MTFP &amp; MPFP Indexes'!$D$18:$Q$18,0))</f>
        <v>1.1763999999999999</v>
      </c>
      <c r="AY20" s="69">
        <f>INDEX('Input|DNSP MTFP &amp; MPFP Indexes'!$D$19:$Q$31,MATCH(AY$4,'Input|DNSP MTFP &amp; MPFP Indexes'!$C$19:$C$31,0),MATCH(AY$3,'Input|DNSP MTFP &amp; MPFP Indexes'!$D$18:$Q$18,0))</f>
        <v>1.2088000000000001</v>
      </c>
      <c r="AZ20" s="69">
        <f>INDEX('Input|DNSP MTFP &amp; MPFP Indexes'!$D$19:$Q$31,MATCH(AZ$4,'Input|DNSP MTFP &amp; MPFP Indexes'!$C$19:$C$31,0),MATCH(AZ$3,'Input|DNSP MTFP &amp; MPFP Indexes'!$D$18:$Q$18,0))</f>
        <v>1.1981999999999999</v>
      </c>
      <c r="BA20" s="69">
        <f>INDEX('Input|DNSP MTFP &amp; MPFP Indexes'!$D$19:$Q$31,MATCH(BA$4,'Input|DNSP MTFP &amp; MPFP Indexes'!$C$19:$C$31,0),MATCH(BA$3,'Input|DNSP MTFP &amp; MPFP Indexes'!$D$18:$Q$18,0))</f>
        <v>1.1429</v>
      </c>
      <c r="BB20" s="69">
        <f>INDEX('Input|DNSP MTFP &amp; MPFP Indexes'!$D$19:$Q$31,MATCH(BB$4,'Input|DNSP MTFP &amp; MPFP Indexes'!$C$19:$C$31,0),MATCH(BB$3,'Input|DNSP MTFP &amp; MPFP Indexes'!$D$18:$Q$18,0))</f>
        <v>1.1464000000000001</v>
      </c>
      <c r="BC20" s="69">
        <f>INDEX('Input|DNSP MTFP &amp; MPFP Indexes'!$D$19:$Q$31,MATCH(BC$4,'Input|DNSP MTFP &amp; MPFP Indexes'!$C$19:$C$31,0),MATCH(BC$3,'Input|DNSP MTFP &amp; MPFP Indexes'!$D$18:$Q$18,0))</f>
        <v>1.1093</v>
      </c>
      <c r="BD20" s="69">
        <f>INDEX('Input|DNSP MTFP &amp; MPFP Indexes'!$D$19:$Q$31,MATCH(BD$4,'Input|DNSP MTFP &amp; MPFP Indexes'!$C$19:$C$31,0),MATCH(BD$3,'Input|DNSP MTFP &amp; MPFP Indexes'!$D$18:$Q$18,0))</f>
        <v>1.0806</v>
      </c>
      <c r="BE20" s="69">
        <f>INDEX('Input|DNSP MTFP &amp; MPFP Indexes'!$D$19:$Q$31,MATCH(BE$4,'Input|DNSP MTFP &amp; MPFP Indexes'!$C$19:$C$31,0),MATCH(BE$3,'Input|DNSP MTFP &amp; MPFP Indexes'!$D$18:$Q$18,0))</f>
        <v>1.0562</v>
      </c>
      <c r="BF20" s="69">
        <f>INDEX('Input|DNSP MTFP &amp; MPFP Indexes'!$D$19:$Q$31,MATCH(BF$4,'Input|DNSP MTFP &amp; MPFP Indexes'!$C$19:$C$31,0),MATCH(BF$3,'Input|DNSP MTFP &amp; MPFP Indexes'!$D$18:$Q$18,0))</f>
        <v>1.1299999999999999</v>
      </c>
      <c r="BG20" s="69">
        <f>INDEX('Input|DNSP MTFP &amp; MPFP Indexes'!$D$19:$Q$31,MATCH(BG$4,'Input|DNSP MTFP &amp; MPFP Indexes'!$C$19:$C$31,0),MATCH(BG$3,'Input|DNSP MTFP &amp; MPFP Indexes'!$D$18:$Q$18,0))</f>
        <v>1.1560999999999999</v>
      </c>
      <c r="BH20" s="69">
        <f>INDEX('Input|DNSP MTFP &amp; MPFP Indexes'!$D$19:$Q$31,MATCH(BH$4,'Input|DNSP MTFP &amp; MPFP Indexes'!$C$19:$C$31,0),MATCH(BH$3,'Input|DNSP MTFP &amp; MPFP Indexes'!$D$18:$Q$18,0))</f>
        <v>1.1659999999999999</v>
      </c>
      <c r="BI20" s="69">
        <f>INDEX('Input|DNSP MTFP &amp; MPFP Indexes'!$D$19:$Q$31,MATCH(BI$4,'Input|DNSP MTFP &amp; MPFP Indexes'!$C$19:$C$31,0),MATCH(BI$3,'Input|DNSP MTFP &amp; MPFP Indexes'!$D$18:$Q$18,0))</f>
        <v>1.2362</v>
      </c>
      <c r="BJ20" s="69">
        <f>INDEX('Input|DNSP MTFP &amp; MPFP Indexes'!$D$19:$Q$31,MATCH(BJ$4,'Input|DNSP MTFP &amp; MPFP Indexes'!$C$19:$C$31,0),MATCH(BJ$3,'Input|DNSP MTFP &amp; MPFP Indexes'!$D$18:$Q$18,0))</f>
        <v>1.2623</v>
      </c>
      <c r="BK20" s="69">
        <f>INDEX('Input|DNSP MTFP &amp; MPFP Indexes'!$D$19:$Q$31,MATCH(BK$4,'Input|DNSP MTFP &amp; MPFP Indexes'!$C$19:$C$31,0),MATCH(BK$3,'Input|DNSP MTFP &amp; MPFP Indexes'!$D$18:$Q$18,0))</f>
        <v>1.2151000000000001</v>
      </c>
      <c r="BL20" s="69">
        <f>INDEX('Input|DNSP MTFP &amp; MPFP Indexes'!$D$19:$Q$31,MATCH(BL$4,'Input|DNSP MTFP &amp; MPFP Indexes'!$C$19:$C$31,0),MATCH(BL$3,'Input|DNSP MTFP &amp; MPFP Indexes'!$D$18:$Q$18,0))</f>
        <v>1.2224999999999999</v>
      </c>
      <c r="BM20" s="69">
        <f>INDEX('Input|DNSP MTFP &amp; MPFP Indexes'!$D$19:$Q$31,MATCH(BM$4,'Input|DNSP MTFP &amp; MPFP Indexes'!$C$19:$C$31,0),MATCH(BM$3,'Input|DNSP MTFP &amp; MPFP Indexes'!$D$18:$Q$18,0))</f>
        <v>1.2294</v>
      </c>
      <c r="BN20" s="69">
        <f>INDEX('Input|DNSP MTFP &amp; MPFP Indexes'!$D$19:$Q$31,MATCH(BN$4,'Input|DNSP MTFP &amp; MPFP Indexes'!$C$19:$C$31,0),MATCH(BN$3,'Input|DNSP MTFP &amp; MPFP Indexes'!$D$18:$Q$18,0))</f>
        <v>1.1833</v>
      </c>
      <c r="BO20" s="69">
        <f>INDEX('Input|DNSP MTFP &amp; MPFP Indexes'!$D$19:$Q$31,MATCH(BO$4,'Input|DNSP MTFP &amp; MPFP Indexes'!$C$19:$C$31,0),MATCH(BO$3,'Input|DNSP MTFP &amp; MPFP Indexes'!$D$18:$Q$18,0))</f>
        <v>1.1672</v>
      </c>
      <c r="BP20" s="69">
        <f>INDEX('Input|DNSP MTFP &amp; MPFP Indexes'!$D$19:$Q$31,MATCH(BP$4,'Input|DNSP MTFP &amp; MPFP Indexes'!$C$19:$C$31,0),MATCH(BP$3,'Input|DNSP MTFP &amp; MPFP Indexes'!$D$18:$Q$18,0))</f>
        <v>1.123</v>
      </c>
      <c r="BQ20" s="69">
        <f>INDEX('Input|DNSP MTFP &amp; MPFP Indexes'!$D$19:$Q$31,MATCH(BQ$4,'Input|DNSP MTFP &amp; MPFP Indexes'!$C$19:$C$31,0),MATCH(BQ$3,'Input|DNSP MTFP &amp; MPFP Indexes'!$D$18:$Q$18,0))</f>
        <v>1.1464000000000001</v>
      </c>
      <c r="BR20" s="69">
        <f>INDEX('Input|DNSP MTFP &amp; MPFP Indexes'!$D$19:$Q$31,MATCH(BR$4,'Input|DNSP MTFP &amp; MPFP Indexes'!$C$19:$C$31,0),MATCH(BR$3,'Input|DNSP MTFP &amp; MPFP Indexes'!$D$18:$Q$18,0))</f>
        <v>1.1083000000000001</v>
      </c>
      <c r="BS20" s="69">
        <f>INDEX('Input|DNSP MTFP &amp; MPFP Indexes'!$D$19:$Q$31,MATCH(BS$4,'Input|DNSP MTFP &amp; MPFP Indexes'!$C$19:$C$31,0),MATCH(BS$3,'Input|DNSP MTFP &amp; MPFP Indexes'!$D$18:$Q$18,0))</f>
        <v>1.1718</v>
      </c>
      <c r="BT20" s="69">
        <f>INDEX('Input|DNSP MTFP &amp; MPFP Indexes'!$D$19:$Q$31,MATCH(BT$4,'Input|DNSP MTFP &amp; MPFP Indexes'!$C$19:$C$31,0),MATCH(BT$3,'Input|DNSP MTFP &amp; MPFP Indexes'!$D$18:$Q$18,0))</f>
        <v>1.1861999999999999</v>
      </c>
      <c r="BU20" s="69">
        <f>INDEX('Input|DNSP MTFP &amp; MPFP Indexes'!$D$19:$Q$31,MATCH(BU$4,'Input|DNSP MTFP &amp; MPFP Indexes'!$C$19:$C$31,0),MATCH(BU$3,'Input|DNSP MTFP &amp; MPFP Indexes'!$D$18:$Q$18,0))</f>
        <v>1.1818</v>
      </c>
      <c r="BV20" s="69">
        <f>INDEX('Input|DNSP MTFP &amp; MPFP Indexes'!$D$19:$Q$31,MATCH(BV$4,'Input|DNSP MTFP &amp; MPFP Indexes'!$C$19:$C$31,0),MATCH(BV$3,'Input|DNSP MTFP &amp; MPFP Indexes'!$D$18:$Q$18,0))</f>
        <v>1.2072000000000001</v>
      </c>
      <c r="BW20" s="69">
        <f>INDEX('Input|DNSP MTFP &amp; MPFP Indexes'!$D$19:$Q$31,MATCH(BW$4,'Input|DNSP MTFP &amp; MPFP Indexes'!$C$19:$C$31,0),MATCH(BW$3,'Input|DNSP MTFP &amp; MPFP Indexes'!$D$18:$Q$18,0))</f>
        <v>1.2294</v>
      </c>
      <c r="BX20" s="69">
        <f>INDEX('Input|DNSP MTFP &amp; MPFP Indexes'!$D$19:$Q$31,MATCH(BX$4,'Input|DNSP MTFP &amp; MPFP Indexes'!$C$19:$C$31,0),MATCH(BX$3,'Input|DNSP MTFP &amp; MPFP Indexes'!$D$18:$Q$18,0))</f>
        <v>1.4533</v>
      </c>
      <c r="BY20" s="69">
        <f>INDEX('Input|DNSP MTFP &amp; MPFP Indexes'!$D$19:$Q$31,MATCH(BY$4,'Input|DNSP MTFP &amp; MPFP Indexes'!$C$19:$C$31,0),MATCH(BY$3,'Input|DNSP MTFP &amp; MPFP Indexes'!$D$18:$Q$18,0))</f>
        <v>1.3711</v>
      </c>
      <c r="BZ20" s="69">
        <f>INDEX('Input|DNSP MTFP &amp; MPFP Indexes'!$D$19:$Q$31,MATCH(BZ$4,'Input|DNSP MTFP &amp; MPFP Indexes'!$C$19:$C$31,0),MATCH(BZ$3,'Input|DNSP MTFP &amp; MPFP Indexes'!$D$18:$Q$18,0))</f>
        <v>1.3231999999999999</v>
      </c>
      <c r="CA20" s="69">
        <f>INDEX('Input|DNSP MTFP &amp; MPFP Indexes'!$D$19:$Q$31,MATCH(CA$4,'Input|DNSP MTFP &amp; MPFP Indexes'!$C$19:$C$31,0),MATCH(CA$3,'Input|DNSP MTFP &amp; MPFP Indexes'!$D$18:$Q$18,0))</f>
        <v>1.3395999999999999</v>
      </c>
      <c r="CB20" s="69">
        <f>INDEX('Input|DNSP MTFP &amp; MPFP Indexes'!$D$19:$Q$31,MATCH(CB$4,'Input|DNSP MTFP &amp; MPFP Indexes'!$C$19:$C$31,0),MATCH(CB$3,'Input|DNSP MTFP &amp; MPFP Indexes'!$D$18:$Q$18,0))</f>
        <v>1.2827</v>
      </c>
      <c r="CC20" s="69">
        <f>INDEX('Input|DNSP MTFP &amp; MPFP Indexes'!$D$19:$Q$31,MATCH(CC$4,'Input|DNSP MTFP &amp; MPFP Indexes'!$C$19:$C$31,0),MATCH(CC$3,'Input|DNSP MTFP &amp; MPFP Indexes'!$D$18:$Q$18,0))</f>
        <v>1.3022</v>
      </c>
      <c r="CD20" s="69">
        <f>INDEX('Input|DNSP MTFP &amp; MPFP Indexes'!$D$19:$Q$31,MATCH(CD$4,'Input|DNSP MTFP &amp; MPFP Indexes'!$C$19:$C$31,0),MATCH(CD$3,'Input|DNSP MTFP &amp; MPFP Indexes'!$D$18:$Q$18,0))</f>
        <v>1.4442999999999999</v>
      </c>
      <c r="CE20" s="69">
        <f>INDEX('Input|DNSP MTFP &amp; MPFP Indexes'!$D$19:$Q$31,MATCH(CE$4,'Input|DNSP MTFP &amp; MPFP Indexes'!$C$19:$C$31,0),MATCH(CE$3,'Input|DNSP MTFP &amp; MPFP Indexes'!$D$18:$Q$18,0))</f>
        <v>1.4501999999999999</v>
      </c>
      <c r="CF20" s="69">
        <f>INDEX('Input|DNSP MTFP &amp; MPFP Indexes'!$D$19:$Q$31,MATCH(CF$4,'Input|DNSP MTFP &amp; MPFP Indexes'!$C$19:$C$31,0),MATCH(CF$3,'Input|DNSP MTFP &amp; MPFP Indexes'!$D$18:$Q$18,0))</f>
        <v>1.3124</v>
      </c>
      <c r="CG20" s="69">
        <f>INDEX('Input|DNSP MTFP &amp; MPFP Indexes'!$D$19:$Q$31,MATCH(CG$4,'Input|DNSP MTFP &amp; MPFP Indexes'!$C$19:$C$31,0),MATCH(CG$3,'Input|DNSP MTFP &amp; MPFP Indexes'!$D$18:$Q$18,0))</f>
        <v>1.2813000000000001</v>
      </c>
      <c r="CH20" s="69">
        <f>INDEX('Input|DNSP MTFP &amp; MPFP Indexes'!$D$19:$Q$31,MATCH(CH$4,'Input|DNSP MTFP &amp; MPFP Indexes'!$C$19:$C$31,0),MATCH(CH$3,'Input|DNSP MTFP &amp; MPFP Indexes'!$D$18:$Q$18,0))</f>
        <v>1.3792</v>
      </c>
      <c r="CI20" s="69">
        <f>INDEX('Input|DNSP MTFP &amp; MPFP Indexes'!$D$19:$Q$31,MATCH(CI$4,'Input|DNSP MTFP &amp; MPFP Indexes'!$C$19:$C$31,0),MATCH(CI$3,'Input|DNSP MTFP &amp; MPFP Indexes'!$D$18:$Q$18,0))</f>
        <v>1.3341000000000001</v>
      </c>
      <c r="CJ20" s="69">
        <f>INDEX('Input|DNSP MTFP &amp; MPFP Indexes'!$D$19:$Q$31,MATCH(CJ$4,'Input|DNSP MTFP &amp; MPFP Indexes'!$C$19:$C$31,0),MATCH(CJ$3,'Input|DNSP MTFP &amp; MPFP Indexes'!$D$18:$Q$18,0))</f>
        <v>1.2846</v>
      </c>
      <c r="CK20" s="69">
        <f>INDEX('Input|DNSP MTFP &amp; MPFP Indexes'!$D$19:$Q$31,MATCH(CK$4,'Input|DNSP MTFP &amp; MPFP Indexes'!$C$19:$C$31,0),MATCH(CK$3,'Input|DNSP MTFP &amp; MPFP Indexes'!$D$18:$Q$18,0))</f>
        <v>1.4459</v>
      </c>
      <c r="CL20" s="69">
        <f>INDEX('Input|DNSP MTFP &amp; MPFP Indexes'!$D$19:$Q$31,MATCH(CL$4,'Input|DNSP MTFP &amp; MPFP Indexes'!$C$19:$C$31,0),MATCH(CL$3,'Input|DNSP MTFP &amp; MPFP Indexes'!$D$18:$Q$18,0))</f>
        <v>1.3916999999999999</v>
      </c>
      <c r="CM20" s="69">
        <f>INDEX('Input|DNSP MTFP &amp; MPFP Indexes'!$D$19:$Q$31,MATCH(CM$4,'Input|DNSP MTFP &amp; MPFP Indexes'!$C$19:$C$31,0),MATCH(CM$3,'Input|DNSP MTFP &amp; MPFP Indexes'!$D$18:$Q$18,0))</f>
        <v>1.3013999999999999</v>
      </c>
      <c r="CN20" s="69">
        <f>INDEX('Input|DNSP MTFP &amp; MPFP Indexes'!$D$19:$Q$31,MATCH(CN$4,'Input|DNSP MTFP &amp; MPFP Indexes'!$C$19:$C$31,0),MATCH(CN$3,'Input|DNSP MTFP &amp; MPFP Indexes'!$D$18:$Q$18,0))</f>
        <v>1.252</v>
      </c>
      <c r="CO20" s="69">
        <f>INDEX('Input|DNSP MTFP &amp; MPFP Indexes'!$D$19:$Q$31,MATCH(CO$4,'Input|DNSP MTFP &amp; MPFP Indexes'!$C$19:$C$31,0),MATCH(CO$3,'Input|DNSP MTFP &amp; MPFP Indexes'!$D$18:$Q$18,0))</f>
        <v>1.2541</v>
      </c>
      <c r="CP20" s="69">
        <f>INDEX('Input|DNSP MTFP &amp; MPFP Indexes'!$D$19:$Q$31,MATCH(CP$4,'Input|DNSP MTFP &amp; MPFP Indexes'!$C$19:$C$31,0),MATCH(CP$3,'Input|DNSP MTFP &amp; MPFP Indexes'!$D$18:$Q$18,0))</f>
        <v>1.21</v>
      </c>
      <c r="CQ20" s="69">
        <f>INDEX('Input|DNSP MTFP &amp; MPFP Indexes'!$D$19:$Q$31,MATCH(CQ$4,'Input|DNSP MTFP &amp; MPFP Indexes'!$C$19:$C$31,0),MATCH(CQ$3,'Input|DNSP MTFP &amp; MPFP Indexes'!$D$18:$Q$18,0))</f>
        <v>1.0698000000000001</v>
      </c>
      <c r="CR20" s="69">
        <f>INDEX('Input|DNSP MTFP &amp; MPFP Indexes'!$D$19:$Q$31,MATCH(CR$4,'Input|DNSP MTFP &amp; MPFP Indexes'!$C$19:$C$31,0),MATCH(CR$3,'Input|DNSP MTFP &amp; MPFP Indexes'!$D$18:$Q$18,0))</f>
        <v>1.0972</v>
      </c>
      <c r="CS20" s="69">
        <f>INDEX('Input|DNSP MTFP &amp; MPFP Indexes'!$D$19:$Q$31,MATCH(CS$4,'Input|DNSP MTFP &amp; MPFP Indexes'!$C$19:$C$31,0),MATCH(CS$3,'Input|DNSP MTFP &amp; MPFP Indexes'!$D$18:$Q$18,0))</f>
        <v>1.2293000000000001</v>
      </c>
      <c r="CT20" s="69">
        <f>INDEX('Input|DNSP MTFP &amp; MPFP Indexes'!$D$19:$Q$31,MATCH(CT$4,'Input|DNSP MTFP &amp; MPFP Indexes'!$C$19:$C$31,0),MATCH(CT$3,'Input|DNSP MTFP &amp; MPFP Indexes'!$D$18:$Q$18,0))</f>
        <v>1.1621999999999999</v>
      </c>
      <c r="CU20" s="69">
        <f>INDEX('Input|DNSP MTFP &amp; MPFP Indexes'!$D$19:$Q$31,MATCH(CU$4,'Input|DNSP MTFP &amp; MPFP Indexes'!$C$19:$C$31,0),MATCH(CU$3,'Input|DNSP MTFP &amp; MPFP Indexes'!$D$18:$Q$18,0))</f>
        <v>1.2341</v>
      </c>
      <c r="CV20" s="69">
        <f>INDEX('Input|DNSP MTFP &amp; MPFP Indexes'!$D$19:$Q$31,MATCH(CV$4,'Input|DNSP MTFP &amp; MPFP Indexes'!$C$19:$C$31,0),MATCH(CV$3,'Input|DNSP MTFP &amp; MPFP Indexes'!$D$18:$Q$18,0))</f>
        <v>1.1960999999999999</v>
      </c>
      <c r="CW20" s="69">
        <f>INDEX('Input|DNSP MTFP &amp; MPFP Indexes'!$D$19:$Q$31,MATCH(CW$4,'Input|DNSP MTFP &amp; MPFP Indexes'!$C$19:$C$31,0),MATCH(CW$3,'Input|DNSP MTFP &amp; MPFP Indexes'!$D$18:$Q$18,0))</f>
        <v>1.2061999999999999</v>
      </c>
      <c r="CX20" s="69">
        <f>INDEX('Input|DNSP MTFP &amp; MPFP Indexes'!$D$19:$Q$31,MATCH(CX$4,'Input|DNSP MTFP &amp; MPFP Indexes'!$C$19:$C$31,0),MATCH(CX$3,'Input|DNSP MTFP &amp; MPFP Indexes'!$D$18:$Q$18,0))</f>
        <v>1.1266</v>
      </c>
      <c r="CY20" s="69">
        <f>INDEX('Input|DNSP MTFP &amp; MPFP Indexes'!$D$19:$Q$31,MATCH(CY$4,'Input|DNSP MTFP &amp; MPFP Indexes'!$C$19:$C$31,0),MATCH(CY$3,'Input|DNSP MTFP &amp; MPFP Indexes'!$D$18:$Q$18,0))</f>
        <v>1.0801000000000001</v>
      </c>
      <c r="CZ20" s="69">
        <f>INDEX('Input|DNSP MTFP &amp; MPFP Indexes'!$D$19:$Q$31,MATCH(CZ$4,'Input|DNSP MTFP &amp; MPFP Indexes'!$C$19:$C$31,0),MATCH(CZ$3,'Input|DNSP MTFP &amp; MPFP Indexes'!$D$18:$Q$18,0))</f>
        <v>1.0880000000000001</v>
      </c>
      <c r="DA20" s="69">
        <f>INDEX('Input|DNSP MTFP &amp; MPFP Indexes'!$D$19:$Q$31,MATCH(DA$4,'Input|DNSP MTFP &amp; MPFP Indexes'!$C$19:$C$31,0),MATCH(DA$3,'Input|DNSP MTFP &amp; MPFP Indexes'!$D$18:$Q$18,0))</f>
        <v>1.2201</v>
      </c>
      <c r="DB20" s="69">
        <f>INDEX('Input|DNSP MTFP &amp; MPFP Indexes'!$D$19:$Q$31,MATCH(DB$4,'Input|DNSP MTFP &amp; MPFP Indexes'!$C$19:$C$31,0),MATCH(DB$3,'Input|DNSP MTFP &amp; MPFP Indexes'!$D$18:$Q$18,0))</f>
        <v>1.1722999999999999</v>
      </c>
      <c r="DC20" s="69">
        <f>INDEX('Input|DNSP MTFP &amp; MPFP Indexes'!$D$19:$Q$31,MATCH(DC$4,'Input|DNSP MTFP &amp; MPFP Indexes'!$C$19:$C$31,0),MATCH(DC$3,'Input|DNSP MTFP &amp; MPFP Indexes'!$D$18:$Q$18,0))</f>
        <v>1.1286</v>
      </c>
      <c r="DD20" s="69">
        <f>INDEX('Input|DNSP MTFP &amp; MPFP Indexes'!$D$19:$Q$31,MATCH(DD$4,'Input|DNSP MTFP &amp; MPFP Indexes'!$C$19:$C$31,0),MATCH(DD$3,'Input|DNSP MTFP &amp; MPFP Indexes'!$D$18:$Q$18,0))</f>
        <v>1.1297999999999999</v>
      </c>
      <c r="DE20" s="69">
        <f>INDEX('Input|DNSP MTFP &amp; MPFP Indexes'!$D$19:$Q$31,MATCH(DE$4,'Input|DNSP MTFP &amp; MPFP Indexes'!$C$19:$C$31,0),MATCH(DE$3,'Input|DNSP MTFP &amp; MPFP Indexes'!$D$18:$Q$18,0))</f>
        <v>1.0765</v>
      </c>
      <c r="DF20" s="69">
        <f>INDEX('Input|DNSP MTFP &amp; MPFP Indexes'!$D$19:$Q$31,MATCH(DF$4,'Input|DNSP MTFP &amp; MPFP Indexes'!$C$19:$C$31,0),MATCH(DF$3,'Input|DNSP MTFP &amp; MPFP Indexes'!$D$18:$Q$18,0))</f>
        <v>1.0732999999999999</v>
      </c>
      <c r="DG20" s="69">
        <f>INDEX('Input|DNSP MTFP &amp; MPFP Indexes'!$D$19:$Q$31,MATCH(DG$4,'Input|DNSP MTFP &amp; MPFP Indexes'!$C$19:$C$31,0),MATCH(DG$3,'Input|DNSP MTFP &amp; MPFP Indexes'!$D$18:$Q$18,0))</f>
        <v>1.0720000000000001</v>
      </c>
      <c r="DH20" s="69">
        <f>INDEX('Input|DNSP MTFP &amp; MPFP Indexes'!$D$19:$Q$31,MATCH(DH$4,'Input|DNSP MTFP &amp; MPFP Indexes'!$C$19:$C$31,0),MATCH(DH$3,'Input|DNSP MTFP &amp; MPFP Indexes'!$D$18:$Q$18,0))</f>
        <v>1.0729</v>
      </c>
      <c r="DI20" s="69">
        <f>INDEX('Input|DNSP MTFP &amp; MPFP Indexes'!$D$19:$Q$31,MATCH(DI$4,'Input|DNSP MTFP &amp; MPFP Indexes'!$C$19:$C$31,0),MATCH(DI$3,'Input|DNSP MTFP &amp; MPFP Indexes'!$D$18:$Q$18,0))</f>
        <v>1.0465</v>
      </c>
      <c r="DJ20" s="69">
        <f>INDEX('Input|DNSP MTFP &amp; MPFP Indexes'!$D$19:$Q$31,MATCH(DJ$4,'Input|DNSP MTFP &amp; MPFP Indexes'!$C$19:$C$31,0),MATCH(DJ$3,'Input|DNSP MTFP &amp; MPFP Indexes'!$D$18:$Q$18,0))</f>
        <v>1.0411999999999999</v>
      </c>
      <c r="DK20" s="69">
        <f>INDEX('Input|DNSP MTFP &amp; MPFP Indexes'!$D$19:$Q$31,MATCH(DK$4,'Input|DNSP MTFP &amp; MPFP Indexes'!$C$19:$C$31,0),MATCH(DK$3,'Input|DNSP MTFP &amp; MPFP Indexes'!$D$18:$Q$18,0))</f>
        <v>1.0678000000000001</v>
      </c>
      <c r="DL20" s="69">
        <f>INDEX('Input|DNSP MTFP &amp; MPFP Indexes'!$D$19:$Q$31,MATCH(DL$4,'Input|DNSP MTFP &amp; MPFP Indexes'!$C$19:$C$31,0),MATCH(DL$3,'Input|DNSP MTFP &amp; MPFP Indexes'!$D$18:$Q$18,0))</f>
        <v>1.0317000000000001</v>
      </c>
      <c r="DM20" s="69">
        <f>INDEX('Input|DNSP MTFP &amp; MPFP Indexes'!$D$19:$Q$31,MATCH(DM$4,'Input|DNSP MTFP &amp; MPFP Indexes'!$C$19:$C$31,0),MATCH(DM$3,'Input|DNSP MTFP &amp; MPFP Indexes'!$D$18:$Q$18,0))</f>
        <v>1.4502999999999999</v>
      </c>
      <c r="DN20" s="69">
        <f>INDEX('Input|DNSP MTFP &amp; MPFP Indexes'!$D$19:$Q$31,MATCH(DN$4,'Input|DNSP MTFP &amp; MPFP Indexes'!$C$19:$C$31,0),MATCH(DN$3,'Input|DNSP MTFP &amp; MPFP Indexes'!$D$18:$Q$18,0))</f>
        <v>1.5</v>
      </c>
      <c r="DO20" s="69">
        <f>INDEX('Input|DNSP MTFP &amp; MPFP Indexes'!$D$19:$Q$31,MATCH(DO$4,'Input|DNSP MTFP &amp; MPFP Indexes'!$C$19:$C$31,0),MATCH(DO$3,'Input|DNSP MTFP &amp; MPFP Indexes'!$D$18:$Q$18,0))</f>
        <v>1.5150999999999999</v>
      </c>
      <c r="DP20" s="69">
        <f>INDEX('Input|DNSP MTFP &amp; MPFP Indexes'!$D$19:$Q$31,MATCH(DP$4,'Input|DNSP MTFP &amp; MPFP Indexes'!$C$19:$C$31,0),MATCH(DP$3,'Input|DNSP MTFP &amp; MPFP Indexes'!$D$18:$Q$18,0))</f>
        <v>1.4043000000000001</v>
      </c>
      <c r="DQ20" s="69">
        <f>INDEX('Input|DNSP MTFP &amp; MPFP Indexes'!$D$19:$Q$31,MATCH(DQ$4,'Input|DNSP MTFP &amp; MPFP Indexes'!$C$19:$C$31,0),MATCH(DQ$3,'Input|DNSP MTFP &amp; MPFP Indexes'!$D$18:$Q$18,0))</f>
        <v>1.3888</v>
      </c>
      <c r="DR20" s="69">
        <f>INDEX('Input|DNSP MTFP &amp; MPFP Indexes'!$D$19:$Q$31,MATCH(DR$4,'Input|DNSP MTFP &amp; MPFP Indexes'!$C$19:$C$31,0),MATCH(DR$3,'Input|DNSP MTFP &amp; MPFP Indexes'!$D$18:$Q$18,0))</f>
        <v>1.4457</v>
      </c>
      <c r="DS20" s="69">
        <f>INDEX('Input|DNSP MTFP &amp; MPFP Indexes'!$D$19:$Q$31,MATCH(DS$4,'Input|DNSP MTFP &amp; MPFP Indexes'!$C$19:$C$31,0),MATCH(DS$3,'Input|DNSP MTFP &amp; MPFP Indexes'!$D$18:$Q$18,0))</f>
        <v>1.3756999999999999</v>
      </c>
      <c r="DT20" s="69">
        <f>INDEX('Input|DNSP MTFP &amp; MPFP Indexes'!$D$19:$Q$31,MATCH(DT$4,'Input|DNSP MTFP &amp; MPFP Indexes'!$C$19:$C$31,0),MATCH(DT$3,'Input|DNSP MTFP &amp; MPFP Indexes'!$D$18:$Q$18,0))</f>
        <v>1.3073999999999999</v>
      </c>
      <c r="DU20" s="69">
        <f>INDEX('Input|DNSP MTFP &amp; MPFP Indexes'!$D$19:$Q$31,MATCH(DU$4,'Input|DNSP MTFP &amp; MPFP Indexes'!$C$19:$C$31,0),MATCH(DU$3,'Input|DNSP MTFP &amp; MPFP Indexes'!$D$18:$Q$18,0))</f>
        <v>1.2948999999999999</v>
      </c>
      <c r="DV20" s="69">
        <f>INDEX('Input|DNSP MTFP &amp; MPFP Indexes'!$D$19:$Q$31,MATCH(DV$4,'Input|DNSP MTFP &amp; MPFP Indexes'!$C$19:$C$31,0),MATCH(DV$3,'Input|DNSP MTFP &amp; MPFP Indexes'!$D$18:$Q$18,0))</f>
        <v>1.3156000000000001</v>
      </c>
      <c r="DW20" s="69">
        <f>INDEX('Input|DNSP MTFP &amp; MPFP Indexes'!$D$19:$Q$31,MATCH(DW$4,'Input|DNSP MTFP &amp; MPFP Indexes'!$C$19:$C$31,0),MATCH(DW$3,'Input|DNSP MTFP &amp; MPFP Indexes'!$D$18:$Q$18,0))</f>
        <v>1.3677999999999999</v>
      </c>
      <c r="DX20" s="69">
        <f>INDEX('Input|DNSP MTFP &amp; MPFP Indexes'!$D$19:$Q$31,MATCH(DX$4,'Input|DNSP MTFP &amp; MPFP Indexes'!$C$19:$C$31,0),MATCH(DX$3,'Input|DNSP MTFP &amp; MPFP Indexes'!$D$18:$Q$18,0))</f>
        <v>1.363</v>
      </c>
      <c r="DY20" s="69">
        <f>INDEX('Input|DNSP MTFP &amp; MPFP Indexes'!$D$19:$Q$31,MATCH(DY$4,'Input|DNSP MTFP &amp; MPFP Indexes'!$C$19:$C$31,0),MATCH(DY$3,'Input|DNSP MTFP &amp; MPFP Indexes'!$D$18:$Q$18,0))</f>
        <v>1.3126</v>
      </c>
      <c r="DZ20" s="69">
        <f>INDEX('Input|DNSP MTFP &amp; MPFP Indexes'!$D$19:$Q$31,MATCH(DZ$4,'Input|DNSP MTFP &amp; MPFP Indexes'!$C$19:$C$31,0),MATCH(DZ$3,'Input|DNSP MTFP &amp; MPFP Indexes'!$D$18:$Q$18,0))</f>
        <v>1.3209</v>
      </c>
      <c r="EA20" s="69">
        <f>INDEX('Input|DNSP MTFP &amp; MPFP Indexes'!$D$19:$Q$31,MATCH(EA$4,'Input|DNSP MTFP &amp; MPFP Indexes'!$C$19:$C$31,0),MATCH(EA$3,'Input|DNSP MTFP &amp; MPFP Indexes'!$D$18:$Q$18,0))</f>
        <v>1.8438000000000001</v>
      </c>
      <c r="EB20" s="69">
        <f>INDEX('Input|DNSP MTFP &amp; MPFP Indexes'!$D$19:$Q$31,MATCH(EB$4,'Input|DNSP MTFP &amp; MPFP Indexes'!$C$19:$C$31,0),MATCH(EB$3,'Input|DNSP MTFP &amp; MPFP Indexes'!$D$18:$Q$18,0))</f>
        <v>1.794</v>
      </c>
      <c r="EC20" s="69">
        <f>INDEX('Input|DNSP MTFP &amp; MPFP Indexes'!$D$19:$Q$31,MATCH(EC$4,'Input|DNSP MTFP &amp; MPFP Indexes'!$C$19:$C$31,0),MATCH(EC$3,'Input|DNSP MTFP &amp; MPFP Indexes'!$D$18:$Q$18,0))</f>
        <v>1.8966000000000001</v>
      </c>
      <c r="ED20" s="69">
        <f>INDEX('Input|DNSP MTFP &amp; MPFP Indexes'!$D$19:$Q$31,MATCH(ED$4,'Input|DNSP MTFP &amp; MPFP Indexes'!$C$19:$C$31,0),MATCH(ED$3,'Input|DNSP MTFP &amp; MPFP Indexes'!$D$18:$Q$18,0))</f>
        <v>1.8436999999999999</v>
      </c>
      <c r="EE20" s="69">
        <f>INDEX('Input|DNSP MTFP &amp; MPFP Indexes'!$D$19:$Q$31,MATCH(EE$4,'Input|DNSP MTFP &amp; MPFP Indexes'!$C$19:$C$31,0),MATCH(EE$3,'Input|DNSP MTFP &amp; MPFP Indexes'!$D$18:$Q$18,0))</f>
        <v>1.7256</v>
      </c>
      <c r="EF20" s="69">
        <f>INDEX('Input|DNSP MTFP &amp; MPFP Indexes'!$D$19:$Q$31,MATCH(EF$4,'Input|DNSP MTFP &amp; MPFP Indexes'!$C$19:$C$31,0),MATCH(EF$3,'Input|DNSP MTFP &amp; MPFP Indexes'!$D$18:$Q$18,0))</f>
        <v>1.6256999999999999</v>
      </c>
      <c r="EG20" s="69">
        <f>INDEX('Input|DNSP MTFP &amp; MPFP Indexes'!$D$19:$Q$31,MATCH(EG$4,'Input|DNSP MTFP &amp; MPFP Indexes'!$C$19:$C$31,0),MATCH(EG$3,'Input|DNSP MTFP &amp; MPFP Indexes'!$D$18:$Q$18,0))</f>
        <v>1.6464000000000001</v>
      </c>
      <c r="EH20" s="69">
        <f>INDEX('Input|DNSP MTFP &amp; MPFP Indexes'!$D$19:$Q$31,MATCH(EH$4,'Input|DNSP MTFP &amp; MPFP Indexes'!$C$19:$C$31,0),MATCH(EH$3,'Input|DNSP MTFP &amp; MPFP Indexes'!$D$18:$Q$18,0))</f>
        <v>1.579</v>
      </c>
      <c r="EI20" s="69">
        <f>INDEX('Input|DNSP MTFP &amp; MPFP Indexes'!$D$19:$Q$31,MATCH(EI$4,'Input|DNSP MTFP &amp; MPFP Indexes'!$C$19:$C$31,0),MATCH(EI$3,'Input|DNSP MTFP &amp; MPFP Indexes'!$D$18:$Q$18,0))</f>
        <v>1.5122</v>
      </c>
      <c r="EJ20" s="69">
        <f>INDEX('Input|DNSP MTFP &amp; MPFP Indexes'!$D$19:$Q$31,MATCH(EJ$4,'Input|DNSP MTFP &amp; MPFP Indexes'!$C$19:$C$31,0),MATCH(EJ$3,'Input|DNSP MTFP &amp; MPFP Indexes'!$D$18:$Q$18,0))</f>
        <v>1.5506</v>
      </c>
      <c r="EK20" s="69">
        <f>INDEX('Input|DNSP MTFP &amp; MPFP Indexes'!$D$19:$Q$31,MATCH(EK$4,'Input|DNSP MTFP &amp; MPFP Indexes'!$C$19:$C$31,0),MATCH(EK$3,'Input|DNSP MTFP &amp; MPFP Indexes'!$D$18:$Q$18,0))</f>
        <v>1.6211</v>
      </c>
      <c r="EL20" s="69">
        <f>INDEX('Input|DNSP MTFP &amp; MPFP Indexes'!$D$19:$Q$31,MATCH(EL$4,'Input|DNSP MTFP &amp; MPFP Indexes'!$C$19:$C$31,0),MATCH(EL$3,'Input|DNSP MTFP &amp; MPFP Indexes'!$D$18:$Q$18,0))</f>
        <v>1.5165999999999999</v>
      </c>
      <c r="EM20" s="69">
        <f>INDEX('Input|DNSP MTFP &amp; MPFP Indexes'!$D$19:$Q$31,MATCH(EM$4,'Input|DNSP MTFP &amp; MPFP Indexes'!$C$19:$C$31,0),MATCH(EM$3,'Input|DNSP MTFP &amp; MPFP Indexes'!$D$18:$Q$18,0))</f>
        <v>1.5546</v>
      </c>
      <c r="EN20" s="69">
        <f>INDEX('Input|DNSP MTFP &amp; MPFP Indexes'!$D$19:$Q$31,MATCH(EN$4,'Input|DNSP MTFP &amp; MPFP Indexes'!$C$19:$C$31,0),MATCH(EN$3,'Input|DNSP MTFP &amp; MPFP Indexes'!$D$18:$Q$18,0))</f>
        <v>1.5061</v>
      </c>
      <c r="EO20" s="69">
        <f>INDEX('Input|DNSP MTFP &amp; MPFP Indexes'!$D$19:$Q$31,MATCH(EO$4,'Input|DNSP MTFP &amp; MPFP Indexes'!$C$19:$C$31,0),MATCH(EO$3,'Input|DNSP MTFP &amp; MPFP Indexes'!$D$18:$Q$18,0))</f>
        <v>1.2622</v>
      </c>
      <c r="EP20" s="69">
        <f>INDEX('Input|DNSP MTFP &amp; MPFP Indexes'!$D$19:$Q$31,MATCH(EP$4,'Input|DNSP MTFP &amp; MPFP Indexes'!$C$19:$C$31,0),MATCH(EP$3,'Input|DNSP MTFP &amp; MPFP Indexes'!$D$18:$Q$18,0))</f>
        <v>1.2063999999999999</v>
      </c>
      <c r="EQ20" s="69">
        <f>INDEX('Input|DNSP MTFP &amp; MPFP Indexes'!$D$19:$Q$31,MATCH(EQ$4,'Input|DNSP MTFP &amp; MPFP Indexes'!$C$19:$C$31,0),MATCH(EQ$3,'Input|DNSP MTFP &amp; MPFP Indexes'!$D$18:$Q$18,0))</f>
        <v>1.2525999999999999</v>
      </c>
      <c r="ER20" s="69">
        <f>INDEX('Input|DNSP MTFP &amp; MPFP Indexes'!$D$19:$Q$31,MATCH(ER$4,'Input|DNSP MTFP &amp; MPFP Indexes'!$C$19:$C$31,0),MATCH(ER$3,'Input|DNSP MTFP &amp; MPFP Indexes'!$D$18:$Q$18,0))</f>
        <v>1.1229</v>
      </c>
      <c r="ES20" s="69">
        <f>INDEX('Input|DNSP MTFP &amp; MPFP Indexes'!$D$19:$Q$31,MATCH(ES$4,'Input|DNSP MTFP &amp; MPFP Indexes'!$C$19:$C$31,0),MATCH(ES$3,'Input|DNSP MTFP &amp; MPFP Indexes'!$D$18:$Q$18,0))</f>
        <v>1.1959</v>
      </c>
      <c r="ET20" s="69">
        <f>INDEX('Input|DNSP MTFP &amp; MPFP Indexes'!$D$19:$Q$31,MATCH(ET$4,'Input|DNSP MTFP &amp; MPFP Indexes'!$C$19:$C$31,0),MATCH(ET$3,'Input|DNSP MTFP &amp; MPFP Indexes'!$D$18:$Q$18,0))</f>
        <v>1.1645000000000001</v>
      </c>
      <c r="EU20" s="69">
        <f>INDEX('Input|DNSP MTFP &amp; MPFP Indexes'!$D$19:$Q$31,MATCH(EU$4,'Input|DNSP MTFP &amp; MPFP Indexes'!$C$19:$C$31,0),MATCH(EU$3,'Input|DNSP MTFP &amp; MPFP Indexes'!$D$18:$Q$18,0))</f>
        <v>1.1556</v>
      </c>
      <c r="EV20" s="69">
        <f>INDEX('Input|DNSP MTFP &amp; MPFP Indexes'!$D$19:$Q$31,MATCH(EV$4,'Input|DNSP MTFP &amp; MPFP Indexes'!$C$19:$C$31,0),MATCH(EV$3,'Input|DNSP MTFP &amp; MPFP Indexes'!$D$18:$Q$18,0))</f>
        <v>1.0926</v>
      </c>
      <c r="EW20" s="69">
        <f>INDEX('Input|DNSP MTFP &amp; MPFP Indexes'!$D$19:$Q$31,MATCH(EW$4,'Input|DNSP MTFP &amp; MPFP Indexes'!$C$19:$C$31,0),MATCH(EW$3,'Input|DNSP MTFP &amp; MPFP Indexes'!$D$18:$Q$18,0))</f>
        <v>1.0447</v>
      </c>
      <c r="EX20" s="69">
        <f>INDEX('Input|DNSP MTFP &amp; MPFP Indexes'!$D$19:$Q$31,MATCH(EX$4,'Input|DNSP MTFP &amp; MPFP Indexes'!$C$19:$C$31,0),MATCH(EX$3,'Input|DNSP MTFP &amp; MPFP Indexes'!$D$18:$Q$18,0))</f>
        <v>1.0197000000000001</v>
      </c>
      <c r="EY20" s="69">
        <f>INDEX('Input|DNSP MTFP &amp; MPFP Indexes'!$D$19:$Q$31,MATCH(EY$4,'Input|DNSP MTFP &amp; MPFP Indexes'!$C$19:$C$31,0),MATCH(EY$3,'Input|DNSP MTFP &amp; MPFP Indexes'!$D$18:$Q$18,0))</f>
        <v>0.91610000000000003</v>
      </c>
      <c r="EZ20" s="69">
        <f>INDEX('Input|DNSP MTFP &amp; MPFP Indexes'!$D$19:$Q$31,MATCH(EZ$4,'Input|DNSP MTFP &amp; MPFP Indexes'!$C$19:$C$31,0),MATCH(EZ$3,'Input|DNSP MTFP &amp; MPFP Indexes'!$D$18:$Q$18,0))</f>
        <v>1.0336000000000001</v>
      </c>
      <c r="FA20" s="69">
        <f>INDEX('Input|DNSP MTFP &amp; MPFP Indexes'!$D$19:$Q$31,MATCH(FA$4,'Input|DNSP MTFP &amp; MPFP Indexes'!$C$19:$C$31,0),MATCH(FA$3,'Input|DNSP MTFP &amp; MPFP Indexes'!$D$18:$Q$18,0))</f>
        <v>1.0045999999999999</v>
      </c>
      <c r="FB20" s="69">
        <f>INDEX('Input|DNSP MTFP &amp; MPFP Indexes'!$D$19:$Q$31,MATCH(FB$4,'Input|DNSP MTFP &amp; MPFP Indexes'!$C$19:$C$31,0),MATCH(FB$3,'Input|DNSP MTFP &amp; MPFP Indexes'!$D$18:$Q$18,0))</f>
        <v>1.0018</v>
      </c>
      <c r="FC20" s="69">
        <f>INDEX('Input|DNSP MTFP &amp; MPFP Indexes'!$D$19:$Q$31,MATCH(FC$4,'Input|DNSP MTFP &amp; MPFP Indexes'!$C$19:$C$31,0),MATCH(FC$3,'Input|DNSP MTFP &amp; MPFP Indexes'!$D$18:$Q$18,0))</f>
        <v>1.2773000000000001</v>
      </c>
      <c r="FD20" s="69">
        <f>INDEX('Input|DNSP MTFP &amp; MPFP Indexes'!$D$19:$Q$31,MATCH(FD$4,'Input|DNSP MTFP &amp; MPFP Indexes'!$C$19:$C$31,0),MATCH(FD$3,'Input|DNSP MTFP &amp; MPFP Indexes'!$D$18:$Q$18,0))</f>
        <v>1.2337</v>
      </c>
      <c r="FE20" s="69">
        <f>INDEX('Input|DNSP MTFP &amp; MPFP Indexes'!$D$19:$Q$31,MATCH(FE$4,'Input|DNSP MTFP &amp; MPFP Indexes'!$C$19:$C$31,0),MATCH(FE$3,'Input|DNSP MTFP &amp; MPFP Indexes'!$D$18:$Q$18,0))</f>
        <v>1.2217</v>
      </c>
      <c r="FF20" s="69">
        <f>INDEX('Input|DNSP MTFP &amp; MPFP Indexes'!$D$19:$Q$31,MATCH(FF$4,'Input|DNSP MTFP &amp; MPFP Indexes'!$C$19:$C$31,0),MATCH(FF$3,'Input|DNSP MTFP &amp; MPFP Indexes'!$D$18:$Q$18,0))</f>
        <v>1.101</v>
      </c>
      <c r="FG20" s="69">
        <f>INDEX('Input|DNSP MTFP &amp; MPFP Indexes'!$D$19:$Q$31,MATCH(FG$4,'Input|DNSP MTFP &amp; MPFP Indexes'!$C$19:$C$31,0),MATCH(FG$3,'Input|DNSP MTFP &amp; MPFP Indexes'!$D$18:$Q$18,0))</f>
        <v>1.0259</v>
      </c>
      <c r="FH20" s="69">
        <f>INDEX('Input|DNSP MTFP &amp; MPFP Indexes'!$D$19:$Q$31,MATCH(FH$4,'Input|DNSP MTFP &amp; MPFP Indexes'!$C$19:$C$31,0),MATCH(FH$3,'Input|DNSP MTFP &amp; MPFP Indexes'!$D$18:$Q$18,0))</f>
        <v>1.1048</v>
      </c>
      <c r="FI20" s="69">
        <f>INDEX('Input|DNSP MTFP &amp; MPFP Indexes'!$D$19:$Q$31,MATCH(FI$4,'Input|DNSP MTFP &amp; MPFP Indexes'!$C$19:$C$31,0),MATCH(FI$3,'Input|DNSP MTFP &amp; MPFP Indexes'!$D$18:$Q$18,0))</f>
        <v>1.0474000000000001</v>
      </c>
      <c r="FJ20" s="69">
        <f>INDEX('Input|DNSP MTFP &amp; MPFP Indexes'!$D$19:$Q$31,MATCH(FJ$4,'Input|DNSP MTFP &amp; MPFP Indexes'!$C$19:$C$31,0),MATCH(FJ$3,'Input|DNSP MTFP &amp; MPFP Indexes'!$D$18:$Q$18,0))</f>
        <v>1.1304000000000001</v>
      </c>
      <c r="FK20" s="69">
        <f>INDEX('Input|DNSP MTFP &amp; MPFP Indexes'!$D$19:$Q$31,MATCH(FK$4,'Input|DNSP MTFP &amp; MPFP Indexes'!$C$19:$C$31,0),MATCH(FK$3,'Input|DNSP MTFP &amp; MPFP Indexes'!$D$18:$Q$18,0))</f>
        <v>1.0780000000000001</v>
      </c>
      <c r="FL20" s="69">
        <f>INDEX('Input|DNSP MTFP &amp; MPFP Indexes'!$D$19:$Q$31,MATCH(FL$4,'Input|DNSP MTFP &amp; MPFP Indexes'!$C$19:$C$31,0),MATCH(FL$3,'Input|DNSP MTFP &amp; MPFP Indexes'!$D$18:$Q$18,0))</f>
        <v>1.1814</v>
      </c>
      <c r="FM20" s="69">
        <f>INDEX('Input|DNSP MTFP &amp; MPFP Indexes'!$D$19:$Q$31,MATCH(FM$4,'Input|DNSP MTFP &amp; MPFP Indexes'!$C$19:$C$31,0),MATCH(FM$3,'Input|DNSP MTFP &amp; MPFP Indexes'!$D$18:$Q$18,0))</f>
        <v>1.1314</v>
      </c>
      <c r="FN20" s="69">
        <f>INDEX('Input|DNSP MTFP &amp; MPFP Indexes'!$D$19:$Q$31,MATCH(FN$4,'Input|DNSP MTFP &amp; MPFP Indexes'!$C$19:$C$31,0),MATCH(FN$3,'Input|DNSP MTFP &amp; MPFP Indexes'!$D$18:$Q$18,0))</f>
        <v>1.0466</v>
      </c>
      <c r="FO20" s="69">
        <f>INDEX('Input|DNSP MTFP &amp; MPFP Indexes'!$D$19:$Q$31,MATCH(FO$4,'Input|DNSP MTFP &amp; MPFP Indexes'!$C$19:$C$31,0),MATCH(FO$3,'Input|DNSP MTFP &amp; MPFP Indexes'!$D$18:$Q$18,0))</f>
        <v>1.0388999999999999</v>
      </c>
      <c r="FP20" s="69">
        <f>INDEX('Input|DNSP MTFP &amp; MPFP Indexes'!$D$19:$Q$31,MATCH(FP$4,'Input|DNSP MTFP &amp; MPFP Indexes'!$C$19:$C$31,0),MATCH(FP$3,'Input|DNSP MTFP &amp; MPFP Indexes'!$D$18:$Q$18,0))</f>
        <v>1.0851999999999999</v>
      </c>
      <c r="FQ20" s="69">
        <f>INDEX('Input|DNSP MTFP &amp; MPFP Indexes'!$D$19:$Q$31,MATCH(FQ$4,'Input|DNSP MTFP &amp; MPFP Indexes'!$C$19:$C$31,0),MATCH(FQ$3,'Input|DNSP MTFP &amp; MPFP Indexes'!$D$18:$Q$18,0))</f>
        <v>1.2627999999999999</v>
      </c>
      <c r="FR20" s="69">
        <f>INDEX('Input|DNSP MTFP &amp; MPFP Indexes'!$D$19:$Q$31,MATCH(FR$4,'Input|DNSP MTFP &amp; MPFP Indexes'!$C$19:$C$31,0),MATCH(FR$3,'Input|DNSP MTFP &amp; MPFP Indexes'!$D$18:$Q$18,0))</f>
        <v>1.2774000000000001</v>
      </c>
      <c r="FS20" s="69">
        <f>INDEX('Input|DNSP MTFP &amp; MPFP Indexes'!$D$19:$Q$31,MATCH(FS$4,'Input|DNSP MTFP &amp; MPFP Indexes'!$C$19:$C$31,0),MATCH(FS$3,'Input|DNSP MTFP &amp; MPFP Indexes'!$D$18:$Q$18,0))</f>
        <v>1.2825</v>
      </c>
      <c r="FT20" s="69">
        <f>INDEX('Input|DNSP MTFP &amp; MPFP Indexes'!$D$19:$Q$31,MATCH(FT$4,'Input|DNSP MTFP &amp; MPFP Indexes'!$C$19:$C$31,0),MATCH(FT$3,'Input|DNSP MTFP &amp; MPFP Indexes'!$D$18:$Q$18,0))</f>
        <v>1.3123</v>
      </c>
      <c r="FU20" s="69">
        <f>INDEX('Input|DNSP MTFP &amp; MPFP Indexes'!$D$19:$Q$31,MATCH(FU$4,'Input|DNSP MTFP &amp; MPFP Indexes'!$C$19:$C$31,0),MATCH(FU$3,'Input|DNSP MTFP &amp; MPFP Indexes'!$D$18:$Q$18,0))</f>
        <v>1.2868999999999999</v>
      </c>
      <c r="FV20" s="69">
        <f>INDEX('Input|DNSP MTFP &amp; MPFP Indexes'!$D$19:$Q$31,MATCH(FV$4,'Input|DNSP MTFP &amp; MPFP Indexes'!$C$19:$C$31,0),MATCH(FV$3,'Input|DNSP MTFP &amp; MPFP Indexes'!$D$18:$Q$18,0))</f>
        <v>1.173</v>
      </c>
      <c r="FW20" s="69">
        <f>INDEX('Input|DNSP MTFP &amp; MPFP Indexes'!$D$19:$Q$31,MATCH(FW$4,'Input|DNSP MTFP &amp; MPFP Indexes'!$C$19:$C$31,0),MATCH(FW$3,'Input|DNSP MTFP &amp; MPFP Indexes'!$D$18:$Q$18,0))</f>
        <v>1.1126</v>
      </c>
      <c r="FX20" s="69">
        <f>INDEX('Input|DNSP MTFP &amp; MPFP Indexes'!$D$19:$Q$31,MATCH(FX$4,'Input|DNSP MTFP &amp; MPFP Indexes'!$C$19:$C$31,0),MATCH(FX$3,'Input|DNSP MTFP &amp; MPFP Indexes'!$D$18:$Q$18,0))</f>
        <v>1.1666000000000001</v>
      </c>
      <c r="FY20" s="69">
        <f>INDEX('Input|DNSP MTFP &amp; MPFP Indexes'!$D$19:$Q$31,MATCH(FY$4,'Input|DNSP MTFP &amp; MPFP Indexes'!$C$19:$C$31,0),MATCH(FY$3,'Input|DNSP MTFP &amp; MPFP Indexes'!$D$18:$Q$18,0))</f>
        <v>1.1384000000000001</v>
      </c>
      <c r="FZ20" s="69">
        <f>INDEX('Input|DNSP MTFP &amp; MPFP Indexes'!$D$19:$Q$31,MATCH(FZ$4,'Input|DNSP MTFP &amp; MPFP Indexes'!$C$19:$C$31,0),MATCH(FZ$3,'Input|DNSP MTFP &amp; MPFP Indexes'!$D$18:$Q$18,0))</f>
        <v>1.1806000000000001</v>
      </c>
      <c r="GA20" s="69">
        <f>INDEX('Input|DNSP MTFP &amp; MPFP Indexes'!$D$19:$Q$31,MATCH(GA$4,'Input|DNSP MTFP &amp; MPFP Indexes'!$C$19:$C$31,0),MATCH(GA$3,'Input|DNSP MTFP &amp; MPFP Indexes'!$D$18:$Q$18,0))</f>
        <v>1.1536</v>
      </c>
      <c r="GB20" s="69">
        <f>INDEX('Input|DNSP MTFP &amp; MPFP Indexes'!$D$19:$Q$31,MATCH(GB$4,'Input|DNSP MTFP &amp; MPFP Indexes'!$C$19:$C$31,0),MATCH(GB$3,'Input|DNSP MTFP &amp; MPFP Indexes'!$D$18:$Q$18,0))</f>
        <v>1.2022999999999999</v>
      </c>
      <c r="GC20" s="69">
        <f>INDEX('Input|DNSP MTFP &amp; MPFP Indexes'!$D$19:$Q$31,MATCH(GC$4,'Input|DNSP MTFP &amp; MPFP Indexes'!$C$19:$C$31,0),MATCH(GC$3,'Input|DNSP MTFP &amp; MPFP Indexes'!$D$18:$Q$18,0))</f>
        <v>1.2923</v>
      </c>
      <c r="GD20" s="69">
        <f>INDEX('Input|DNSP MTFP &amp; MPFP Indexes'!$D$19:$Q$31,MATCH(GD$4,'Input|DNSP MTFP &amp; MPFP Indexes'!$C$19:$C$31,0),MATCH(GD$3,'Input|DNSP MTFP &amp; MPFP Indexes'!$D$18:$Q$18,0))</f>
        <v>1.2931999999999999</v>
      </c>
    </row>
    <row r="21" spans="2:186" s="36" customFormat="1" ht="12.75" customHeight="1" x14ac:dyDescent="0.25">
      <c r="C21" s="64" t="s">
        <v>97</v>
      </c>
      <c r="D21" s="37" t="s">
        <v>111</v>
      </c>
      <c r="E21" s="69">
        <f>INDEX('Input|DNSP MTFP &amp; MPFP Indexes'!$D$35:$Q$47,MATCH(E$4,'Input|DNSP MTFP &amp; MPFP Indexes'!$C$35:$C$47,0),MATCH(E$3,'Input|DNSP MTFP &amp; MPFP Indexes'!$D$18:$Q$18,0))</f>
        <v>1</v>
      </c>
      <c r="F21" s="69">
        <f>INDEX('Input|DNSP MTFP &amp; MPFP Indexes'!$D$35:$Q$47,MATCH(F$4,'Input|DNSP MTFP &amp; MPFP Indexes'!$C$35:$C$47,0),MATCH(F$3,'Input|DNSP MTFP &amp; MPFP Indexes'!$D$18:$Q$18,0))</f>
        <v>0.9929</v>
      </c>
      <c r="G21" s="69">
        <f>INDEX('Input|DNSP MTFP &amp; MPFP Indexes'!$D$35:$Q$47,MATCH(G$4,'Input|DNSP MTFP &amp; MPFP Indexes'!$C$35:$C$47,0),MATCH(G$3,'Input|DNSP MTFP &amp; MPFP Indexes'!$D$18:$Q$18,0))</f>
        <v>0.9758</v>
      </c>
      <c r="H21" s="69">
        <f>INDEX('Input|DNSP MTFP &amp; MPFP Indexes'!$D$35:$Q$47,MATCH(H$4,'Input|DNSP MTFP &amp; MPFP Indexes'!$C$35:$C$47,0),MATCH(H$3,'Input|DNSP MTFP &amp; MPFP Indexes'!$D$18:$Q$18,0))</f>
        <v>0.95550000000000002</v>
      </c>
      <c r="I21" s="69">
        <f>INDEX('Input|DNSP MTFP &amp; MPFP Indexes'!$D$35:$Q$47,MATCH(I$4,'Input|DNSP MTFP &amp; MPFP Indexes'!$C$35:$C$47,0),MATCH(I$3,'Input|DNSP MTFP &amp; MPFP Indexes'!$D$18:$Q$18,0))</f>
        <v>0.86280000000000001</v>
      </c>
      <c r="J21" s="69">
        <f>INDEX('Input|DNSP MTFP &amp; MPFP Indexes'!$D$35:$Q$47,MATCH(J$4,'Input|DNSP MTFP &amp; MPFP Indexes'!$C$35:$C$47,0),MATCH(J$3,'Input|DNSP MTFP &amp; MPFP Indexes'!$D$18:$Q$18,0))</f>
        <v>0.749</v>
      </c>
      <c r="K21" s="69">
        <f>INDEX('Input|DNSP MTFP &amp; MPFP Indexes'!$D$35:$Q$47,MATCH(K$4,'Input|DNSP MTFP &amp; MPFP Indexes'!$C$35:$C$47,0),MATCH(K$3,'Input|DNSP MTFP &amp; MPFP Indexes'!$D$18:$Q$18,0))</f>
        <v>0.75890000000000002</v>
      </c>
      <c r="L21" s="69">
        <f>INDEX('Input|DNSP MTFP &amp; MPFP Indexes'!$D$35:$Q$47,MATCH(L$4,'Input|DNSP MTFP &amp; MPFP Indexes'!$C$35:$C$47,0),MATCH(L$3,'Input|DNSP MTFP &amp; MPFP Indexes'!$D$18:$Q$18,0))</f>
        <v>0.70450000000000002</v>
      </c>
      <c r="M21" s="69">
        <f>INDEX('Input|DNSP MTFP &amp; MPFP Indexes'!$D$35:$Q$47,MATCH(M$4,'Input|DNSP MTFP &amp; MPFP Indexes'!$C$35:$C$47,0),MATCH(M$3,'Input|DNSP MTFP &amp; MPFP Indexes'!$D$18:$Q$18,0))</f>
        <v>0.62649999999999995</v>
      </c>
      <c r="N21" s="69">
        <f>INDEX('Input|DNSP MTFP &amp; MPFP Indexes'!$D$35:$Q$47,MATCH(N$4,'Input|DNSP MTFP &amp; MPFP Indexes'!$C$35:$C$47,0),MATCH(N$3,'Input|DNSP MTFP &amp; MPFP Indexes'!$D$18:$Q$18,0))</f>
        <v>0.67430000000000001</v>
      </c>
      <c r="O21" s="69">
        <f>INDEX('Input|DNSP MTFP &amp; MPFP Indexes'!$D$35:$Q$47,MATCH(O$4,'Input|DNSP MTFP &amp; MPFP Indexes'!$C$35:$C$47,0),MATCH(O$3,'Input|DNSP MTFP &amp; MPFP Indexes'!$D$18:$Q$18,0))</f>
        <v>1.2465999999999999</v>
      </c>
      <c r="P21" s="69">
        <f>INDEX('Input|DNSP MTFP &amp; MPFP Indexes'!$D$35:$Q$47,MATCH(P$4,'Input|DNSP MTFP &amp; MPFP Indexes'!$C$35:$C$47,0),MATCH(P$3,'Input|DNSP MTFP &amp; MPFP Indexes'!$D$18:$Q$18,0))</f>
        <v>1.0965</v>
      </c>
      <c r="Q21" s="69">
        <f>INDEX('Input|DNSP MTFP &amp; MPFP Indexes'!$D$35:$Q$47,MATCH(Q$4,'Input|DNSP MTFP &amp; MPFP Indexes'!$C$35:$C$47,0),MATCH(Q$3,'Input|DNSP MTFP &amp; MPFP Indexes'!$D$18:$Q$18,0))</f>
        <v>0.96240000000000003</v>
      </c>
      <c r="R21" s="69">
        <f>INDEX('Input|DNSP MTFP &amp; MPFP Indexes'!$D$35:$Q$47,MATCH(R$4,'Input|DNSP MTFP &amp; MPFP Indexes'!$C$35:$C$47,0),MATCH(R$3,'Input|DNSP MTFP &amp; MPFP Indexes'!$D$18:$Q$18,0))</f>
        <v>0.99909999999999999</v>
      </c>
      <c r="S21" s="69">
        <f>INDEX('Input|DNSP MTFP &amp; MPFP Indexes'!$D$35:$Q$47,MATCH(S$4,'Input|DNSP MTFP &amp; MPFP Indexes'!$C$35:$C$47,0),MATCH(S$3,'Input|DNSP MTFP &amp; MPFP Indexes'!$D$18:$Q$18,0))</f>
        <v>0.76910000000000001</v>
      </c>
      <c r="T21" s="69">
        <f>INDEX('Input|DNSP MTFP &amp; MPFP Indexes'!$D$35:$Q$47,MATCH(T$4,'Input|DNSP MTFP &amp; MPFP Indexes'!$C$35:$C$47,0),MATCH(T$3,'Input|DNSP MTFP &amp; MPFP Indexes'!$D$18:$Q$18,0))</f>
        <v>0.91439999999999999</v>
      </c>
      <c r="U21" s="69">
        <f>INDEX('Input|DNSP MTFP &amp; MPFP Indexes'!$D$35:$Q$47,MATCH(U$4,'Input|DNSP MTFP &amp; MPFP Indexes'!$C$35:$C$47,0),MATCH(U$3,'Input|DNSP MTFP &amp; MPFP Indexes'!$D$18:$Q$18,0))</f>
        <v>0.64039999999999997</v>
      </c>
      <c r="V21" s="69">
        <f>INDEX('Input|DNSP MTFP &amp; MPFP Indexes'!$D$35:$Q$47,MATCH(V$4,'Input|DNSP MTFP &amp; MPFP Indexes'!$C$35:$C$47,0),MATCH(V$3,'Input|DNSP MTFP &amp; MPFP Indexes'!$D$18:$Q$18,0))</f>
        <v>0.7026</v>
      </c>
      <c r="W21" s="69">
        <f>INDEX('Input|DNSP MTFP &amp; MPFP Indexes'!$D$35:$Q$47,MATCH(W$4,'Input|DNSP MTFP &amp; MPFP Indexes'!$C$35:$C$47,0),MATCH(W$3,'Input|DNSP MTFP &amp; MPFP Indexes'!$D$18:$Q$18,0))</f>
        <v>0.65269999999999995</v>
      </c>
      <c r="X21" s="69">
        <f>INDEX('Input|DNSP MTFP &amp; MPFP Indexes'!$D$35:$Q$47,MATCH(X$4,'Input|DNSP MTFP &amp; MPFP Indexes'!$C$35:$C$47,0),MATCH(X$3,'Input|DNSP MTFP &amp; MPFP Indexes'!$D$18:$Q$18,0))</f>
        <v>0.68440000000000001</v>
      </c>
      <c r="Y21" s="69">
        <f>INDEX('Input|DNSP MTFP &amp; MPFP Indexes'!$D$35:$Q$47,MATCH(Y$4,'Input|DNSP MTFP &amp; MPFP Indexes'!$C$35:$C$47,0),MATCH(Y$3,'Input|DNSP MTFP &amp; MPFP Indexes'!$D$18:$Q$18,0))</f>
        <v>0.62980000000000003</v>
      </c>
      <c r="Z21" s="69">
        <f>INDEX('Input|DNSP MTFP &amp; MPFP Indexes'!$D$35:$Q$47,MATCH(Z$4,'Input|DNSP MTFP &amp; MPFP Indexes'!$C$35:$C$47,0),MATCH(Z$3,'Input|DNSP MTFP &amp; MPFP Indexes'!$D$18:$Q$18,0))</f>
        <v>0.80520000000000003</v>
      </c>
      <c r="AA21" s="69">
        <f>INDEX('Input|DNSP MTFP &amp; MPFP Indexes'!$D$35:$Q$47,MATCH(AA$4,'Input|DNSP MTFP &amp; MPFP Indexes'!$C$35:$C$47,0),MATCH(AA$3,'Input|DNSP MTFP &amp; MPFP Indexes'!$D$18:$Q$18,0))</f>
        <v>0.7147</v>
      </c>
      <c r="AB21" s="69">
        <f>INDEX('Input|DNSP MTFP &amp; MPFP Indexes'!$D$35:$Q$47,MATCH(AB$4,'Input|DNSP MTFP &amp; MPFP Indexes'!$C$35:$C$47,0),MATCH(AB$3,'Input|DNSP MTFP &amp; MPFP Indexes'!$D$18:$Q$18,0))</f>
        <v>0.61450000000000005</v>
      </c>
      <c r="AC21" s="69">
        <f>INDEX('Input|DNSP MTFP &amp; MPFP Indexes'!$D$35:$Q$47,MATCH(AC$4,'Input|DNSP MTFP &amp; MPFP Indexes'!$C$35:$C$47,0),MATCH(AC$3,'Input|DNSP MTFP &amp; MPFP Indexes'!$D$18:$Q$18,0))</f>
        <v>0.68479999999999996</v>
      </c>
      <c r="AD21" s="69">
        <f>INDEX('Input|DNSP MTFP &amp; MPFP Indexes'!$D$35:$Q$47,MATCH(AD$4,'Input|DNSP MTFP &amp; MPFP Indexes'!$C$35:$C$47,0),MATCH(AD$3,'Input|DNSP MTFP &amp; MPFP Indexes'!$D$18:$Q$18,0))</f>
        <v>0.77390000000000003</v>
      </c>
      <c r="AE21" s="69">
        <f>INDEX('Input|DNSP MTFP &amp; MPFP Indexes'!$D$35:$Q$47,MATCH(AE$4,'Input|DNSP MTFP &amp; MPFP Indexes'!$C$35:$C$47,0),MATCH(AE$3,'Input|DNSP MTFP &amp; MPFP Indexes'!$D$18:$Q$18,0))</f>
        <v>0.91959999999999997</v>
      </c>
      <c r="AF21" s="69">
        <f>INDEX('Input|DNSP MTFP &amp; MPFP Indexes'!$D$35:$Q$47,MATCH(AF$4,'Input|DNSP MTFP &amp; MPFP Indexes'!$C$35:$C$47,0),MATCH(AF$3,'Input|DNSP MTFP &amp; MPFP Indexes'!$D$18:$Q$18,0))</f>
        <v>0.97370000000000001</v>
      </c>
      <c r="AG21" s="69">
        <f>INDEX('Input|DNSP MTFP &amp; MPFP Indexes'!$D$35:$Q$47,MATCH(AG$4,'Input|DNSP MTFP &amp; MPFP Indexes'!$C$35:$C$47,0),MATCH(AG$3,'Input|DNSP MTFP &amp; MPFP Indexes'!$D$18:$Q$18,0))</f>
        <v>1.8502000000000001</v>
      </c>
      <c r="AH21" s="69">
        <f>INDEX('Input|DNSP MTFP &amp; MPFP Indexes'!$D$35:$Q$47,MATCH(AH$4,'Input|DNSP MTFP &amp; MPFP Indexes'!$C$35:$C$47,0),MATCH(AH$3,'Input|DNSP MTFP &amp; MPFP Indexes'!$D$18:$Q$18,0))</f>
        <v>1.6778999999999999</v>
      </c>
      <c r="AI21" s="69">
        <f>INDEX('Input|DNSP MTFP &amp; MPFP Indexes'!$D$35:$Q$47,MATCH(AI$4,'Input|DNSP MTFP &amp; MPFP Indexes'!$C$35:$C$47,0),MATCH(AI$3,'Input|DNSP MTFP &amp; MPFP Indexes'!$D$18:$Q$18,0))</f>
        <v>1.8240000000000001</v>
      </c>
      <c r="AJ21" s="69">
        <f>INDEX('Input|DNSP MTFP &amp; MPFP Indexes'!$D$35:$Q$47,MATCH(AJ$4,'Input|DNSP MTFP &amp; MPFP Indexes'!$C$35:$C$47,0),MATCH(AJ$3,'Input|DNSP MTFP &amp; MPFP Indexes'!$D$18:$Q$18,0))</f>
        <v>1.5062</v>
      </c>
      <c r="AK21" s="69">
        <f>INDEX('Input|DNSP MTFP &amp; MPFP Indexes'!$D$35:$Q$47,MATCH(AK$4,'Input|DNSP MTFP &amp; MPFP Indexes'!$C$35:$C$47,0),MATCH(AK$3,'Input|DNSP MTFP &amp; MPFP Indexes'!$D$18:$Q$18,0))</f>
        <v>1.3935999999999999</v>
      </c>
      <c r="AL21" s="69">
        <f>INDEX('Input|DNSP MTFP &amp; MPFP Indexes'!$D$35:$Q$47,MATCH(AL$4,'Input|DNSP MTFP &amp; MPFP Indexes'!$C$35:$C$47,0),MATCH(AL$3,'Input|DNSP MTFP &amp; MPFP Indexes'!$D$18:$Q$18,0))</f>
        <v>1.5633999999999999</v>
      </c>
      <c r="AM21" s="69">
        <f>INDEX('Input|DNSP MTFP &amp; MPFP Indexes'!$D$35:$Q$47,MATCH(AM$4,'Input|DNSP MTFP &amp; MPFP Indexes'!$C$35:$C$47,0),MATCH(AM$3,'Input|DNSP MTFP &amp; MPFP Indexes'!$D$18:$Q$18,0))</f>
        <v>1.2210000000000001</v>
      </c>
      <c r="AN21" s="69">
        <f>INDEX('Input|DNSP MTFP &amp; MPFP Indexes'!$D$35:$Q$47,MATCH(AN$4,'Input|DNSP MTFP &amp; MPFP Indexes'!$C$35:$C$47,0),MATCH(AN$3,'Input|DNSP MTFP &amp; MPFP Indexes'!$D$18:$Q$18,0))</f>
        <v>1.2758</v>
      </c>
      <c r="AO21" s="69">
        <f>INDEX('Input|DNSP MTFP &amp; MPFP Indexes'!$D$35:$Q$47,MATCH(AO$4,'Input|DNSP MTFP &amp; MPFP Indexes'!$C$35:$C$47,0),MATCH(AO$3,'Input|DNSP MTFP &amp; MPFP Indexes'!$D$18:$Q$18,0))</f>
        <v>1.2377</v>
      </c>
      <c r="AP21" s="69">
        <f>INDEX('Input|DNSP MTFP &amp; MPFP Indexes'!$D$35:$Q$47,MATCH(AP$4,'Input|DNSP MTFP &amp; MPFP Indexes'!$C$35:$C$47,0),MATCH(AP$3,'Input|DNSP MTFP &amp; MPFP Indexes'!$D$18:$Q$18,0))</f>
        <v>1.3127</v>
      </c>
      <c r="AQ21" s="69">
        <f>INDEX('Input|DNSP MTFP &amp; MPFP Indexes'!$D$35:$Q$47,MATCH(AQ$4,'Input|DNSP MTFP &amp; MPFP Indexes'!$C$35:$C$47,0),MATCH(AQ$3,'Input|DNSP MTFP &amp; MPFP Indexes'!$D$18:$Q$18,0))</f>
        <v>1.3189</v>
      </c>
      <c r="AR21" s="69">
        <f>INDEX('Input|DNSP MTFP &amp; MPFP Indexes'!$D$35:$Q$47,MATCH(AR$4,'Input|DNSP MTFP &amp; MPFP Indexes'!$C$35:$C$47,0),MATCH(AR$3,'Input|DNSP MTFP &amp; MPFP Indexes'!$D$18:$Q$18,0))</f>
        <v>1.4</v>
      </c>
      <c r="AS21" s="69">
        <f>INDEX('Input|DNSP MTFP &amp; MPFP Indexes'!$D$35:$Q$47,MATCH(AS$4,'Input|DNSP MTFP &amp; MPFP Indexes'!$C$35:$C$47,0),MATCH(AS$3,'Input|DNSP MTFP &amp; MPFP Indexes'!$D$18:$Q$18,0))</f>
        <v>1.6153</v>
      </c>
      <c r="AT21" s="69">
        <f>INDEX('Input|DNSP MTFP &amp; MPFP Indexes'!$D$35:$Q$47,MATCH(AT$4,'Input|DNSP MTFP &amp; MPFP Indexes'!$C$35:$C$47,0),MATCH(AT$3,'Input|DNSP MTFP &amp; MPFP Indexes'!$D$18:$Q$18,0))</f>
        <v>1.4555</v>
      </c>
      <c r="AU21" s="69">
        <f>INDEX('Input|DNSP MTFP &amp; MPFP Indexes'!$D$35:$Q$47,MATCH(AU$4,'Input|DNSP MTFP &amp; MPFP Indexes'!$C$35:$C$47,0),MATCH(AU$3,'Input|DNSP MTFP &amp; MPFP Indexes'!$D$18:$Q$18,0))</f>
        <v>1.1989000000000001</v>
      </c>
      <c r="AV21" s="69">
        <f>INDEX('Input|DNSP MTFP &amp; MPFP Indexes'!$D$35:$Q$47,MATCH(AV$4,'Input|DNSP MTFP &amp; MPFP Indexes'!$C$35:$C$47,0),MATCH(AV$3,'Input|DNSP MTFP &amp; MPFP Indexes'!$D$18:$Q$18,0))</f>
        <v>1.1266</v>
      </c>
      <c r="AW21" s="69">
        <f>INDEX('Input|DNSP MTFP &amp; MPFP Indexes'!$D$35:$Q$47,MATCH(AW$4,'Input|DNSP MTFP &amp; MPFP Indexes'!$C$35:$C$47,0),MATCH(AW$3,'Input|DNSP MTFP &amp; MPFP Indexes'!$D$18:$Q$18,0))</f>
        <v>0.92420000000000002</v>
      </c>
      <c r="AX21" s="69">
        <f>INDEX('Input|DNSP MTFP &amp; MPFP Indexes'!$D$35:$Q$47,MATCH(AX$4,'Input|DNSP MTFP &amp; MPFP Indexes'!$C$35:$C$47,0),MATCH(AX$3,'Input|DNSP MTFP &amp; MPFP Indexes'!$D$18:$Q$18,0))</f>
        <v>1.0415000000000001</v>
      </c>
      <c r="AY21" s="69">
        <f>INDEX('Input|DNSP MTFP &amp; MPFP Indexes'!$D$35:$Q$47,MATCH(AY$4,'Input|DNSP MTFP &amp; MPFP Indexes'!$C$35:$C$47,0),MATCH(AY$3,'Input|DNSP MTFP &amp; MPFP Indexes'!$D$18:$Q$18,0))</f>
        <v>1.1164000000000001</v>
      </c>
      <c r="AZ21" s="69">
        <f>INDEX('Input|DNSP MTFP &amp; MPFP Indexes'!$D$35:$Q$47,MATCH(AZ$4,'Input|DNSP MTFP &amp; MPFP Indexes'!$C$35:$C$47,0),MATCH(AZ$3,'Input|DNSP MTFP &amp; MPFP Indexes'!$D$18:$Q$18,0))</f>
        <v>1.0863</v>
      </c>
      <c r="BA21" s="69">
        <f>INDEX('Input|DNSP MTFP &amp; MPFP Indexes'!$D$35:$Q$47,MATCH(BA$4,'Input|DNSP MTFP &amp; MPFP Indexes'!$C$35:$C$47,0),MATCH(BA$3,'Input|DNSP MTFP &amp; MPFP Indexes'!$D$18:$Q$18,0))</f>
        <v>1.0442</v>
      </c>
      <c r="BB21" s="69">
        <f>INDEX('Input|DNSP MTFP &amp; MPFP Indexes'!$D$35:$Q$47,MATCH(BB$4,'Input|DNSP MTFP &amp; MPFP Indexes'!$C$35:$C$47,0),MATCH(BB$3,'Input|DNSP MTFP &amp; MPFP Indexes'!$D$18:$Q$18,0))</f>
        <v>1.1540999999999999</v>
      </c>
      <c r="BC21" s="69">
        <f>INDEX('Input|DNSP MTFP &amp; MPFP Indexes'!$D$35:$Q$47,MATCH(BC$4,'Input|DNSP MTFP &amp; MPFP Indexes'!$C$35:$C$47,0),MATCH(BC$3,'Input|DNSP MTFP &amp; MPFP Indexes'!$D$18:$Q$18,0))</f>
        <v>1.0578000000000001</v>
      </c>
      <c r="BD21" s="69">
        <f>INDEX('Input|DNSP MTFP &amp; MPFP Indexes'!$D$35:$Q$47,MATCH(BD$4,'Input|DNSP MTFP &amp; MPFP Indexes'!$C$35:$C$47,0),MATCH(BD$3,'Input|DNSP MTFP &amp; MPFP Indexes'!$D$18:$Q$18,0))</f>
        <v>1.0296000000000001</v>
      </c>
      <c r="BE21" s="69">
        <f>INDEX('Input|DNSP MTFP &amp; MPFP Indexes'!$D$35:$Q$47,MATCH(BE$4,'Input|DNSP MTFP &amp; MPFP Indexes'!$C$35:$C$47,0),MATCH(BE$3,'Input|DNSP MTFP &amp; MPFP Indexes'!$D$18:$Q$18,0))</f>
        <v>0.9758</v>
      </c>
      <c r="BF21" s="69">
        <f>INDEX('Input|DNSP MTFP &amp; MPFP Indexes'!$D$35:$Q$47,MATCH(BF$4,'Input|DNSP MTFP &amp; MPFP Indexes'!$C$35:$C$47,0),MATCH(BF$3,'Input|DNSP MTFP &amp; MPFP Indexes'!$D$18:$Q$18,0))</f>
        <v>1.1132</v>
      </c>
      <c r="BG21" s="69">
        <f>INDEX('Input|DNSP MTFP &amp; MPFP Indexes'!$D$35:$Q$47,MATCH(BG$4,'Input|DNSP MTFP &amp; MPFP Indexes'!$C$35:$C$47,0),MATCH(BG$3,'Input|DNSP MTFP &amp; MPFP Indexes'!$D$18:$Q$18,0))</f>
        <v>1.2370000000000001</v>
      </c>
      <c r="BH21" s="69">
        <f>INDEX('Input|DNSP MTFP &amp; MPFP Indexes'!$D$35:$Q$47,MATCH(BH$4,'Input|DNSP MTFP &amp; MPFP Indexes'!$C$35:$C$47,0),MATCH(BH$3,'Input|DNSP MTFP &amp; MPFP Indexes'!$D$18:$Q$18,0))</f>
        <v>1.3083</v>
      </c>
      <c r="BI21" s="69">
        <f>INDEX('Input|DNSP MTFP &amp; MPFP Indexes'!$D$35:$Q$47,MATCH(BI$4,'Input|DNSP MTFP &amp; MPFP Indexes'!$C$35:$C$47,0),MATCH(BI$3,'Input|DNSP MTFP &amp; MPFP Indexes'!$D$18:$Q$18,0))</f>
        <v>1.2068000000000001</v>
      </c>
      <c r="BJ21" s="69">
        <f>INDEX('Input|DNSP MTFP &amp; MPFP Indexes'!$D$35:$Q$47,MATCH(BJ$4,'Input|DNSP MTFP &amp; MPFP Indexes'!$C$35:$C$47,0),MATCH(BJ$3,'Input|DNSP MTFP &amp; MPFP Indexes'!$D$18:$Q$18,0))</f>
        <v>1.1674</v>
      </c>
      <c r="BK21" s="69">
        <f>INDEX('Input|DNSP MTFP &amp; MPFP Indexes'!$D$35:$Q$47,MATCH(BK$4,'Input|DNSP MTFP &amp; MPFP Indexes'!$C$35:$C$47,0),MATCH(BK$3,'Input|DNSP MTFP &amp; MPFP Indexes'!$D$18:$Q$18,0))</f>
        <v>1.1272</v>
      </c>
      <c r="BL21" s="69">
        <f>INDEX('Input|DNSP MTFP &amp; MPFP Indexes'!$D$35:$Q$47,MATCH(BL$4,'Input|DNSP MTFP &amp; MPFP Indexes'!$C$35:$C$47,0),MATCH(BL$3,'Input|DNSP MTFP &amp; MPFP Indexes'!$D$18:$Q$18,0))</f>
        <v>1.1387</v>
      </c>
      <c r="BM21" s="69">
        <f>INDEX('Input|DNSP MTFP &amp; MPFP Indexes'!$D$35:$Q$47,MATCH(BM$4,'Input|DNSP MTFP &amp; MPFP Indexes'!$C$35:$C$47,0),MATCH(BM$3,'Input|DNSP MTFP &amp; MPFP Indexes'!$D$18:$Q$18,0))</f>
        <v>1.1631</v>
      </c>
      <c r="BN21" s="69">
        <f>INDEX('Input|DNSP MTFP &amp; MPFP Indexes'!$D$35:$Q$47,MATCH(BN$4,'Input|DNSP MTFP &amp; MPFP Indexes'!$C$35:$C$47,0),MATCH(BN$3,'Input|DNSP MTFP &amp; MPFP Indexes'!$D$18:$Q$18,0))</f>
        <v>1.0765</v>
      </c>
      <c r="BO21" s="69">
        <f>INDEX('Input|DNSP MTFP &amp; MPFP Indexes'!$D$35:$Q$47,MATCH(BO$4,'Input|DNSP MTFP &amp; MPFP Indexes'!$C$35:$C$47,0),MATCH(BO$3,'Input|DNSP MTFP &amp; MPFP Indexes'!$D$18:$Q$18,0))</f>
        <v>1.0321</v>
      </c>
      <c r="BP21" s="69">
        <f>INDEX('Input|DNSP MTFP &amp; MPFP Indexes'!$D$35:$Q$47,MATCH(BP$4,'Input|DNSP MTFP &amp; MPFP Indexes'!$C$35:$C$47,0),MATCH(BP$3,'Input|DNSP MTFP &amp; MPFP Indexes'!$D$18:$Q$18,0))</f>
        <v>0.96240000000000003</v>
      </c>
      <c r="BQ21" s="69">
        <f>INDEX('Input|DNSP MTFP &amp; MPFP Indexes'!$D$35:$Q$47,MATCH(BQ$4,'Input|DNSP MTFP &amp; MPFP Indexes'!$C$35:$C$47,0),MATCH(BQ$3,'Input|DNSP MTFP &amp; MPFP Indexes'!$D$18:$Q$18,0))</f>
        <v>1.0464</v>
      </c>
      <c r="BR21" s="69">
        <f>INDEX('Input|DNSP MTFP &amp; MPFP Indexes'!$D$35:$Q$47,MATCH(BR$4,'Input|DNSP MTFP &amp; MPFP Indexes'!$C$35:$C$47,0),MATCH(BR$3,'Input|DNSP MTFP &amp; MPFP Indexes'!$D$18:$Q$18,0))</f>
        <v>1.0129999999999999</v>
      </c>
      <c r="BS21" s="69">
        <f>INDEX('Input|DNSP MTFP &amp; MPFP Indexes'!$D$35:$Q$47,MATCH(BS$4,'Input|DNSP MTFP &amp; MPFP Indexes'!$C$35:$C$47,0),MATCH(BS$3,'Input|DNSP MTFP &amp; MPFP Indexes'!$D$18:$Q$18,0))</f>
        <v>1.1631</v>
      </c>
      <c r="BT21" s="69">
        <f>INDEX('Input|DNSP MTFP &amp; MPFP Indexes'!$D$35:$Q$47,MATCH(BT$4,'Input|DNSP MTFP &amp; MPFP Indexes'!$C$35:$C$47,0),MATCH(BT$3,'Input|DNSP MTFP &amp; MPFP Indexes'!$D$18:$Q$18,0))</f>
        <v>1.1845000000000001</v>
      </c>
      <c r="BU21" s="69">
        <f>INDEX('Input|DNSP MTFP &amp; MPFP Indexes'!$D$35:$Q$47,MATCH(BU$4,'Input|DNSP MTFP &amp; MPFP Indexes'!$C$35:$C$47,0),MATCH(BU$3,'Input|DNSP MTFP &amp; MPFP Indexes'!$D$18:$Q$18,0))</f>
        <v>1.18</v>
      </c>
      <c r="BV21" s="69">
        <f>INDEX('Input|DNSP MTFP &amp; MPFP Indexes'!$D$35:$Q$47,MATCH(BV$4,'Input|DNSP MTFP &amp; MPFP Indexes'!$C$35:$C$47,0),MATCH(BV$3,'Input|DNSP MTFP &amp; MPFP Indexes'!$D$18:$Q$18,0))</f>
        <v>1.2565</v>
      </c>
      <c r="BW21" s="69">
        <f>INDEX('Input|DNSP MTFP &amp; MPFP Indexes'!$D$35:$Q$47,MATCH(BW$4,'Input|DNSP MTFP &amp; MPFP Indexes'!$C$35:$C$47,0),MATCH(BW$3,'Input|DNSP MTFP &amp; MPFP Indexes'!$D$18:$Q$18,0))</f>
        <v>0.90690000000000004</v>
      </c>
      <c r="BX21" s="69">
        <f>INDEX('Input|DNSP MTFP &amp; MPFP Indexes'!$D$35:$Q$47,MATCH(BX$4,'Input|DNSP MTFP &amp; MPFP Indexes'!$C$35:$C$47,0),MATCH(BX$3,'Input|DNSP MTFP &amp; MPFP Indexes'!$D$18:$Q$18,0))</f>
        <v>1.1737</v>
      </c>
      <c r="BY21" s="69">
        <f>INDEX('Input|DNSP MTFP &amp; MPFP Indexes'!$D$35:$Q$47,MATCH(BY$4,'Input|DNSP MTFP &amp; MPFP Indexes'!$C$35:$C$47,0),MATCH(BY$3,'Input|DNSP MTFP &amp; MPFP Indexes'!$D$18:$Q$18,0))</f>
        <v>1.077</v>
      </c>
      <c r="BZ21" s="69">
        <f>INDEX('Input|DNSP MTFP &amp; MPFP Indexes'!$D$35:$Q$47,MATCH(BZ$4,'Input|DNSP MTFP &amp; MPFP Indexes'!$C$35:$C$47,0),MATCH(BZ$3,'Input|DNSP MTFP &amp; MPFP Indexes'!$D$18:$Q$18,0))</f>
        <v>1.0838000000000001</v>
      </c>
      <c r="CA21" s="69">
        <f>INDEX('Input|DNSP MTFP &amp; MPFP Indexes'!$D$35:$Q$47,MATCH(CA$4,'Input|DNSP MTFP &amp; MPFP Indexes'!$C$35:$C$47,0),MATCH(CA$3,'Input|DNSP MTFP &amp; MPFP Indexes'!$D$18:$Q$18,0))</f>
        <v>1.1371</v>
      </c>
      <c r="CB21" s="69">
        <f>INDEX('Input|DNSP MTFP &amp; MPFP Indexes'!$D$35:$Q$47,MATCH(CB$4,'Input|DNSP MTFP &amp; MPFP Indexes'!$C$35:$C$47,0),MATCH(CB$3,'Input|DNSP MTFP &amp; MPFP Indexes'!$D$18:$Q$18,0))</f>
        <v>0.96379999999999999</v>
      </c>
      <c r="CC21" s="69">
        <f>INDEX('Input|DNSP MTFP &amp; MPFP Indexes'!$D$35:$Q$47,MATCH(CC$4,'Input|DNSP MTFP &amp; MPFP Indexes'!$C$35:$C$47,0),MATCH(CC$3,'Input|DNSP MTFP &amp; MPFP Indexes'!$D$18:$Q$18,0))</f>
        <v>0.97670000000000001</v>
      </c>
      <c r="CD21" s="69">
        <f>INDEX('Input|DNSP MTFP &amp; MPFP Indexes'!$D$35:$Q$47,MATCH(CD$4,'Input|DNSP MTFP &amp; MPFP Indexes'!$C$35:$C$47,0),MATCH(CD$3,'Input|DNSP MTFP &amp; MPFP Indexes'!$D$18:$Q$18,0))</f>
        <v>1.2562</v>
      </c>
      <c r="CE21" s="69">
        <f>INDEX('Input|DNSP MTFP &amp; MPFP Indexes'!$D$35:$Q$47,MATCH(CE$4,'Input|DNSP MTFP &amp; MPFP Indexes'!$C$35:$C$47,0),MATCH(CE$3,'Input|DNSP MTFP &amp; MPFP Indexes'!$D$18:$Q$18,0))</f>
        <v>1.2927</v>
      </c>
      <c r="CF21" s="69">
        <f>INDEX('Input|DNSP MTFP &amp; MPFP Indexes'!$D$35:$Q$47,MATCH(CF$4,'Input|DNSP MTFP &amp; MPFP Indexes'!$C$35:$C$47,0),MATCH(CF$3,'Input|DNSP MTFP &amp; MPFP Indexes'!$D$18:$Q$18,0))</f>
        <v>1.0887</v>
      </c>
      <c r="CG21" s="69">
        <f>INDEX('Input|DNSP MTFP &amp; MPFP Indexes'!$D$35:$Q$47,MATCH(CG$4,'Input|DNSP MTFP &amp; MPFP Indexes'!$C$35:$C$47,0),MATCH(CG$3,'Input|DNSP MTFP &amp; MPFP Indexes'!$D$18:$Q$18,0))</f>
        <v>1.0713999999999999</v>
      </c>
      <c r="CH21" s="69">
        <f>INDEX('Input|DNSP MTFP &amp; MPFP Indexes'!$D$35:$Q$47,MATCH(CH$4,'Input|DNSP MTFP &amp; MPFP Indexes'!$C$35:$C$47,0),MATCH(CH$3,'Input|DNSP MTFP &amp; MPFP Indexes'!$D$18:$Q$18,0))</f>
        <v>1.2496</v>
      </c>
      <c r="CI21" s="69">
        <f>INDEX('Input|DNSP MTFP &amp; MPFP Indexes'!$D$35:$Q$47,MATCH(CI$4,'Input|DNSP MTFP &amp; MPFP Indexes'!$C$35:$C$47,0),MATCH(CI$3,'Input|DNSP MTFP &amp; MPFP Indexes'!$D$18:$Q$18,0))</f>
        <v>1.1953</v>
      </c>
      <c r="CJ21" s="69">
        <f>INDEX('Input|DNSP MTFP &amp; MPFP Indexes'!$D$35:$Q$47,MATCH(CJ$4,'Input|DNSP MTFP &amp; MPFP Indexes'!$C$35:$C$47,0),MATCH(CJ$3,'Input|DNSP MTFP &amp; MPFP Indexes'!$D$18:$Q$18,0))</f>
        <v>1.1451</v>
      </c>
      <c r="CK21" s="69">
        <f>INDEX('Input|DNSP MTFP &amp; MPFP Indexes'!$D$35:$Q$47,MATCH(CK$4,'Input|DNSP MTFP &amp; MPFP Indexes'!$C$35:$C$47,0),MATCH(CK$3,'Input|DNSP MTFP &amp; MPFP Indexes'!$D$18:$Q$18,0))</f>
        <v>1.4089</v>
      </c>
      <c r="CL21" s="69">
        <f>INDEX('Input|DNSP MTFP &amp; MPFP Indexes'!$D$35:$Q$47,MATCH(CL$4,'Input|DNSP MTFP &amp; MPFP Indexes'!$C$35:$C$47,0),MATCH(CL$3,'Input|DNSP MTFP &amp; MPFP Indexes'!$D$18:$Q$18,0))</f>
        <v>1.2690999999999999</v>
      </c>
      <c r="CM21" s="69">
        <f>INDEX('Input|DNSP MTFP &amp; MPFP Indexes'!$D$35:$Q$47,MATCH(CM$4,'Input|DNSP MTFP &amp; MPFP Indexes'!$C$35:$C$47,0),MATCH(CM$3,'Input|DNSP MTFP &amp; MPFP Indexes'!$D$18:$Q$18,0))</f>
        <v>1.0763</v>
      </c>
      <c r="CN21" s="69">
        <f>INDEX('Input|DNSP MTFP &amp; MPFP Indexes'!$D$35:$Q$47,MATCH(CN$4,'Input|DNSP MTFP &amp; MPFP Indexes'!$C$35:$C$47,0),MATCH(CN$3,'Input|DNSP MTFP &amp; MPFP Indexes'!$D$18:$Q$18,0))</f>
        <v>1.1107</v>
      </c>
      <c r="CO21" s="69">
        <f>INDEX('Input|DNSP MTFP &amp; MPFP Indexes'!$D$35:$Q$47,MATCH(CO$4,'Input|DNSP MTFP &amp; MPFP Indexes'!$C$35:$C$47,0),MATCH(CO$3,'Input|DNSP MTFP &amp; MPFP Indexes'!$D$18:$Q$18,0))</f>
        <v>1.1113999999999999</v>
      </c>
      <c r="CP21" s="69">
        <f>INDEX('Input|DNSP MTFP &amp; MPFP Indexes'!$D$35:$Q$47,MATCH(CP$4,'Input|DNSP MTFP &amp; MPFP Indexes'!$C$35:$C$47,0),MATCH(CP$3,'Input|DNSP MTFP &amp; MPFP Indexes'!$D$18:$Q$18,0))</f>
        <v>1.0964</v>
      </c>
      <c r="CQ21" s="69">
        <f>INDEX('Input|DNSP MTFP &amp; MPFP Indexes'!$D$35:$Q$47,MATCH(CQ$4,'Input|DNSP MTFP &amp; MPFP Indexes'!$C$35:$C$47,0),MATCH(CQ$3,'Input|DNSP MTFP &amp; MPFP Indexes'!$D$18:$Q$18,0))</f>
        <v>0.88090000000000002</v>
      </c>
      <c r="CR21" s="69">
        <f>INDEX('Input|DNSP MTFP &amp; MPFP Indexes'!$D$35:$Q$47,MATCH(CR$4,'Input|DNSP MTFP &amp; MPFP Indexes'!$C$35:$C$47,0),MATCH(CR$3,'Input|DNSP MTFP &amp; MPFP Indexes'!$D$18:$Q$18,0))</f>
        <v>0.98409999999999997</v>
      </c>
      <c r="CS21" s="69">
        <f>INDEX('Input|DNSP MTFP &amp; MPFP Indexes'!$D$35:$Q$47,MATCH(CS$4,'Input|DNSP MTFP &amp; MPFP Indexes'!$C$35:$C$47,0),MATCH(CS$3,'Input|DNSP MTFP &amp; MPFP Indexes'!$D$18:$Q$18,0))</f>
        <v>1.1315999999999999</v>
      </c>
      <c r="CT21" s="69">
        <f>INDEX('Input|DNSP MTFP &amp; MPFP Indexes'!$D$35:$Q$47,MATCH(CT$4,'Input|DNSP MTFP &amp; MPFP Indexes'!$C$35:$C$47,0),MATCH(CT$3,'Input|DNSP MTFP &amp; MPFP Indexes'!$D$18:$Q$18,0))</f>
        <v>1.1252</v>
      </c>
      <c r="CU21" s="69">
        <f>INDEX('Input|DNSP MTFP &amp; MPFP Indexes'!$D$35:$Q$47,MATCH(CU$4,'Input|DNSP MTFP &amp; MPFP Indexes'!$C$35:$C$47,0),MATCH(CU$3,'Input|DNSP MTFP &amp; MPFP Indexes'!$D$18:$Q$18,0))</f>
        <v>1.4192</v>
      </c>
      <c r="CV21" s="69">
        <f>INDEX('Input|DNSP MTFP &amp; MPFP Indexes'!$D$35:$Q$47,MATCH(CV$4,'Input|DNSP MTFP &amp; MPFP Indexes'!$C$35:$C$47,0),MATCH(CV$3,'Input|DNSP MTFP &amp; MPFP Indexes'!$D$18:$Q$18,0))</f>
        <v>1.3863000000000001</v>
      </c>
      <c r="CW21" s="69">
        <f>INDEX('Input|DNSP MTFP &amp; MPFP Indexes'!$D$35:$Q$47,MATCH(CW$4,'Input|DNSP MTFP &amp; MPFP Indexes'!$C$35:$C$47,0),MATCH(CW$3,'Input|DNSP MTFP &amp; MPFP Indexes'!$D$18:$Q$18,0))</f>
        <v>1.3541000000000001</v>
      </c>
      <c r="CX21" s="69">
        <f>INDEX('Input|DNSP MTFP &amp; MPFP Indexes'!$D$35:$Q$47,MATCH(CX$4,'Input|DNSP MTFP &amp; MPFP Indexes'!$C$35:$C$47,0),MATCH(CX$3,'Input|DNSP MTFP &amp; MPFP Indexes'!$D$18:$Q$18,0))</f>
        <v>1.1751</v>
      </c>
      <c r="CY21" s="69">
        <f>INDEX('Input|DNSP MTFP &amp; MPFP Indexes'!$D$35:$Q$47,MATCH(CY$4,'Input|DNSP MTFP &amp; MPFP Indexes'!$C$35:$C$47,0),MATCH(CY$3,'Input|DNSP MTFP &amp; MPFP Indexes'!$D$18:$Q$18,0))</f>
        <v>0.91</v>
      </c>
      <c r="CZ21" s="69">
        <f>INDEX('Input|DNSP MTFP &amp; MPFP Indexes'!$D$35:$Q$47,MATCH(CZ$4,'Input|DNSP MTFP &amp; MPFP Indexes'!$C$35:$C$47,0),MATCH(CZ$3,'Input|DNSP MTFP &amp; MPFP Indexes'!$D$18:$Q$18,0))</f>
        <v>0.89580000000000004</v>
      </c>
      <c r="DA21" s="69">
        <f>INDEX('Input|DNSP MTFP &amp; MPFP Indexes'!$D$35:$Q$47,MATCH(DA$4,'Input|DNSP MTFP &amp; MPFP Indexes'!$C$35:$C$47,0),MATCH(DA$3,'Input|DNSP MTFP &amp; MPFP Indexes'!$D$18:$Q$18,0))</f>
        <v>1.1588000000000001</v>
      </c>
      <c r="DB21" s="69">
        <f>INDEX('Input|DNSP MTFP &amp; MPFP Indexes'!$D$35:$Q$47,MATCH(DB$4,'Input|DNSP MTFP &amp; MPFP Indexes'!$C$35:$C$47,0),MATCH(DB$3,'Input|DNSP MTFP &amp; MPFP Indexes'!$D$18:$Q$18,0))</f>
        <v>1.0728</v>
      </c>
      <c r="DC21" s="69">
        <f>INDEX('Input|DNSP MTFP &amp; MPFP Indexes'!$D$35:$Q$47,MATCH(DC$4,'Input|DNSP MTFP &amp; MPFP Indexes'!$C$35:$C$47,0),MATCH(DC$3,'Input|DNSP MTFP &amp; MPFP Indexes'!$D$18:$Q$18,0))</f>
        <v>0.93620000000000003</v>
      </c>
      <c r="DD21" s="69">
        <f>INDEX('Input|DNSP MTFP &amp; MPFP Indexes'!$D$35:$Q$47,MATCH(DD$4,'Input|DNSP MTFP &amp; MPFP Indexes'!$C$35:$C$47,0),MATCH(DD$3,'Input|DNSP MTFP &amp; MPFP Indexes'!$D$18:$Q$18,0))</f>
        <v>0.96550000000000002</v>
      </c>
      <c r="DE21" s="69">
        <f>INDEX('Input|DNSP MTFP &amp; MPFP Indexes'!$D$35:$Q$47,MATCH(DE$4,'Input|DNSP MTFP &amp; MPFP Indexes'!$C$35:$C$47,0),MATCH(DE$3,'Input|DNSP MTFP &amp; MPFP Indexes'!$D$18:$Q$18,0))</f>
        <v>0.86250000000000004</v>
      </c>
      <c r="DF21" s="69">
        <f>INDEX('Input|DNSP MTFP &amp; MPFP Indexes'!$D$35:$Q$47,MATCH(DF$4,'Input|DNSP MTFP &amp; MPFP Indexes'!$C$35:$C$47,0),MATCH(DF$3,'Input|DNSP MTFP &amp; MPFP Indexes'!$D$18:$Q$18,0))</f>
        <v>0.88629999999999998</v>
      </c>
      <c r="DG21" s="69">
        <f>INDEX('Input|DNSP MTFP &amp; MPFP Indexes'!$D$35:$Q$47,MATCH(DG$4,'Input|DNSP MTFP &amp; MPFP Indexes'!$C$35:$C$47,0),MATCH(DG$3,'Input|DNSP MTFP &amp; MPFP Indexes'!$D$18:$Q$18,0))</f>
        <v>0.90190000000000003</v>
      </c>
      <c r="DH21" s="69">
        <f>INDEX('Input|DNSP MTFP &amp; MPFP Indexes'!$D$35:$Q$47,MATCH(DH$4,'Input|DNSP MTFP &amp; MPFP Indexes'!$C$35:$C$47,0),MATCH(DH$3,'Input|DNSP MTFP &amp; MPFP Indexes'!$D$18:$Q$18,0))</f>
        <v>0.90629999999999999</v>
      </c>
      <c r="DI21" s="69">
        <f>INDEX('Input|DNSP MTFP &amp; MPFP Indexes'!$D$35:$Q$47,MATCH(DI$4,'Input|DNSP MTFP &amp; MPFP Indexes'!$C$35:$C$47,0),MATCH(DI$3,'Input|DNSP MTFP &amp; MPFP Indexes'!$D$18:$Q$18,0))</f>
        <v>0.86380000000000001</v>
      </c>
      <c r="DJ21" s="69">
        <f>INDEX('Input|DNSP MTFP &amp; MPFP Indexes'!$D$35:$Q$47,MATCH(DJ$4,'Input|DNSP MTFP &amp; MPFP Indexes'!$C$35:$C$47,0),MATCH(DJ$3,'Input|DNSP MTFP &amp; MPFP Indexes'!$D$18:$Q$18,0))</f>
        <v>0.83579999999999999</v>
      </c>
      <c r="DK21" s="69">
        <f>INDEX('Input|DNSP MTFP &amp; MPFP Indexes'!$D$35:$Q$47,MATCH(DK$4,'Input|DNSP MTFP &amp; MPFP Indexes'!$C$35:$C$47,0),MATCH(DK$3,'Input|DNSP MTFP &amp; MPFP Indexes'!$D$18:$Q$18,0))</f>
        <v>0.92330000000000001</v>
      </c>
      <c r="DL21" s="69">
        <f>INDEX('Input|DNSP MTFP &amp; MPFP Indexes'!$D$35:$Q$47,MATCH(DL$4,'Input|DNSP MTFP &amp; MPFP Indexes'!$C$35:$C$47,0),MATCH(DL$3,'Input|DNSP MTFP &amp; MPFP Indexes'!$D$18:$Q$18,0))</f>
        <v>0.88370000000000004</v>
      </c>
      <c r="DM21" s="69">
        <f>INDEX('Input|DNSP MTFP &amp; MPFP Indexes'!$D$35:$Q$47,MATCH(DM$4,'Input|DNSP MTFP &amp; MPFP Indexes'!$C$35:$C$47,0),MATCH(DM$3,'Input|DNSP MTFP &amp; MPFP Indexes'!$D$18:$Q$18,0))</f>
        <v>1.6956</v>
      </c>
      <c r="DN21" s="69">
        <f>INDEX('Input|DNSP MTFP &amp; MPFP Indexes'!$D$35:$Q$47,MATCH(DN$4,'Input|DNSP MTFP &amp; MPFP Indexes'!$C$35:$C$47,0),MATCH(DN$3,'Input|DNSP MTFP &amp; MPFP Indexes'!$D$18:$Q$18,0))</f>
        <v>1.9307000000000001</v>
      </c>
      <c r="DO21" s="69">
        <f>INDEX('Input|DNSP MTFP &amp; MPFP Indexes'!$D$35:$Q$47,MATCH(DO$4,'Input|DNSP MTFP &amp; MPFP Indexes'!$C$35:$C$47,0),MATCH(DO$3,'Input|DNSP MTFP &amp; MPFP Indexes'!$D$18:$Q$18,0))</f>
        <v>1.9999</v>
      </c>
      <c r="DP21" s="69">
        <f>INDEX('Input|DNSP MTFP &amp; MPFP Indexes'!$D$35:$Q$47,MATCH(DP$4,'Input|DNSP MTFP &amp; MPFP Indexes'!$C$35:$C$47,0),MATCH(DP$3,'Input|DNSP MTFP &amp; MPFP Indexes'!$D$18:$Q$18,0))</f>
        <v>1.756</v>
      </c>
      <c r="DQ21" s="69">
        <f>INDEX('Input|DNSP MTFP &amp; MPFP Indexes'!$D$35:$Q$47,MATCH(DQ$4,'Input|DNSP MTFP &amp; MPFP Indexes'!$C$35:$C$47,0),MATCH(DQ$3,'Input|DNSP MTFP &amp; MPFP Indexes'!$D$18:$Q$18,0))</f>
        <v>1.8916999999999999</v>
      </c>
      <c r="DR21" s="69">
        <f>INDEX('Input|DNSP MTFP &amp; MPFP Indexes'!$D$35:$Q$47,MATCH(DR$4,'Input|DNSP MTFP &amp; MPFP Indexes'!$C$35:$C$47,0),MATCH(DR$3,'Input|DNSP MTFP &amp; MPFP Indexes'!$D$18:$Q$18,0))</f>
        <v>1.8775999999999999</v>
      </c>
      <c r="DS21" s="69">
        <f>INDEX('Input|DNSP MTFP &amp; MPFP Indexes'!$D$35:$Q$47,MATCH(DS$4,'Input|DNSP MTFP &amp; MPFP Indexes'!$C$35:$C$47,0),MATCH(DS$3,'Input|DNSP MTFP &amp; MPFP Indexes'!$D$18:$Q$18,0))</f>
        <v>1.5828</v>
      </c>
      <c r="DT21" s="69">
        <f>INDEX('Input|DNSP MTFP &amp; MPFP Indexes'!$D$35:$Q$47,MATCH(DT$4,'Input|DNSP MTFP &amp; MPFP Indexes'!$C$35:$C$47,0),MATCH(DT$3,'Input|DNSP MTFP &amp; MPFP Indexes'!$D$18:$Q$18,0))</f>
        <v>1.4735</v>
      </c>
      <c r="DU21" s="69">
        <f>INDEX('Input|DNSP MTFP &amp; MPFP Indexes'!$D$35:$Q$47,MATCH(DU$4,'Input|DNSP MTFP &amp; MPFP Indexes'!$C$35:$C$47,0),MATCH(DU$3,'Input|DNSP MTFP &amp; MPFP Indexes'!$D$18:$Q$18,0))</f>
        <v>1.5846</v>
      </c>
      <c r="DV21" s="69">
        <f>INDEX('Input|DNSP MTFP &amp; MPFP Indexes'!$D$35:$Q$47,MATCH(DV$4,'Input|DNSP MTFP &amp; MPFP Indexes'!$C$35:$C$47,0),MATCH(DV$3,'Input|DNSP MTFP &amp; MPFP Indexes'!$D$18:$Q$18,0))</f>
        <v>1.5488999999999999</v>
      </c>
      <c r="DW21" s="69">
        <f>INDEX('Input|DNSP MTFP &amp; MPFP Indexes'!$D$35:$Q$47,MATCH(DW$4,'Input|DNSP MTFP &amp; MPFP Indexes'!$C$35:$C$47,0),MATCH(DW$3,'Input|DNSP MTFP &amp; MPFP Indexes'!$D$18:$Q$18,0))</f>
        <v>1.8411999999999999</v>
      </c>
      <c r="DX21" s="69">
        <f>INDEX('Input|DNSP MTFP &amp; MPFP Indexes'!$D$35:$Q$47,MATCH(DX$4,'Input|DNSP MTFP &amp; MPFP Indexes'!$C$35:$C$47,0),MATCH(DX$3,'Input|DNSP MTFP &amp; MPFP Indexes'!$D$18:$Q$18,0))</f>
        <v>1.7810999999999999</v>
      </c>
      <c r="DY21" s="69">
        <f>INDEX('Input|DNSP MTFP &amp; MPFP Indexes'!$D$35:$Q$47,MATCH(DY$4,'Input|DNSP MTFP &amp; MPFP Indexes'!$C$35:$C$47,0),MATCH(DY$3,'Input|DNSP MTFP &amp; MPFP Indexes'!$D$18:$Q$18,0))</f>
        <v>1.6778999999999999</v>
      </c>
      <c r="DZ21" s="69">
        <f>INDEX('Input|DNSP MTFP &amp; MPFP Indexes'!$D$35:$Q$47,MATCH(DZ$4,'Input|DNSP MTFP &amp; MPFP Indexes'!$C$35:$C$47,0),MATCH(DZ$3,'Input|DNSP MTFP &amp; MPFP Indexes'!$D$18:$Q$18,0))</f>
        <v>1.7546999999999999</v>
      </c>
      <c r="EA21" s="69">
        <f>INDEX('Input|DNSP MTFP &amp; MPFP Indexes'!$D$35:$Q$47,MATCH(EA$4,'Input|DNSP MTFP &amp; MPFP Indexes'!$C$35:$C$47,0),MATCH(EA$3,'Input|DNSP MTFP &amp; MPFP Indexes'!$D$18:$Q$18,0))</f>
        <v>2.0164</v>
      </c>
      <c r="EB21" s="69">
        <f>INDEX('Input|DNSP MTFP &amp; MPFP Indexes'!$D$35:$Q$47,MATCH(EB$4,'Input|DNSP MTFP &amp; MPFP Indexes'!$C$35:$C$47,0),MATCH(EB$3,'Input|DNSP MTFP &amp; MPFP Indexes'!$D$18:$Q$18,0))</f>
        <v>2.1173000000000002</v>
      </c>
      <c r="EC21" s="69">
        <f>INDEX('Input|DNSP MTFP &amp; MPFP Indexes'!$D$35:$Q$47,MATCH(EC$4,'Input|DNSP MTFP &amp; MPFP Indexes'!$C$35:$C$47,0),MATCH(EC$3,'Input|DNSP MTFP &amp; MPFP Indexes'!$D$18:$Q$18,0))</f>
        <v>2.0844999999999998</v>
      </c>
      <c r="ED21" s="69">
        <f>INDEX('Input|DNSP MTFP &amp; MPFP Indexes'!$D$35:$Q$47,MATCH(ED$4,'Input|DNSP MTFP &amp; MPFP Indexes'!$C$35:$C$47,0),MATCH(ED$3,'Input|DNSP MTFP &amp; MPFP Indexes'!$D$18:$Q$18,0))</f>
        <v>1.944</v>
      </c>
      <c r="EE21" s="69">
        <f>INDEX('Input|DNSP MTFP &amp; MPFP Indexes'!$D$35:$Q$47,MATCH(EE$4,'Input|DNSP MTFP &amp; MPFP Indexes'!$C$35:$C$47,0),MATCH(EE$3,'Input|DNSP MTFP &amp; MPFP Indexes'!$D$18:$Q$18,0))</f>
        <v>1.8585</v>
      </c>
      <c r="EF21" s="69">
        <f>INDEX('Input|DNSP MTFP &amp; MPFP Indexes'!$D$35:$Q$47,MATCH(EF$4,'Input|DNSP MTFP &amp; MPFP Indexes'!$C$35:$C$47,0),MATCH(EF$3,'Input|DNSP MTFP &amp; MPFP Indexes'!$D$18:$Q$18,0))</f>
        <v>1.5273000000000001</v>
      </c>
      <c r="EG21" s="69">
        <f>INDEX('Input|DNSP MTFP &amp; MPFP Indexes'!$D$35:$Q$47,MATCH(EG$4,'Input|DNSP MTFP &amp; MPFP Indexes'!$C$35:$C$47,0),MATCH(EG$3,'Input|DNSP MTFP &amp; MPFP Indexes'!$D$18:$Q$18,0))</f>
        <v>1.5444</v>
      </c>
      <c r="EH21" s="69">
        <f>INDEX('Input|DNSP MTFP &amp; MPFP Indexes'!$D$35:$Q$47,MATCH(EH$4,'Input|DNSP MTFP &amp; MPFP Indexes'!$C$35:$C$47,0),MATCH(EH$3,'Input|DNSP MTFP &amp; MPFP Indexes'!$D$18:$Q$18,0))</f>
        <v>1.4399</v>
      </c>
      <c r="EI21" s="69">
        <f>INDEX('Input|DNSP MTFP &amp; MPFP Indexes'!$D$35:$Q$47,MATCH(EI$4,'Input|DNSP MTFP &amp; MPFP Indexes'!$C$35:$C$47,0),MATCH(EI$3,'Input|DNSP MTFP &amp; MPFP Indexes'!$D$18:$Q$18,0))</f>
        <v>1.3698999999999999</v>
      </c>
      <c r="EJ21" s="69">
        <f>INDEX('Input|DNSP MTFP &amp; MPFP Indexes'!$D$35:$Q$47,MATCH(EJ$4,'Input|DNSP MTFP &amp; MPFP Indexes'!$C$35:$C$47,0),MATCH(EJ$3,'Input|DNSP MTFP &amp; MPFP Indexes'!$D$18:$Q$18,0))</f>
        <v>1.3769</v>
      </c>
      <c r="EK21" s="69">
        <f>INDEX('Input|DNSP MTFP &amp; MPFP Indexes'!$D$35:$Q$47,MATCH(EK$4,'Input|DNSP MTFP &amp; MPFP Indexes'!$C$35:$C$47,0),MATCH(EK$3,'Input|DNSP MTFP &amp; MPFP Indexes'!$D$18:$Q$18,0))</f>
        <v>1.619</v>
      </c>
      <c r="EL21" s="69">
        <f>INDEX('Input|DNSP MTFP &amp; MPFP Indexes'!$D$35:$Q$47,MATCH(EL$4,'Input|DNSP MTFP &amp; MPFP Indexes'!$C$35:$C$47,0),MATCH(EL$3,'Input|DNSP MTFP &amp; MPFP Indexes'!$D$18:$Q$18,0))</f>
        <v>1.3894</v>
      </c>
      <c r="EM21" s="69">
        <f>INDEX('Input|DNSP MTFP &amp; MPFP Indexes'!$D$35:$Q$47,MATCH(EM$4,'Input|DNSP MTFP &amp; MPFP Indexes'!$C$35:$C$47,0),MATCH(EM$3,'Input|DNSP MTFP &amp; MPFP Indexes'!$D$18:$Q$18,0))</f>
        <v>1.4527000000000001</v>
      </c>
      <c r="EN21" s="69">
        <f>INDEX('Input|DNSP MTFP &amp; MPFP Indexes'!$D$35:$Q$47,MATCH(EN$4,'Input|DNSP MTFP &amp; MPFP Indexes'!$C$35:$C$47,0),MATCH(EN$3,'Input|DNSP MTFP &amp; MPFP Indexes'!$D$18:$Q$18,0))</f>
        <v>1.3933</v>
      </c>
      <c r="EO21" s="69">
        <f>INDEX('Input|DNSP MTFP &amp; MPFP Indexes'!$D$35:$Q$47,MATCH(EO$4,'Input|DNSP MTFP &amp; MPFP Indexes'!$C$35:$C$47,0),MATCH(EO$3,'Input|DNSP MTFP &amp; MPFP Indexes'!$D$18:$Q$18,0))</f>
        <v>1.5184</v>
      </c>
      <c r="EP21" s="69">
        <f>INDEX('Input|DNSP MTFP &amp; MPFP Indexes'!$D$35:$Q$47,MATCH(EP$4,'Input|DNSP MTFP &amp; MPFP Indexes'!$C$35:$C$47,0),MATCH(EP$3,'Input|DNSP MTFP &amp; MPFP Indexes'!$D$18:$Q$18,0))</f>
        <v>1.296</v>
      </c>
      <c r="EQ21" s="69">
        <f>INDEX('Input|DNSP MTFP &amp; MPFP Indexes'!$D$35:$Q$47,MATCH(EQ$4,'Input|DNSP MTFP &amp; MPFP Indexes'!$C$35:$C$47,0),MATCH(EQ$3,'Input|DNSP MTFP &amp; MPFP Indexes'!$D$18:$Q$18,0))</f>
        <v>1.3226</v>
      </c>
      <c r="ER21" s="69">
        <f>INDEX('Input|DNSP MTFP &amp; MPFP Indexes'!$D$35:$Q$47,MATCH(ER$4,'Input|DNSP MTFP &amp; MPFP Indexes'!$C$35:$C$47,0),MATCH(ER$3,'Input|DNSP MTFP &amp; MPFP Indexes'!$D$18:$Q$18,0))</f>
        <v>1.1052</v>
      </c>
      <c r="ES21" s="69">
        <f>INDEX('Input|DNSP MTFP &amp; MPFP Indexes'!$D$35:$Q$47,MATCH(ES$4,'Input|DNSP MTFP &amp; MPFP Indexes'!$C$35:$C$47,0),MATCH(ES$3,'Input|DNSP MTFP &amp; MPFP Indexes'!$D$18:$Q$18,0))</f>
        <v>1.2336</v>
      </c>
      <c r="ET21" s="69">
        <f>INDEX('Input|DNSP MTFP &amp; MPFP Indexes'!$D$35:$Q$47,MATCH(ET$4,'Input|DNSP MTFP &amp; MPFP Indexes'!$C$35:$C$47,0),MATCH(ET$3,'Input|DNSP MTFP &amp; MPFP Indexes'!$D$18:$Q$18,0))</f>
        <v>1.2029000000000001</v>
      </c>
      <c r="EU21" s="69">
        <f>INDEX('Input|DNSP MTFP &amp; MPFP Indexes'!$D$35:$Q$47,MATCH(EU$4,'Input|DNSP MTFP &amp; MPFP Indexes'!$C$35:$C$47,0),MATCH(EU$3,'Input|DNSP MTFP &amp; MPFP Indexes'!$D$18:$Q$18,0))</f>
        <v>1.1717</v>
      </c>
      <c r="EV21" s="69">
        <f>INDEX('Input|DNSP MTFP &amp; MPFP Indexes'!$D$35:$Q$47,MATCH(EV$4,'Input|DNSP MTFP &amp; MPFP Indexes'!$C$35:$C$47,0),MATCH(EV$3,'Input|DNSP MTFP &amp; MPFP Indexes'!$D$18:$Q$18,0))</f>
        <v>1.0515000000000001</v>
      </c>
      <c r="EW21" s="69">
        <f>INDEX('Input|DNSP MTFP &amp; MPFP Indexes'!$D$35:$Q$47,MATCH(EW$4,'Input|DNSP MTFP &amp; MPFP Indexes'!$C$35:$C$47,0),MATCH(EW$3,'Input|DNSP MTFP &amp; MPFP Indexes'!$D$18:$Q$18,0))</f>
        <v>1.002</v>
      </c>
      <c r="EX21" s="69">
        <f>INDEX('Input|DNSP MTFP &amp; MPFP Indexes'!$D$35:$Q$47,MATCH(EX$4,'Input|DNSP MTFP &amp; MPFP Indexes'!$C$35:$C$47,0),MATCH(EX$3,'Input|DNSP MTFP &amp; MPFP Indexes'!$D$18:$Q$18,0))</f>
        <v>0.97489999999999999</v>
      </c>
      <c r="EY21" s="69">
        <f>INDEX('Input|DNSP MTFP &amp; MPFP Indexes'!$D$35:$Q$47,MATCH(EY$4,'Input|DNSP MTFP &amp; MPFP Indexes'!$C$35:$C$47,0),MATCH(EY$3,'Input|DNSP MTFP &amp; MPFP Indexes'!$D$18:$Q$18,0))</f>
        <v>0.85319999999999996</v>
      </c>
      <c r="EZ21" s="69">
        <f>INDEX('Input|DNSP MTFP &amp; MPFP Indexes'!$D$35:$Q$47,MATCH(EZ$4,'Input|DNSP MTFP &amp; MPFP Indexes'!$C$35:$C$47,0),MATCH(EZ$3,'Input|DNSP MTFP &amp; MPFP Indexes'!$D$18:$Q$18,0))</f>
        <v>1.0374000000000001</v>
      </c>
      <c r="FA21" s="69">
        <f>INDEX('Input|DNSP MTFP &amp; MPFP Indexes'!$D$35:$Q$47,MATCH(FA$4,'Input|DNSP MTFP &amp; MPFP Indexes'!$C$35:$C$47,0),MATCH(FA$3,'Input|DNSP MTFP &amp; MPFP Indexes'!$D$18:$Q$18,0))</f>
        <v>1.0706</v>
      </c>
      <c r="FB21" s="69">
        <f>INDEX('Input|DNSP MTFP &amp; MPFP Indexes'!$D$35:$Q$47,MATCH(FB$4,'Input|DNSP MTFP &amp; MPFP Indexes'!$C$35:$C$47,0),MATCH(FB$3,'Input|DNSP MTFP &amp; MPFP Indexes'!$D$18:$Q$18,0))</f>
        <v>1.0482</v>
      </c>
      <c r="FC21" s="69">
        <f>INDEX('Input|DNSP MTFP &amp; MPFP Indexes'!$D$35:$Q$47,MATCH(FC$4,'Input|DNSP MTFP &amp; MPFP Indexes'!$C$35:$C$47,0),MATCH(FC$3,'Input|DNSP MTFP &amp; MPFP Indexes'!$D$18:$Q$18,0))</f>
        <v>1.5141</v>
      </c>
      <c r="FD21" s="69">
        <f>INDEX('Input|DNSP MTFP &amp; MPFP Indexes'!$D$35:$Q$47,MATCH(FD$4,'Input|DNSP MTFP &amp; MPFP Indexes'!$C$35:$C$47,0),MATCH(FD$3,'Input|DNSP MTFP &amp; MPFP Indexes'!$D$18:$Q$18,0))</f>
        <v>1.4792000000000001</v>
      </c>
      <c r="FE21" s="69">
        <f>INDEX('Input|DNSP MTFP &amp; MPFP Indexes'!$D$35:$Q$47,MATCH(FE$4,'Input|DNSP MTFP &amp; MPFP Indexes'!$C$35:$C$47,0),MATCH(FE$3,'Input|DNSP MTFP &amp; MPFP Indexes'!$D$18:$Q$18,0))</f>
        <v>1.4786999999999999</v>
      </c>
      <c r="FF21" s="69">
        <f>INDEX('Input|DNSP MTFP &amp; MPFP Indexes'!$D$35:$Q$47,MATCH(FF$4,'Input|DNSP MTFP &amp; MPFP Indexes'!$C$35:$C$47,0),MATCH(FF$3,'Input|DNSP MTFP &amp; MPFP Indexes'!$D$18:$Q$18,0))</f>
        <v>1.2837000000000001</v>
      </c>
      <c r="FG21" s="69">
        <f>INDEX('Input|DNSP MTFP &amp; MPFP Indexes'!$D$35:$Q$47,MATCH(FG$4,'Input|DNSP MTFP &amp; MPFP Indexes'!$C$35:$C$47,0),MATCH(FG$3,'Input|DNSP MTFP &amp; MPFP Indexes'!$D$18:$Q$18,0))</f>
        <v>1.0961000000000001</v>
      </c>
      <c r="FH21" s="69">
        <f>INDEX('Input|DNSP MTFP &amp; MPFP Indexes'!$D$35:$Q$47,MATCH(FH$4,'Input|DNSP MTFP &amp; MPFP Indexes'!$C$35:$C$47,0),MATCH(FH$3,'Input|DNSP MTFP &amp; MPFP Indexes'!$D$18:$Q$18,0))</f>
        <v>1.2396</v>
      </c>
      <c r="FI21" s="69">
        <f>INDEX('Input|DNSP MTFP &amp; MPFP Indexes'!$D$35:$Q$47,MATCH(FI$4,'Input|DNSP MTFP &amp; MPFP Indexes'!$C$35:$C$47,0),MATCH(FI$3,'Input|DNSP MTFP &amp; MPFP Indexes'!$D$18:$Q$18,0))</f>
        <v>1.1131</v>
      </c>
      <c r="FJ21" s="69">
        <f>INDEX('Input|DNSP MTFP &amp; MPFP Indexes'!$D$35:$Q$47,MATCH(FJ$4,'Input|DNSP MTFP &amp; MPFP Indexes'!$C$35:$C$47,0),MATCH(FJ$3,'Input|DNSP MTFP &amp; MPFP Indexes'!$D$18:$Q$18,0))</f>
        <v>1.4096</v>
      </c>
      <c r="FK21" s="69">
        <f>INDEX('Input|DNSP MTFP &amp; MPFP Indexes'!$D$35:$Q$47,MATCH(FK$4,'Input|DNSP MTFP &amp; MPFP Indexes'!$C$35:$C$47,0),MATCH(FK$3,'Input|DNSP MTFP &amp; MPFP Indexes'!$D$18:$Q$18,0))</f>
        <v>1.3160000000000001</v>
      </c>
      <c r="FL21" s="69">
        <f>INDEX('Input|DNSP MTFP &amp; MPFP Indexes'!$D$35:$Q$47,MATCH(FL$4,'Input|DNSP MTFP &amp; MPFP Indexes'!$C$35:$C$47,0),MATCH(FL$3,'Input|DNSP MTFP &amp; MPFP Indexes'!$D$18:$Q$18,0))</f>
        <v>1.6345000000000001</v>
      </c>
      <c r="FM21" s="69">
        <f>INDEX('Input|DNSP MTFP &amp; MPFP Indexes'!$D$35:$Q$47,MATCH(FM$4,'Input|DNSP MTFP &amp; MPFP Indexes'!$C$35:$C$47,0),MATCH(FM$3,'Input|DNSP MTFP &amp; MPFP Indexes'!$D$18:$Q$18,0))</f>
        <v>1.5147999999999999</v>
      </c>
      <c r="FN21" s="69">
        <f>INDEX('Input|DNSP MTFP &amp; MPFP Indexes'!$D$35:$Q$47,MATCH(FN$4,'Input|DNSP MTFP &amp; MPFP Indexes'!$C$35:$C$47,0),MATCH(FN$3,'Input|DNSP MTFP &amp; MPFP Indexes'!$D$18:$Q$18,0))</f>
        <v>1.1698999999999999</v>
      </c>
      <c r="FO21" s="69">
        <f>INDEX('Input|DNSP MTFP &amp; MPFP Indexes'!$D$35:$Q$47,MATCH(FO$4,'Input|DNSP MTFP &amp; MPFP Indexes'!$C$35:$C$47,0),MATCH(FO$3,'Input|DNSP MTFP &amp; MPFP Indexes'!$D$18:$Q$18,0))</f>
        <v>1.2633000000000001</v>
      </c>
      <c r="FP21" s="69">
        <f>INDEX('Input|DNSP MTFP &amp; MPFP Indexes'!$D$35:$Q$47,MATCH(FP$4,'Input|DNSP MTFP &amp; MPFP Indexes'!$C$35:$C$47,0),MATCH(FP$3,'Input|DNSP MTFP &amp; MPFP Indexes'!$D$18:$Q$18,0))</f>
        <v>1.4275</v>
      </c>
      <c r="FQ21" s="69">
        <f>INDEX('Input|DNSP MTFP &amp; MPFP Indexes'!$D$35:$Q$47,MATCH(FQ$4,'Input|DNSP MTFP &amp; MPFP Indexes'!$C$35:$C$47,0),MATCH(FQ$3,'Input|DNSP MTFP &amp; MPFP Indexes'!$D$18:$Q$18,0))</f>
        <v>1.1063000000000001</v>
      </c>
      <c r="FR21" s="69">
        <f>INDEX('Input|DNSP MTFP &amp; MPFP Indexes'!$D$35:$Q$47,MATCH(FR$4,'Input|DNSP MTFP &amp; MPFP Indexes'!$C$35:$C$47,0),MATCH(FR$3,'Input|DNSP MTFP &amp; MPFP Indexes'!$D$18:$Q$18,0))</f>
        <v>1.1797</v>
      </c>
      <c r="FS21" s="69">
        <f>INDEX('Input|DNSP MTFP &amp; MPFP Indexes'!$D$35:$Q$47,MATCH(FS$4,'Input|DNSP MTFP &amp; MPFP Indexes'!$C$35:$C$47,0),MATCH(FS$3,'Input|DNSP MTFP &amp; MPFP Indexes'!$D$18:$Q$18,0))</f>
        <v>1.2059</v>
      </c>
      <c r="FT21" s="69">
        <f>INDEX('Input|DNSP MTFP &amp; MPFP Indexes'!$D$35:$Q$47,MATCH(FT$4,'Input|DNSP MTFP &amp; MPFP Indexes'!$C$35:$C$47,0),MATCH(FT$3,'Input|DNSP MTFP &amp; MPFP Indexes'!$D$18:$Q$18,0))</f>
        <v>1.2304999999999999</v>
      </c>
      <c r="FU21" s="69">
        <f>INDEX('Input|DNSP MTFP &amp; MPFP Indexes'!$D$35:$Q$47,MATCH(FU$4,'Input|DNSP MTFP &amp; MPFP Indexes'!$C$35:$C$47,0),MATCH(FU$3,'Input|DNSP MTFP &amp; MPFP Indexes'!$D$18:$Q$18,0))</f>
        <v>1.1969000000000001</v>
      </c>
      <c r="FV21" s="69">
        <f>INDEX('Input|DNSP MTFP &amp; MPFP Indexes'!$D$35:$Q$47,MATCH(FV$4,'Input|DNSP MTFP &amp; MPFP Indexes'!$C$35:$C$47,0),MATCH(FV$3,'Input|DNSP MTFP &amp; MPFP Indexes'!$D$18:$Q$18,0))</f>
        <v>0.9708</v>
      </c>
      <c r="FW21" s="69">
        <f>INDEX('Input|DNSP MTFP &amp; MPFP Indexes'!$D$35:$Q$47,MATCH(FW$4,'Input|DNSP MTFP &amp; MPFP Indexes'!$C$35:$C$47,0),MATCH(FW$3,'Input|DNSP MTFP &amp; MPFP Indexes'!$D$18:$Q$18,0))</f>
        <v>0.93799999999999994</v>
      </c>
      <c r="FX21" s="69">
        <f>INDEX('Input|DNSP MTFP &amp; MPFP Indexes'!$D$35:$Q$47,MATCH(FX$4,'Input|DNSP MTFP &amp; MPFP Indexes'!$C$35:$C$47,0),MATCH(FX$3,'Input|DNSP MTFP &amp; MPFP Indexes'!$D$18:$Q$18,0))</f>
        <v>1.0620000000000001</v>
      </c>
      <c r="FY21" s="69">
        <f>INDEX('Input|DNSP MTFP &amp; MPFP Indexes'!$D$35:$Q$47,MATCH(FY$4,'Input|DNSP MTFP &amp; MPFP Indexes'!$C$35:$C$47,0),MATCH(FY$3,'Input|DNSP MTFP &amp; MPFP Indexes'!$D$18:$Q$18,0))</f>
        <v>1.0293000000000001</v>
      </c>
      <c r="FZ21" s="69">
        <f>INDEX('Input|DNSP MTFP &amp; MPFP Indexes'!$D$35:$Q$47,MATCH(FZ$4,'Input|DNSP MTFP &amp; MPFP Indexes'!$C$35:$C$47,0),MATCH(FZ$3,'Input|DNSP MTFP &amp; MPFP Indexes'!$D$18:$Q$18,0))</f>
        <v>1.1100000000000001</v>
      </c>
      <c r="GA21" s="69">
        <f>INDEX('Input|DNSP MTFP &amp; MPFP Indexes'!$D$35:$Q$47,MATCH(GA$4,'Input|DNSP MTFP &amp; MPFP Indexes'!$C$35:$C$47,0),MATCH(GA$3,'Input|DNSP MTFP &amp; MPFP Indexes'!$D$18:$Q$18,0))</f>
        <v>0.9879</v>
      </c>
      <c r="GB21" s="69">
        <f>INDEX('Input|DNSP MTFP &amp; MPFP Indexes'!$D$35:$Q$47,MATCH(GB$4,'Input|DNSP MTFP &amp; MPFP Indexes'!$C$35:$C$47,0),MATCH(GB$3,'Input|DNSP MTFP &amp; MPFP Indexes'!$D$18:$Q$18,0))</f>
        <v>1.0889</v>
      </c>
      <c r="GC21" s="69">
        <f>INDEX('Input|DNSP MTFP &amp; MPFP Indexes'!$D$35:$Q$47,MATCH(GC$4,'Input|DNSP MTFP &amp; MPFP Indexes'!$C$35:$C$47,0),MATCH(GC$3,'Input|DNSP MTFP &amp; MPFP Indexes'!$D$18:$Q$18,0))</f>
        <v>1.3617999999999999</v>
      </c>
      <c r="GD21" s="69">
        <f>INDEX('Input|DNSP MTFP &amp; MPFP Indexes'!$D$35:$Q$47,MATCH(GD$4,'Input|DNSP MTFP &amp; MPFP Indexes'!$C$35:$C$47,0),MATCH(GD$3,'Input|DNSP MTFP &amp; MPFP Indexes'!$D$18:$Q$18,0))</f>
        <v>1.3701000000000001</v>
      </c>
    </row>
    <row r="22" spans="2:186" s="36" customFormat="1" ht="12.75" customHeight="1" x14ac:dyDescent="0.25"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</row>
    <row r="23" spans="2:186" s="36" customFormat="1" ht="12.75" customHeight="1" x14ac:dyDescent="0.25">
      <c r="C23" s="64" t="s">
        <v>97</v>
      </c>
      <c r="D23" s="37" t="s">
        <v>95</v>
      </c>
      <c r="E23" s="39">
        <f t="shared" ref="E23:AJ23" si="24">E13/E18</f>
        <v>0.58226174809522346</v>
      </c>
      <c r="F23" s="39">
        <f t="shared" si="24"/>
        <v>0.53512152078433695</v>
      </c>
      <c r="G23" s="39">
        <f t="shared" si="24"/>
        <v>0.51405367808555635</v>
      </c>
      <c r="H23" s="39">
        <f t="shared" si="24"/>
        <v>0.5173008318845036</v>
      </c>
      <c r="I23" s="39">
        <f t="shared" si="24"/>
        <v>0.40908053258204841</v>
      </c>
      <c r="J23" s="39">
        <f t="shared" si="24"/>
        <v>0.42317132849832528</v>
      </c>
      <c r="K23" s="39">
        <f t="shared" si="24"/>
        <v>0.4598028569105535</v>
      </c>
      <c r="L23" s="39">
        <f t="shared" si="24"/>
        <v>0.49514298963945241</v>
      </c>
      <c r="M23" s="39">
        <f t="shared" si="24"/>
        <v>0.47524016529113655</v>
      </c>
      <c r="N23" s="39">
        <f t="shared" si="24"/>
        <v>0.51228190372419014</v>
      </c>
      <c r="O23" s="39">
        <f t="shared" si="24"/>
        <v>0.39962739431895594</v>
      </c>
      <c r="P23" s="39">
        <f t="shared" si="24"/>
        <v>0.46063758073219374</v>
      </c>
      <c r="Q23" s="39">
        <f t="shared" si="24"/>
        <v>0.43464567278425742</v>
      </c>
      <c r="R23" s="39">
        <f t="shared" si="24"/>
        <v>0.43995418610328324</v>
      </c>
      <c r="S23" s="39">
        <f t="shared" si="24"/>
        <v>0.38194161056756426</v>
      </c>
      <c r="T23" s="39">
        <f t="shared" si="24"/>
        <v>0.29253635501146935</v>
      </c>
      <c r="U23" s="39">
        <f t="shared" si="24"/>
        <v>0.33623850249213766</v>
      </c>
      <c r="V23" s="39">
        <f t="shared" si="24"/>
        <v>0.28519458223787258</v>
      </c>
      <c r="W23" s="39">
        <f t="shared" si="24"/>
        <v>0.2773158158613005</v>
      </c>
      <c r="X23" s="39">
        <f t="shared" si="24"/>
        <v>0.24734354539115624</v>
      </c>
      <c r="Y23" s="39">
        <f t="shared" si="24"/>
        <v>0.25309917450938818</v>
      </c>
      <c r="Z23" s="39">
        <f t="shared" si="24"/>
        <v>0.27426469544778981</v>
      </c>
      <c r="AA23" s="39">
        <f t="shared" si="24"/>
        <v>0.3275338657798072</v>
      </c>
      <c r="AB23" s="39">
        <f t="shared" si="24"/>
        <v>0.51557908236618566</v>
      </c>
      <c r="AC23" s="39">
        <f t="shared" si="24"/>
        <v>0.5457552362753032</v>
      </c>
      <c r="AD23" s="39">
        <f t="shared" si="24"/>
        <v>0.52959088487906225</v>
      </c>
      <c r="AE23" s="39">
        <f t="shared" si="24"/>
        <v>0.41936608941663572</v>
      </c>
      <c r="AF23" s="39">
        <f t="shared" si="24"/>
        <v>0.32913404708036359</v>
      </c>
      <c r="AG23" s="39">
        <f t="shared" si="24"/>
        <v>0.27710114195744762</v>
      </c>
      <c r="AH23" s="39">
        <f t="shared" si="24"/>
        <v>0.3395192965732049</v>
      </c>
      <c r="AI23" s="39">
        <f t="shared" si="24"/>
        <v>0.32079318192131456</v>
      </c>
      <c r="AJ23" s="39">
        <f t="shared" si="24"/>
        <v>0.32234359206906915</v>
      </c>
      <c r="AK23" s="39">
        <f t="shared" ref="AK23:BP23" si="25">AK13/AK18</f>
        <v>0.28617110219171721</v>
      </c>
      <c r="AL23" s="39">
        <f t="shared" si="25"/>
        <v>0.25789211190117606</v>
      </c>
      <c r="AM23" s="39">
        <f t="shared" si="25"/>
        <v>0.35019933417597332</v>
      </c>
      <c r="AN23" s="39">
        <f t="shared" si="25"/>
        <v>0.31120480907707526</v>
      </c>
      <c r="AO23" s="39">
        <f t="shared" si="25"/>
        <v>0.2978047678176225</v>
      </c>
      <c r="AP23" s="39">
        <f t="shared" si="25"/>
        <v>0.30298346868047504</v>
      </c>
      <c r="AQ23" s="39">
        <f t="shared" si="25"/>
        <v>0.3523368474214329</v>
      </c>
      <c r="AR23" s="39">
        <f t="shared" si="25"/>
        <v>0.37118532688963918</v>
      </c>
      <c r="AS23" s="39">
        <f t="shared" si="25"/>
        <v>0.36223332877553482</v>
      </c>
      <c r="AT23" s="39">
        <f t="shared" si="25"/>
        <v>0.36564055256035183</v>
      </c>
      <c r="AU23" s="39">
        <f t="shared" si="25"/>
        <v>0.31796087155701314</v>
      </c>
      <c r="AV23" s="39">
        <f t="shared" si="25"/>
        <v>0.31750623275295908</v>
      </c>
      <c r="AW23" s="39">
        <f t="shared" si="25"/>
        <v>0.37520703795456145</v>
      </c>
      <c r="AX23" s="39">
        <f t="shared" si="25"/>
        <v>0.31574946080077831</v>
      </c>
      <c r="AY23" s="39">
        <f t="shared" si="25"/>
        <v>0.33334220889083166</v>
      </c>
      <c r="AZ23" s="39">
        <f t="shared" si="25"/>
        <v>0.3118503606537632</v>
      </c>
      <c r="BA23" s="39">
        <f t="shared" si="25"/>
        <v>0.27196696979516816</v>
      </c>
      <c r="BB23" s="39">
        <f t="shared" si="25"/>
        <v>0.27461255373340221</v>
      </c>
      <c r="BC23" s="39">
        <f t="shared" si="25"/>
        <v>0.36234115822271573</v>
      </c>
      <c r="BD23" s="39">
        <f t="shared" si="25"/>
        <v>0.41951214098992945</v>
      </c>
      <c r="BE23" s="39">
        <f t="shared" si="25"/>
        <v>0.5380482346025931</v>
      </c>
      <c r="BF23" s="39">
        <f t="shared" si="25"/>
        <v>0.57674494529304021</v>
      </c>
      <c r="BG23" s="39">
        <f t="shared" si="25"/>
        <v>0.41657525477220281</v>
      </c>
      <c r="BH23" s="39">
        <f t="shared" si="25"/>
        <v>0.36920693462710213</v>
      </c>
      <c r="BI23" s="39">
        <f t="shared" si="25"/>
        <v>0.24957678852715517</v>
      </c>
      <c r="BJ23" s="39">
        <f t="shared" si="25"/>
        <v>0.30169050606244802</v>
      </c>
      <c r="BK23" s="39">
        <f t="shared" si="25"/>
        <v>0.34622110605419038</v>
      </c>
      <c r="BL23" s="39">
        <f t="shared" si="25"/>
        <v>0.29879974471002879</v>
      </c>
      <c r="BM23" s="39">
        <f t="shared" si="25"/>
        <v>0.23430391602807721</v>
      </c>
      <c r="BN23" s="39">
        <f t="shared" si="25"/>
        <v>0.29879064963853347</v>
      </c>
      <c r="BO23" s="39">
        <f t="shared" si="25"/>
        <v>0.31659275467954584</v>
      </c>
      <c r="BP23" s="39">
        <f t="shared" si="25"/>
        <v>0.33351494418341232</v>
      </c>
      <c r="BQ23" s="39">
        <f t="shared" ref="BQ23:CV23" si="26">BQ13/BQ18</f>
        <v>0.35957901001496639</v>
      </c>
      <c r="BR23" s="39">
        <f t="shared" si="26"/>
        <v>0.40878666979271355</v>
      </c>
      <c r="BS23" s="39">
        <f t="shared" si="26"/>
        <v>0.42171239021851609</v>
      </c>
      <c r="BT23" s="39">
        <f t="shared" si="26"/>
        <v>0.44132627620467996</v>
      </c>
      <c r="BU23" s="39">
        <f t="shared" si="26"/>
        <v>0.46184816449027505</v>
      </c>
      <c r="BV23" s="39">
        <f t="shared" si="26"/>
        <v>0.46403143095331711</v>
      </c>
      <c r="BW23" s="39">
        <f t="shared" si="26"/>
        <v>0.34617152984073862</v>
      </c>
      <c r="BX23" s="39">
        <f t="shared" si="26"/>
        <v>0.31512351851946574</v>
      </c>
      <c r="BY23" s="39">
        <f t="shared" si="26"/>
        <v>0.32972707386395383</v>
      </c>
      <c r="BZ23" s="39">
        <f t="shared" si="26"/>
        <v>0.32750285228656695</v>
      </c>
      <c r="CA23" s="39">
        <f t="shared" si="26"/>
        <v>0.29137728419472092</v>
      </c>
      <c r="CB23" s="39">
        <f t="shared" si="26"/>
        <v>0.34633329067375312</v>
      </c>
      <c r="CC23" s="39">
        <f t="shared" si="26"/>
        <v>0.34724174942023711</v>
      </c>
      <c r="CD23" s="39">
        <f t="shared" si="26"/>
        <v>0.30793514613742939</v>
      </c>
      <c r="CE23" s="39">
        <f t="shared" si="26"/>
        <v>0.33528397618722622</v>
      </c>
      <c r="CF23" s="39">
        <f t="shared" si="26"/>
        <v>0.42915045773952198</v>
      </c>
      <c r="CG23" s="39">
        <f t="shared" si="26"/>
        <v>0.41974985821567373</v>
      </c>
      <c r="CH23" s="39">
        <f t="shared" si="26"/>
        <v>0.43446817740817589</v>
      </c>
      <c r="CI23" s="39">
        <f t="shared" si="26"/>
        <v>0.45674218980711279</v>
      </c>
      <c r="CJ23" s="39">
        <f t="shared" si="26"/>
        <v>0.44408475519068513</v>
      </c>
      <c r="CK23" s="39">
        <f t="shared" si="26"/>
        <v>0.34852926760697533</v>
      </c>
      <c r="CL23" s="39">
        <f t="shared" si="26"/>
        <v>0.35034170482578725</v>
      </c>
      <c r="CM23" s="39">
        <f t="shared" si="26"/>
        <v>0.36743425219109344</v>
      </c>
      <c r="CN23" s="39">
        <f t="shared" si="26"/>
        <v>0.31839238620606131</v>
      </c>
      <c r="CO23" s="39">
        <f t="shared" si="26"/>
        <v>0.32682462058458145</v>
      </c>
      <c r="CP23" s="39">
        <f t="shared" si="26"/>
        <v>0.31663691168725061</v>
      </c>
      <c r="CQ23" s="39">
        <f t="shared" si="26"/>
        <v>0.35682144665057908</v>
      </c>
      <c r="CR23" s="39">
        <f t="shared" si="26"/>
        <v>0.38029988064204995</v>
      </c>
      <c r="CS23" s="39">
        <f t="shared" si="26"/>
        <v>0.37818148571888116</v>
      </c>
      <c r="CT23" s="39">
        <f t="shared" si="26"/>
        <v>0.44695618399512399</v>
      </c>
      <c r="CU23" s="39">
        <f t="shared" si="26"/>
        <v>0.42449675344232979</v>
      </c>
      <c r="CV23" s="39">
        <f t="shared" si="26"/>
        <v>0.4404109901200064</v>
      </c>
      <c r="CW23" s="39">
        <f t="shared" ref="CW23:EB23" si="27">CW13/CW18</f>
        <v>0.47034832633791757</v>
      </c>
      <c r="CX23" s="39">
        <f t="shared" si="27"/>
        <v>0.47091516185511911</v>
      </c>
      <c r="CY23" s="39">
        <f t="shared" si="27"/>
        <v>0.47852390820389429</v>
      </c>
      <c r="CZ23" s="39">
        <f t="shared" si="27"/>
        <v>0.48421101180311976</v>
      </c>
      <c r="DA23" s="39">
        <f t="shared" si="27"/>
        <v>0.55451120617823901</v>
      </c>
      <c r="DB23" s="39">
        <f t="shared" si="27"/>
        <v>0.42498478562086017</v>
      </c>
      <c r="DC23" s="39">
        <f t="shared" si="27"/>
        <v>0.41229462660837074</v>
      </c>
      <c r="DD23" s="39">
        <f t="shared" si="27"/>
        <v>0.34390202560437588</v>
      </c>
      <c r="DE23" s="39">
        <f t="shared" si="27"/>
        <v>0.40106286776594197</v>
      </c>
      <c r="DF23" s="39">
        <f t="shared" si="27"/>
        <v>0.38126710437327671</v>
      </c>
      <c r="DG23" s="39">
        <f t="shared" si="27"/>
        <v>0.37907900788053833</v>
      </c>
      <c r="DH23" s="39">
        <f t="shared" si="27"/>
        <v>0.39667486014301401</v>
      </c>
      <c r="DI23" s="39">
        <f t="shared" si="27"/>
        <v>0.43757990950691639</v>
      </c>
      <c r="DJ23" s="39">
        <f t="shared" si="27"/>
        <v>0.40484806749941615</v>
      </c>
      <c r="DK23" s="39">
        <f t="shared" si="27"/>
        <v>0.40160989683542758</v>
      </c>
      <c r="DL23" s="39">
        <f t="shared" si="27"/>
        <v>0.47671132331723642</v>
      </c>
      <c r="DM23" s="39">
        <f t="shared" si="27"/>
        <v>0.45063619066045801</v>
      </c>
      <c r="DN23" s="39">
        <f t="shared" si="27"/>
        <v>0.42868270541100378</v>
      </c>
      <c r="DO23" s="39">
        <f t="shared" si="27"/>
        <v>0.43647687887753756</v>
      </c>
      <c r="DP23" s="39">
        <f t="shared" si="27"/>
        <v>0.47751154446069838</v>
      </c>
      <c r="DQ23" s="39">
        <f t="shared" si="27"/>
        <v>0.41196505760621599</v>
      </c>
      <c r="DR23" s="39">
        <f t="shared" si="27"/>
        <v>0.39452523838732989</v>
      </c>
      <c r="DS23" s="39">
        <f t="shared" si="27"/>
        <v>0.42257740443519276</v>
      </c>
      <c r="DT23" s="39">
        <f t="shared" si="27"/>
        <v>0.41869436204474664</v>
      </c>
      <c r="DU23" s="39">
        <f t="shared" si="27"/>
        <v>0.36597517444169619</v>
      </c>
      <c r="DV23" s="39">
        <f t="shared" si="27"/>
        <v>0.39584747537674492</v>
      </c>
      <c r="DW23" s="39">
        <f t="shared" si="27"/>
        <v>0.40719420387913569</v>
      </c>
      <c r="DX23" s="39">
        <f t="shared" si="27"/>
        <v>0.36786312122385123</v>
      </c>
      <c r="DY23" s="39">
        <f t="shared" si="27"/>
        <v>0.38029910570081621</v>
      </c>
      <c r="DZ23" s="39">
        <f t="shared" si="27"/>
        <v>0.3691165980915555</v>
      </c>
      <c r="EA23" s="39">
        <f t="shared" si="27"/>
        <v>0.45286528255351061</v>
      </c>
      <c r="EB23" s="39">
        <f t="shared" si="27"/>
        <v>0.49645623722958765</v>
      </c>
      <c r="EC23" s="39">
        <f t="shared" ref="EC23:FH23" si="28">EC13/EC18</f>
        <v>0.55507095176924359</v>
      </c>
      <c r="ED23" s="39">
        <f t="shared" si="28"/>
        <v>0.48751402047737796</v>
      </c>
      <c r="EE23" s="39">
        <f t="shared" si="28"/>
        <v>0.55628014430257899</v>
      </c>
      <c r="EF23" s="39">
        <f t="shared" si="28"/>
        <v>0.4237374461153946</v>
      </c>
      <c r="EG23" s="39">
        <f t="shared" si="28"/>
        <v>0.39290089646829057</v>
      </c>
      <c r="EH23" s="39">
        <f t="shared" si="28"/>
        <v>0.40751896784551789</v>
      </c>
      <c r="EI23" s="39">
        <f t="shared" si="28"/>
        <v>0.45602371084113413</v>
      </c>
      <c r="EJ23" s="39">
        <f t="shared" si="28"/>
        <v>0.44865027661093132</v>
      </c>
      <c r="EK23" s="39">
        <f t="shared" si="28"/>
        <v>0.47259856064872324</v>
      </c>
      <c r="EL23" s="39">
        <f t="shared" si="28"/>
        <v>0.48635202717487058</v>
      </c>
      <c r="EM23" s="39">
        <f t="shared" si="28"/>
        <v>0.40787516138793828</v>
      </c>
      <c r="EN23" s="39">
        <f t="shared" si="28"/>
        <v>0.40873212323745189</v>
      </c>
      <c r="EO23" s="39">
        <f t="shared" si="28"/>
        <v>0.405338516210352</v>
      </c>
      <c r="EP23" s="39">
        <f t="shared" si="28"/>
        <v>0.44313171821466968</v>
      </c>
      <c r="EQ23" s="39">
        <f t="shared" si="28"/>
        <v>0.38044721773083329</v>
      </c>
      <c r="ER23" s="39">
        <f t="shared" si="28"/>
        <v>0.36901584978695273</v>
      </c>
      <c r="ES23" s="39">
        <f t="shared" si="28"/>
        <v>0.34918536022994406</v>
      </c>
      <c r="ET23" s="39">
        <f t="shared" si="28"/>
        <v>0.34558209076379376</v>
      </c>
      <c r="EU23" s="39">
        <f t="shared" si="28"/>
        <v>0.32789055673412287</v>
      </c>
      <c r="EV23" s="39">
        <f t="shared" si="28"/>
        <v>0.32124499718416188</v>
      </c>
      <c r="EW23" s="39">
        <f t="shared" si="28"/>
        <v>0.32115531556836457</v>
      </c>
      <c r="EX23" s="39">
        <f t="shared" si="28"/>
        <v>0.38410169698234076</v>
      </c>
      <c r="EY23" s="39">
        <f t="shared" si="28"/>
        <v>0.44041601429257354</v>
      </c>
      <c r="EZ23" s="39">
        <f t="shared" si="28"/>
        <v>0.38098819394984412</v>
      </c>
      <c r="FA23" s="39">
        <f t="shared" si="28"/>
        <v>0.34477014465363348</v>
      </c>
      <c r="FB23" s="39">
        <f t="shared" si="28"/>
        <v>0.34069090247713796</v>
      </c>
      <c r="FC23" s="39">
        <f t="shared" si="28"/>
        <v>0.32372387429320093</v>
      </c>
      <c r="FD23" s="39">
        <f t="shared" si="28"/>
        <v>0.3711887712650197</v>
      </c>
      <c r="FE23" s="39">
        <f t="shared" si="28"/>
        <v>0.35196771008199645</v>
      </c>
      <c r="FF23" s="39">
        <f t="shared" si="28"/>
        <v>0.35027564427740415</v>
      </c>
      <c r="FG23" s="39">
        <f t="shared" si="28"/>
        <v>0.36020401686295428</v>
      </c>
      <c r="FH23" s="39">
        <f t="shared" si="28"/>
        <v>0.36554676650750578</v>
      </c>
      <c r="FI23" s="39">
        <f t="shared" ref="FI23:GD23" si="29">FI13/FI18</f>
        <v>0.44627654387265314</v>
      </c>
      <c r="FJ23" s="39">
        <f t="shared" si="29"/>
        <v>0.45517775585625342</v>
      </c>
      <c r="FK23" s="39">
        <f t="shared" si="29"/>
        <v>0.43688916448253484</v>
      </c>
      <c r="FL23" s="39">
        <f t="shared" si="29"/>
        <v>0.43511354190466628</v>
      </c>
      <c r="FM23" s="39">
        <f t="shared" si="29"/>
        <v>0.41299372212556967</v>
      </c>
      <c r="FN23" s="39">
        <f t="shared" si="29"/>
        <v>0.41998819200314791</v>
      </c>
      <c r="FO23" s="39">
        <f t="shared" si="29"/>
        <v>0.35930489335163818</v>
      </c>
      <c r="FP23" s="39">
        <f t="shared" si="29"/>
        <v>0.42851117595381116</v>
      </c>
      <c r="FQ23" s="39">
        <f t="shared" si="29"/>
        <v>0.50845673068847697</v>
      </c>
      <c r="FR23" s="39">
        <f t="shared" si="29"/>
        <v>0.53519729361352153</v>
      </c>
      <c r="FS23" s="39">
        <f t="shared" si="29"/>
        <v>0.537517012753844</v>
      </c>
      <c r="FT23" s="39">
        <f t="shared" si="29"/>
        <v>0.45772515473677905</v>
      </c>
      <c r="FU23" s="39">
        <f t="shared" si="29"/>
        <v>0.45095260296097378</v>
      </c>
      <c r="FV23" s="39">
        <f t="shared" si="29"/>
        <v>0.40958932899181771</v>
      </c>
      <c r="FW23" s="39">
        <f t="shared" si="29"/>
        <v>0.39700853818120158</v>
      </c>
      <c r="FX23" s="39">
        <f t="shared" si="29"/>
        <v>0.39204831308830196</v>
      </c>
      <c r="FY23" s="39">
        <f t="shared" si="29"/>
        <v>0.37218221660723222</v>
      </c>
      <c r="FZ23" s="39">
        <f t="shared" si="29"/>
        <v>0.36510347409912164</v>
      </c>
      <c r="GA23" s="39">
        <f t="shared" si="29"/>
        <v>0.45309802493788165</v>
      </c>
      <c r="GB23" s="39">
        <f t="shared" si="29"/>
        <v>0.46740217062574657</v>
      </c>
      <c r="GC23" s="39">
        <f t="shared" si="29"/>
        <v>0.45658319342768572</v>
      </c>
      <c r="GD23" s="39">
        <f t="shared" si="29"/>
        <v>0.44978736510274753</v>
      </c>
    </row>
    <row r="24" spans="2:186" s="36" customFormat="1" ht="12.75" customHeight="1" x14ac:dyDescent="0.25">
      <c r="C24" s="64" t="s">
        <v>97</v>
      </c>
      <c r="D24" s="37" t="s">
        <v>103</v>
      </c>
      <c r="E24" s="39">
        <f t="shared" ref="E24:AJ24" si="30">E13/E17</f>
        <v>1.3938435023373206</v>
      </c>
      <c r="F24" s="39">
        <f t="shared" si="30"/>
        <v>1.1510997921159676</v>
      </c>
      <c r="G24" s="39">
        <f t="shared" si="30"/>
        <v>1.0578404546007889</v>
      </c>
      <c r="H24" s="39">
        <f t="shared" si="30"/>
        <v>1.0716837029243189</v>
      </c>
      <c r="I24" s="39">
        <f t="shared" si="30"/>
        <v>0.69227797549054126</v>
      </c>
      <c r="J24" s="39">
        <f t="shared" si="30"/>
        <v>0.73361701559783987</v>
      </c>
      <c r="K24" s="39">
        <f t="shared" si="30"/>
        <v>0.85117602488767485</v>
      </c>
      <c r="L24" s="39">
        <f t="shared" si="30"/>
        <v>0.98075886731936668</v>
      </c>
      <c r="M24" s="39">
        <f t="shared" si="30"/>
        <v>0.90563365154423392</v>
      </c>
      <c r="N24" s="39">
        <f t="shared" si="30"/>
        <v>1.0503647652936157</v>
      </c>
      <c r="O24" s="39">
        <f t="shared" si="30"/>
        <v>0.6656322932416795</v>
      </c>
      <c r="P24" s="39">
        <f t="shared" si="30"/>
        <v>0.85404092735551962</v>
      </c>
      <c r="Q24" s="39">
        <f t="shared" si="30"/>
        <v>0.76880223934041636</v>
      </c>
      <c r="R24" s="39">
        <f t="shared" si="30"/>
        <v>0.78556820743314992</v>
      </c>
      <c r="S24" s="39">
        <f t="shared" si="30"/>
        <v>0.61797010945568098</v>
      </c>
      <c r="T24" s="39">
        <f t="shared" si="30"/>
        <v>0.41350019479264116</v>
      </c>
      <c r="U24" s="39">
        <f t="shared" si="30"/>
        <v>0.50656524030780337</v>
      </c>
      <c r="V24" s="39">
        <f t="shared" si="30"/>
        <v>0.39898212177902026</v>
      </c>
      <c r="W24" s="39">
        <f t="shared" si="30"/>
        <v>0.38373029595466734</v>
      </c>
      <c r="X24" s="39">
        <f t="shared" si="30"/>
        <v>0.32862741543842983</v>
      </c>
      <c r="Y24" s="39">
        <f t="shared" si="30"/>
        <v>0.33886583850424401</v>
      </c>
      <c r="Z24" s="39">
        <f t="shared" si="30"/>
        <v>0.37791284746305032</v>
      </c>
      <c r="AA24" s="39">
        <f t="shared" si="30"/>
        <v>0.48706373319397417</v>
      </c>
      <c r="AB24" s="39">
        <f t="shared" si="30"/>
        <v>1.0643204362118905</v>
      </c>
      <c r="AC24" s="39">
        <f t="shared" si="30"/>
        <v>1.2014563069483566</v>
      </c>
      <c r="AD24" s="39">
        <f t="shared" si="30"/>
        <v>1.1258091475181331</v>
      </c>
      <c r="AE24" s="39">
        <f t="shared" si="30"/>
        <v>0.72225559302125075</v>
      </c>
      <c r="AF24" s="39">
        <f t="shared" si="30"/>
        <v>0.49061074816505229</v>
      </c>
      <c r="AG24" s="39">
        <f t="shared" si="30"/>
        <v>0.38331937984765291</v>
      </c>
      <c r="AH24" s="39">
        <f t="shared" si="30"/>
        <v>0.51404877509920444</v>
      </c>
      <c r="AI24" s="39">
        <f t="shared" si="30"/>
        <v>0.47230559732713251</v>
      </c>
      <c r="AJ24" s="39">
        <f t="shared" si="30"/>
        <v>0.47567408541634199</v>
      </c>
      <c r="AK24" s="39">
        <f t="shared" ref="AK24:BP24" si="31">AK13/AK17</f>
        <v>0.40089593328368706</v>
      </c>
      <c r="AL24" s="39">
        <f t="shared" si="31"/>
        <v>0.347512964134985</v>
      </c>
      <c r="AM24" s="39">
        <f t="shared" si="31"/>
        <v>0.53893348005711528</v>
      </c>
      <c r="AN24" s="39">
        <f t="shared" si="31"/>
        <v>0.45181036856556495</v>
      </c>
      <c r="AO24" s="39">
        <f t="shared" si="31"/>
        <v>0.42410536866230847</v>
      </c>
      <c r="AP24" s="39">
        <f t="shared" si="31"/>
        <v>0.43468620192823226</v>
      </c>
      <c r="AQ24" s="39">
        <f t="shared" si="31"/>
        <v>0.54401249479557412</v>
      </c>
      <c r="AR24" s="39">
        <f t="shared" si="31"/>
        <v>0.59029367914335218</v>
      </c>
      <c r="AS24" s="39">
        <f t="shared" si="31"/>
        <v>0.5679715562434039</v>
      </c>
      <c r="AT24" s="39">
        <f t="shared" si="31"/>
        <v>0.57639332721554237</v>
      </c>
      <c r="AU24" s="39">
        <f t="shared" si="31"/>
        <v>0.46619153989431583</v>
      </c>
      <c r="AV24" s="39">
        <f t="shared" si="31"/>
        <v>0.46521484589328421</v>
      </c>
      <c r="AW24" s="39">
        <f t="shared" si="31"/>
        <v>0.60053019279572839</v>
      </c>
      <c r="AX24" s="39">
        <f t="shared" si="31"/>
        <v>0.46145299522934952</v>
      </c>
      <c r="AY24" s="39">
        <f t="shared" si="31"/>
        <v>0.50001997027024225</v>
      </c>
      <c r="AZ24" s="39">
        <f t="shared" si="31"/>
        <v>0.45317230849678364</v>
      </c>
      <c r="BA24" s="39">
        <f t="shared" si="31"/>
        <v>0.3735640534312713</v>
      </c>
      <c r="BB24" s="39">
        <f t="shared" si="31"/>
        <v>0.37857362316754972</v>
      </c>
      <c r="BC24" s="39">
        <f t="shared" si="31"/>
        <v>0.56823670352127087</v>
      </c>
      <c r="BD24" s="39">
        <f t="shared" si="31"/>
        <v>0.72268891498495846</v>
      </c>
      <c r="BE24" s="39">
        <f t="shared" si="31"/>
        <v>1.164728170569328</v>
      </c>
      <c r="BF24" s="39">
        <f t="shared" si="31"/>
        <v>1.3626416008010798</v>
      </c>
      <c r="BG24" s="39">
        <f t="shared" si="31"/>
        <v>0.71401711733970374</v>
      </c>
      <c r="BH24" s="39">
        <f t="shared" si="31"/>
        <v>0.58530595038936062</v>
      </c>
      <c r="BI24" s="39">
        <f t="shared" si="31"/>
        <v>0.33258138169435669</v>
      </c>
      <c r="BJ24" s="39">
        <f t="shared" si="31"/>
        <v>0.43202979292363369</v>
      </c>
      <c r="BK24" s="39">
        <f t="shared" si="31"/>
        <v>0.52956910854771033</v>
      </c>
      <c r="BL24" s="39">
        <f t="shared" si="31"/>
        <v>0.42612612082758655</v>
      </c>
      <c r="BM24" s="39">
        <f t="shared" si="31"/>
        <v>0.30600119411955728</v>
      </c>
      <c r="BN24" s="39">
        <f t="shared" si="31"/>
        <v>0.42610762318629919</v>
      </c>
      <c r="BO24" s="39">
        <f t="shared" si="31"/>
        <v>0.46325636265546677</v>
      </c>
      <c r="BP24" s="39">
        <f t="shared" si="31"/>
        <v>0.50040873575895062</v>
      </c>
      <c r="BQ24" s="39">
        <f t="shared" ref="BQ24:CV24" si="32">BQ13/BQ17</f>
        <v>0.5614728680635056</v>
      </c>
      <c r="BR24" s="39">
        <f t="shared" si="32"/>
        <v>0.69143682814017082</v>
      </c>
      <c r="BS24" s="39">
        <f t="shared" si="32"/>
        <v>0.72924334377122058</v>
      </c>
      <c r="BT24" s="39">
        <f t="shared" si="32"/>
        <v>0.78995352279422337</v>
      </c>
      <c r="BU24" s="39">
        <f t="shared" si="32"/>
        <v>0.85821163102198295</v>
      </c>
      <c r="BV24" s="39">
        <f t="shared" si="32"/>
        <v>0.86578105089013158</v>
      </c>
      <c r="BW24" s="39">
        <f t="shared" si="32"/>
        <v>0.52945312974275527</v>
      </c>
      <c r="BX24" s="39">
        <f t="shared" si="32"/>
        <v>0.46011730149974822</v>
      </c>
      <c r="BY24" s="39">
        <f t="shared" si="32"/>
        <v>0.49192957227848516</v>
      </c>
      <c r="BZ24" s="39">
        <f t="shared" si="32"/>
        <v>0.48699515440342606</v>
      </c>
      <c r="CA24" s="39">
        <f t="shared" si="32"/>
        <v>0.41118817911954697</v>
      </c>
      <c r="CB24" s="39">
        <f t="shared" si="32"/>
        <v>0.52983161867112505</v>
      </c>
      <c r="CC24" s="39">
        <f t="shared" si="32"/>
        <v>0.53196072069839939</v>
      </c>
      <c r="CD24" s="39">
        <f t="shared" si="32"/>
        <v>0.44495128515596999</v>
      </c>
      <c r="CE24" s="39">
        <f t="shared" si="32"/>
        <v>0.50440182600692562</v>
      </c>
      <c r="CF24" s="39">
        <f t="shared" si="32"/>
        <v>0.75177507551315703</v>
      </c>
      <c r="CG24" s="39">
        <f t="shared" si="32"/>
        <v>0.72339466721180223</v>
      </c>
      <c r="CH24" s="39">
        <f t="shared" si="32"/>
        <v>0.76824709070661068</v>
      </c>
      <c r="CI24" s="39">
        <f t="shared" si="32"/>
        <v>0.84074666067836834</v>
      </c>
      <c r="CJ24" s="39">
        <f t="shared" si="32"/>
        <v>0.79883536085255435</v>
      </c>
      <c r="CK24" s="39">
        <f t="shared" si="32"/>
        <v>0.53498837365530605</v>
      </c>
      <c r="CL24" s="39">
        <f t="shared" si="32"/>
        <v>0.53927073267314996</v>
      </c>
      <c r="CM24" s="39">
        <f t="shared" si="32"/>
        <v>0.58086333865502404</v>
      </c>
      <c r="CN24" s="39">
        <f t="shared" si="32"/>
        <v>0.46711976181404069</v>
      </c>
      <c r="CO24" s="39">
        <f t="shared" si="32"/>
        <v>0.48549699020245518</v>
      </c>
      <c r="CP24" s="39">
        <f t="shared" si="32"/>
        <v>0.46335091418098057</v>
      </c>
      <c r="CQ24" s="39">
        <f t="shared" si="32"/>
        <v>0.55477821017568651</v>
      </c>
      <c r="CR24" s="39">
        <f t="shared" si="32"/>
        <v>0.61368372985963859</v>
      </c>
      <c r="CS24" s="39">
        <f t="shared" si="32"/>
        <v>0.60818627466584019</v>
      </c>
      <c r="CT24" s="39">
        <f t="shared" si="32"/>
        <v>0.80817499637530221</v>
      </c>
      <c r="CU24" s="39">
        <f t="shared" si="32"/>
        <v>0.73760965899223951</v>
      </c>
      <c r="CV24" s="39">
        <f t="shared" si="32"/>
        <v>0.78702580348111995</v>
      </c>
      <c r="CW24" s="39">
        <f t="shared" ref="CW24:EB24" si="33">CW13/CW17</f>
        <v>0.88803330514537293</v>
      </c>
      <c r="CX24" s="39">
        <f t="shared" si="33"/>
        <v>0.89005605132492382</v>
      </c>
      <c r="CY24" s="39">
        <f t="shared" si="33"/>
        <v>0.91763345574622135</v>
      </c>
      <c r="CZ24" s="39">
        <f t="shared" si="33"/>
        <v>0.93877733508008343</v>
      </c>
      <c r="DA24" s="39">
        <f t="shared" si="33"/>
        <v>1.2447253755166232</v>
      </c>
      <c r="DB24" s="39">
        <f t="shared" si="33"/>
        <v>0.73908441897442367</v>
      </c>
      <c r="DC24" s="39">
        <f t="shared" si="33"/>
        <v>0.70153285179107927</v>
      </c>
      <c r="DD24" s="39">
        <f t="shared" si="33"/>
        <v>0.52416260836831141</v>
      </c>
      <c r="DE24" s="39">
        <f t="shared" si="33"/>
        <v>0.66962431644530429</v>
      </c>
      <c r="DF24" s="39">
        <f t="shared" si="33"/>
        <v>0.61620629364967883</v>
      </c>
      <c r="DG24" s="39">
        <f t="shared" si="33"/>
        <v>0.6105108583727924</v>
      </c>
      <c r="DH24" s="39">
        <f t="shared" si="33"/>
        <v>0.65748107270491507</v>
      </c>
      <c r="DI24" s="39">
        <f t="shared" si="33"/>
        <v>0.77803036716430662</v>
      </c>
      <c r="DJ24" s="39">
        <f t="shared" si="33"/>
        <v>0.68024322091740674</v>
      </c>
      <c r="DK24" s="39">
        <f t="shared" si="33"/>
        <v>0.67115063352739768</v>
      </c>
      <c r="DL24" s="39">
        <f t="shared" si="33"/>
        <v>0.91099109260152378</v>
      </c>
      <c r="DM24" s="39">
        <f t="shared" si="33"/>
        <v>0.8202873633088853</v>
      </c>
      <c r="DN24" s="39">
        <f t="shared" si="33"/>
        <v>0.75034085169677323</v>
      </c>
      <c r="DO24" s="39">
        <f t="shared" si="33"/>
        <v>0.77455008058610642</v>
      </c>
      <c r="DP24" s="39">
        <f t="shared" si="33"/>
        <v>0.91391788545417896</v>
      </c>
      <c r="DQ24" s="39">
        <f t="shared" si="33"/>
        <v>0.70057921376097254</v>
      </c>
      <c r="DR24" s="39">
        <f t="shared" si="33"/>
        <v>0.65159650476019793</v>
      </c>
      <c r="DS24" s="39">
        <f t="shared" si="33"/>
        <v>0.73183385562154479</v>
      </c>
      <c r="DT24" s="39">
        <f t="shared" si="33"/>
        <v>0.72026544163154327</v>
      </c>
      <c r="DU24" s="39">
        <f t="shared" si="33"/>
        <v>0.57722530678420858</v>
      </c>
      <c r="DV24" s="39">
        <f t="shared" si="33"/>
        <v>0.65521115818160713</v>
      </c>
      <c r="DW24" s="39">
        <f t="shared" si="33"/>
        <v>0.68689308799557491</v>
      </c>
      <c r="DX24" s="39">
        <f t="shared" si="33"/>
        <v>0.58193586480202542</v>
      </c>
      <c r="DY24" s="39">
        <f t="shared" si="33"/>
        <v>0.61368171193442334</v>
      </c>
      <c r="DZ24" s="39">
        <f t="shared" si="33"/>
        <v>0.58507894957287632</v>
      </c>
      <c r="EA24" s="39">
        <f t="shared" si="33"/>
        <v>0.82770343045869954</v>
      </c>
      <c r="EB24" s="39">
        <f t="shared" si="33"/>
        <v>0.98592470791052922</v>
      </c>
      <c r="EC24" s="39">
        <f t="shared" ref="EC24:FH24" si="34">EC13/EC17</f>
        <v>1.2475493654021068</v>
      </c>
      <c r="ED24" s="39">
        <f t="shared" si="34"/>
        <v>0.95127289322430775</v>
      </c>
      <c r="EE24" s="39">
        <f t="shared" si="34"/>
        <v>1.2536742207045035</v>
      </c>
      <c r="EF24" s="39">
        <f t="shared" si="34"/>
        <v>0.7353201127836021</v>
      </c>
      <c r="EG24" s="39">
        <f t="shared" si="34"/>
        <v>0.64717752700118913</v>
      </c>
      <c r="EH24" s="39">
        <f t="shared" si="34"/>
        <v>0.68781774559706477</v>
      </c>
      <c r="EI24" s="39">
        <f t="shared" si="34"/>
        <v>0.83831541912657592</v>
      </c>
      <c r="EJ24" s="39">
        <f t="shared" si="34"/>
        <v>0.8137308455568667</v>
      </c>
      <c r="EK24" s="39">
        <f t="shared" si="34"/>
        <v>0.89608887156249872</v>
      </c>
      <c r="EL24" s="39">
        <f t="shared" si="34"/>
        <v>0.94685865204504238</v>
      </c>
      <c r="EM24" s="39">
        <f t="shared" si="34"/>
        <v>0.68883305477269963</v>
      </c>
      <c r="EN24" s="39">
        <f t="shared" si="34"/>
        <v>0.6912807871035378</v>
      </c>
      <c r="EO24" s="39">
        <f t="shared" si="34"/>
        <v>0.68162900618216926</v>
      </c>
      <c r="EP24" s="39">
        <f t="shared" si="34"/>
        <v>0.79575679331920457</v>
      </c>
      <c r="EQ24" s="39">
        <f t="shared" si="34"/>
        <v>0.61406748322138394</v>
      </c>
      <c r="ER24" s="39">
        <f t="shared" si="34"/>
        <v>0.58482586236493761</v>
      </c>
      <c r="ES24" s="39">
        <f t="shared" si="34"/>
        <v>0.53653581049331844</v>
      </c>
      <c r="ET24" s="39">
        <f t="shared" si="34"/>
        <v>0.52807553993614653</v>
      </c>
      <c r="EU24" s="39">
        <f t="shared" si="34"/>
        <v>0.48785292338827319</v>
      </c>
      <c r="EV24" s="39">
        <f t="shared" si="34"/>
        <v>0.47328564187588468</v>
      </c>
      <c r="EW24" s="39">
        <f t="shared" si="34"/>
        <v>0.47309100731524867</v>
      </c>
      <c r="EX24" s="39">
        <f t="shared" si="34"/>
        <v>0.62364467494129083</v>
      </c>
      <c r="EY24" s="39">
        <f t="shared" si="34"/>
        <v>0.78704184812544153</v>
      </c>
      <c r="EZ24" s="39">
        <f t="shared" si="34"/>
        <v>0.61547807364270912</v>
      </c>
      <c r="FA24" s="39">
        <f t="shared" si="34"/>
        <v>0.52618198307124098</v>
      </c>
      <c r="FB24" s="39">
        <f t="shared" si="34"/>
        <v>0.51673927109025553</v>
      </c>
      <c r="FC24" s="39">
        <f t="shared" si="34"/>
        <v>0.47868594201054515</v>
      </c>
      <c r="FD24" s="39">
        <f t="shared" si="34"/>
        <v>0.59030239013346486</v>
      </c>
      <c r="FE24" s="39">
        <f t="shared" si="34"/>
        <v>0.54313298204095883</v>
      </c>
      <c r="FF24" s="39">
        <f t="shared" si="34"/>
        <v>0.53911422773714934</v>
      </c>
      <c r="FG24" s="39">
        <f t="shared" si="34"/>
        <v>0.56299824687364097</v>
      </c>
      <c r="FH24" s="39">
        <f t="shared" si="34"/>
        <v>0.57616030183228684</v>
      </c>
      <c r="FI24" s="39">
        <f t="shared" ref="FI24:GD24" si="35">FI13/FI17</f>
        <v>0.80595564254012253</v>
      </c>
      <c r="FJ24" s="39">
        <f t="shared" si="35"/>
        <v>0.83546103476670575</v>
      </c>
      <c r="FK24" s="39">
        <f t="shared" si="35"/>
        <v>0.77584933005428647</v>
      </c>
      <c r="FL24" s="39">
        <f t="shared" si="35"/>
        <v>0.77026725578051269</v>
      </c>
      <c r="FM24" s="39">
        <f t="shared" si="35"/>
        <v>0.70355929347303403</v>
      </c>
      <c r="FN24" s="39">
        <f t="shared" si="35"/>
        <v>0.72410283068828019</v>
      </c>
      <c r="FO24" s="39">
        <f t="shared" si="35"/>
        <v>0.56080480344426697</v>
      </c>
      <c r="FP24" s="39">
        <f t="shared" si="35"/>
        <v>0.74981549581305196</v>
      </c>
      <c r="FQ24" s="39">
        <f t="shared" si="35"/>
        <v>1.0344088962923725</v>
      </c>
      <c r="FR24" s="39">
        <f t="shared" si="35"/>
        <v>1.1514504676065953</v>
      </c>
      <c r="FS24" s="39">
        <f t="shared" si="35"/>
        <v>1.1622416987800492</v>
      </c>
      <c r="FT24" s="39">
        <f t="shared" si="35"/>
        <v>0.84408332552213183</v>
      </c>
      <c r="FU24" s="39">
        <f t="shared" si="35"/>
        <v>0.8213363826018103</v>
      </c>
      <c r="FV24" s="39">
        <f t="shared" si="35"/>
        <v>0.69373632473885516</v>
      </c>
      <c r="FW24" s="39">
        <f t="shared" si="35"/>
        <v>0.65839827480095303</v>
      </c>
      <c r="FX24" s="39">
        <f t="shared" si="35"/>
        <v>0.64486754709053884</v>
      </c>
      <c r="FY24" s="39">
        <f t="shared" si="35"/>
        <v>0.59281885039307991</v>
      </c>
      <c r="FZ24" s="39">
        <f t="shared" si="35"/>
        <v>0.57505980770813447</v>
      </c>
      <c r="GA24" s="39">
        <f t="shared" si="35"/>
        <v>0.82848123722065115</v>
      </c>
      <c r="GB24" s="39">
        <f t="shared" si="35"/>
        <v>0.87758932696908487</v>
      </c>
      <c r="GC24" s="39">
        <f t="shared" si="35"/>
        <v>0.84020808319796891</v>
      </c>
      <c r="GD24" s="39">
        <f t="shared" si="35"/>
        <v>0.81747916455379388</v>
      </c>
    </row>
    <row r="25" spans="2:186" s="36" customFormat="1" ht="12.75" customHeight="1" x14ac:dyDescent="0.25">
      <c r="C25" s="64" t="s">
        <v>97</v>
      </c>
      <c r="D25" s="37" t="s">
        <v>96</v>
      </c>
      <c r="E25" s="39">
        <f t="shared" ref="E25:AJ25" si="36">E13/E15</f>
        <v>0.38479883338728665</v>
      </c>
      <c r="F25" s="39">
        <f t="shared" si="36"/>
        <v>0.41639529998341168</v>
      </c>
      <c r="G25" s="39">
        <f t="shared" si="36"/>
        <v>0.3813851596877017</v>
      </c>
      <c r="H25" s="39">
        <f t="shared" si="36"/>
        <v>0.41420111071846982</v>
      </c>
      <c r="I25" s="39">
        <f t="shared" si="36"/>
        <v>0.38329043731115936</v>
      </c>
      <c r="J25" s="39">
        <f t="shared" si="36"/>
        <v>0.40578321474380252</v>
      </c>
      <c r="K25" s="39">
        <f t="shared" si="36"/>
        <v>0.42196896455701893</v>
      </c>
      <c r="L25" s="39">
        <f t="shared" si="36"/>
        <v>0.42338532428676862</v>
      </c>
      <c r="M25" s="39">
        <f t="shared" si="36"/>
        <v>0.49016662310235692</v>
      </c>
      <c r="N25" s="39">
        <f t="shared" si="36"/>
        <v>0.44595996921608377</v>
      </c>
      <c r="O25" s="39">
        <f t="shared" si="36"/>
        <v>0.29055656908240157</v>
      </c>
      <c r="P25" s="39">
        <f t="shared" si="36"/>
        <v>0.31298278903669025</v>
      </c>
      <c r="Q25" s="39">
        <f t="shared" si="36"/>
        <v>0.37011197391362349</v>
      </c>
      <c r="R25" s="39">
        <f t="shared" si="36"/>
        <v>0.36152929907087278</v>
      </c>
      <c r="S25" s="39">
        <f t="shared" si="36"/>
        <v>0.45178438130556658</v>
      </c>
      <c r="T25" s="39">
        <f t="shared" si="36"/>
        <v>0.42410970133521175</v>
      </c>
      <c r="U25" s="39">
        <f t="shared" si="36"/>
        <v>0.44989165383191326</v>
      </c>
      <c r="V25" s="39">
        <f t="shared" si="36"/>
        <v>0.42413553794677999</v>
      </c>
      <c r="W25" s="39">
        <f t="shared" si="36"/>
        <v>0.39444718808540158</v>
      </c>
      <c r="X25" s="39">
        <f t="shared" si="36"/>
        <v>0.3643444262703831</v>
      </c>
      <c r="Y25" s="39">
        <f t="shared" si="36"/>
        <v>0.36294938688521411</v>
      </c>
      <c r="Z25" s="39">
        <f t="shared" si="36"/>
        <v>0.28796912339267117</v>
      </c>
      <c r="AA25" s="39">
        <f t="shared" si="36"/>
        <v>0.3539471180562288</v>
      </c>
      <c r="AB25" s="39">
        <f t="shared" si="36"/>
        <v>0.37014567164454415</v>
      </c>
      <c r="AC25" s="39">
        <f t="shared" si="36"/>
        <v>0.3450519959877501</v>
      </c>
      <c r="AD25" s="39">
        <f t="shared" si="36"/>
        <v>0.3099194650167002</v>
      </c>
      <c r="AE25" s="39">
        <f t="shared" si="36"/>
        <v>0.31448310170701727</v>
      </c>
      <c r="AF25" s="39">
        <f t="shared" si="36"/>
        <v>0.30260039635265373</v>
      </c>
      <c r="AG25" s="39">
        <f t="shared" si="36"/>
        <v>0.22829305135677216</v>
      </c>
      <c r="AH25" s="39">
        <f t="shared" si="36"/>
        <v>0.27001694394386028</v>
      </c>
      <c r="AI25" s="39">
        <f t="shared" si="36"/>
        <v>0.21370777623251444</v>
      </c>
      <c r="AJ25" s="39">
        <f t="shared" si="36"/>
        <v>0.28788511348435591</v>
      </c>
      <c r="AK25" s="39">
        <f t="shared" ref="AK25:BP25" si="37">AK13/AK15</f>
        <v>0.23258644792417998</v>
      </c>
      <c r="AL25" s="39">
        <f t="shared" si="37"/>
        <v>0.24545257688141303</v>
      </c>
      <c r="AM25" s="39">
        <f t="shared" si="37"/>
        <v>0.30679697372236314</v>
      </c>
      <c r="AN25" s="39">
        <f t="shared" si="37"/>
        <v>0.2909494760895987</v>
      </c>
      <c r="AO25" s="39">
        <f t="shared" si="37"/>
        <v>0.29847679624604839</v>
      </c>
      <c r="AP25" s="39">
        <f t="shared" si="37"/>
        <v>0.29342676625936082</v>
      </c>
      <c r="AQ25" s="39">
        <f t="shared" si="37"/>
        <v>0.27774045598232361</v>
      </c>
      <c r="AR25" s="39">
        <f t="shared" si="37"/>
        <v>0.24365311450727659</v>
      </c>
      <c r="AS25" s="39">
        <f t="shared" si="37"/>
        <v>0.24365457762387915</v>
      </c>
      <c r="AT25" s="39">
        <f t="shared" si="37"/>
        <v>0.26846900581841643</v>
      </c>
      <c r="AU25" s="39">
        <f t="shared" si="37"/>
        <v>0.39531122931769214</v>
      </c>
      <c r="AV25" s="39">
        <f t="shared" si="37"/>
        <v>0.43051005575777906</v>
      </c>
      <c r="AW25" s="39">
        <f t="shared" si="37"/>
        <v>0.42096830708143651</v>
      </c>
      <c r="AX25" s="39">
        <f t="shared" si="37"/>
        <v>0.42029008878606283</v>
      </c>
      <c r="AY25" s="39">
        <f t="shared" si="37"/>
        <v>0.3346996843039528</v>
      </c>
      <c r="AZ25" s="39">
        <f t="shared" si="37"/>
        <v>0.36339814054231301</v>
      </c>
      <c r="BA25" s="39">
        <f t="shared" si="37"/>
        <v>0.37279995145139444</v>
      </c>
      <c r="BB25" s="39">
        <f t="shared" si="37"/>
        <v>0.33148582940489923</v>
      </c>
      <c r="BC25" s="39">
        <f t="shared" si="37"/>
        <v>0.40065162358965623</v>
      </c>
      <c r="BD25" s="39">
        <f t="shared" si="37"/>
        <v>0.40660443724452366</v>
      </c>
      <c r="BE25" s="39">
        <f t="shared" si="37"/>
        <v>0.41273657807389708</v>
      </c>
      <c r="BF25" s="39">
        <f t="shared" si="37"/>
        <v>0.37705729887808809</v>
      </c>
      <c r="BG25" s="39">
        <f t="shared" si="37"/>
        <v>0.38902149610145442</v>
      </c>
      <c r="BH25" s="39">
        <f t="shared" si="37"/>
        <v>0.37289973177416885</v>
      </c>
      <c r="BI25" s="39">
        <f t="shared" si="37"/>
        <v>0.35957548427951291</v>
      </c>
      <c r="BJ25" s="39">
        <f t="shared" si="37"/>
        <v>0.36564516009233272</v>
      </c>
      <c r="BK25" s="39">
        <f t="shared" si="37"/>
        <v>0.40630028942823354</v>
      </c>
      <c r="BL25" s="39">
        <f t="shared" si="37"/>
        <v>0.34033169227280724</v>
      </c>
      <c r="BM25" s="39">
        <f t="shared" si="37"/>
        <v>0.35391014596803289</v>
      </c>
      <c r="BN25" s="39">
        <f t="shared" si="37"/>
        <v>0.34984453090773709</v>
      </c>
      <c r="BO25" s="39">
        <f t="shared" si="37"/>
        <v>0.31564454200815389</v>
      </c>
      <c r="BP25" s="39">
        <f t="shared" si="37"/>
        <v>0.37792318840379235</v>
      </c>
      <c r="BQ25" s="39">
        <f t="shared" ref="BQ25:CV25" si="38">BQ13/BQ15</f>
        <v>0.39530225999878305</v>
      </c>
      <c r="BR25" s="39">
        <f t="shared" si="38"/>
        <v>0.33996934148166902</v>
      </c>
      <c r="BS25" s="39">
        <f t="shared" si="38"/>
        <v>0.36449423528620584</v>
      </c>
      <c r="BT25" s="39">
        <f t="shared" si="38"/>
        <v>0.35122802125402247</v>
      </c>
      <c r="BU25" s="39">
        <f t="shared" si="38"/>
        <v>0.37315897465065723</v>
      </c>
      <c r="BV25" s="39">
        <f t="shared" si="38"/>
        <v>0.35547798546254972</v>
      </c>
      <c r="BW25" s="39">
        <f t="shared" si="38"/>
        <v>0.40403565420738613</v>
      </c>
      <c r="BX25" s="39">
        <f t="shared" si="38"/>
        <v>0.35575181307140846</v>
      </c>
      <c r="BY25" s="39">
        <f t="shared" si="38"/>
        <v>0.41172157100203988</v>
      </c>
      <c r="BZ25" s="39">
        <f t="shared" si="38"/>
        <v>0.323551562938102</v>
      </c>
      <c r="CA25" s="39">
        <f t="shared" si="38"/>
        <v>0.33163971765268896</v>
      </c>
      <c r="CB25" s="39">
        <f t="shared" si="38"/>
        <v>0.36669499552332346</v>
      </c>
      <c r="CC25" s="39">
        <f t="shared" si="38"/>
        <v>0.31789057577974617</v>
      </c>
      <c r="CD25" s="39">
        <f t="shared" si="38"/>
        <v>0.31807528473420699</v>
      </c>
      <c r="CE25" s="39">
        <f t="shared" si="38"/>
        <v>0.35432112115976655</v>
      </c>
      <c r="CF25" s="39">
        <f t="shared" si="38"/>
        <v>0.35781649682990718</v>
      </c>
      <c r="CG25" s="39">
        <f t="shared" si="38"/>
        <v>0.3721313177038863</v>
      </c>
      <c r="CH25" s="39">
        <f t="shared" si="38"/>
        <v>0.3348260188775119</v>
      </c>
      <c r="CI25" s="39">
        <f t="shared" si="38"/>
        <v>0.36580182333758599</v>
      </c>
      <c r="CJ25" s="39">
        <f t="shared" si="38"/>
        <v>0.36475833871601149</v>
      </c>
      <c r="CK25" s="39">
        <f t="shared" si="38"/>
        <v>0.41515619937695103</v>
      </c>
      <c r="CL25" s="39">
        <f t="shared" si="38"/>
        <v>0.47398097949656037</v>
      </c>
      <c r="CM25" s="39">
        <f t="shared" si="38"/>
        <v>0.44747521430850329</v>
      </c>
      <c r="CN25" s="39">
        <f t="shared" si="38"/>
        <v>0.43955179830197921</v>
      </c>
      <c r="CO25" s="39">
        <f t="shared" si="38"/>
        <v>0.37593317515009622</v>
      </c>
      <c r="CP25" s="39">
        <f t="shared" si="38"/>
        <v>0.36542201340231001</v>
      </c>
      <c r="CQ25" s="39">
        <f t="shared" si="38"/>
        <v>0.43250988653934686</v>
      </c>
      <c r="CR25" s="39">
        <f t="shared" si="38"/>
        <v>0.37974239811248661</v>
      </c>
      <c r="CS25" s="39">
        <f t="shared" si="38"/>
        <v>0.37143655127760644</v>
      </c>
      <c r="CT25" s="39">
        <f t="shared" si="38"/>
        <v>0.41280583854256103</v>
      </c>
      <c r="CU25" s="39">
        <f t="shared" si="38"/>
        <v>0.34394505553237981</v>
      </c>
      <c r="CV25" s="39">
        <f t="shared" si="38"/>
        <v>0.33196980705972517</v>
      </c>
      <c r="CW25" s="39">
        <f t="shared" ref="CW25:EB25" si="39">CW13/CW15</f>
        <v>0.37649746701018816</v>
      </c>
      <c r="CX25" s="39">
        <f t="shared" si="39"/>
        <v>0.4039012880402062</v>
      </c>
      <c r="CY25" s="39">
        <f t="shared" si="39"/>
        <v>0.46893641458387358</v>
      </c>
      <c r="CZ25" s="39">
        <f t="shared" si="39"/>
        <v>0.49375607303528091</v>
      </c>
      <c r="DA25" s="39">
        <f t="shared" si="39"/>
        <v>0.37241496500056637</v>
      </c>
      <c r="DB25" s="39">
        <f t="shared" si="39"/>
        <v>0.45522124853614188</v>
      </c>
      <c r="DC25" s="39">
        <f t="shared" si="39"/>
        <v>0.40475065830898771</v>
      </c>
      <c r="DD25" s="39">
        <f t="shared" si="39"/>
        <v>0.42718232886273944</v>
      </c>
      <c r="DE25" s="39">
        <f t="shared" si="39"/>
        <v>0.45742217761435561</v>
      </c>
      <c r="DF25" s="39">
        <f t="shared" si="39"/>
        <v>0.41844414206034991</v>
      </c>
      <c r="DG25" s="39">
        <f t="shared" si="39"/>
        <v>0.40476945476548432</v>
      </c>
      <c r="DH25" s="39">
        <f t="shared" si="39"/>
        <v>0.41341356542376584</v>
      </c>
      <c r="DI25" s="39">
        <f t="shared" si="39"/>
        <v>0.39334100186268328</v>
      </c>
      <c r="DJ25" s="39">
        <f t="shared" si="39"/>
        <v>0.41512465795951614</v>
      </c>
      <c r="DK25" s="39">
        <f t="shared" si="39"/>
        <v>0.40778507318440227</v>
      </c>
      <c r="DL25" s="39">
        <f t="shared" si="39"/>
        <v>0.41301411809241695</v>
      </c>
      <c r="DM25" s="39">
        <f t="shared" si="39"/>
        <v>0.44981419303704567</v>
      </c>
      <c r="DN25" s="39">
        <f t="shared" si="39"/>
        <v>0.43287220739695897</v>
      </c>
      <c r="DO25" s="39">
        <f t="shared" si="39"/>
        <v>0.36824367743523168</v>
      </c>
      <c r="DP25" s="39">
        <f t="shared" si="39"/>
        <v>0.4451547950375197</v>
      </c>
      <c r="DQ25" s="39">
        <f t="shared" si="39"/>
        <v>0.34652752790676994</v>
      </c>
      <c r="DR25" s="39">
        <f t="shared" si="39"/>
        <v>0.38115941550979721</v>
      </c>
      <c r="DS25" s="39">
        <f t="shared" si="39"/>
        <v>0.43612351220163975</v>
      </c>
      <c r="DT25" s="39">
        <f t="shared" si="39"/>
        <v>0.43552760877168534</v>
      </c>
      <c r="DU25" s="39">
        <f t="shared" si="39"/>
        <v>0.41431998207453646</v>
      </c>
      <c r="DV25" s="39">
        <f t="shared" si="39"/>
        <v>0.42968782086006208</v>
      </c>
      <c r="DW25" s="39">
        <f t="shared" si="39"/>
        <v>0.37092644165961913</v>
      </c>
      <c r="DX25" s="39">
        <f t="shared" si="39"/>
        <v>0.36456925170010024</v>
      </c>
      <c r="DY25" s="39">
        <f t="shared" si="39"/>
        <v>0.39336807158068249</v>
      </c>
      <c r="DZ25" s="39">
        <f t="shared" si="39"/>
        <v>0.37574421766920785</v>
      </c>
      <c r="EA25" s="39">
        <f t="shared" si="39"/>
        <v>0.30014917051266493</v>
      </c>
      <c r="EB25" s="39">
        <f t="shared" si="39"/>
        <v>0.27177325121970936</v>
      </c>
      <c r="EC25" s="39">
        <f t="shared" ref="EC25:FH25" si="40">EC13/EC15</f>
        <v>0.33097664791023085</v>
      </c>
      <c r="ED25" s="39">
        <f t="shared" si="40"/>
        <v>0.28995159516409252</v>
      </c>
      <c r="EE25" s="39">
        <f t="shared" si="40"/>
        <v>0.3024055321421914</v>
      </c>
      <c r="EF25" s="39">
        <f t="shared" si="40"/>
        <v>0.36307165931320901</v>
      </c>
      <c r="EG25" s="39">
        <f t="shared" si="40"/>
        <v>0.32594017254152235</v>
      </c>
      <c r="EH25" s="39">
        <f t="shared" si="40"/>
        <v>0.37605507917473913</v>
      </c>
      <c r="EI25" s="39">
        <f t="shared" si="40"/>
        <v>0.40838773823810448</v>
      </c>
      <c r="EJ25" s="39">
        <f t="shared" si="40"/>
        <v>0.36046048251606239</v>
      </c>
      <c r="EK25" s="39">
        <f t="shared" si="40"/>
        <v>0.37450931050556091</v>
      </c>
      <c r="EL25" s="39">
        <f t="shared" si="40"/>
        <v>0.36139392429062961</v>
      </c>
      <c r="EM25" s="39">
        <f t="shared" si="40"/>
        <v>0.37366232358292445</v>
      </c>
      <c r="EN25" s="39">
        <f t="shared" si="40"/>
        <v>0.37515878045472939</v>
      </c>
      <c r="EO25" s="39">
        <f t="shared" si="40"/>
        <v>0.40016012231978287</v>
      </c>
      <c r="EP25" s="39">
        <f t="shared" si="40"/>
        <v>0.45404457094162426</v>
      </c>
      <c r="EQ25" s="39">
        <f t="shared" si="40"/>
        <v>0.3874694159542339</v>
      </c>
      <c r="ER25" s="39">
        <f t="shared" si="40"/>
        <v>0.474857266529922</v>
      </c>
      <c r="ES25" s="39">
        <f t="shared" si="40"/>
        <v>0.36095552937504022</v>
      </c>
      <c r="ET25" s="39">
        <f t="shared" si="40"/>
        <v>0.34070281090847576</v>
      </c>
      <c r="EU25" s="39">
        <f t="shared" si="40"/>
        <v>0.39653489226630684</v>
      </c>
      <c r="EV25" s="39">
        <f t="shared" si="40"/>
        <v>0.39918095284320104</v>
      </c>
      <c r="EW25" s="39">
        <f t="shared" si="40"/>
        <v>0.40882145202379505</v>
      </c>
      <c r="EX25" s="39">
        <f t="shared" si="40"/>
        <v>0.42692804906811244</v>
      </c>
      <c r="EY25" s="39">
        <f t="shared" si="40"/>
        <v>0.40377841473577997</v>
      </c>
      <c r="EZ25" s="39">
        <f t="shared" si="40"/>
        <v>0.36913662291700461</v>
      </c>
      <c r="FA25" s="39">
        <f t="shared" si="40"/>
        <v>0.37162898378618586</v>
      </c>
      <c r="FB25" s="39">
        <f t="shared" si="40"/>
        <v>0.37858640924550979</v>
      </c>
      <c r="FC25" s="39">
        <f t="shared" si="40"/>
        <v>0.35790440455126338</v>
      </c>
      <c r="FD25" s="39">
        <f t="shared" si="40"/>
        <v>0.33171814096273095</v>
      </c>
      <c r="FE25" s="39">
        <f t="shared" si="40"/>
        <v>0.34518184653460182</v>
      </c>
      <c r="FF25" s="39">
        <f t="shared" si="40"/>
        <v>0.37941926953467392</v>
      </c>
      <c r="FG25" s="39">
        <f t="shared" si="40"/>
        <v>0.36950055167492507</v>
      </c>
      <c r="FH25" s="39">
        <f t="shared" si="40"/>
        <v>0.34040169313879176</v>
      </c>
      <c r="FI25" s="39">
        <f t="shared" ref="FI25:GD25" si="41">FI13/FI15</f>
        <v>0.37066552065122088</v>
      </c>
      <c r="FJ25" s="39">
        <f t="shared" si="41"/>
        <v>0.30583315111423615</v>
      </c>
      <c r="FK25" s="39">
        <f t="shared" si="41"/>
        <v>0.35643433614108855</v>
      </c>
      <c r="FL25" s="39">
        <f t="shared" si="41"/>
        <v>0.31774723381452596</v>
      </c>
      <c r="FM25" s="39">
        <f t="shared" si="41"/>
        <v>0.31336258908656878</v>
      </c>
      <c r="FN25" s="39">
        <f t="shared" si="41"/>
        <v>0.38155286672503208</v>
      </c>
      <c r="FO25" s="39">
        <f t="shared" si="41"/>
        <v>0.39930609891801833</v>
      </c>
      <c r="FP25" s="39">
        <f t="shared" si="41"/>
        <v>0.33348748672303719</v>
      </c>
      <c r="FQ25" s="39">
        <f t="shared" si="41"/>
        <v>0.40347027596326362</v>
      </c>
      <c r="FR25" s="39">
        <f t="shared" si="41"/>
        <v>0.40798245864308108</v>
      </c>
      <c r="FS25" s="39">
        <f t="shared" si="41"/>
        <v>0.34455726258742136</v>
      </c>
      <c r="FT25" s="39">
        <f t="shared" si="41"/>
        <v>0.42047125686604608</v>
      </c>
      <c r="FU25" s="39">
        <f t="shared" si="41"/>
        <v>0.34891541242519775</v>
      </c>
      <c r="FV25" s="39">
        <f t="shared" si="41"/>
        <v>0.43568748644857069</v>
      </c>
      <c r="FW25" s="39">
        <f t="shared" si="41"/>
        <v>0.4355323693201712</v>
      </c>
      <c r="FX25" s="39">
        <f t="shared" si="41"/>
        <v>0.38930491916542542</v>
      </c>
      <c r="FY25" s="39">
        <f t="shared" si="41"/>
        <v>0.39015279032826006</v>
      </c>
      <c r="FZ25" s="39">
        <f t="shared" si="41"/>
        <v>0.37171403279709558</v>
      </c>
      <c r="GA25" s="39">
        <f t="shared" si="41"/>
        <v>0.37573783540013433</v>
      </c>
      <c r="GB25" s="39">
        <f t="shared" si="41"/>
        <v>0.37283767480486224</v>
      </c>
      <c r="GC25" s="39">
        <f t="shared" si="41"/>
        <v>0.33878015208413076</v>
      </c>
      <c r="GD25" s="39">
        <f t="shared" si="41"/>
        <v>0.34107888117956603</v>
      </c>
    </row>
    <row r="26" spans="2:186" s="36" customFormat="1" ht="12.75" customHeight="1" x14ac:dyDescent="0.25">
      <c r="C26" s="64" t="s">
        <v>97</v>
      </c>
      <c r="D26" s="37" t="s">
        <v>104</v>
      </c>
      <c r="E26" s="39">
        <f t="shared" ref="E26:AJ26" si="42">E20/E21</f>
        <v>1</v>
      </c>
      <c r="F26" s="39">
        <f t="shared" si="42"/>
        <v>0.99526639137878936</v>
      </c>
      <c r="G26" s="39">
        <f t="shared" si="42"/>
        <v>1.0240828038532486</v>
      </c>
      <c r="H26" s="39">
        <f t="shared" si="42"/>
        <v>1.031920460491889</v>
      </c>
      <c r="I26" s="39">
        <f t="shared" si="42"/>
        <v>1.0988641631896152</v>
      </c>
      <c r="J26" s="39">
        <f t="shared" si="42"/>
        <v>1.1614152202937249</v>
      </c>
      <c r="K26" s="39">
        <f t="shared" si="42"/>
        <v>1.197786269600738</v>
      </c>
      <c r="L26" s="39">
        <f t="shared" si="42"/>
        <v>1.2539389638041163</v>
      </c>
      <c r="M26" s="39">
        <f t="shared" si="42"/>
        <v>1.3125299281723863</v>
      </c>
      <c r="N26" s="39">
        <f t="shared" si="42"/>
        <v>1.2647189678184785</v>
      </c>
      <c r="O26" s="39">
        <f t="shared" si="42"/>
        <v>0.84710412321514528</v>
      </c>
      <c r="P26" s="39">
        <f t="shared" si="42"/>
        <v>0.92147742818057454</v>
      </c>
      <c r="Q26" s="39">
        <f t="shared" si="42"/>
        <v>1.0173524522028261</v>
      </c>
      <c r="R26" s="39">
        <f t="shared" si="42"/>
        <v>0.97968171354218803</v>
      </c>
      <c r="S26" s="39">
        <f t="shared" si="42"/>
        <v>1.2095956312573137</v>
      </c>
      <c r="T26" s="39">
        <f t="shared" si="42"/>
        <v>1.0748031496062993</v>
      </c>
      <c r="U26" s="39">
        <f t="shared" si="42"/>
        <v>1.3229231730168645</v>
      </c>
      <c r="V26" s="39">
        <f t="shared" si="42"/>
        <v>1.2211784799316823</v>
      </c>
      <c r="W26" s="39">
        <f t="shared" si="42"/>
        <v>1.3200551555078905</v>
      </c>
      <c r="X26" s="39">
        <f t="shared" si="42"/>
        <v>1.265634132086499</v>
      </c>
      <c r="Y26" s="39">
        <f t="shared" si="42"/>
        <v>1.3100984439504604</v>
      </c>
      <c r="Z26" s="39">
        <f t="shared" si="42"/>
        <v>1.108668653750621</v>
      </c>
      <c r="AA26" s="39">
        <f t="shared" si="42"/>
        <v>1.172659857282776</v>
      </c>
      <c r="AB26" s="39">
        <f t="shared" si="42"/>
        <v>1.2786004882017898</v>
      </c>
      <c r="AC26" s="39">
        <f t="shared" si="42"/>
        <v>1.1864778037383179</v>
      </c>
      <c r="AD26" s="39">
        <f t="shared" si="42"/>
        <v>1.0980746866520221</v>
      </c>
      <c r="AE26" s="39">
        <f t="shared" si="42"/>
        <v>0.98760330578512401</v>
      </c>
      <c r="AF26" s="39">
        <f t="shared" si="42"/>
        <v>0.93694156310978738</v>
      </c>
      <c r="AG26" s="39">
        <f t="shared" si="42"/>
        <v>0.8106691168522322</v>
      </c>
      <c r="AH26" s="39">
        <f t="shared" si="42"/>
        <v>0.8853328565468741</v>
      </c>
      <c r="AI26" s="39">
        <f t="shared" si="42"/>
        <v>0.83843201754385965</v>
      </c>
      <c r="AJ26" s="39">
        <f t="shared" si="42"/>
        <v>0.94701898818218022</v>
      </c>
      <c r="AK26" s="39">
        <f t="shared" ref="AK26:BP26" si="43">AK20/AK21</f>
        <v>0.98335246842709534</v>
      </c>
      <c r="AL26" s="39">
        <f t="shared" si="43"/>
        <v>0.92433158500703605</v>
      </c>
      <c r="AM26" s="39">
        <f t="shared" si="43"/>
        <v>1.0763308763308763</v>
      </c>
      <c r="AN26" s="39">
        <f t="shared" si="43"/>
        <v>1.0387208026336416</v>
      </c>
      <c r="AO26" s="39">
        <f t="shared" si="43"/>
        <v>1.0461339581481781</v>
      </c>
      <c r="AP26" s="39">
        <f t="shared" si="43"/>
        <v>1.0124933343490516</v>
      </c>
      <c r="AQ26" s="39">
        <f t="shared" si="43"/>
        <v>1.0036393964667527</v>
      </c>
      <c r="AR26" s="39">
        <f t="shared" si="43"/>
        <v>0.96557142857142852</v>
      </c>
      <c r="AS26" s="39">
        <f t="shared" si="43"/>
        <v>0.87432675044883312</v>
      </c>
      <c r="AT26" s="39">
        <f t="shared" si="43"/>
        <v>0.94998282377189969</v>
      </c>
      <c r="AU26" s="39">
        <f t="shared" si="43"/>
        <v>1.0874968721327885</v>
      </c>
      <c r="AV26" s="39">
        <f t="shared" si="43"/>
        <v>1.1015444700869874</v>
      </c>
      <c r="AW26" s="39">
        <f t="shared" si="43"/>
        <v>1.2133737286301665</v>
      </c>
      <c r="AX26" s="39">
        <f t="shared" si="43"/>
        <v>1.1295247239558328</v>
      </c>
      <c r="AY26" s="39">
        <f t="shared" si="43"/>
        <v>1.0827660336796847</v>
      </c>
      <c r="AZ26" s="39">
        <f t="shared" si="43"/>
        <v>1.1030102181717756</v>
      </c>
      <c r="BA26" s="39">
        <f t="shared" si="43"/>
        <v>1.0945221221988124</v>
      </c>
      <c r="BB26" s="39">
        <f t="shared" si="43"/>
        <v>0.9933281344770819</v>
      </c>
      <c r="BC26" s="39">
        <f t="shared" si="43"/>
        <v>1.0486859519757987</v>
      </c>
      <c r="BD26" s="39">
        <f t="shared" si="43"/>
        <v>1.0495337995337994</v>
      </c>
      <c r="BE26" s="39">
        <f t="shared" si="43"/>
        <v>1.0823939331830292</v>
      </c>
      <c r="BF26" s="39">
        <f t="shared" si="43"/>
        <v>1.015091627739849</v>
      </c>
      <c r="BG26" s="39">
        <f t="shared" si="43"/>
        <v>0.93459983831851234</v>
      </c>
      <c r="BH26" s="39">
        <f t="shared" si="43"/>
        <v>0.89123289765344338</v>
      </c>
      <c r="BI26" s="39">
        <f t="shared" si="43"/>
        <v>1.0243619489559164</v>
      </c>
      <c r="BJ26" s="39">
        <f t="shared" si="43"/>
        <v>1.0812917594654787</v>
      </c>
      <c r="BK26" s="39">
        <f t="shared" si="43"/>
        <v>1.0779808374733855</v>
      </c>
      <c r="BL26" s="39">
        <f t="shared" si="43"/>
        <v>1.0735926934223237</v>
      </c>
      <c r="BM26" s="39">
        <f t="shared" si="43"/>
        <v>1.0570028372452929</v>
      </c>
      <c r="BN26" s="39">
        <f t="shared" si="43"/>
        <v>1.0992104040873201</v>
      </c>
      <c r="BO26" s="39">
        <f t="shared" si="43"/>
        <v>1.1308981687820947</v>
      </c>
      <c r="BP26" s="39">
        <f t="shared" si="43"/>
        <v>1.1668744804655029</v>
      </c>
      <c r="BQ26" s="39">
        <f t="shared" ref="BQ26:CV26" si="44">BQ20/BQ21</f>
        <v>1.095565749235474</v>
      </c>
      <c r="BR26" s="39">
        <f t="shared" si="44"/>
        <v>1.0940769990128334</v>
      </c>
      <c r="BS26" s="39">
        <f t="shared" si="44"/>
        <v>1.0074800103172556</v>
      </c>
      <c r="BT26" s="39">
        <f t="shared" si="44"/>
        <v>1.0014352047277331</v>
      </c>
      <c r="BU26" s="39">
        <f t="shared" si="44"/>
        <v>1.0015254237288136</v>
      </c>
      <c r="BV26" s="39">
        <f t="shared" si="44"/>
        <v>0.96076402705929176</v>
      </c>
      <c r="BW26" s="39">
        <f t="shared" si="44"/>
        <v>1.3556070129010915</v>
      </c>
      <c r="BX26" s="39">
        <f t="shared" si="44"/>
        <v>1.2382210104796798</v>
      </c>
      <c r="BY26" s="39">
        <f t="shared" si="44"/>
        <v>1.2730733519034354</v>
      </c>
      <c r="BZ26" s="39">
        <f t="shared" si="44"/>
        <v>1.2208894630005533</v>
      </c>
      <c r="CA26" s="39">
        <f t="shared" si="44"/>
        <v>1.1780846011784363</v>
      </c>
      <c r="CB26" s="39">
        <f t="shared" si="44"/>
        <v>1.3308777754720895</v>
      </c>
      <c r="CC26" s="39">
        <f t="shared" si="44"/>
        <v>1.3332650762772602</v>
      </c>
      <c r="CD26" s="39">
        <f t="shared" si="44"/>
        <v>1.1497373029772329</v>
      </c>
      <c r="CE26" s="39">
        <f t="shared" si="44"/>
        <v>1.1218380134601995</v>
      </c>
      <c r="CF26" s="39">
        <f t="shared" si="44"/>
        <v>1.2054744190318729</v>
      </c>
      <c r="CG26" s="39">
        <f t="shared" si="44"/>
        <v>1.1959118909837598</v>
      </c>
      <c r="CH26" s="39">
        <f t="shared" si="44"/>
        <v>1.1037131882202305</v>
      </c>
      <c r="CI26" s="39">
        <f t="shared" si="44"/>
        <v>1.116121475780139</v>
      </c>
      <c r="CJ26" s="39">
        <f t="shared" si="44"/>
        <v>1.121823421535237</v>
      </c>
      <c r="CK26" s="39">
        <f t="shared" si="44"/>
        <v>1.0262616225424088</v>
      </c>
      <c r="CL26" s="39">
        <f t="shared" si="44"/>
        <v>1.0966038925222599</v>
      </c>
      <c r="CM26" s="39">
        <f t="shared" si="44"/>
        <v>1.2091424324073212</v>
      </c>
      <c r="CN26" s="39">
        <f t="shared" si="44"/>
        <v>1.1272170703160169</v>
      </c>
      <c r="CO26" s="39">
        <f t="shared" si="44"/>
        <v>1.1283966168796113</v>
      </c>
      <c r="CP26" s="39">
        <f t="shared" si="44"/>
        <v>1.1036118205034657</v>
      </c>
      <c r="CQ26" s="39">
        <f t="shared" si="44"/>
        <v>1.214439777500284</v>
      </c>
      <c r="CR26" s="39">
        <f t="shared" si="44"/>
        <v>1.1149273447820343</v>
      </c>
      <c r="CS26" s="39">
        <f t="shared" si="44"/>
        <v>1.0863379285966774</v>
      </c>
      <c r="CT26" s="39">
        <f t="shared" si="44"/>
        <v>1.032883043014575</v>
      </c>
      <c r="CU26" s="39">
        <f t="shared" si="44"/>
        <v>0.86957440811724918</v>
      </c>
      <c r="CV26" s="39">
        <f t="shared" si="44"/>
        <v>0.86280025968405094</v>
      </c>
      <c r="CW26" s="39">
        <f t="shared" ref="CW26:EB26" si="45">CW20/CW21</f>
        <v>0.89077616128794024</v>
      </c>
      <c r="CX26" s="39">
        <f t="shared" si="45"/>
        <v>0.95872691685813971</v>
      </c>
      <c r="CY26" s="39">
        <f t="shared" si="45"/>
        <v>1.186923076923077</v>
      </c>
      <c r="CZ26" s="39">
        <f t="shared" si="45"/>
        <v>1.2145568207189106</v>
      </c>
      <c r="DA26" s="39">
        <f t="shared" si="45"/>
        <v>1.052899551259924</v>
      </c>
      <c r="DB26" s="39">
        <f t="shared" si="45"/>
        <v>1.0927479492915735</v>
      </c>
      <c r="DC26" s="39">
        <f t="shared" si="45"/>
        <v>1.205511642811365</v>
      </c>
      <c r="DD26" s="39">
        <f t="shared" si="45"/>
        <v>1.1701708959088555</v>
      </c>
      <c r="DE26" s="39">
        <f t="shared" si="45"/>
        <v>1.2481159420289853</v>
      </c>
      <c r="DF26" s="39">
        <f t="shared" si="45"/>
        <v>1.2109895069389596</v>
      </c>
      <c r="DG26" s="39">
        <f t="shared" si="45"/>
        <v>1.1886018405588203</v>
      </c>
      <c r="DH26" s="39">
        <f t="shared" si="45"/>
        <v>1.1838243407260289</v>
      </c>
      <c r="DI26" s="39">
        <f t="shared" si="45"/>
        <v>1.2115072933549433</v>
      </c>
      <c r="DJ26" s="39">
        <f t="shared" si="45"/>
        <v>1.2457525723857381</v>
      </c>
      <c r="DK26" s="39">
        <f t="shared" si="45"/>
        <v>1.1565038449041483</v>
      </c>
      <c r="DL26" s="39">
        <f t="shared" si="45"/>
        <v>1.1674776507864659</v>
      </c>
      <c r="DM26" s="39">
        <f t="shared" si="45"/>
        <v>0.85533144609577727</v>
      </c>
      <c r="DN26" s="39">
        <f t="shared" si="45"/>
        <v>0.77692028797845336</v>
      </c>
      <c r="DO26" s="39">
        <f t="shared" si="45"/>
        <v>0.75758787939396965</v>
      </c>
      <c r="DP26" s="39">
        <f t="shared" si="45"/>
        <v>0.79971526195899778</v>
      </c>
      <c r="DQ26" s="39">
        <f t="shared" si="45"/>
        <v>0.73415446423851571</v>
      </c>
      <c r="DR26" s="39">
        <f t="shared" si="45"/>
        <v>0.76997230507030257</v>
      </c>
      <c r="DS26" s="39">
        <f t="shared" si="45"/>
        <v>0.86915592620672222</v>
      </c>
      <c r="DT26" s="39">
        <f t="shared" si="45"/>
        <v>0.88727519511367481</v>
      </c>
      <c r="DU26" s="39">
        <f t="shared" si="45"/>
        <v>0.8171778366780259</v>
      </c>
      <c r="DV26" s="39">
        <f t="shared" si="45"/>
        <v>0.84937697720963279</v>
      </c>
      <c r="DW26" s="39">
        <f t="shared" si="45"/>
        <v>0.74288507495111877</v>
      </c>
      <c r="DX26" s="39">
        <f t="shared" si="45"/>
        <v>0.76525742518668238</v>
      </c>
      <c r="DY26" s="39">
        <f t="shared" si="45"/>
        <v>0.78228738303832168</v>
      </c>
      <c r="DZ26" s="39">
        <f t="shared" si="45"/>
        <v>0.75277825269276799</v>
      </c>
      <c r="EA26" s="39">
        <f t="shared" si="45"/>
        <v>0.91440190438405089</v>
      </c>
      <c r="EB26" s="39">
        <f t="shared" si="45"/>
        <v>0.84730553062863079</v>
      </c>
      <c r="EC26" s="39">
        <f t="shared" ref="EC26:FH26" si="46">EC20/EC21</f>
        <v>0.90985847925161922</v>
      </c>
      <c r="ED26" s="39">
        <f t="shared" si="46"/>
        <v>0.94840534979423863</v>
      </c>
      <c r="EE26" s="39">
        <f t="shared" si="46"/>
        <v>0.92849071832122676</v>
      </c>
      <c r="EF26" s="39">
        <f t="shared" si="46"/>
        <v>1.0644274209389117</v>
      </c>
      <c r="EG26" s="39">
        <f t="shared" si="46"/>
        <v>1.0660450660450662</v>
      </c>
      <c r="EH26" s="39">
        <f t="shared" si="46"/>
        <v>1.0966039308285298</v>
      </c>
      <c r="EI26" s="39">
        <f t="shared" si="46"/>
        <v>1.1038761953427259</v>
      </c>
      <c r="EJ26" s="39">
        <f t="shared" si="46"/>
        <v>1.1261529522841165</v>
      </c>
      <c r="EK26" s="39">
        <f t="shared" si="46"/>
        <v>1.0012970969734405</v>
      </c>
      <c r="EL26" s="39">
        <f t="shared" si="46"/>
        <v>1.0915503094861092</v>
      </c>
      <c r="EM26" s="39">
        <f t="shared" si="46"/>
        <v>1.0701452467818544</v>
      </c>
      <c r="EN26" s="39">
        <f t="shared" si="46"/>
        <v>1.0809588746142251</v>
      </c>
      <c r="EO26" s="39">
        <f t="shared" si="46"/>
        <v>0.83126975763962063</v>
      </c>
      <c r="EP26" s="39">
        <f t="shared" si="46"/>
        <v>0.93086419753086413</v>
      </c>
      <c r="EQ26" s="39">
        <f t="shared" si="46"/>
        <v>0.94707394525933764</v>
      </c>
      <c r="ER26" s="39">
        <f t="shared" si="46"/>
        <v>1.0160152008686212</v>
      </c>
      <c r="ES26" s="39">
        <f t="shared" si="46"/>
        <v>0.9694390402075227</v>
      </c>
      <c r="ET26" s="39">
        <f t="shared" si="46"/>
        <v>0.96807714689500379</v>
      </c>
      <c r="EU26" s="39">
        <f t="shared" si="46"/>
        <v>0.98625928138602026</v>
      </c>
      <c r="EV26" s="39">
        <f t="shared" si="46"/>
        <v>1.0390870185449357</v>
      </c>
      <c r="EW26" s="39">
        <f t="shared" si="46"/>
        <v>1.0426147704590818</v>
      </c>
      <c r="EX26" s="39">
        <f t="shared" si="46"/>
        <v>1.0459534311211407</v>
      </c>
      <c r="EY26" s="39">
        <f t="shared" si="46"/>
        <v>1.073722456633849</v>
      </c>
      <c r="EZ26" s="39">
        <f t="shared" si="46"/>
        <v>0.99633699633699635</v>
      </c>
      <c r="FA26" s="39">
        <f t="shared" si="46"/>
        <v>0.93835232579861749</v>
      </c>
      <c r="FB26" s="39">
        <f t="shared" si="46"/>
        <v>0.95573363861858429</v>
      </c>
      <c r="FC26" s="39">
        <f t="shared" si="46"/>
        <v>0.84360346080179649</v>
      </c>
      <c r="FD26" s="39">
        <f t="shared" si="46"/>
        <v>0.83403190914007574</v>
      </c>
      <c r="FE26" s="39">
        <f t="shared" si="46"/>
        <v>0.82619868803678909</v>
      </c>
      <c r="FF26" s="39">
        <f t="shared" si="46"/>
        <v>0.85767702734283702</v>
      </c>
      <c r="FG26" s="39">
        <f t="shared" si="46"/>
        <v>0.93595474865431982</v>
      </c>
      <c r="FH26" s="39">
        <f t="shared" si="46"/>
        <v>0.89125524362697639</v>
      </c>
      <c r="FI26" s="39">
        <f t="shared" ref="FI26:GD26" si="47">FI20/FI21</f>
        <v>0.94097565358009172</v>
      </c>
      <c r="FJ26" s="39">
        <f t="shared" si="47"/>
        <v>0.80192962542565271</v>
      </c>
      <c r="FK26" s="39">
        <f t="shared" si="47"/>
        <v>0.81914893617021278</v>
      </c>
      <c r="FL26" s="39">
        <f t="shared" si="47"/>
        <v>0.72278984398898738</v>
      </c>
      <c r="FM26" s="39">
        <f t="shared" si="47"/>
        <v>0.74689728016899926</v>
      </c>
      <c r="FN26" s="39">
        <f t="shared" si="47"/>
        <v>0.89460637661338582</v>
      </c>
      <c r="FO26" s="39">
        <f t="shared" si="47"/>
        <v>0.82236998337686995</v>
      </c>
      <c r="FP26" s="39">
        <f t="shared" si="47"/>
        <v>0.76021015761821364</v>
      </c>
      <c r="FQ26" s="39">
        <f t="shared" si="47"/>
        <v>1.1414625327668804</v>
      </c>
      <c r="FR26" s="39">
        <f t="shared" si="47"/>
        <v>1.0828176655081803</v>
      </c>
      <c r="FS26" s="39">
        <f t="shared" si="47"/>
        <v>1.0635210216435858</v>
      </c>
      <c r="FT26" s="39">
        <f t="shared" si="47"/>
        <v>1.0664770418529055</v>
      </c>
      <c r="FU26" s="39">
        <f t="shared" si="47"/>
        <v>1.0751942518171942</v>
      </c>
      <c r="FV26" s="39">
        <f t="shared" si="47"/>
        <v>1.2082818294190358</v>
      </c>
      <c r="FW26" s="39">
        <f t="shared" si="47"/>
        <v>1.1861407249466951</v>
      </c>
      <c r="FX26" s="39">
        <f t="shared" si="47"/>
        <v>1.0984934086629001</v>
      </c>
      <c r="FY26" s="39">
        <f t="shared" si="47"/>
        <v>1.1059943651024968</v>
      </c>
      <c r="FZ26" s="39">
        <f t="shared" si="47"/>
        <v>1.0636036036036036</v>
      </c>
      <c r="GA26" s="39">
        <f t="shared" si="47"/>
        <v>1.1677295272800889</v>
      </c>
      <c r="GB26" s="39">
        <f t="shared" si="47"/>
        <v>1.1041417944714849</v>
      </c>
      <c r="GC26" s="39">
        <f t="shared" si="47"/>
        <v>0.94896460566896756</v>
      </c>
      <c r="GD26" s="39">
        <f t="shared" si="47"/>
        <v>0.94387271002116624</v>
      </c>
    </row>
    <row r="27" spans="2:186" s="36" customFormat="1" ht="12.75" customHeight="1" x14ac:dyDescent="0.25"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</row>
    <row r="28" spans="2:186" s="36" customFormat="1" ht="12.75" customHeight="1" x14ac:dyDescent="0.25">
      <c r="C28" s="90" t="s">
        <v>98</v>
      </c>
      <c r="D28" s="36" t="s">
        <v>141</v>
      </c>
      <c r="E28" s="70"/>
      <c r="F28" s="7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0"/>
      <c r="T28" s="70"/>
      <c r="U28" s="70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118">
        <f>AH28/'Input|Benchmarking Data'!AI27*'Input|Benchmarking Data'!AH27</f>
        <v>11138.91552422898</v>
      </c>
      <c r="AH28" s="118">
        <f>AI28/'Input|Benchmarking Data'!AJ27*'Input|Benchmarking Data'!AI27</f>
        <v>11564.635920898208</v>
      </c>
      <c r="AI28" s="118">
        <f>AJ28/'Input|Benchmarking Data'!AK27*'Input|Benchmarking Data'!AJ27</f>
        <v>12077.505440653338</v>
      </c>
      <c r="AJ28" s="73">
        <v>12378.745836201999</v>
      </c>
      <c r="AK28" s="73">
        <v>12017.9092094424</v>
      </c>
      <c r="AL28" s="73">
        <v>13803.610272112399</v>
      </c>
      <c r="AM28" s="73">
        <v>14930.53759</v>
      </c>
      <c r="AN28" s="73">
        <v>15557.8343</v>
      </c>
      <c r="AO28" s="73">
        <v>18289.329409999998</v>
      </c>
      <c r="AP28" s="73">
        <v>17883.082561418501</v>
      </c>
      <c r="AQ28" s="73">
        <v>0</v>
      </c>
      <c r="AR28" s="73">
        <v>0</v>
      </c>
      <c r="AS28" s="73">
        <v>0</v>
      </c>
      <c r="AT28" s="73">
        <v>0</v>
      </c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118">
        <f>DN28/'Input|Benchmarking Data'!DO27*'Input|Benchmarking Data'!DN27</f>
        <v>18734.653409926006</v>
      </c>
      <c r="DN28" s="118">
        <f>DO28/'Input|Benchmarking Data'!DP27*'Input|Benchmarking Data'!DO27</f>
        <v>19450.676802309739</v>
      </c>
      <c r="DO28" s="118">
        <f>DP28/'Input|Benchmarking Data'!DQ27*'Input|Benchmarking Data'!DP27</f>
        <v>20313.277176307332</v>
      </c>
      <c r="DP28" s="73">
        <v>20819.936409999998</v>
      </c>
      <c r="DQ28" s="73">
        <v>25096.130399999998</v>
      </c>
      <c r="DR28" s="73">
        <v>21036.74295</v>
      </c>
      <c r="DS28" s="73">
        <v>26117.344661373299</v>
      </c>
      <c r="DT28" s="73">
        <v>27750.169065929102</v>
      </c>
      <c r="DU28" s="73">
        <v>33473.651170000005</v>
      </c>
      <c r="DV28" s="73">
        <v>31990.239641582102</v>
      </c>
      <c r="DW28" s="72">
        <v>0</v>
      </c>
      <c r="DX28" s="72">
        <v>0</v>
      </c>
      <c r="DY28" s="72">
        <v>0</v>
      </c>
      <c r="DZ28" s="72">
        <v>0</v>
      </c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</row>
    <row r="29" spans="2:186" s="36" customFormat="1" ht="12.75" customHeight="1" x14ac:dyDescent="0.25">
      <c r="C29" s="90" t="s">
        <v>98</v>
      </c>
      <c r="D29" s="37" t="s">
        <v>54</v>
      </c>
      <c r="E29" s="38">
        <f t="shared" ref="E29:AF29" si="48">E13</f>
        <v>32644.372461278101</v>
      </c>
      <c r="F29" s="38">
        <f t="shared" si="48"/>
        <v>33989.78368583</v>
      </c>
      <c r="G29" s="38">
        <f t="shared" si="48"/>
        <v>37658.377116216798</v>
      </c>
      <c r="H29" s="38">
        <f t="shared" si="48"/>
        <v>39959.378599711999</v>
      </c>
      <c r="I29" s="38">
        <f t="shared" si="48"/>
        <v>46087.463131805001</v>
      </c>
      <c r="J29" s="38">
        <f t="shared" si="48"/>
        <v>53239.636389662104</v>
      </c>
      <c r="K29" s="38">
        <f t="shared" si="48"/>
        <v>58764.115947737497</v>
      </c>
      <c r="L29" s="38">
        <f t="shared" si="48"/>
        <v>66417.409985292601</v>
      </c>
      <c r="M29" s="38">
        <f t="shared" si="48"/>
        <v>77223.594865233899</v>
      </c>
      <c r="N29" s="38">
        <f t="shared" si="48"/>
        <v>73579.8426807426</v>
      </c>
      <c r="O29" s="38">
        <f t="shared" si="48"/>
        <v>40562.178874851801</v>
      </c>
      <c r="P29" s="38">
        <f t="shared" si="48"/>
        <v>46909.595999999998</v>
      </c>
      <c r="Q29" s="38">
        <f t="shared" si="48"/>
        <v>55849.335000000006</v>
      </c>
      <c r="R29" s="38">
        <f t="shared" si="48"/>
        <v>55021.766000000003</v>
      </c>
      <c r="S29" s="38">
        <f t="shared" si="48"/>
        <v>357834.496219308</v>
      </c>
      <c r="T29" s="38">
        <f t="shared" si="48"/>
        <v>316522.99188389303</v>
      </c>
      <c r="U29" s="38">
        <f t="shared" si="48"/>
        <v>467809.12217390706</v>
      </c>
      <c r="V29" s="38">
        <f t="shared" si="48"/>
        <v>441027.33814656798</v>
      </c>
      <c r="W29" s="38">
        <f t="shared" si="48"/>
        <v>511184.26885726303</v>
      </c>
      <c r="X29" s="38">
        <f t="shared" si="48"/>
        <v>506684.85404769296</v>
      </c>
      <c r="Y29" s="38">
        <f t="shared" si="48"/>
        <v>577601.0955064391</v>
      </c>
      <c r="Z29" s="38">
        <f t="shared" si="48"/>
        <v>471121.68333051505</v>
      </c>
      <c r="AA29" s="38">
        <f t="shared" si="48"/>
        <v>539569.59182207996</v>
      </c>
      <c r="AB29" s="38">
        <f t="shared" si="48"/>
        <v>647227.97580349504</v>
      </c>
      <c r="AC29" s="38">
        <f t="shared" si="48"/>
        <v>588178.86646726506</v>
      </c>
      <c r="AD29" s="38">
        <f t="shared" si="48"/>
        <v>529666.46092261001</v>
      </c>
      <c r="AE29" s="38">
        <f t="shared" si="48"/>
        <v>463137.071</v>
      </c>
      <c r="AF29" s="38">
        <f t="shared" si="48"/>
        <v>445750.647</v>
      </c>
      <c r="AG29" s="74">
        <f t="shared" ref="AG29:AP29" si="49">AG13+AG28</f>
        <v>37551.504533755571</v>
      </c>
      <c r="AH29" s="75">
        <f t="shared" si="49"/>
        <v>42894.346570157511</v>
      </c>
      <c r="AI29" s="75">
        <f t="shared" si="49"/>
        <v>43198.036830672587</v>
      </c>
      <c r="AJ29" s="75">
        <f t="shared" si="49"/>
        <v>50008.28670395715</v>
      </c>
      <c r="AK29" s="75">
        <f t="shared" si="49"/>
        <v>54297.417192065688</v>
      </c>
      <c r="AL29" s="75">
        <f t="shared" si="49"/>
        <v>54486.114291810467</v>
      </c>
      <c r="AM29" s="75">
        <f t="shared" si="49"/>
        <v>67739.510372802135</v>
      </c>
      <c r="AN29" s="75">
        <f t="shared" si="49"/>
        <v>68089.082410078205</v>
      </c>
      <c r="AO29" s="75">
        <f t="shared" si="49"/>
        <v>73439.955393108074</v>
      </c>
      <c r="AP29" s="76">
        <f t="shared" si="49"/>
        <v>71997.882248406589</v>
      </c>
      <c r="AQ29" s="78">
        <v>76711.78026</v>
      </c>
      <c r="AR29" s="77">
        <v>74809.12702247253</v>
      </c>
      <c r="AS29" s="77">
        <v>71835.373741690957</v>
      </c>
      <c r="AT29" s="77">
        <v>75670.104999999996</v>
      </c>
      <c r="AU29" s="38">
        <f t="shared" ref="AU29:BV29" si="50">AU13</f>
        <v>156824.91789216301</v>
      </c>
      <c r="AV29" s="38">
        <f t="shared" si="50"/>
        <v>176841.394432931</v>
      </c>
      <c r="AW29" s="38">
        <f t="shared" si="50"/>
        <v>224408.06001672801</v>
      </c>
      <c r="AX29" s="38">
        <f t="shared" si="50"/>
        <v>214131.30026509601</v>
      </c>
      <c r="AY29" s="38">
        <f t="shared" si="50"/>
        <v>210431.13798086398</v>
      </c>
      <c r="AZ29" s="38">
        <f t="shared" si="50"/>
        <v>229554.29065953402</v>
      </c>
      <c r="BA29" s="38">
        <f t="shared" si="50"/>
        <v>240838.12724750797</v>
      </c>
      <c r="BB29" s="38">
        <f t="shared" si="50"/>
        <v>222645.27398422701</v>
      </c>
      <c r="BC29" s="38">
        <f t="shared" si="50"/>
        <v>258321.99304766802</v>
      </c>
      <c r="BD29" s="38">
        <f t="shared" si="50"/>
        <v>270954.43519109796</v>
      </c>
      <c r="BE29" s="38">
        <f t="shared" si="50"/>
        <v>295663.49812986702</v>
      </c>
      <c r="BF29" s="38">
        <f t="shared" si="50"/>
        <v>276143.80499999999</v>
      </c>
      <c r="BG29" s="38">
        <f t="shared" si="50"/>
        <v>257322.89818438003</v>
      </c>
      <c r="BH29" s="38">
        <f t="shared" si="50"/>
        <v>248955.63635370001</v>
      </c>
      <c r="BI29" s="38">
        <f t="shared" si="50"/>
        <v>189286.786515969</v>
      </c>
      <c r="BJ29" s="38">
        <f t="shared" si="50"/>
        <v>229999.82498122202</v>
      </c>
      <c r="BK29" s="38">
        <f t="shared" si="50"/>
        <v>249220.28103108701</v>
      </c>
      <c r="BL29" s="38">
        <f t="shared" si="50"/>
        <v>269392.65438000002</v>
      </c>
      <c r="BM29" s="38">
        <f t="shared" si="50"/>
        <v>278759.46135</v>
      </c>
      <c r="BN29" s="38">
        <f t="shared" si="50"/>
        <v>317627.73702</v>
      </c>
      <c r="BO29" s="38">
        <f t="shared" si="50"/>
        <v>350958.66492000007</v>
      </c>
      <c r="BP29" s="38">
        <f t="shared" si="50"/>
        <v>387877.9989499998</v>
      </c>
      <c r="BQ29" s="38">
        <f t="shared" si="50"/>
        <v>365738.55767000001</v>
      </c>
      <c r="BR29" s="38">
        <f t="shared" si="50"/>
        <v>381461.5461299998</v>
      </c>
      <c r="BS29" s="38">
        <f t="shared" si="50"/>
        <v>344893.63842298696</v>
      </c>
      <c r="BT29" s="38">
        <f t="shared" si="50"/>
        <v>353346.31027999998</v>
      </c>
      <c r="BU29" s="38">
        <f t="shared" si="50"/>
        <v>362234.78839999996</v>
      </c>
      <c r="BV29" s="38">
        <f t="shared" si="50"/>
        <v>350114.929</v>
      </c>
      <c r="BW29" s="72">
        <v>272380.77119562792</v>
      </c>
      <c r="BX29" s="72">
        <v>260339.4284367105</v>
      </c>
      <c r="BY29" s="72">
        <v>292037.10190407012</v>
      </c>
      <c r="BZ29" s="72">
        <v>295115.87005060259</v>
      </c>
      <c r="CA29" s="72">
        <v>303430.97230255645</v>
      </c>
      <c r="CB29" s="72">
        <v>389812.00133807684</v>
      </c>
      <c r="CC29" s="72">
        <v>439132.18622727424</v>
      </c>
      <c r="CD29" s="72">
        <v>423289.5298185611</v>
      </c>
      <c r="CE29" s="72">
        <v>477687.00391703594</v>
      </c>
      <c r="CF29" s="72">
        <v>506592.35694682092</v>
      </c>
      <c r="CG29" s="72">
        <v>529304.87992211152</v>
      </c>
      <c r="CH29" s="72">
        <v>349036.95</v>
      </c>
      <c r="CI29" s="72">
        <v>382621.15193451924</v>
      </c>
      <c r="CJ29" s="72">
        <v>388763.88</v>
      </c>
      <c r="CK29" s="38">
        <f t="shared" ref="CK29:DL29" si="51">CK13</f>
        <v>198507.61938633298</v>
      </c>
      <c r="CL29" s="38">
        <f t="shared" si="51"/>
        <v>249199.63407414002</v>
      </c>
      <c r="CM29" s="38">
        <f t="shared" si="51"/>
        <v>304612.28626150603</v>
      </c>
      <c r="CN29" s="38">
        <f t="shared" si="51"/>
        <v>296582.84979402204</v>
      </c>
      <c r="CO29" s="38">
        <f t="shared" si="51"/>
        <v>324946.11772000004</v>
      </c>
      <c r="CP29" s="38">
        <f t="shared" si="51"/>
        <v>336208.00537622103</v>
      </c>
      <c r="CQ29" s="38">
        <f t="shared" si="51"/>
        <v>429455.71274000197</v>
      </c>
      <c r="CR29" s="38">
        <f t="shared" si="51"/>
        <v>401260.42950844707</v>
      </c>
      <c r="CS29" s="38">
        <f t="shared" si="51"/>
        <v>390948.49645502307</v>
      </c>
      <c r="CT29" s="38">
        <f t="shared" si="51"/>
        <v>391299.86702397501</v>
      </c>
      <c r="CU29" s="38">
        <f t="shared" si="51"/>
        <v>313936.839553856</v>
      </c>
      <c r="CV29" s="38">
        <f t="shared" si="51"/>
        <v>321942.69254999899</v>
      </c>
      <c r="CW29" s="38">
        <f t="shared" si="51"/>
        <v>345390.71399999998</v>
      </c>
      <c r="CX29" s="38">
        <f t="shared" si="51"/>
        <v>401766.886</v>
      </c>
      <c r="CY29" s="38">
        <f t="shared" si="51"/>
        <v>46756.092287101899</v>
      </c>
      <c r="CZ29" s="38">
        <f t="shared" si="51"/>
        <v>51252.352222211397</v>
      </c>
      <c r="DA29" s="38">
        <f t="shared" si="51"/>
        <v>43220.358648427202</v>
      </c>
      <c r="DB29" s="38">
        <f t="shared" si="51"/>
        <v>48349.725749867001</v>
      </c>
      <c r="DC29" s="38">
        <f t="shared" si="51"/>
        <v>58605.575110382997</v>
      </c>
      <c r="DD29" s="38">
        <f t="shared" si="51"/>
        <v>59886.898408099398</v>
      </c>
      <c r="DE29" s="38">
        <f t="shared" si="51"/>
        <v>70098.067766092601</v>
      </c>
      <c r="DF29" s="38">
        <f t="shared" si="51"/>
        <v>69150.303926688197</v>
      </c>
      <c r="DG29" s="38">
        <f t="shared" si="51"/>
        <v>69918.556613006105</v>
      </c>
      <c r="DH29" s="38">
        <f t="shared" si="51"/>
        <v>73079.730390022902</v>
      </c>
      <c r="DI29" s="38">
        <f t="shared" si="51"/>
        <v>78683.548999999999</v>
      </c>
      <c r="DJ29" s="38">
        <f t="shared" si="51"/>
        <v>84039.021999999997</v>
      </c>
      <c r="DK29" s="38">
        <f t="shared" si="51"/>
        <v>79198.771999999997</v>
      </c>
      <c r="DL29" s="38">
        <f t="shared" si="51"/>
        <v>84456.982650000005</v>
      </c>
      <c r="DM29" s="74">
        <f t="shared" ref="DM29:DV29" si="52">DM13+DM28</f>
        <v>135596.1319890786</v>
      </c>
      <c r="DN29" s="75">
        <f t="shared" si="52"/>
        <v>125810.24452692189</v>
      </c>
      <c r="DO29" s="75">
        <f t="shared" si="52"/>
        <v>133828.00632728965</v>
      </c>
      <c r="DP29" s="75">
        <f t="shared" si="52"/>
        <v>149199.54839559671</v>
      </c>
      <c r="DQ29" s="75">
        <f t="shared" si="52"/>
        <v>152376.32744758524</v>
      </c>
      <c r="DR29" s="75">
        <f t="shared" si="52"/>
        <v>158210.78323031269</v>
      </c>
      <c r="DS29" s="75">
        <f t="shared" si="52"/>
        <v>193863.29672915416</v>
      </c>
      <c r="DT29" s="75">
        <f t="shared" si="52"/>
        <v>211476.52190820363</v>
      </c>
      <c r="DU29" s="75">
        <f t="shared" si="52"/>
        <v>204553.83406509552</v>
      </c>
      <c r="DV29" s="76">
        <f t="shared" si="52"/>
        <v>218764.51298321469</v>
      </c>
      <c r="DW29" s="72">
        <v>199544.52630190001</v>
      </c>
      <c r="DX29" s="72">
        <v>215490.60299900349</v>
      </c>
      <c r="DY29" s="72">
        <v>224219.39318968638</v>
      </c>
      <c r="DZ29" s="72">
        <v>221423.82199999999</v>
      </c>
      <c r="EA29" s="38">
        <f t="shared" ref="EA29:FF29" si="53">EA13</f>
        <v>112506.535</v>
      </c>
      <c r="EB29" s="38">
        <f t="shared" si="53"/>
        <v>108991.583</v>
      </c>
      <c r="EC29" s="38">
        <f t="shared" si="53"/>
        <v>126897.568</v>
      </c>
      <c r="ED29" s="38">
        <f t="shared" si="53"/>
        <v>145514.894</v>
      </c>
      <c r="EE29" s="38">
        <f t="shared" si="53"/>
        <v>147956.514</v>
      </c>
      <c r="EF29" s="38">
        <f t="shared" si="53"/>
        <v>191519.79500000001</v>
      </c>
      <c r="EG29" s="38">
        <f t="shared" si="53"/>
        <v>203371.86</v>
      </c>
      <c r="EH29" s="38">
        <f t="shared" si="53"/>
        <v>222412.64300000001</v>
      </c>
      <c r="EI29" s="38">
        <f t="shared" si="53"/>
        <v>233849.701</v>
      </c>
      <c r="EJ29" s="38">
        <f t="shared" si="53"/>
        <v>248377.486889666</v>
      </c>
      <c r="EK29" s="38">
        <f t="shared" si="53"/>
        <v>211867.16309531001</v>
      </c>
      <c r="EL29" s="38">
        <f t="shared" si="53"/>
        <v>248667.39895521599</v>
      </c>
      <c r="EM29" s="38">
        <f t="shared" si="53"/>
        <v>249010.83126000001</v>
      </c>
      <c r="EN29" s="38">
        <f t="shared" si="53"/>
        <v>261706.81672</v>
      </c>
      <c r="EO29" s="38">
        <f t="shared" si="53"/>
        <v>81250.614026765543</v>
      </c>
      <c r="EP29" s="38">
        <f t="shared" si="53"/>
        <v>103209.38645113776</v>
      </c>
      <c r="EQ29" s="38">
        <f t="shared" si="53"/>
        <v>116017.52463473017</v>
      </c>
      <c r="ER29" s="38">
        <f t="shared" si="53"/>
        <v>137883.29635850366</v>
      </c>
      <c r="ES29" s="38">
        <f t="shared" si="53"/>
        <v>137860.36087647689</v>
      </c>
      <c r="ET29" s="38">
        <f t="shared" si="53"/>
        <v>143839.81850797526</v>
      </c>
      <c r="EU29" s="38">
        <f t="shared" si="53"/>
        <v>157205.91921771257</v>
      </c>
      <c r="EV29" s="38">
        <f t="shared" si="53"/>
        <v>179574.56650939499</v>
      </c>
      <c r="EW29" s="38">
        <f t="shared" si="53"/>
        <v>189806.67514137062</v>
      </c>
      <c r="EX29" s="38">
        <f t="shared" si="53"/>
        <v>204651.59938180444</v>
      </c>
      <c r="EY29" s="38">
        <f t="shared" si="53"/>
        <v>229428.02527883899</v>
      </c>
      <c r="EZ29" s="38">
        <f t="shared" si="53"/>
        <v>204947.924709871</v>
      </c>
      <c r="FA29" s="38">
        <f t="shared" si="53"/>
        <v>193557.933375539</v>
      </c>
      <c r="FB29" s="38">
        <f t="shared" si="53"/>
        <v>204177.44023405801</v>
      </c>
      <c r="FC29" s="38">
        <f t="shared" si="53"/>
        <v>48648.823897879505</v>
      </c>
      <c r="FD29" s="38">
        <f t="shared" si="53"/>
        <v>50748.109417397798</v>
      </c>
      <c r="FE29" s="38">
        <f t="shared" si="53"/>
        <v>53289.0230297776</v>
      </c>
      <c r="FF29" s="38">
        <f t="shared" si="53"/>
        <v>61973.7059213752</v>
      </c>
      <c r="FG29" s="38">
        <f t="shared" ref="FG29:GD29" si="54">FG13</f>
        <v>75037.978098049192</v>
      </c>
      <c r="FH29" s="38">
        <f t="shared" si="54"/>
        <v>74900.179665433403</v>
      </c>
      <c r="FI29" s="38">
        <f t="shared" si="54"/>
        <v>84369.777789408996</v>
      </c>
      <c r="FJ29" s="38">
        <f t="shared" si="54"/>
        <v>70674.63604085501</v>
      </c>
      <c r="FK29" s="38">
        <f t="shared" si="54"/>
        <v>74075.862810526407</v>
      </c>
      <c r="FL29" s="38">
        <f t="shared" si="54"/>
        <v>64088.129960287195</v>
      </c>
      <c r="FM29" s="38">
        <f t="shared" si="54"/>
        <v>69929.810763066795</v>
      </c>
      <c r="FN29" s="38">
        <f t="shared" si="54"/>
        <v>93577.683630547996</v>
      </c>
      <c r="FO29" s="38">
        <f t="shared" si="54"/>
        <v>86416.346934444198</v>
      </c>
      <c r="FP29" s="38">
        <f t="shared" si="54"/>
        <v>78404.001088851903</v>
      </c>
      <c r="FQ29" s="38">
        <f t="shared" si="54"/>
        <v>83237</v>
      </c>
      <c r="FR29" s="38">
        <f t="shared" si="54"/>
        <v>81473</v>
      </c>
      <c r="FS29" s="38">
        <f t="shared" si="54"/>
        <v>85413.886309046997</v>
      </c>
      <c r="FT29" s="38">
        <f t="shared" si="54"/>
        <v>89047.922493129998</v>
      </c>
      <c r="FU29" s="38">
        <f t="shared" si="54"/>
        <v>96130.066559793398</v>
      </c>
      <c r="FV29" s="38">
        <f t="shared" si="54"/>
        <v>121992.755514909</v>
      </c>
      <c r="FW29" s="38">
        <f t="shared" si="54"/>
        <v>126519.882999029</v>
      </c>
      <c r="FX29" s="38">
        <f t="shared" si="54"/>
        <v>116175.49106407601</v>
      </c>
      <c r="FY29" s="38">
        <f t="shared" si="54"/>
        <v>121867.70902049799</v>
      </c>
      <c r="FZ29" s="38">
        <f t="shared" si="54"/>
        <v>117721.494565381</v>
      </c>
      <c r="GA29" s="38">
        <f t="shared" si="54"/>
        <v>138427.94329502599</v>
      </c>
      <c r="GB29" s="38">
        <f t="shared" si="54"/>
        <v>132835.09312937901</v>
      </c>
      <c r="GC29" s="38">
        <f t="shared" si="54"/>
        <v>108242.14191396099</v>
      </c>
      <c r="GD29" s="38">
        <f t="shared" si="54"/>
        <v>110815.785</v>
      </c>
    </row>
    <row r="30" spans="2:186" s="36" customFormat="1" ht="12.75" customHeight="1" x14ac:dyDescent="0.25">
      <c r="C30" s="90" t="s">
        <v>98</v>
      </c>
      <c r="D30" s="37" t="s">
        <v>95</v>
      </c>
      <c r="E30" s="39">
        <f t="shared" ref="E30:AJ30" si="55">E29/E18</f>
        <v>0.58226174809522346</v>
      </c>
      <c r="F30" s="39">
        <f t="shared" si="55"/>
        <v>0.53512152078433695</v>
      </c>
      <c r="G30" s="39">
        <f t="shared" si="55"/>
        <v>0.51405367808555635</v>
      </c>
      <c r="H30" s="39">
        <f t="shared" si="55"/>
        <v>0.5173008318845036</v>
      </c>
      <c r="I30" s="39">
        <f t="shared" si="55"/>
        <v>0.40908053258204841</v>
      </c>
      <c r="J30" s="39">
        <f t="shared" si="55"/>
        <v>0.42317132849832528</v>
      </c>
      <c r="K30" s="39">
        <f t="shared" si="55"/>
        <v>0.4598028569105535</v>
      </c>
      <c r="L30" s="39">
        <f t="shared" si="55"/>
        <v>0.49514298963945241</v>
      </c>
      <c r="M30" s="39">
        <f t="shared" si="55"/>
        <v>0.47524016529113655</v>
      </c>
      <c r="N30" s="39">
        <f t="shared" si="55"/>
        <v>0.51228190372419014</v>
      </c>
      <c r="O30" s="39">
        <f t="shared" si="55"/>
        <v>0.39962739431895594</v>
      </c>
      <c r="P30" s="39">
        <f t="shared" si="55"/>
        <v>0.46063758073219374</v>
      </c>
      <c r="Q30" s="39">
        <f t="shared" si="55"/>
        <v>0.43464567278425742</v>
      </c>
      <c r="R30" s="39">
        <f t="shared" si="55"/>
        <v>0.43995418610328324</v>
      </c>
      <c r="S30" s="39">
        <f t="shared" si="55"/>
        <v>0.38194161056756426</v>
      </c>
      <c r="T30" s="39">
        <f t="shared" si="55"/>
        <v>0.29253635501146935</v>
      </c>
      <c r="U30" s="39">
        <f t="shared" si="55"/>
        <v>0.33623850249213766</v>
      </c>
      <c r="V30" s="39">
        <f t="shared" si="55"/>
        <v>0.28519458223787258</v>
      </c>
      <c r="W30" s="39">
        <f t="shared" si="55"/>
        <v>0.2773158158613005</v>
      </c>
      <c r="X30" s="39">
        <f t="shared" si="55"/>
        <v>0.24734354539115624</v>
      </c>
      <c r="Y30" s="39">
        <f t="shared" si="55"/>
        <v>0.25309917450938818</v>
      </c>
      <c r="Z30" s="39">
        <f t="shared" si="55"/>
        <v>0.27426469544778981</v>
      </c>
      <c r="AA30" s="39">
        <f t="shared" si="55"/>
        <v>0.3275338657798072</v>
      </c>
      <c r="AB30" s="39">
        <f t="shared" si="55"/>
        <v>0.51557908236618566</v>
      </c>
      <c r="AC30" s="39">
        <f t="shared" si="55"/>
        <v>0.5457552362753032</v>
      </c>
      <c r="AD30" s="39">
        <f t="shared" si="55"/>
        <v>0.52959088487906225</v>
      </c>
      <c r="AE30" s="39">
        <f t="shared" si="55"/>
        <v>0.41936608941663572</v>
      </c>
      <c r="AF30" s="39">
        <f t="shared" si="55"/>
        <v>0.32913404708036359</v>
      </c>
      <c r="AG30" s="39">
        <f t="shared" si="55"/>
        <v>0.39396231792236736</v>
      </c>
      <c r="AH30" s="39">
        <f t="shared" si="55"/>
        <v>0.46484496896595029</v>
      </c>
      <c r="AI30" s="39">
        <f t="shared" si="55"/>
        <v>0.44528917305409238</v>
      </c>
      <c r="AJ30" s="39">
        <f t="shared" si="55"/>
        <v>0.42838287147921483</v>
      </c>
      <c r="AK30" s="39">
        <f t="shared" ref="AK30:BP30" si="56">AK29/AK18</f>
        <v>0.36751496092156832</v>
      </c>
      <c r="AL30" s="39">
        <f t="shared" si="56"/>
        <v>0.34539513785091092</v>
      </c>
      <c r="AM30" s="39">
        <f t="shared" si="56"/>
        <v>0.44921024174299418</v>
      </c>
      <c r="AN30" s="39">
        <f t="shared" si="56"/>
        <v>0.4033722908555139</v>
      </c>
      <c r="AO30" s="39">
        <f t="shared" si="56"/>
        <v>0.39656429051376207</v>
      </c>
      <c r="AP30" s="39">
        <f t="shared" si="56"/>
        <v>0.40310909820323787</v>
      </c>
      <c r="AQ30" s="39">
        <f t="shared" si="56"/>
        <v>0.48774088837825436</v>
      </c>
      <c r="AR30" s="39">
        <f t="shared" si="56"/>
        <v>0.50968195424775153</v>
      </c>
      <c r="AS30" s="39">
        <f t="shared" si="56"/>
        <v>0.5395331845159973</v>
      </c>
      <c r="AT30" s="39">
        <f t="shared" si="56"/>
        <v>0.49991111329708926</v>
      </c>
      <c r="AU30" s="39">
        <f t="shared" si="56"/>
        <v>0.31796087155701314</v>
      </c>
      <c r="AV30" s="39">
        <f t="shared" si="56"/>
        <v>0.31750623275295908</v>
      </c>
      <c r="AW30" s="39">
        <f t="shared" si="56"/>
        <v>0.37520703795456145</v>
      </c>
      <c r="AX30" s="39">
        <f t="shared" si="56"/>
        <v>0.31574946080077831</v>
      </c>
      <c r="AY30" s="39">
        <f t="shared" si="56"/>
        <v>0.33334220889083166</v>
      </c>
      <c r="AZ30" s="39">
        <f t="shared" si="56"/>
        <v>0.3118503606537632</v>
      </c>
      <c r="BA30" s="39">
        <f t="shared" si="56"/>
        <v>0.27196696979516816</v>
      </c>
      <c r="BB30" s="39">
        <f t="shared" si="56"/>
        <v>0.27461255373340221</v>
      </c>
      <c r="BC30" s="39">
        <f t="shared" si="56"/>
        <v>0.36234115822271573</v>
      </c>
      <c r="BD30" s="39">
        <f t="shared" si="56"/>
        <v>0.41951214098992945</v>
      </c>
      <c r="BE30" s="39">
        <f t="shared" si="56"/>
        <v>0.5380482346025931</v>
      </c>
      <c r="BF30" s="39">
        <f t="shared" si="56"/>
        <v>0.57674494529304021</v>
      </c>
      <c r="BG30" s="39">
        <f t="shared" si="56"/>
        <v>0.41657525477220281</v>
      </c>
      <c r="BH30" s="39">
        <f t="shared" si="56"/>
        <v>0.36920693462710213</v>
      </c>
      <c r="BI30" s="39">
        <f t="shared" si="56"/>
        <v>0.24957678852715517</v>
      </c>
      <c r="BJ30" s="39">
        <f t="shared" si="56"/>
        <v>0.30169050606244802</v>
      </c>
      <c r="BK30" s="39">
        <f t="shared" si="56"/>
        <v>0.34622110605419038</v>
      </c>
      <c r="BL30" s="39">
        <f t="shared" si="56"/>
        <v>0.29879974471002879</v>
      </c>
      <c r="BM30" s="39">
        <f t="shared" si="56"/>
        <v>0.23430391602807721</v>
      </c>
      <c r="BN30" s="39">
        <f t="shared" si="56"/>
        <v>0.29879064963853347</v>
      </c>
      <c r="BO30" s="39">
        <f t="shared" si="56"/>
        <v>0.31659275467954584</v>
      </c>
      <c r="BP30" s="39">
        <f t="shared" si="56"/>
        <v>0.33351494418341232</v>
      </c>
      <c r="BQ30" s="39">
        <f t="shared" ref="BQ30:CV30" si="57">BQ29/BQ18</f>
        <v>0.35957901001496639</v>
      </c>
      <c r="BR30" s="39">
        <f t="shared" si="57"/>
        <v>0.40878666979271355</v>
      </c>
      <c r="BS30" s="39">
        <f t="shared" si="57"/>
        <v>0.42171239021851609</v>
      </c>
      <c r="BT30" s="39">
        <f t="shared" si="57"/>
        <v>0.44132627620467996</v>
      </c>
      <c r="BU30" s="39">
        <f t="shared" si="57"/>
        <v>0.46184816449027505</v>
      </c>
      <c r="BV30" s="39">
        <f t="shared" si="57"/>
        <v>0.46403143095331711</v>
      </c>
      <c r="BW30" s="39">
        <f t="shared" si="57"/>
        <v>0.36271439155501806</v>
      </c>
      <c r="BX30" s="39">
        <f t="shared" si="57"/>
        <v>0.33915793838511543</v>
      </c>
      <c r="BY30" s="39">
        <f t="shared" si="57"/>
        <v>0.35735740602586619</v>
      </c>
      <c r="BZ30" s="39">
        <f t="shared" si="57"/>
        <v>0.35735018636267118</v>
      </c>
      <c r="CA30" s="39">
        <f t="shared" si="57"/>
        <v>0.3267034801691121</v>
      </c>
      <c r="CB30" s="39">
        <f t="shared" si="57"/>
        <v>0.391180072509969</v>
      </c>
      <c r="CC30" s="39">
        <f t="shared" si="57"/>
        <v>0.41894197872762429</v>
      </c>
      <c r="CD30" s="39">
        <f t="shared" si="57"/>
        <v>0.43669681531040883</v>
      </c>
      <c r="CE30" s="39">
        <f t="shared" si="57"/>
        <v>0.51992433169440766</v>
      </c>
      <c r="CF30" s="39">
        <f t="shared" si="57"/>
        <v>0.59919038492068477</v>
      </c>
      <c r="CG30" s="39">
        <f t="shared" si="57"/>
        <v>0.59787642207232294</v>
      </c>
      <c r="CH30" s="39">
        <f t="shared" si="57"/>
        <v>0.44469069994543214</v>
      </c>
      <c r="CI30" s="39">
        <f t="shared" si="57"/>
        <v>0.48820514561151235</v>
      </c>
      <c r="CJ30" s="39">
        <f t="shared" si="57"/>
        <v>0.46793701423139145</v>
      </c>
      <c r="CK30" s="39">
        <f t="shared" si="57"/>
        <v>0.34852926760697533</v>
      </c>
      <c r="CL30" s="39">
        <f t="shared" si="57"/>
        <v>0.35034170482578725</v>
      </c>
      <c r="CM30" s="39">
        <f t="shared" si="57"/>
        <v>0.36743425219109344</v>
      </c>
      <c r="CN30" s="39">
        <f t="shared" si="57"/>
        <v>0.31839238620606131</v>
      </c>
      <c r="CO30" s="39">
        <f t="shared" si="57"/>
        <v>0.32682462058458145</v>
      </c>
      <c r="CP30" s="39">
        <f t="shared" si="57"/>
        <v>0.31663691168725061</v>
      </c>
      <c r="CQ30" s="39">
        <f t="shared" si="57"/>
        <v>0.35682144665057908</v>
      </c>
      <c r="CR30" s="39">
        <f t="shared" si="57"/>
        <v>0.38029988064204995</v>
      </c>
      <c r="CS30" s="39">
        <f t="shared" si="57"/>
        <v>0.37818148571888116</v>
      </c>
      <c r="CT30" s="39">
        <f t="shared" si="57"/>
        <v>0.44695618399512399</v>
      </c>
      <c r="CU30" s="39">
        <f t="shared" si="57"/>
        <v>0.42449675344232979</v>
      </c>
      <c r="CV30" s="39">
        <f t="shared" si="57"/>
        <v>0.4404109901200064</v>
      </c>
      <c r="CW30" s="39">
        <f t="shared" ref="CW30:EB30" si="58">CW29/CW18</f>
        <v>0.47034832633791757</v>
      </c>
      <c r="CX30" s="39">
        <f t="shared" si="58"/>
        <v>0.47091516185511911</v>
      </c>
      <c r="CY30" s="39">
        <f t="shared" si="58"/>
        <v>0.47852390820389429</v>
      </c>
      <c r="CZ30" s="39">
        <f t="shared" si="58"/>
        <v>0.48421101180311976</v>
      </c>
      <c r="DA30" s="39">
        <f t="shared" si="58"/>
        <v>0.55451120617823901</v>
      </c>
      <c r="DB30" s="39">
        <f t="shared" si="58"/>
        <v>0.42498478562086017</v>
      </c>
      <c r="DC30" s="39">
        <f t="shared" si="58"/>
        <v>0.41229462660837074</v>
      </c>
      <c r="DD30" s="39">
        <f t="shared" si="58"/>
        <v>0.34390202560437588</v>
      </c>
      <c r="DE30" s="39">
        <f t="shared" si="58"/>
        <v>0.40106286776594197</v>
      </c>
      <c r="DF30" s="39">
        <f t="shared" si="58"/>
        <v>0.38126710437327671</v>
      </c>
      <c r="DG30" s="39">
        <f t="shared" si="58"/>
        <v>0.37907900788053833</v>
      </c>
      <c r="DH30" s="39">
        <f t="shared" si="58"/>
        <v>0.39667486014301401</v>
      </c>
      <c r="DI30" s="39">
        <f t="shared" si="58"/>
        <v>0.43757990950691639</v>
      </c>
      <c r="DJ30" s="39">
        <f t="shared" si="58"/>
        <v>0.40484806749941615</v>
      </c>
      <c r="DK30" s="39">
        <f t="shared" si="58"/>
        <v>0.40160989683542758</v>
      </c>
      <c r="DL30" s="39">
        <f t="shared" si="58"/>
        <v>0.47671132331723642</v>
      </c>
      <c r="DM30" s="39">
        <f t="shared" si="58"/>
        <v>0.52287995266518694</v>
      </c>
      <c r="DN30" s="39">
        <f t="shared" si="58"/>
        <v>0.50707874379354501</v>
      </c>
      <c r="DO30" s="39">
        <f t="shared" si="58"/>
        <v>0.51458371036982953</v>
      </c>
      <c r="DP30" s="39">
        <f t="shared" si="58"/>
        <v>0.55495187814723446</v>
      </c>
      <c r="DQ30" s="39">
        <f t="shared" si="58"/>
        <v>0.49319315942997305</v>
      </c>
      <c r="DR30" s="39">
        <f t="shared" si="58"/>
        <v>0.45502885853500363</v>
      </c>
      <c r="DS30" s="39">
        <f t="shared" si="58"/>
        <v>0.48837094270956449</v>
      </c>
      <c r="DT30" s="39">
        <f t="shared" si="58"/>
        <v>0.48193427920386855</v>
      </c>
      <c r="DU30" s="39">
        <f t="shared" si="58"/>
        <v>0.43758209652251445</v>
      </c>
      <c r="DV30" s="39">
        <f t="shared" si="58"/>
        <v>0.46364726049840738</v>
      </c>
      <c r="DW30" s="39">
        <f t="shared" si="58"/>
        <v>0.50418590110029549</v>
      </c>
      <c r="DX30" s="39">
        <f t="shared" si="58"/>
        <v>0.44731297623899691</v>
      </c>
      <c r="DY30" s="39">
        <f t="shared" si="58"/>
        <v>0.45748689890928307</v>
      </c>
      <c r="DZ30" s="39">
        <f t="shared" si="58"/>
        <v>0.44333902885456228</v>
      </c>
      <c r="EA30" s="39">
        <f t="shared" si="58"/>
        <v>0.45286528255351061</v>
      </c>
      <c r="EB30" s="39">
        <f t="shared" si="58"/>
        <v>0.49645623722958765</v>
      </c>
      <c r="EC30" s="39">
        <f t="shared" ref="EC30:FH30" si="59">EC29/EC18</f>
        <v>0.55507095176924359</v>
      </c>
      <c r="ED30" s="39">
        <f t="shared" si="59"/>
        <v>0.48751402047737796</v>
      </c>
      <c r="EE30" s="39">
        <f t="shared" si="59"/>
        <v>0.55628014430257899</v>
      </c>
      <c r="EF30" s="39">
        <f t="shared" si="59"/>
        <v>0.4237374461153946</v>
      </c>
      <c r="EG30" s="39">
        <f t="shared" si="59"/>
        <v>0.39290089646829057</v>
      </c>
      <c r="EH30" s="39">
        <f t="shared" si="59"/>
        <v>0.40751896784551789</v>
      </c>
      <c r="EI30" s="39">
        <f t="shared" si="59"/>
        <v>0.45602371084113413</v>
      </c>
      <c r="EJ30" s="39">
        <f t="shared" si="59"/>
        <v>0.44865027661093132</v>
      </c>
      <c r="EK30" s="39">
        <f t="shared" si="59"/>
        <v>0.47259856064872324</v>
      </c>
      <c r="EL30" s="39">
        <f t="shared" si="59"/>
        <v>0.48635202717487058</v>
      </c>
      <c r="EM30" s="39">
        <f t="shared" si="59"/>
        <v>0.40787516138793828</v>
      </c>
      <c r="EN30" s="39">
        <f t="shared" si="59"/>
        <v>0.40873212323745189</v>
      </c>
      <c r="EO30" s="39">
        <f t="shared" si="59"/>
        <v>0.405338516210352</v>
      </c>
      <c r="EP30" s="39">
        <f t="shared" si="59"/>
        <v>0.44313171821466968</v>
      </c>
      <c r="EQ30" s="39">
        <f t="shared" si="59"/>
        <v>0.38044721773083329</v>
      </c>
      <c r="ER30" s="39">
        <f t="shared" si="59"/>
        <v>0.36901584978695273</v>
      </c>
      <c r="ES30" s="39">
        <f t="shared" si="59"/>
        <v>0.34918536022994406</v>
      </c>
      <c r="ET30" s="39">
        <f t="shared" si="59"/>
        <v>0.34558209076379376</v>
      </c>
      <c r="EU30" s="39">
        <f t="shared" si="59"/>
        <v>0.32789055673412287</v>
      </c>
      <c r="EV30" s="39">
        <f t="shared" si="59"/>
        <v>0.32124499718416188</v>
      </c>
      <c r="EW30" s="39">
        <f t="shared" si="59"/>
        <v>0.32115531556836457</v>
      </c>
      <c r="EX30" s="39">
        <f t="shared" si="59"/>
        <v>0.38410169698234076</v>
      </c>
      <c r="EY30" s="39">
        <f t="shared" si="59"/>
        <v>0.44041601429257354</v>
      </c>
      <c r="EZ30" s="39">
        <f t="shared" si="59"/>
        <v>0.38098819394984412</v>
      </c>
      <c r="FA30" s="39">
        <f t="shared" si="59"/>
        <v>0.34477014465363348</v>
      </c>
      <c r="FB30" s="39">
        <f t="shared" si="59"/>
        <v>0.34069090247713796</v>
      </c>
      <c r="FC30" s="39">
        <f t="shared" si="59"/>
        <v>0.32372387429320093</v>
      </c>
      <c r="FD30" s="39">
        <f t="shared" si="59"/>
        <v>0.3711887712650197</v>
      </c>
      <c r="FE30" s="39">
        <f t="shared" si="59"/>
        <v>0.35196771008199645</v>
      </c>
      <c r="FF30" s="39">
        <f t="shared" si="59"/>
        <v>0.35027564427740415</v>
      </c>
      <c r="FG30" s="39">
        <f t="shared" si="59"/>
        <v>0.36020401686295428</v>
      </c>
      <c r="FH30" s="39">
        <f t="shared" si="59"/>
        <v>0.36554676650750578</v>
      </c>
      <c r="FI30" s="39">
        <f t="shared" ref="FI30:GD30" si="60">FI29/FI18</f>
        <v>0.44627654387265314</v>
      </c>
      <c r="FJ30" s="39">
        <f t="shared" si="60"/>
        <v>0.45517775585625342</v>
      </c>
      <c r="FK30" s="39">
        <f t="shared" si="60"/>
        <v>0.43688916448253484</v>
      </c>
      <c r="FL30" s="39">
        <f t="shared" si="60"/>
        <v>0.43511354190466628</v>
      </c>
      <c r="FM30" s="39">
        <f t="shared" si="60"/>
        <v>0.41299372212556967</v>
      </c>
      <c r="FN30" s="39">
        <f t="shared" si="60"/>
        <v>0.41998819200314791</v>
      </c>
      <c r="FO30" s="39">
        <f t="shared" si="60"/>
        <v>0.35930489335163818</v>
      </c>
      <c r="FP30" s="39">
        <f t="shared" si="60"/>
        <v>0.42851117595381116</v>
      </c>
      <c r="FQ30" s="39">
        <f t="shared" si="60"/>
        <v>0.50845673068847697</v>
      </c>
      <c r="FR30" s="39">
        <f t="shared" si="60"/>
        <v>0.53519729361352153</v>
      </c>
      <c r="FS30" s="39">
        <f t="shared" si="60"/>
        <v>0.537517012753844</v>
      </c>
      <c r="FT30" s="39">
        <f t="shared" si="60"/>
        <v>0.45772515473677905</v>
      </c>
      <c r="FU30" s="39">
        <f t="shared" si="60"/>
        <v>0.45095260296097378</v>
      </c>
      <c r="FV30" s="39">
        <f t="shared" si="60"/>
        <v>0.40958932899181771</v>
      </c>
      <c r="FW30" s="39">
        <f t="shared" si="60"/>
        <v>0.39700853818120158</v>
      </c>
      <c r="FX30" s="39">
        <f t="shared" si="60"/>
        <v>0.39204831308830196</v>
      </c>
      <c r="FY30" s="39">
        <f t="shared" si="60"/>
        <v>0.37218221660723222</v>
      </c>
      <c r="FZ30" s="39">
        <f t="shared" si="60"/>
        <v>0.36510347409912164</v>
      </c>
      <c r="GA30" s="39">
        <f t="shared" si="60"/>
        <v>0.45309802493788165</v>
      </c>
      <c r="GB30" s="39">
        <f t="shared" si="60"/>
        <v>0.46740217062574657</v>
      </c>
      <c r="GC30" s="39">
        <f t="shared" si="60"/>
        <v>0.45658319342768572</v>
      </c>
      <c r="GD30" s="39">
        <f t="shared" si="60"/>
        <v>0.44978736510274753</v>
      </c>
    </row>
    <row r="31" spans="2:186" s="36" customFormat="1" ht="12.75" customHeight="1" x14ac:dyDescent="0.25">
      <c r="C31" s="90" t="s">
        <v>98</v>
      </c>
      <c r="D31" s="37" t="s">
        <v>103</v>
      </c>
      <c r="E31" s="39">
        <f t="shared" ref="E31:AJ31" si="61">E29/(E18-E29)</f>
        <v>1.3938435023373204</v>
      </c>
      <c r="F31" s="39">
        <f t="shared" si="61"/>
        <v>1.1510997921159676</v>
      </c>
      <c r="G31" s="39">
        <f t="shared" si="61"/>
        <v>1.0578404546007889</v>
      </c>
      <c r="H31" s="39">
        <f t="shared" si="61"/>
        <v>1.0716837029243191</v>
      </c>
      <c r="I31" s="39">
        <f t="shared" si="61"/>
        <v>0.69227797549054138</v>
      </c>
      <c r="J31" s="39">
        <f t="shared" si="61"/>
        <v>0.73361701559783987</v>
      </c>
      <c r="K31" s="39">
        <f t="shared" si="61"/>
        <v>0.85117602488767485</v>
      </c>
      <c r="L31" s="39">
        <f t="shared" si="61"/>
        <v>0.98075886731936668</v>
      </c>
      <c r="M31" s="39">
        <f t="shared" si="61"/>
        <v>0.90563365154423381</v>
      </c>
      <c r="N31" s="39">
        <f t="shared" si="61"/>
        <v>1.0503647652936157</v>
      </c>
      <c r="O31" s="39">
        <f t="shared" si="61"/>
        <v>0.6656322932416795</v>
      </c>
      <c r="P31" s="39">
        <f t="shared" si="61"/>
        <v>0.85404092735551951</v>
      </c>
      <c r="Q31" s="39">
        <f t="shared" si="61"/>
        <v>0.76880223934041636</v>
      </c>
      <c r="R31" s="39">
        <f t="shared" si="61"/>
        <v>0.78556820743314992</v>
      </c>
      <c r="S31" s="39">
        <f t="shared" si="61"/>
        <v>0.61797010945568098</v>
      </c>
      <c r="T31" s="39">
        <f t="shared" si="61"/>
        <v>0.41350019479264116</v>
      </c>
      <c r="U31" s="39">
        <f t="shared" si="61"/>
        <v>0.50656524030780326</v>
      </c>
      <c r="V31" s="39">
        <f t="shared" si="61"/>
        <v>0.39898212177902026</v>
      </c>
      <c r="W31" s="39">
        <f t="shared" si="61"/>
        <v>0.38373029595466734</v>
      </c>
      <c r="X31" s="39">
        <f t="shared" si="61"/>
        <v>0.32862741543842983</v>
      </c>
      <c r="Y31" s="39">
        <f t="shared" si="61"/>
        <v>0.33886583850424395</v>
      </c>
      <c r="Z31" s="39">
        <f t="shared" si="61"/>
        <v>0.37791284746305032</v>
      </c>
      <c r="AA31" s="39">
        <f t="shared" si="61"/>
        <v>0.48706373319397406</v>
      </c>
      <c r="AB31" s="39">
        <f t="shared" si="61"/>
        <v>1.0643204362118908</v>
      </c>
      <c r="AC31" s="39">
        <f t="shared" si="61"/>
        <v>1.201456306948357</v>
      </c>
      <c r="AD31" s="39">
        <f t="shared" si="61"/>
        <v>1.1258091475181331</v>
      </c>
      <c r="AE31" s="39">
        <f t="shared" si="61"/>
        <v>0.72225559302125097</v>
      </c>
      <c r="AF31" s="39">
        <f t="shared" si="61"/>
        <v>0.49061074816505229</v>
      </c>
      <c r="AG31" s="39">
        <f t="shared" si="61"/>
        <v>0.65006241290438649</v>
      </c>
      <c r="AH31" s="39">
        <f t="shared" si="61"/>
        <v>0.86861739497759505</v>
      </c>
      <c r="AI31" s="39">
        <f t="shared" si="61"/>
        <v>0.80274108855191784</v>
      </c>
      <c r="AJ31" s="39">
        <f t="shared" si="61"/>
        <v>0.74942273438826457</v>
      </c>
      <c r="AK31" s="39">
        <f t="shared" ref="AK31:BP31" si="62">AK29/(AK18-AK29)</f>
        <v>0.58106506591374785</v>
      </c>
      <c r="AL31" s="39">
        <f t="shared" si="62"/>
        <v>0.52763912678095215</v>
      </c>
      <c r="AM31" s="39">
        <f t="shared" si="62"/>
        <v>0.81557479057805338</v>
      </c>
      <c r="AN31" s="39">
        <f t="shared" si="62"/>
        <v>0.67608708860323596</v>
      </c>
      <c r="AO31" s="39">
        <f t="shared" si="62"/>
        <v>0.65717736666826509</v>
      </c>
      <c r="AP31" s="39">
        <f t="shared" si="62"/>
        <v>0.67534803594726955</v>
      </c>
      <c r="AQ31" s="39">
        <f t="shared" si="62"/>
        <v>0.95213706757529459</v>
      </c>
      <c r="AR31" s="39">
        <f t="shared" si="62"/>
        <v>1.039492547058501</v>
      </c>
      <c r="AS31" s="39">
        <f t="shared" si="62"/>
        <v>1.1717091576922583</v>
      </c>
      <c r="AT31" s="39">
        <f t="shared" si="62"/>
        <v>0.99964451638389018</v>
      </c>
      <c r="AU31" s="39">
        <f t="shared" si="62"/>
        <v>0.46619153989431594</v>
      </c>
      <c r="AV31" s="39">
        <f t="shared" si="62"/>
        <v>0.4652148458932841</v>
      </c>
      <c r="AW31" s="39">
        <f t="shared" si="62"/>
        <v>0.60053019279572839</v>
      </c>
      <c r="AX31" s="39">
        <f t="shared" si="62"/>
        <v>0.46145299522934952</v>
      </c>
      <c r="AY31" s="39">
        <f t="shared" si="62"/>
        <v>0.50001997027024214</v>
      </c>
      <c r="AZ31" s="39">
        <f t="shared" si="62"/>
        <v>0.45317230849678364</v>
      </c>
      <c r="BA31" s="39">
        <f t="shared" si="62"/>
        <v>0.37356405343127125</v>
      </c>
      <c r="BB31" s="39">
        <f t="shared" si="62"/>
        <v>0.37857362316754972</v>
      </c>
      <c r="BC31" s="39">
        <f t="shared" si="62"/>
        <v>0.56823670352127098</v>
      </c>
      <c r="BD31" s="39">
        <f t="shared" si="62"/>
        <v>0.72268891498495846</v>
      </c>
      <c r="BE31" s="39">
        <f t="shared" si="62"/>
        <v>1.164728170569328</v>
      </c>
      <c r="BF31" s="39">
        <f t="shared" si="62"/>
        <v>1.36264160080108</v>
      </c>
      <c r="BG31" s="39">
        <f t="shared" si="62"/>
        <v>0.71401711733970374</v>
      </c>
      <c r="BH31" s="39">
        <f t="shared" si="62"/>
        <v>0.58530595038936062</v>
      </c>
      <c r="BI31" s="39">
        <f t="shared" si="62"/>
        <v>0.33258138169435669</v>
      </c>
      <c r="BJ31" s="39">
        <f t="shared" si="62"/>
        <v>0.43202979292363369</v>
      </c>
      <c r="BK31" s="39">
        <f t="shared" si="62"/>
        <v>0.52956910854771033</v>
      </c>
      <c r="BL31" s="39">
        <f t="shared" si="62"/>
        <v>0.42612612082758644</v>
      </c>
      <c r="BM31" s="39">
        <f t="shared" si="62"/>
        <v>0.30600119411955734</v>
      </c>
      <c r="BN31" s="39">
        <f t="shared" si="62"/>
        <v>0.42610762318629924</v>
      </c>
      <c r="BO31" s="39">
        <f t="shared" si="62"/>
        <v>0.46325636265546677</v>
      </c>
      <c r="BP31" s="39">
        <f t="shared" si="62"/>
        <v>0.50040873575895062</v>
      </c>
      <c r="BQ31" s="39">
        <f t="shared" ref="BQ31:CV31" si="63">BQ29/(BQ18-BQ29)</f>
        <v>0.5614728680635056</v>
      </c>
      <c r="BR31" s="39">
        <f t="shared" si="63"/>
        <v>0.69143682814017082</v>
      </c>
      <c r="BS31" s="39">
        <f t="shared" si="63"/>
        <v>0.72924334377122046</v>
      </c>
      <c r="BT31" s="39">
        <f t="shared" si="63"/>
        <v>0.78995352279422326</v>
      </c>
      <c r="BU31" s="39">
        <f t="shared" si="63"/>
        <v>0.85821163102198306</v>
      </c>
      <c r="BV31" s="39">
        <f t="shared" si="63"/>
        <v>0.86578105089013158</v>
      </c>
      <c r="BW31" s="39">
        <f t="shared" si="63"/>
        <v>0.56915515861101051</v>
      </c>
      <c r="BX31" s="39">
        <f t="shared" si="63"/>
        <v>0.51322087089360346</v>
      </c>
      <c r="BY31" s="39">
        <f t="shared" si="63"/>
        <v>0.55607488419955198</v>
      </c>
      <c r="BZ31" s="39">
        <f t="shared" si="63"/>
        <v>0.55605740292696515</v>
      </c>
      <c r="CA31" s="39">
        <f t="shared" si="63"/>
        <v>0.48522971758590161</v>
      </c>
      <c r="CB31" s="39">
        <f t="shared" si="63"/>
        <v>0.64252179478204463</v>
      </c>
      <c r="CC31" s="39">
        <f t="shared" si="63"/>
        <v>0.72099852921786245</v>
      </c>
      <c r="CD31" s="39">
        <f t="shared" si="63"/>
        <v>0.77524293698259694</v>
      </c>
      <c r="CE31" s="39">
        <f t="shared" si="63"/>
        <v>1.0830049636330445</v>
      </c>
      <c r="CF31" s="39">
        <f t="shared" si="63"/>
        <v>1.4949501268878307</v>
      </c>
      <c r="CG31" s="39">
        <f t="shared" si="63"/>
        <v>1.4867977280851028</v>
      </c>
      <c r="CH31" s="39">
        <f t="shared" si="63"/>
        <v>0.80079822164284709</v>
      </c>
      <c r="CI31" s="39">
        <f t="shared" si="63"/>
        <v>0.95390788208458788</v>
      </c>
      <c r="CJ31" s="39">
        <f t="shared" si="63"/>
        <v>0.87947672878506689</v>
      </c>
      <c r="CK31" s="39">
        <f t="shared" si="63"/>
        <v>0.53498837365530605</v>
      </c>
      <c r="CL31" s="39">
        <f t="shared" si="63"/>
        <v>0.53927073267314996</v>
      </c>
      <c r="CM31" s="39">
        <f t="shared" si="63"/>
        <v>0.58086333865502404</v>
      </c>
      <c r="CN31" s="39">
        <f t="shared" si="63"/>
        <v>0.46711976181404069</v>
      </c>
      <c r="CO31" s="39">
        <f t="shared" si="63"/>
        <v>0.48549699020245507</v>
      </c>
      <c r="CP31" s="39">
        <f t="shared" si="63"/>
        <v>0.46335091418098057</v>
      </c>
      <c r="CQ31" s="39">
        <f t="shared" si="63"/>
        <v>0.55477821017568651</v>
      </c>
      <c r="CR31" s="39">
        <f t="shared" si="63"/>
        <v>0.61368372985963859</v>
      </c>
      <c r="CS31" s="39">
        <f t="shared" si="63"/>
        <v>0.60818627466584019</v>
      </c>
      <c r="CT31" s="39">
        <f t="shared" si="63"/>
        <v>0.80817499637530221</v>
      </c>
      <c r="CU31" s="39">
        <f t="shared" si="63"/>
        <v>0.73760965899223951</v>
      </c>
      <c r="CV31" s="39">
        <f t="shared" si="63"/>
        <v>0.78702580348112006</v>
      </c>
      <c r="CW31" s="39">
        <f t="shared" ref="CW31:EB31" si="64">CW29/(CW18-CW29)</f>
        <v>0.88803330514537293</v>
      </c>
      <c r="CX31" s="39">
        <f t="shared" si="64"/>
        <v>0.89005605132492371</v>
      </c>
      <c r="CY31" s="39">
        <f t="shared" si="64"/>
        <v>0.91763345574622146</v>
      </c>
      <c r="CZ31" s="39">
        <f t="shared" si="64"/>
        <v>0.93877733508008332</v>
      </c>
      <c r="DA31" s="39">
        <f t="shared" si="64"/>
        <v>1.2447253755166232</v>
      </c>
      <c r="DB31" s="39">
        <f t="shared" si="64"/>
        <v>0.73908441897442356</v>
      </c>
      <c r="DC31" s="39">
        <f t="shared" si="64"/>
        <v>0.70153285179107927</v>
      </c>
      <c r="DD31" s="39">
        <f t="shared" si="64"/>
        <v>0.5241626083683113</v>
      </c>
      <c r="DE31" s="39">
        <f t="shared" si="64"/>
        <v>0.66962431644530429</v>
      </c>
      <c r="DF31" s="39">
        <f t="shared" si="64"/>
        <v>0.61620629364967883</v>
      </c>
      <c r="DG31" s="39">
        <f t="shared" si="64"/>
        <v>0.6105108583727924</v>
      </c>
      <c r="DH31" s="39">
        <f t="shared" si="64"/>
        <v>0.65748107270491496</v>
      </c>
      <c r="DI31" s="39">
        <f t="shared" si="64"/>
        <v>0.77803036716430662</v>
      </c>
      <c r="DJ31" s="39">
        <f t="shared" si="64"/>
        <v>0.68024322091740674</v>
      </c>
      <c r="DK31" s="39">
        <f t="shared" si="64"/>
        <v>0.67115063352739757</v>
      </c>
      <c r="DL31" s="39">
        <f t="shared" si="64"/>
        <v>0.91099109260152389</v>
      </c>
      <c r="DM31" s="39">
        <f t="shared" si="64"/>
        <v>1.0959085781156925</v>
      </c>
      <c r="DN31" s="39">
        <f t="shared" si="64"/>
        <v>1.0287216008821505</v>
      </c>
      <c r="DO31" s="39">
        <f t="shared" si="64"/>
        <v>1.0600874370365303</v>
      </c>
      <c r="DP31" s="39">
        <f t="shared" si="64"/>
        <v>1.2469480285343799</v>
      </c>
      <c r="DQ31" s="39">
        <f t="shared" si="64"/>
        <v>0.97313832401168454</v>
      </c>
      <c r="DR31" s="39">
        <f t="shared" si="64"/>
        <v>0.83495954907225167</v>
      </c>
      <c r="DS31" s="39">
        <f t="shared" si="64"/>
        <v>0.95454106007183226</v>
      </c>
      <c r="DT31" s="39">
        <f t="shared" si="64"/>
        <v>0.9302570308324235</v>
      </c>
      <c r="DU31" s="39">
        <f t="shared" si="64"/>
        <v>0.77803728120477855</v>
      </c>
      <c r="DV31" s="39">
        <f t="shared" si="64"/>
        <v>0.86444465806076232</v>
      </c>
      <c r="DW31" s="39">
        <f t="shared" si="64"/>
        <v>1.0168849619628999</v>
      </c>
      <c r="DX31" s="39">
        <f t="shared" si="64"/>
        <v>0.80934228054615442</v>
      </c>
      <c r="DY31" s="39">
        <f t="shared" si="64"/>
        <v>0.84327345826213296</v>
      </c>
      <c r="DZ31" s="39">
        <f t="shared" si="64"/>
        <v>0.79642556571247736</v>
      </c>
      <c r="EA31" s="39">
        <f t="shared" si="64"/>
        <v>0.82770343045869954</v>
      </c>
      <c r="EB31" s="39">
        <f t="shared" si="64"/>
        <v>0.98592470791052922</v>
      </c>
      <c r="EC31" s="39">
        <f t="shared" ref="EC31:FH31" si="65">EC29/(EC18-EC29)</f>
        <v>1.2475493654021068</v>
      </c>
      <c r="ED31" s="39">
        <f t="shared" si="65"/>
        <v>0.95127289322430775</v>
      </c>
      <c r="EE31" s="39">
        <f t="shared" si="65"/>
        <v>1.2536742207045035</v>
      </c>
      <c r="EF31" s="39">
        <f t="shared" si="65"/>
        <v>0.7353201127836021</v>
      </c>
      <c r="EG31" s="39">
        <f t="shared" si="65"/>
        <v>0.64717752700118913</v>
      </c>
      <c r="EH31" s="39">
        <f t="shared" si="65"/>
        <v>0.68781774559706477</v>
      </c>
      <c r="EI31" s="39">
        <f t="shared" si="65"/>
        <v>0.83831541912657592</v>
      </c>
      <c r="EJ31" s="39">
        <f t="shared" si="65"/>
        <v>0.81373084555686659</v>
      </c>
      <c r="EK31" s="39">
        <f t="shared" si="65"/>
        <v>0.89608887156249872</v>
      </c>
      <c r="EL31" s="39">
        <f t="shared" si="65"/>
        <v>0.94685865204504238</v>
      </c>
      <c r="EM31" s="39">
        <f t="shared" si="65"/>
        <v>0.68883305477269974</v>
      </c>
      <c r="EN31" s="39">
        <f t="shared" si="65"/>
        <v>0.69128078710353791</v>
      </c>
      <c r="EO31" s="39">
        <f t="shared" si="65"/>
        <v>0.68162900618216937</v>
      </c>
      <c r="EP31" s="39">
        <f t="shared" si="65"/>
        <v>0.79575679331920457</v>
      </c>
      <c r="EQ31" s="39">
        <f t="shared" si="65"/>
        <v>0.61406748322138394</v>
      </c>
      <c r="ER31" s="39">
        <f t="shared" si="65"/>
        <v>0.58482586236493772</v>
      </c>
      <c r="ES31" s="39">
        <f t="shared" si="65"/>
        <v>0.53653581049331855</v>
      </c>
      <c r="ET31" s="39">
        <f t="shared" si="65"/>
        <v>0.52807553993614653</v>
      </c>
      <c r="EU31" s="39">
        <f t="shared" si="65"/>
        <v>0.48785292338827319</v>
      </c>
      <c r="EV31" s="39">
        <f t="shared" si="65"/>
        <v>0.47328564187588473</v>
      </c>
      <c r="EW31" s="39">
        <f t="shared" si="65"/>
        <v>0.47309100731524878</v>
      </c>
      <c r="EX31" s="39">
        <f t="shared" si="65"/>
        <v>0.62364467494129083</v>
      </c>
      <c r="EY31" s="39">
        <f t="shared" si="65"/>
        <v>0.78704184812544153</v>
      </c>
      <c r="EZ31" s="39">
        <f t="shared" si="65"/>
        <v>0.61547807364270901</v>
      </c>
      <c r="FA31" s="39">
        <f t="shared" si="65"/>
        <v>0.52618198307124098</v>
      </c>
      <c r="FB31" s="39">
        <f t="shared" si="65"/>
        <v>0.51673927109025553</v>
      </c>
      <c r="FC31" s="39">
        <f t="shared" si="65"/>
        <v>0.47868594201054515</v>
      </c>
      <c r="FD31" s="39">
        <f t="shared" si="65"/>
        <v>0.59030239013346475</v>
      </c>
      <c r="FE31" s="39">
        <f t="shared" si="65"/>
        <v>0.54313298204095883</v>
      </c>
      <c r="FF31" s="39">
        <f t="shared" si="65"/>
        <v>0.53911422773714934</v>
      </c>
      <c r="FG31" s="39">
        <f t="shared" si="65"/>
        <v>0.56299824687364086</v>
      </c>
      <c r="FH31" s="39">
        <f t="shared" si="65"/>
        <v>0.57616030183228684</v>
      </c>
      <c r="FI31" s="39">
        <f t="shared" ref="FI31:GD31" si="66">FI29/(FI18-FI29)</f>
        <v>0.80595564254012253</v>
      </c>
      <c r="FJ31" s="39">
        <f t="shared" si="66"/>
        <v>0.83546103476670586</v>
      </c>
      <c r="FK31" s="39">
        <f t="shared" si="66"/>
        <v>0.77584933005428647</v>
      </c>
      <c r="FL31" s="39">
        <f t="shared" si="66"/>
        <v>0.77026725578051269</v>
      </c>
      <c r="FM31" s="39">
        <f t="shared" si="66"/>
        <v>0.70355929347303392</v>
      </c>
      <c r="FN31" s="39">
        <f t="shared" si="66"/>
        <v>0.7241028306882803</v>
      </c>
      <c r="FO31" s="39">
        <f t="shared" si="66"/>
        <v>0.56080480344426697</v>
      </c>
      <c r="FP31" s="39">
        <f t="shared" si="66"/>
        <v>0.74981549581305207</v>
      </c>
      <c r="FQ31" s="39">
        <f t="shared" si="66"/>
        <v>1.0344088962923725</v>
      </c>
      <c r="FR31" s="39">
        <f t="shared" si="66"/>
        <v>1.1514504676065951</v>
      </c>
      <c r="FS31" s="39">
        <f t="shared" si="66"/>
        <v>1.162241698780049</v>
      </c>
      <c r="FT31" s="39">
        <f t="shared" si="66"/>
        <v>0.84408332552213194</v>
      </c>
      <c r="FU31" s="39">
        <f t="shared" si="66"/>
        <v>0.82133638260181041</v>
      </c>
      <c r="FV31" s="39">
        <f t="shared" si="66"/>
        <v>0.69373632473885516</v>
      </c>
      <c r="FW31" s="39">
        <f t="shared" si="66"/>
        <v>0.65839827480095303</v>
      </c>
      <c r="FX31" s="39">
        <f t="shared" si="66"/>
        <v>0.64486754709053895</v>
      </c>
      <c r="FY31" s="39">
        <f t="shared" si="66"/>
        <v>0.5928188503930798</v>
      </c>
      <c r="FZ31" s="39">
        <f t="shared" si="66"/>
        <v>0.57505980770813436</v>
      </c>
      <c r="GA31" s="39">
        <f t="shared" si="66"/>
        <v>0.82848123722065137</v>
      </c>
      <c r="GB31" s="39">
        <f t="shared" si="66"/>
        <v>0.87758932696908487</v>
      </c>
      <c r="GC31" s="39">
        <f t="shared" si="66"/>
        <v>0.84020808319796902</v>
      </c>
      <c r="GD31" s="39">
        <f t="shared" si="66"/>
        <v>0.81747916455379388</v>
      </c>
    </row>
    <row r="32" spans="2:186" ht="12.75" customHeight="1" x14ac:dyDescent="0.35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</row>
    <row r="33" spans="2:184" s="33" customFormat="1" ht="13" x14ac:dyDescent="0.3">
      <c r="B33" s="34" t="s">
        <v>144</v>
      </c>
      <c r="C33" s="35"/>
    </row>
    <row r="34" spans="2:184" s="36" customFormat="1" ht="12.75" customHeight="1" x14ac:dyDescent="0.25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</row>
    <row r="35" spans="2:184" s="36" customFormat="1" ht="12.75" customHeight="1" x14ac:dyDescent="0.25">
      <c r="B35" s="37"/>
      <c r="C35" s="38"/>
      <c r="D35" s="80" t="s">
        <v>135</v>
      </c>
      <c r="E35" s="81">
        <v>2012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</row>
    <row r="36" spans="2:184" s="36" customFormat="1" ht="12.75" customHeight="1" x14ac:dyDescent="0.2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</row>
    <row r="37" spans="2:184" s="36" customFormat="1" ht="12.75" customHeight="1" x14ac:dyDescent="0.25">
      <c r="D37" s="37"/>
      <c r="E37" s="82" t="str">
        <f>D23</f>
        <v>Opex / totex</v>
      </c>
      <c r="F37" s="82"/>
      <c r="G37" s="38"/>
      <c r="H37" s="82" t="s">
        <v>53</v>
      </c>
      <c r="I37" s="82"/>
      <c r="J37" s="82" t="s">
        <v>99</v>
      </c>
      <c r="K37" s="82"/>
      <c r="L37" s="82" t="s">
        <v>143</v>
      </c>
      <c r="M37" s="82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</row>
    <row r="38" spans="2:184" s="36" customFormat="1" ht="12.75" customHeight="1" x14ac:dyDescent="0.25">
      <c r="C38" s="64" t="s">
        <v>97</v>
      </c>
      <c r="D38" s="80" t="s">
        <v>52</v>
      </c>
      <c r="E38" s="49" t="s">
        <v>100</v>
      </c>
      <c r="F38" s="49" t="s">
        <v>101</v>
      </c>
      <c r="H38" s="49" t="s">
        <v>100</v>
      </c>
      <c r="I38" s="49" t="s">
        <v>101</v>
      </c>
      <c r="J38" s="49" t="s">
        <v>100</v>
      </c>
      <c r="K38" s="49" t="s">
        <v>101</v>
      </c>
      <c r="L38" s="49" t="s">
        <v>100</v>
      </c>
      <c r="M38" s="49" t="s">
        <v>101</v>
      </c>
      <c r="S38" s="38"/>
      <c r="T38" s="38"/>
    </row>
    <row r="39" spans="2:184" s="36" customFormat="1" ht="12.75" customHeight="1" x14ac:dyDescent="0.25">
      <c r="C39" s="64" t="s">
        <v>97</v>
      </c>
      <c r="D39" s="50" t="s">
        <v>49</v>
      </c>
      <c r="E39" s="51">
        <f t="shared" ref="E39:E51" si="67">AVERAGEIFS($23:$23,$4:$4,$D39)</f>
        <v>0.47559445638814413</v>
      </c>
      <c r="F39" s="51">
        <f t="shared" ref="F39:F51" si="68">AVERAGEIFS($23:$23,$4:$4,$D39,$3:$3,"&gt;="&amp;$E$35)</f>
        <v>0.45966659368800283</v>
      </c>
      <c r="G39" s="83"/>
      <c r="H39" s="88"/>
      <c r="I39" s="88"/>
      <c r="J39" s="88"/>
      <c r="K39" s="88"/>
      <c r="L39" s="51">
        <f>$E$53</f>
        <v>0.424789914152018</v>
      </c>
      <c r="M39" s="51">
        <f>$F$53</f>
        <v>0.40595441307083757</v>
      </c>
      <c r="S39" s="38"/>
      <c r="T39" s="38"/>
    </row>
    <row r="40" spans="2:184" s="36" customFormat="1" ht="12.75" customHeight="1" x14ac:dyDescent="0.25">
      <c r="C40" s="64" t="s">
        <v>97</v>
      </c>
      <c r="D40" s="50" t="s">
        <v>62</v>
      </c>
      <c r="E40" s="51">
        <f t="shared" si="67"/>
        <v>0.35820667766543118</v>
      </c>
      <c r="F40" s="51">
        <f t="shared" si="68"/>
        <v>0.39929038446931692</v>
      </c>
      <c r="G40" s="83"/>
      <c r="H40" s="88"/>
      <c r="I40" s="88"/>
      <c r="J40" s="88"/>
      <c r="K40" s="88"/>
      <c r="L40" s="51">
        <f t="shared" ref="L40:L51" si="69">L39</f>
        <v>0.424789914152018</v>
      </c>
      <c r="M40" s="51">
        <f t="shared" ref="M40:M51" si="70">M39</f>
        <v>0.40595441307083757</v>
      </c>
      <c r="S40" s="38"/>
      <c r="T40" s="38"/>
    </row>
    <row r="41" spans="2:184" s="36" customFormat="1" ht="12.75" customHeight="1" x14ac:dyDescent="0.25">
      <c r="C41" s="64" t="s">
        <v>97</v>
      </c>
      <c r="D41" s="50" t="s">
        <v>58</v>
      </c>
      <c r="E41" s="51">
        <f t="shared" si="67"/>
        <v>0.36813989819848031</v>
      </c>
      <c r="F41" s="51">
        <f t="shared" si="68"/>
        <v>0.35765722773027242</v>
      </c>
      <c r="G41" s="83"/>
      <c r="H41" s="88"/>
      <c r="I41" s="88"/>
      <c r="J41" s="88"/>
      <c r="K41" s="88"/>
      <c r="L41" s="51">
        <f t="shared" si="69"/>
        <v>0.424789914152018</v>
      </c>
      <c r="M41" s="51">
        <f t="shared" si="70"/>
        <v>0.40595441307083757</v>
      </c>
      <c r="S41" s="38"/>
      <c r="T41" s="38"/>
    </row>
    <row r="42" spans="2:184" s="36" customFormat="1" ht="12.75" customHeight="1" x14ac:dyDescent="0.25">
      <c r="C42" s="64" t="s">
        <v>97</v>
      </c>
      <c r="D42" s="50" t="s">
        <v>67</v>
      </c>
      <c r="E42" s="51">
        <f t="shared" si="67"/>
        <v>0.32267206157228817</v>
      </c>
      <c r="F42" s="51">
        <f t="shared" si="68"/>
        <v>0.3391985544247631</v>
      </c>
      <c r="G42" s="83"/>
      <c r="H42" s="89">
        <f>AVERAGE('Input|Benchmarking Data'!$AH$20:$AU$20)</f>
        <v>320501.83455509279</v>
      </c>
      <c r="I42" s="89">
        <f>AVERAGE('Input|Benchmarking Data'!$AN$20:$AU$20)</f>
        <v>332293.92029352748</v>
      </c>
      <c r="J42" s="51">
        <f>H42/SUM(H$39:H$51)</f>
        <v>0.12507449230285683</v>
      </c>
      <c r="K42" s="51">
        <f>I42/SUM(I$39:I$51)</f>
        <v>0.12483162435203028</v>
      </c>
      <c r="L42" s="51">
        <f t="shared" si="69"/>
        <v>0.424789914152018</v>
      </c>
      <c r="M42" s="51">
        <f t="shared" si="70"/>
        <v>0.40595441307083757</v>
      </c>
      <c r="S42" s="38"/>
      <c r="T42" s="38"/>
    </row>
    <row r="43" spans="2:184" s="36" customFormat="1" ht="12.75" customHeight="1" x14ac:dyDescent="0.25">
      <c r="C43" s="64" t="s">
        <v>97</v>
      </c>
      <c r="D43" s="50" t="s">
        <v>61</v>
      </c>
      <c r="E43" s="51">
        <f t="shared" si="67"/>
        <v>0.37147316890329007</v>
      </c>
      <c r="F43" s="51">
        <f t="shared" si="68"/>
        <v>0.40362602400451925</v>
      </c>
      <c r="G43" s="83"/>
      <c r="H43" s="88"/>
      <c r="I43" s="88"/>
      <c r="J43" s="88"/>
      <c r="K43" s="88"/>
      <c r="L43" s="51">
        <f t="shared" si="69"/>
        <v>0.424789914152018</v>
      </c>
      <c r="M43" s="51">
        <f t="shared" si="70"/>
        <v>0.40595441307083757</v>
      </c>
      <c r="S43" s="38"/>
      <c r="T43" s="38"/>
    </row>
    <row r="44" spans="2:184" s="36" customFormat="1" ht="12.75" customHeight="1" x14ac:dyDescent="0.25">
      <c r="C44" s="64" t="s">
        <v>97</v>
      </c>
      <c r="D44" s="50" t="s">
        <v>63</v>
      </c>
      <c r="E44" s="51">
        <f t="shared" si="67"/>
        <v>0.35262673939698991</v>
      </c>
      <c r="F44" s="51">
        <f t="shared" si="68"/>
        <v>0.40092395506717826</v>
      </c>
      <c r="G44" s="83"/>
      <c r="H44" s="88"/>
      <c r="I44" s="88"/>
      <c r="J44" s="88"/>
      <c r="K44" s="88"/>
      <c r="L44" s="51">
        <f t="shared" si="69"/>
        <v>0.424789914152018</v>
      </c>
      <c r="M44" s="51">
        <f t="shared" si="70"/>
        <v>0.40595441307083757</v>
      </c>
      <c r="S44" s="38"/>
      <c r="T44" s="38"/>
    </row>
    <row r="45" spans="2:184" s="36" customFormat="1" ht="12.75" customHeight="1" x14ac:dyDescent="0.25">
      <c r="C45" s="64" t="s">
        <v>97</v>
      </c>
      <c r="D45" s="50" t="s">
        <v>64</v>
      </c>
      <c r="E45" s="51">
        <f t="shared" si="67"/>
        <v>0.36649227567751858</v>
      </c>
      <c r="F45" s="51">
        <f t="shared" si="68"/>
        <v>0.39683203876325779</v>
      </c>
      <c r="G45" s="83"/>
      <c r="H45" s="88"/>
      <c r="I45" s="88"/>
      <c r="J45" s="88"/>
      <c r="K45" s="88"/>
      <c r="L45" s="51">
        <f t="shared" si="69"/>
        <v>0.424789914152018</v>
      </c>
      <c r="M45" s="51">
        <f t="shared" si="70"/>
        <v>0.40595441307083757</v>
      </c>
      <c r="S45" s="38"/>
      <c r="T45" s="38"/>
    </row>
    <row r="46" spans="2:184" s="36" customFormat="1" ht="12.75" customHeight="1" x14ac:dyDescent="0.25">
      <c r="C46" s="64" t="s">
        <v>97</v>
      </c>
      <c r="D46" s="50" t="s">
        <v>59</v>
      </c>
      <c r="E46" s="51">
        <f t="shared" si="67"/>
        <v>0.38547066941883973</v>
      </c>
      <c r="F46" s="51">
        <f t="shared" si="68"/>
        <v>0.42105377859525089</v>
      </c>
      <c r="G46" s="83"/>
      <c r="H46" s="88"/>
      <c r="I46" s="88"/>
      <c r="J46" s="88"/>
      <c r="K46" s="88"/>
      <c r="L46" s="51">
        <f t="shared" si="69"/>
        <v>0.424789914152018</v>
      </c>
      <c r="M46" s="51">
        <f t="shared" si="70"/>
        <v>0.40595441307083757</v>
      </c>
      <c r="S46" s="38"/>
      <c r="T46" s="38"/>
    </row>
    <row r="47" spans="2:184" s="36" customFormat="1" ht="12.75" customHeight="1" x14ac:dyDescent="0.25">
      <c r="C47" s="64" t="s">
        <v>97</v>
      </c>
      <c r="D47" s="85" t="s">
        <v>56</v>
      </c>
      <c r="E47" s="86">
        <f t="shared" si="67"/>
        <v>0.42694718581004487</v>
      </c>
      <c r="F47" s="86">
        <f t="shared" si="68"/>
        <v>0.409854129665221</v>
      </c>
      <c r="G47" s="83"/>
      <c r="H47" s="88"/>
      <c r="I47" s="88"/>
      <c r="J47" s="88"/>
      <c r="K47" s="88"/>
      <c r="L47" s="51">
        <f t="shared" si="69"/>
        <v>0.424789914152018</v>
      </c>
      <c r="M47" s="51">
        <f t="shared" si="70"/>
        <v>0.40595441307083757</v>
      </c>
      <c r="S47" s="38"/>
      <c r="T47" s="38"/>
    </row>
    <row r="48" spans="2:184" s="36" customFormat="1" ht="12.75" customHeight="1" x14ac:dyDescent="0.25">
      <c r="C48" s="64" t="s">
        <v>97</v>
      </c>
      <c r="D48" s="50" t="s">
        <v>57</v>
      </c>
      <c r="E48" s="51">
        <f t="shared" si="67"/>
        <v>0.40909750432835595</v>
      </c>
      <c r="F48" s="51">
        <f t="shared" si="68"/>
        <v>0.39094593064921734</v>
      </c>
      <c r="G48" s="83"/>
      <c r="H48" s="89">
        <f>AVERAGE('Input|Benchmarking Data'!$DN$20:$EA$20)</f>
        <v>751497.70177217212</v>
      </c>
      <c r="I48" s="89">
        <f>AVERAGE('Input|Benchmarking Data'!$DT$20:$EA$20)</f>
        <v>793164.70999965875</v>
      </c>
      <c r="J48" s="51">
        <f>H48/SUM(H$39:H$51)</f>
        <v>0.29326881590676557</v>
      </c>
      <c r="K48" s="51">
        <f>I48/SUM(I$39:I$51)</f>
        <v>0.2979652442647866</v>
      </c>
      <c r="L48" s="51">
        <f t="shared" si="69"/>
        <v>0.424789914152018</v>
      </c>
      <c r="M48" s="51">
        <f t="shared" si="70"/>
        <v>0.40595441307083757</v>
      </c>
      <c r="S48" s="38"/>
      <c r="T48" s="38"/>
    </row>
    <row r="49" spans="3:184" s="36" customFormat="1" ht="12.75" customHeight="1" x14ac:dyDescent="0.25">
      <c r="C49" s="64" t="s">
        <v>97</v>
      </c>
      <c r="D49" s="50" t="s">
        <v>66</v>
      </c>
      <c r="E49" s="51">
        <f t="shared" si="67"/>
        <v>0.46089827190446797</v>
      </c>
      <c r="F49" s="51">
        <f t="shared" si="68"/>
        <v>0.43508146552685723</v>
      </c>
      <c r="G49" s="83"/>
      <c r="H49" s="89">
        <f>AVERAGE('Input|Benchmarking Data'!$EB$20:$EO$20)</f>
        <v>839430.42857142852</v>
      </c>
      <c r="I49" s="89">
        <f>AVERAGE('Input|Benchmarking Data'!$EH$20:$EO$20)</f>
        <v>866895.625</v>
      </c>
      <c r="J49" s="51">
        <f>H49/SUM(H$39:H$51)</f>
        <v>0.32758419253008497</v>
      </c>
      <c r="K49" s="51">
        <f>I49/SUM(I$39:I$51)</f>
        <v>0.32566346358918435</v>
      </c>
      <c r="L49" s="51">
        <f t="shared" si="69"/>
        <v>0.424789914152018</v>
      </c>
      <c r="M49" s="51">
        <f t="shared" si="70"/>
        <v>0.40595441307083757</v>
      </c>
      <c r="S49" s="38"/>
      <c r="T49" s="38"/>
    </row>
    <row r="50" spans="3:184" s="36" customFormat="1" ht="12.75" customHeight="1" x14ac:dyDescent="0.25">
      <c r="C50" s="64" t="s">
        <v>97</v>
      </c>
      <c r="D50" s="50" t="s">
        <v>65</v>
      </c>
      <c r="E50" s="51">
        <f t="shared" si="67"/>
        <v>0.39408298377416828</v>
      </c>
      <c r="F50" s="51">
        <f t="shared" si="68"/>
        <v>0.42428187369378434</v>
      </c>
      <c r="G50" s="83"/>
      <c r="H50" s="88"/>
      <c r="I50" s="88"/>
      <c r="J50" s="88"/>
      <c r="K50" s="88"/>
      <c r="L50" s="51">
        <f t="shared" si="69"/>
        <v>0.424789914152018</v>
      </c>
      <c r="M50" s="51">
        <f t="shared" si="70"/>
        <v>0.40595441307083757</v>
      </c>
      <c r="S50" s="38"/>
      <c r="T50" s="38"/>
    </row>
    <row r="51" spans="3:184" s="36" customFormat="1" ht="12.75" customHeight="1" x14ac:dyDescent="0.25">
      <c r="C51" s="64" t="s">
        <v>97</v>
      </c>
      <c r="D51" s="50" t="s">
        <v>60</v>
      </c>
      <c r="E51" s="51">
        <f t="shared" si="67"/>
        <v>0.44661795855823794</v>
      </c>
      <c r="F51" s="51">
        <f t="shared" si="68"/>
        <v>0.41915166200873988</v>
      </c>
      <c r="G51" s="83"/>
      <c r="H51" s="89">
        <f>AVERAGE('Input|Benchmarking Data'!$FR$20:$GE$20)</f>
        <v>651057.62672811002</v>
      </c>
      <c r="I51" s="89">
        <f>AVERAGE('Input|Benchmarking Data'!$FX$20:$GE$20)</f>
        <v>669582.75</v>
      </c>
      <c r="J51" s="51">
        <f>H51/SUM(H$39:H$51)</f>
        <v>0.25407249926029263</v>
      </c>
      <c r="K51" s="51">
        <f>I51/SUM(I$39:I$51)</f>
        <v>0.25153966779399878</v>
      </c>
      <c r="L51" s="51">
        <f t="shared" si="69"/>
        <v>0.424789914152018</v>
      </c>
      <c r="M51" s="51">
        <f t="shared" si="70"/>
        <v>0.40595441307083757</v>
      </c>
      <c r="S51" s="38"/>
      <c r="T51" s="38"/>
    </row>
    <row r="52" spans="3:184" s="36" customFormat="1" ht="12.75" customHeight="1" x14ac:dyDescent="0.25">
      <c r="C52" s="64"/>
      <c r="S52" s="38"/>
      <c r="T52" s="38"/>
    </row>
    <row r="53" spans="3:184" s="36" customFormat="1" ht="12.75" customHeight="1" x14ac:dyDescent="0.25">
      <c r="C53" s="64" t="s">
        <v>97</v>
      </c>
      <c r="D53" s="50" t="s">
        <v>102</v>
      </c>
      <c r="E53" s="55">
        <f>SUMPRODUCT(J39:J51,E39:E51)</f>
        <v>0.424789914152018</v>
      </c>
      <c r="F53" s="55">
        <f>SUMPRODUCT(K39:K51,F39:F51)</f>
        <v>0.40595441307083757</v>
      </c>
      <c r="S53" s="38"/>
      <c r="T53" s="38"/>
    </row>
    <row r="54" spans="3:184" s="36" customFormat="1" ht="12.75" customHeight="1" x14ac:dyDescent="0.3">
      <c r="C54" s="64" t="s">
        <v>97</v>
      </c>
      <c r="D54" s="50" t="s">
        <v>142</v>
      </c>
      <c r="E54" s="55">
        <f>E47-E53</f>
        <v>2.1572716580268714E-3</v>
      </c>
      <c r="F54" s="55">
        <f>F47-F53</f>
        <v>3.8997165943834289E-3</v>
      </c>
      <c r="S54" s="38"/>
      <c r="T54" s="38"/>
    </row>
    <row r="55" spans="3:184" s="36" customFormat="1" ht="12.75" customHeight="1" x14ac:dyDescent="0.25">
      <c r="K55" s="87"/>
      <c r="L55" s="87"/>
      <c r="S55" s="38"/>
      <c r="T55" s="38"/>
    </row>
    <row r="56" spans="3:184" s="36" customFormat="1" ht="12.75" customHeight="1" x14ac:dyDescent="0.25"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</row>
    <row r="57" spans="3:184" s="36" customFormat="1" ht="12.75" customHeight="1" x14ac:dyDescent="0.25">
      <c r="D57" s="37"/>
      <c r="E57" s="82" t="str">
        <f>E37</f>
        <v>Opex / totex</v>
      </c>
      <c r="F57" s="82"/>
      <c r="G57" s="38"/>
      <c r="H57" s="82" t="s">
        <v>53</v>
      </c>
      <c r="I57" s="82"/>
      <c r="J57" s="82" t="s">
        <v>99</v>
      </c>
      <c r="K57" s="82"/>
      <c r="L57" s="82" t="s">
        <v>143</v>
      </c>
      <c r="M57" s="82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</row>
    <row r="58" spans="3:184" s="36" customFormat="1" ht="12.75" customHeight="1" x14ac:dyDescent="0.25">
      <c r="C58" s="90" t="s">
        <v>98</v>
      </c>
      <c r="D58" s="80" t="s">
        <v>52</v>
      </c>
      <c r="E58" s="49" t="s">
        <v>100</v>
      </c>
      <c r="F58" s="49" t="s">
        <v>101</v>
      </c>
      <c r="H58" s="49" t="s">
        <v>100</v>
      </c>
      <c r="I58" s="49" t="s">
        <v>101</v>
      </c>
      <c r="J58" s="49" t="s">
        <v>100</v>
      </c>
      <c r="K58" s="49" t="s">
        <v>101</v>
      </c>
      <c r="L58" s="49" t="s">
        <v>100</v>
      </c>
      <c r="M58" s="49" t="s">
        <v>101</v>
      </c>
      <c r="S58" s="38"/>
      <c r="T58" s="38"/>
    </row>
    <row r="59" spans="3:184" s="36" customFormat="1" ht="12.75" customHeight="1" x14ac:dyDescent="0.25">
      <c r="C59" s="90" t="s">
        <v>98</v>
      </c>
      <c r="D59" s="50" t="s">
        <v>49</v>
      </c>
      <c r="E59" s="51">
        <f t="shared" ref="E59:E71" si="71">AVERAGEIFS($30:$30,$4:$4,$D59)</f>
        <v>0.47559445638814413</v>
      </c>
      <c r="F59" s="51">
        <f t="shared" ref="F59:F71" si="72">AVERAGEIFS($30:$30,$4:$4,$D59,$3:$3,"&gt;="&amp;$E$35)</f>
        <v>0.45966659368800283</v>
      </c>
      <c r="G59" s="83"/>
      <c r="H59" s="88"/>
      <c r="I59" s="88"/>
      <c r="J59" s="88"/>
      <c r="K59" s="88"/>
      <c r="L59" s="51">
        <f>$E$73</f>
        <v>0.46111083054284197</v>
      </c>
      <c r="M59" s="51">
        <f>$F$73</f>
        <v>0.44338589372464193</v>
      </c>
      <c r="S59" s="38"/>
      <c r="T59" s="38"/>
    </row>
    <row r="60" spans="3:184" s="36" customFormat="1" ht="12.75" customHeight="1" x14ac:dyDescent="0.25">
      <c r="C60" s="90" t="s">
        <v>98</v>
      </c>
      <c r="D60" s="50" t="s">
        <v>62</v>
      </c>
      <c r="E60" s="51">
        <f t="shared" si="71"/>
        <v>0.35820667766543118</v>
      </c>
      <c r="F60" s="51">
        <f t="shared" si="72"/>
        <v>0.39929038446931692</v>
      </c>
      <c r="G60" s="83"/>
      <c r="H60" s="88"/>
      <c r="I60" s="88"/>
      <c r="J60" s="88"/>
      <c r="K60" s="88"/>
      <c r="L60" s="51">
        <f t="shared" ref="L60:L71" si="73">L59</f>
        <v>0.46111083054284197</v>
      </c>
      <c r="M60" s="51">
        <f t="shared" ref="M60:M71" si="74">M59</f>
        <v>0.44338589372464193</v>
      </c>
      <c r="S60" s="38"/>
      <c r="T60" s="38"/>
    </row>
    <row r="61" spans="3:184" s="36" customFormat="1" ht="12.75" customHeight="1" x14ac:dyDescent="0.25">
      <c r="C61" s="90" t="s">
        <v>98</v>
      </c>
      <c r="D61" s="50" t="s">
        <v>58</v>
      </c>
      <c r="E61" s="51">
        <f t="shared" si="71"/>
        <v>0.36813989819848031</v>
      </c>
      <c r="F61" s="51">
        <f t="shared" si="72"/>
        <v>0.35765722773027242</v>
      </c>
      <c r="G61" s="83"/>
      <c r="H61" s="88"/>
      <c r="I61" s="88"/>
      <c r="J61" s="88"/>
      <c r="K61" s="88"/>
      <c r="L61" s="51">
        <f t="shared" si="73"/>
        <v>0.46111083054284197</v>
      </c>
      <c r="M61" s="51">
        <f t="shared" si="74"/>
        <v>0.44338589372464193</v>
      </c>
      <c r="S61" s="38"/>
      <c r="T61" s="38"/>
    </row>
    <row r="62" spans="3:184" s="36" customFormat="1" ht="12.75" customHeight="1" x14ac:dyDescent="0.25">
      <c r="C62" s="90" t="s">
        <v>98</v>
      </c>
      <c r="D62" s="50" t="s">
        <v>67</v>
      </c>
      <c r="E62" s="51">
        <f t="shared" si="71"/>
        <v>0.43817946371062177</v>
      </c>
      <c r="F62" s="51">
        <f t="shared" si="72"/>
        <v>0.46114038271932511</v>
      </c>
      <c r="G62" s="83"/>
      <c r="H62" s="84">
        <f>H$42</f>
        <v>320501.83455509279</v>
      </c>
      <c r="I62" s="84">
        <f>I$42</f>
        <v>332293.92029352748</v>
      </c>
      <c r="J62" s="51">
        <f>J$42</f>
        <v>0.12507449230285683</v>
      </c>
      <c r="K62" s="51">
        <f>K$42</f>
        <v>0.12483162435203028</v>
      </c>
      <c r="L62" s="51">
        <f t="shared" si="73"/>
        <v>0.46111083054284197</v>
      </c>
      <c r="M62" s="51">
        <f t="shared" si="74"/>
        <v>0.44338589372464193</v>
      </c>
      <c r="S62" s="38"/>
      <c r="T62" s="38"/>
    </row>
    <row r="63" spans="3:184" s="36" customFormat="1" ht="12.75" customHeight="1" x14ac:dyDescent="0.25">
      <c r="C63" s="90" t="s">
        <v>98</v>
      </c>
      <c r="D63" s="50" t="s">
        <v>61</v>
      </c>
      <c r="E63" s="51">
        <f t="shared" si="71"/>
        <v>0.37147316890329007</v>
      </c>
      <c r="F63" s="51">
        <f t="shared" si="72"/>
        <v>0.40362602400451925</v>
      </c>
      <c r="G63" s="83"/>
      <c r="H63" s="88"/>
      <c r="I63" s="88"/>
      <c r="J63" s="88"/>
      <c r="K63" s="88"/>
      <c r="L63" s="51">
        <f t="shared" si="73"/>
        <v>0.46111083054284197</v>
      </c>
      <c r="M63" s="51">
        <f t="shared" si="74"/>
        <v>0.44338589372464193</v>
      </c>
      <c r="S63" s="38"/>
      <c r="T63" s="38"/>
    </row>
    <row r="64" spans="3:184" s="36" customFormat="1" ht="12.75" customHeight="1" x14ac:dyDescent="0.25">
      <c r="C64" s="90" t="s">
        <v>98</v>
      </c>
      <c r="D64" s="50" t="s">
        <v>63</v>
      </c>
      <c r="E64" s="51">
        <f t="shared" si="71"/>
        <v>0.35262673939698991</v>
      </c>
      <c r="F64" s="51">
        <f t="shared" si="72"/>
        <v>0.40092395506717826</v>
      </c>
      <c r="G64" s="83"/>
      <c r="H64" s="88"/>
      <c r="I64" s="88"/>
      <c r="J64" s="88"/>
      <c r="K64" s="88"/>
      <c r="L64" s="51">
        <f t="shared" si="73"/>
        <v>0.46111083054284197</v>
      </c>
      <c r="M64" s="51">
        <f t="shared" si="74"/>
        <v>0.44338589372464193</v>
      </c>
      <c r="S64" s="38"/>
      <c r="T64" s="38"/>
    </row>
    <row r="65" spans="2:184" s="36" customFormat="1" ht="12.75" customHeight="1" x14ac:dyDescent="0.25">
      <c r="C65" s="90" t="s">
        <v>98</v>
      </c>
      <c r="D65" s="50" t="s">
        <v>64</v>
      </c>
      <c r="E65" s="51">
        <f t="shared" si="71"/>
        <v>0.43628044768010971</v>
      </c>
      <c r="F65" s="51">
        <f t="shared" si="72"/>
        <v>0.49668284906422311</v>
      </c>
      <c r="G65" s="83"/>
      <c r="H65" s="88"/>
      <c r="I65" s="88"/>
      <c r="J65" s="88"/>
      <c r="K65" s="88"/>
      <c r="L65" s="51">
        <f t="shared" si="73"/>
        <v>0.46111083054284197</v>
      </c>
      <c r="M65" s="51">
        <f t="shared" si="74"/>
        <v>0.44338589372464193</v>
      </c>
      <c r="S65" s="38"/>
      <c r="T65" s="38"/>
    </row>
    <row r="66" spans="2:184" s="36" customFormat="1" ht="12.75" customHeight="1" x14ac:dyDescent="0.25">
      <c r="C66" s="90" t="s">
        <v>98</v>
      </c>
      <c r="D66" s="50" t="s">
        <v>59</v>
      </c>
      <c r="E66" s="51">
        <f t="shared" si="71"/>
        <v>0.38547066941883973</v>
      </c>
      <c r="F66" s="51">
        <f t="shared" si="72"/>
        <v>0.42105377859525089</v>
      </c>
      <c r="G66" s="83"/>
      <c r="H66" s="88"/>
      <c r="I66" s="88"/>
      <c r="J66" s="88"/>
      <c r="K66" s="88"/>
      <c r="L66" s="51">
        <f t="shared" si="73"/>
        <v>0.46111083054284197</v>
      </c>
      <c r="M66" s="51">
        <f t="shared" si="74"/>
        <v>0.44338589372464193</v>
      </c>
      <c r="S66" s="38"/>
      <c r="T66" s="38"/>
    </row>
    <row r="67" spans="2:184" s="36" customFormat="1" ht="12.75" customHeight="1" x14ac:dyDescent="0.25">
      <c r="C67" s="90" t="s">
        <v>98</v>
      </c>
      <c r="D67" s="85" t="s">
        <v>56</v>
      </c>
      <c r="E67" s="86">
        <f t="shared" si="71"/>
        <v>0.42694718581004487</v>
      </c>
      <c r="F67" s="86">
        <f t="shared" si="72"/>
        <v>0.409854129665221</v>
      </c>
      <c r="G67" s="83"/>
      <c r="H67" s="88"/>
      <c r="I67" s="88"/>
      <c r="J67" s="88"/>
      <c r="K67" s="88"/>
      <c r="L67" s="51">
        <f t="shared" si="73"/>
        <v>0.46111083054284197</v>
      </c>
      <c r="M67" s="51">
        <f t="shared" si="74"/>
        <v>0.44338589372464193</v>
      </c>
      <c r="S67" s="38"/>
      <c r="T67" s="38"/>
    </row>
    <row r="68" spans="2:184" s="36" customFormat="1" ht="12.75" customHeight="1" x14ac:dyDescent="0.25">
      <c r="C68" s="90" t="s">
        <v>98</v>
      </c>
      <c r="D68" s="50" t="s">
        <v>57</v>
      </c>
      <c r="E68" s="51">
        <f t="shared" si="71"/>
        <v>0.48368397764130461</v>
      </c>
      <c r="F68" s="51">
        <f t="shared" si="72"/>
        <v>0.46548242300468656</v>
      </c>
      <c r="G68" s="83"/>
      <c r="H68" s="84">
        <f>H$48</f>
        <v>751497.70177217212</v>
      </c>
      <c r="I68" s="84">
        <f>I$48</f>
        <v>793164.70999965875</v>
      </c>
      <c r="J68" s="51">
        <f>J$48</f>
        <v>0.29326881590676557</v>
      </c>
      <c r="K68" s="51">
        <f>K$48</f>
        <v>0.2979652442647866</v>
      </c>
      <c r="L68" s="51">
        <f t="shared" si="73"/>
        <v>0.46111083054284197</v>
      </c>
      <c r="M68" s="51">
        <f t="shared" si="74"/>
        <v>0.44338589372464193</v>
      </c>
      <c r="S68" s="38"/>
      <c r="T68" s="38"/>
    </row>
    <row r="69" spans="2:184" s="36" customFormat="1" ht="12.75" customHeight="1" x14ac:dyDescent="0.25">
      <c r="C69" s="90" t="s">
        <v>98</v>
      </c>
      <c r="D69" s="50" t="s">
        <v>66</v>
      </c>
      <c r="E69" s="51">
        <f t="shared" si="71"/>
        <v>0.46089827190446797</v>
      </c>
      <c r="F69" s="51">
        <f t="shared" si="72"/>
        <v>0.43508146552685723</v>
      </c>
      <c r="G69" s="83"/>
      <c r="H69" s="84">
        <f>H$49</f>
        <v>839430.42857142852</v>
      </c>
      <c r="I69" s="84">
        <f>I$49</f>
        <v>866895.625</v>
      </c>
      <c r="J69" s="51">
        <f>J$49</f>
        <v>0.32758419253008497</v>
      </c>
      <c r="K69" s="51">
        <f>K$49</f>
        <v>0.32566346358918435</v>
      </c>
      <c r="L69" s="51">
        <f t="shared" si="73"/>
        <v>0.46111083054284197</v>
      </c>
      <c r="M69" s="51">
        <f t="shared" si="74"/>
        <v>0.44338589372464193</v>
      </c>
      <c r="S69" s="38"/>
      <c r="T69" s="38"/>
    </row>
    <row r="70" spans="2:184" s="36" customFormat="1" ht="12.75" customHeight="1" x14ac:dyDescent="0.25">
      <c r="C70" s="90" t="s">
        <v>98</v>
      </c>
      <c r="D70" s="50" t="s">
        <v>65</v>
      </c>
      <c r="E70" s="51">
        <f t="shared" si="71"/>
        <v>0.39408298377416828</v>
      </c>
      <c r="F70" s="51">
        <f t="shared" si="72"/>
        <v>0.42428187369378434</v>
      </c>
      <c r="G70" s="83"/>
      <c r="H70" s="88"/>
      <c r="I70" s="88"/>
      <c r="J70" s="88"/>
      <c r="K70" s="88"/>
      <c r="L70" s="51">
        <f t="shared" si="73"/>
        <v>0.46111083054284197</v>
      </c>
      <c r="M70" s="51">
        <f t="shared" si="74"/>
        <v>0.44338589372464193</v>
      </c>
      <c r="S70" s="38"/>
      <c r="T70" s="38"/>
    </row>
    <row r="71" spans="2:184" s="36" customFormat="1" ht="12.75" customHeight="1" x14ac:dyDescent="0.25">
      <c r="C71" s="90" t="s">
        <v>98</v>
      </c>
      <c r="D71" s="50" t="s">
        <v>60</v>
      </c>
      <c r="E71" s="51">
        <f t="shared" si="71"/>
        <v>0.44661795855823794</v>
      </c>
      <c r="F71" s="51">
        <f t="shared" si="72"/>
        <v>0.41915166200873988</v>
      </c>
      <c r="G71" s="83"/>
      <c r="H71" s="84">
        <f>H$51</f>
        <v>651057.62672811002</v>
      </c>
      <c r="I71" s="84">
        <f>I$51</f>
        <v>669582.75</v>
      </c>
      <c r="J71" s="51">
        <f>J$51</f>
        <v>0.25407249926029263</v>
      </c>
      <c r="K71" s="51">
        <f>K$51</f>
        <v>0.25153966779399878</v>
      </c>
      <c r="L71" s="51">
        <f t="shared" si="73"/>
        <v>0.46111083054284197</v>
      </c>
      <c r="M71" s="51">
        <f t="shared" si="74"/>
        <v>0.44338589372464193</v>
      </c>
      <c r="S71" s="38"/>
      <c r="T71" s="38"/>
    </row>
    <row r="72" spans="2:184" s="36" customFormat="1" ht="12.75" customHeight="1" x14ac:dyDescent="0.25">
      <c r="C72" s="64"/>
      <c r="S72" s="38"/>
      <c r="T72" s="38"/>
    </row>
    <row r="73" spans="2:184" s="36" customFormat="1" ht="12.75" customHeight="1" x14ac:dyDescent="0.25">
      <c r="C73" s="90" t="s">
        <v>98</v>
      </c>
      <c r="D73" s="50" t="s">
        <v>102</v>
      </c>
      <c r="E73" s="55">
        <f>SUMPRODUCT(J59:J71,E59:E71)</f>
        <v>0.46111083054284197</v>
      </c>
      <c r="F73" s="55">
        <f>SUMPRODUCT(K59:K71,F59:F71)</f>
        <v>0.44338589372464193</v>
      </c>
      <c r="S73" s="38"/>
      <c r="T73" s="38"/>
    </row>
    <row r="74" spans="2:184" s="36" customFormat="1" ht="12.75" customHeight="1" x14ac:dyDescent="0.3">
      <c r="C74" s="90" t="s">
        <v>98</v>
      </c>
      <c r="D74" s="50" t="s">
        <v>142</v>
      </c>
      <c r="E74" s="55">
        <f>E67-E73</f>
        <v>-3.4163644732797094E-2</v>
      </c>
      <c r="F74" s="55">
        <f>F67-F73</f>
        <v>-3.3531764059420932E-2</v>
      </c>
      <c r="S74" s="38"/>
      <c r="T74" s="38"/>
    </row>
    <row r="75" spans="2:184" s="36" customFormat="1" ht="12.75" customHeight="1" x14ac:dyDescent="0.25"/>
    <row r="76" spans="2:184" s="33" customFormat="1" ht="13" x14ac:dyDescent="0.3">
      <c r="B76" s="34" t="s">
        <v>112</v>
      </c>
      <c r="C76" s="35"/>
    </row>
    <row r="77" spans="2:184" s="36" customFormat="1" ht="12.75" customHeight="1" x14ac:dyDescent="0.25">
      <c r="D77" s="37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</row>
    <row r="78" spans="2:184" s="36" customFormat="1" ht="12.75" customHeight="1" x14ac:dyDescent="0.25">
      <c r="D78" s="37"/>
      <c r="E78" s="82" t="str">
        <f>D25</f>
        <v>Opex / total costs</v>
      </c>
      <c r="F78" s="82"/>
      <c r="G78" s="38"/>
      <c r="H78" s="82" t="s">
        <v>53</v>
      </c>
      <c r="I78" s="82"/>
      <c r="J78" s="82" t="s">
        <v>99</v>
      </c>
      <c r="K78" s="82"/>
      <c r="L78" s="82" t="s">
        <v>143</v>
      </c>
      <c r="M78" s="82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</row>
    <row r="79" spans="2:184" s="36" customFormat="1" ht="12.75" customHeight="1" x14ac:dyDescent="0.25">
      <c r="C79" s="64" t="s">
        <v>97</v>
      </c>
      <c r="D79" s="80" t="s">
        <v>52</v>
      </c>
      <c r="E79" s="49" t="s">
        <v>100</v>
      </c>
      <c r="F79" s="49" t="s">
        <v>101</v>
      </c>
      <c r="H79" s="49" t="s">
        <v>100</v>
      </c>
      <c r="I79" s="49" t="s">
        <v>101</v>
      </c>
      <c r="J79" s="49" t="s">
        <v>100</v>
      </c>
      <c r="K79" s="49" t="s">
        <v>101</v>
      </c>
      <c r="L79" s="49" t="s">
        <v>100</v>
      </c>
      <c r="M79" s="49" t="s">
        <v>101</v>
      </c>
      <c r="S79" s="38"/>
      <c r="T79" s="38"/>
    </row>
    <row r="80" spans="2:184" s="36" customFormat="1" ht="12.75" customHeight="1" x14ac:dyDescent="0.25">
      <c r="C80" s="64" t="s">
        <v>97</v>
      </c>
      <c r="D80" s="50" t="s">
        <v>49</v>
      </c>
      <c r="E80" s="51">
        <f t="shared" ref="E80:E92" si="75">AVERAGEIFS($25:$25,$4:$4,$D80)</f>
        <v>0.39303682629268905</v>
      </c>
      <c r="F80" s="51">
        <f t="shared" ref="F80:F92" si="76">AVERAGEIFS($25:$25,$4:$4,$D80,$3:$3,"&gt;="&amp;$E$35)</f>
        <v>0.38958268903322707</v>
      </c>
      <c r="G80" s="83"/>
      <c r="H80" s="88"/>
      <c r="I80" s="88"/>
      <c r="J80" s="88"/>
      <c r="K80" s="88"/>
      <c r="L80" s="51">
        <f>E94</f>
        <v>0.36150295588733078</v>
      </c>
      <c r="M80" s="51">
        <f>F94</f>
        <v>0.36974957624011684</v>
      </c>
      <c r="S80" s="38"/>
      <c r="T80" s="38"/>
    </row>
    <row r="81" spans="3:20" s="36" customFormat="1" ht="12.75" customHeight="1" x14ac:dyDescent="0.25">
      <c r="C81" s="64" t="s">
        <v>97</v>
      </c>
      <c r="D81" s="50" t="s">
        <v>62</v>
      </c>
      <c r="E81" s="51">
        <f t="shared" si="75"/>
        <v>0.36826993912985972</v>
      </c>
      <c r="F81" s="51">
        <f t="shared" si="76"/>
        <v>0.33088328238034742</v>
      </c>
      <c r="G81" s="83"/>
      <c r="H81" s="88"/>
      <c r="I81" s="88"/>
      <c r="J81" s="88"/>
      <c r="K81" s="88"/>
      <c r="L81" s="51">
        <f t="shared" ref="L81:L92" si="77">L80</f>
        <v>0.36150295588733078</v>
      </c>
      <c r="M81" s="51">
        <f t="shared" ref="M81:M92" si="78">M80</f>
        <v>0.36974957624011684</v>
      </c>
      <c r="S81" s="38"/>
      <c r="T81" s="38"/>
    </row>
    <row r="82" spans="3:20" s="36" customFormat="1" ht="12.75" customHeight="1" x14ac:dyDescent="0.25">
      <c r="C82" s="64" t="s">
        <v>97</v>
      </c>
      <c r="D82" s="50" t="s">
        <v>58</v>
      </c>
      <c r="E82" s="51">
        <f t="shared" si="75"/>
        <v>0.39805610663678387</v>
      </c>
      <c r="F82" s="51">
        <f t="shared" si="76"/>
        <v>0.39432447211073696</v>
      </c>
      <c r="G82" s="83"/>
      <c r="H82" s="88"/>
      <c r="I82" s="88"/>
      <c r="J82" s="88"/>
      <c r="K82" s="88"/>
      <c r="L82" s="51">
        <f t="shared" si="77"/>
        <v>0.36150295588733078</v>
      </c>
      <c r="M82" s="51">
        <f t="shared" si="78"/>
        <v>0.36974957624011684</v>
      </c>
      <c r="S82" s="38"/>
      <c r="T82" s="38"/>
    </row>
    <row r="83" spans="3:20" s="36" customFormat="1" ht="12.75" customHeight="1" x14ac:dyDescent="0.25">
      <c r="C83" s="64" t="s">
        <v>97</v>
      </c>
      <c r="D83" s="50" t="s">
        <v>67</v>
      </c>
      <c r="E83" s="51">
        <f t="shared" si="75"/>
        <v>0.26436493400516875</v>
      </c>
      <c r="F83" s="51">
        <f t="shared" si="76"/>
        <v>0.27789589578115836</v>
      </c>
      <c r="G83" s="83"/>
      <c r="H83" s="84">
        <f>H$42</f>
        <v>320501.83455509279</v>
      </c>
      <c r="I83" s="84">
        <f>I$42</f>
        <v>332293.92029352748</v>
      </c>
      <c r="J83" s="51">
        <f>J$42</f>
        <v>0.12507449230285683</v>
      </c>
      <c r="K83" s="51">
        <f>K$42</f>
        <v>0.12483162435203028</v>
      </c>
      <c r="L83" s="51">
        <f t="shared" si="77"/>
        <v>0.36150295588733078</v>
      </c>
      <c r="M83" s="51">
        <f t="shared" si="78"/>
        <v>0.36974957624011684</v>
      </c>
      <c r="S83" s="38"/>
      <c r="T83" s="38"/>
    </row>
    <row r="84" spans="3:20" s="36" customFormat="1" ht="12.75" customHeight="1" x14ac:dyDescent="0.25">
      <c r="C84" s="64" t="s">
        <v>97</v>
      </c>
      <c r="D84" s="50" t="s">
        <v>61</v>
      </c>
      <c r="E84" s="51">
        <f t="shared" si="75"/>
        <v>0.38774531802195134</v>
      </c>
      <c r="F84" s="51">
        <f t="shared" si="76"/>
        <v>0.38290711831476021</v>
      </c>
      <c r="G84" s="83"/>
      <c r="H84" s="88"/>
      <c r="I84" s="88"/>
      <c r="J84" s="88"/>
      <c r="K84" s="88"/>
      <c r="L84" s="51">
        <f t="shared" si="77"/>
        <v>0.36150295588733078</v>
      </c>
      <c r="M84" s="51">
        <f t="shared" si="78"/>
        <v>0.36974957624011684</v>
      </c>
      <c r="S84" s="38"/>
      <c r="T84" s="38"/>
    </row>
    <row r="85" spans="3:20" s="36" customFormat="1" ht="12.75" customHeight="1" x14ac:dyDescent="0.25">
      <c r="C85" s="64" t="s">
        <v>97</v>
      </c>
      <c r="D85" s="50" t="s">
        <v>63</v>
      </c>
      <c r="E85" s="51">
        <f t="shared" si="75"/>
        <v>0.36062898939246357</v>
      </c>
      <c r="F85" s="51">
        <f t="shared" si="76"/>
        <v>0.3591498185682292</v>
      </c>
      <c r="G85" s="83"/>
      <c r="H85" s="88"/>
      <c r="I85" s="88"/>
      <c r="J85" s="88"/>
      <c r="K85" s="88"/>
      <c r="L85" s="51">
        <f t="shared" si="77"/>
        <v>0.36150295588733078</v>
      </c>
      <c r="M85" s="51">
        <f t="shared" si="78"/>
        <v>0.36974957624011684</v>
      </c>
      <c r="S85" s="38"/>
      <c r="T85" s="38"/>
    </row>
    <row r="86" spans="3:20" s="36" customFormat="1" ht="12.75" customHeight="1" x14ac:dyDescent="0.25">
      <c r="C86" s="64" t="s">
        <v>97</v>
      </c>
      <c r="D86" s="50" t="s">
        <v>64</v>
      </c>
      <c r="E86" s="51">
        <f t="shared" si="75"/>
        <v>0.35564402082382651</v>
      </c>
      <c r="F86" s="51">
        <f t="shared" si="76"/>
        <v>0.34820262214232778</v>
      </c>
      <c r="G86" s="83"/>
      <c r="H86" s="88"/>
      <c r="I86" s="88"/>
      <c r="J86" s="88"/>
      <c r="K86" s="88"/>
      <c r="L86" s="51">
        <f t="shared" si="77"/>
        <v>0.36150295588733078</v>
      </c>
      <c r="M86" s="51">
        <f t="shared" si="78"/>
        <v>0.36974957624011684</v>
      </c>
      <c r="S86" s="38"/>
      <c r="T86" s="38"/>
    </row>
    <row r="87" spans="3:20" s="36" customFormat="1" ht="12.75" customHeight="1" x14ac:dyDescent="0.25">
      <c r="C87" s="64" t="s">
        <v>97</v>
      </c>
      <c r="D87" s="50" t="s">
        <v>59</v>
      </c>
      <c r="E87" s="51">
        <f t="shared" si="75"/>
        <v>0.39788054801077866</v>
      </c>
      <c r="F87" s="51">
        <f t="shared" si="76"/>
        <v>0.38160103651431254</v>
      </c>
      <c r="G87" s="83"/>
      <c r="H87" s="88"/>
      <c r="I87" s="88"/>
      <c r="J87" s="88"/>
      <c r="K87" s="88"/>
      <c r="L87" s="51">
        <f t="shared" si="77"/>
        <v>0.36150295588733078</v>
      </c>
      <c r="M87" s="51">
        <f t="shared" si="78"/>
        <v>0.36974957624011684</v>
      </c>
      <c r="S87" s="38"/>
      <c r="T87" s="38"/>
    </row>
    <row r="88" spans="3:20" s="36" customFormat="1" ht="12.75" customHeight="1" x14ac:dyDescent="0.25">
      <c r="C88" s="64" t="s">
        <v>97</v>
      </c>
      <c r="D88" s="85" t="s">
        <v>56</v>
      </c>
      <c r="E88" s="86">
        <f t="shared" si="75"/>
        <v>0.42468399137789747</v>
      </c>
      <c r="F88" s="86">
        <f t="shared" si="76"/>
        <v>0.41541427387037178</v>
      </c>
      <c r="G88" s="83"/>
      <c r="H88" s="88"/>
      <c r="I88" s="88"/>
      <c r="J88" s="88"/>
      <c r="K88" s="88"/>
      <c r="L88" s="51">
        <f t="shared" si="77"/>
        <v>0.36150295588733078</v>
      </c>
      <c r="M88" s="51">
        <f t="shared" si="78"/>
        <v>0.36974957624011684</v>
      </c>
      <c r="S88" s="38"/>
      <c r="T88" s="38"/>
    </row>
    <row r="89" spans="3:20" s="36" customFormat="1" ht="12.75" customHeight="1" x14ac:dyDescent="0.25">
      <c r="C89" s="64" t="s">
        <v>97</v>
      </c>
      <c r="D89" s="50" t="s">
        <v>57</v>
      </c>
      <c r="E89" s="51">
        <f t="shared" si="75"/>
        <v>0.40314562306006119</v>
      </c>
      <c r="F89" s="51">
        <f t="shared" si="76"/>
        <v>0.40253336331469169</v>
      </c>
      <c r="G89" s="83"/>
      <c r="H89" s="84">
        <f>H$48</f>
        <v>751497.70177217212</v>
      </c>
      <c r="I89" s="84">
        <f>I$48</f>
        <v>793164.70999965875</v>
      </c>
      <c r="J89" s="51">
        <f>J$48</f>
        <v>0.29326881590676557</v>
      </c>
      <c r="K89" s="51">
        <f>K$48</f>
        <v>0.2979652442647866</v>
      </c>
      <c r="L89" s="51">
        <f t="shared" si="77"/>
        <v>0.36150295588733078</v>
      </c>
      <c r="M89" s="51">
        <f t="shared" si="78"/>
        <v>0.36974957624011684</v>
      </c>
      <c r="S89" s="38"/>
      <c r="T89" s="38"/>
    </row>
    <row r="90" spans="3:20" s="36" customFormat="1" ht="12.75" customHeight="1" x14ac:dyDescent="0.25">
      <c r="C90" s="64" t="s">
        <v>97</v>
      </c>
      <c r="D90" s="50" t="s">
        <v>66</v>
      </c>
      <c r="E90" s="51">
        <f t="shared" si="75"/>
        <v>0.34384969054045511</v>
      </c>
      <c r="F90" s="51">
        <f t="shared" si="76"/>
        <v>0.36944597641303412</v>
      </c>
      <c r="G90" s="83"/>
      <c r="H90" s="84">
        <f>H$49</f>
        <v>839430.42857142852</v>
      </c>
      <c r="I90" s="84">
        <f>I$49</f>
        <v>866895.625</v>
      </c>
      <c r="J90" s="51">
        <f>J$49</f>
        <v>0.32758419253008497</v>
      </c>
      <c r="K90" s="51">
        <f>K$49</f>
        <v>0.32566346358918435</v>
      </c>
      <c r="L90" s="51">
        <f t="shared" si="77"/>
        <v>0.36150295588733078</v>
      </c>
      <c r="M90" s="51">
        <f t="shared" si="78"/>
        <v>0.36974957624011684</v>
      </c>
      <c r="S90" s="38"/>
      <c r="T90" s="38"/>
    </row>
    <row r="91" spans="3:20" s="36" customFormat="1" ht="12.75" customHeight="1" x14ac:dyDescent="0.25">
      <c r="C91" s="64" t="s">
        <v>97</v>
      </c>
      <c r="D91" s="50" t="s">
        <v>65</v>
      </c>
      <c r="E91" s="51">
        <f t="shared" si="75"/>
        <v>0.35017965639790816</v>
      </c>
      <c r="F91" s="51">
        <f t="shared" si="76"/>
        <v>0.34729866039671597</v>
      </c>
      <c r="G91" s="83"/>
      <c r="H91" s="88"/>
      <c r="I91" s="88"/>
      <c r="J91" s="88"/>
      <c r="K91" s="88"/>
      <c r="L91" s="51">
        <f t="shared" si="77"/>
        <v>0.36150295588733078</v>
      </c>
      <c r="M91" s="51">
        <f t="shared" si="78"/>
        <v>0.36974957624011684</v>
      </c>
      <c r="S91" s="38"/>
      <c r="T91" s="38"/>
    </row>
    <row r="92" spans="3:20" s="36" customFormat="1" ht="12.75" customHeight="1" x14ac:dyDescent="0.25">
      <c r="C92" s="64" t="s">
        <v>97</v>
      </c>
      <c r="D92" s="50" t="s">
        <v>60</v>
      </c>
      <c r="E92" s="51">
        <f t="shared" si="75"/>
        <v>0.38401591485808761</v>
      </c>
      <c r="F92" s="51">
        <f t="shared" si="76"/>
        <v>0.37689233188495574</v>
      </c>
      <c r="G92" s="83"/>
      <c r="H92" s="84">
        <f>H$51</f>
        <v>651057.62672811002</v>
      </c>
      <c r="I92" s="84">
        <f>I$51</f>
        <v>669582.75</v>
      </c>
      <c r="J92" s="51">
        <f>J$51</f>
        <v>0.25407249926029263</v>
      </c>
      <c r="K92" s="51">
        <f>K$51</f>
        <v>0.25153966779399878</v>
      </c>
      <c r="L92" s="51">
        <f t="shared" si="77"/>
        <v>0.36150295588733078</v>
      </c>
      <c r="M92" s="51">
        <f t="shared" si="78"/>
        <v>0.36974957624011684</v>
      </c>
      <c r="S92" s="38"/>
      <c r="T92" s="38"/>
    </row>
    <row r="93" spans="3:20" s="36" customFormat="1" ht="12.75" customHeight="1" x14ac:dyDescent="0.25">
      <c r="C93" s="64"/>
      <c r="S93" s="38"/>
      <c r="T93" s="38"/>
    </row>
    <row r="94" spans="3:20" s="36" customFormat="1" ht="12.75" customHeight="1" x14ac:dyDescent="0.25">
      <c r="C94" s="64" t="s">
        <v>97</v>
      </c>
      <c r="D94" s="50" t="s">
        <v>102</v>
      </c>
      <c r="E94" s="55">
        <f>SUMPRODUCT(J80:J92,E80:E92)</f>
        <v>0.36150295588733078</v>
      </c>
      <c r="F94" s="55">
        <f>SUMPRODUCT(K80:K92,F80:F92)</f>
        <v>0.36974957624011684</v>
      </c>
      <c r="S94" s="38"/>
      <c r="T94" s="38"/>
    </row>
    <row r="95" spans="3:20" s="36" customFormat="1" ht="12.75" customHeight="1" x14ac:dyDescent="0.3">
      <c r="C95" s="64" t="s">
        <v>97</v>
      </c>
      <c r="D95" s="50" t="s">
        <v>142</v>
      </c>
      <c r="E95" s="55">
        <f>E88-E94</f>
        <v>6.3181035490566695E-2</v>
      </c>
      <c r="F95" s="55">
        <f>F88-F94</f>
        <v>4.5664697630254936E-2</v>
      </c>
      <c r="S95" s="38"/>
      <c r="T95" s="38"/>
    </row>
    <row r="96" spans="3:20" s="36" customFormat="1" ht="12.75" customHeight="1" x14ac:dyDescent="0.25"/>
    <row r="97" spans="2:184" s="33" customFormat="1" ht="13" x14ac:dyDescent="0.3">
      <c r="B97" s="34" t="s">
        <v>113</v>
      </c>
      <c r="C97" s="35"/>
    </row>
    <row r="98" spans="2:184" s="36" customFormat="1" ht="12.75" customHeight="1" x14ac:dyDescent="0.25">
      <c r="D98" s="37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</row>
    <row r="99" spans="2:184" s="36" customFormat="1" ht="12.75" customHeight="1" x14ac:dyDescent="0.25">
      <c r="D99" s="37"/>
      <c r="E99" s="82" t="str">
        <f>D26</f>
        <v>Opex / total inputs</v>
      </c>
      <c r="F99" s="82"/>
      <c r="G99" s="38"/>
      <c r="H99" s="82" t="s">
        <v>53</v>
      </c>
      <c r="I99" s="82"/>
      <c r="J99" s="82" t="s">
        <v>99</v>
      </c>
      <c r="K99" s="82"/>
      <c r="L99" s="82" t="s">
        <v>143</v>
      </c>
      <c r="M99" s="82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</row>
    <row r="100" spans="2:184" s="36" customFormat="1" ht="12.75" customHeight="1" x14ac:dyDescent="0.25">
      <c r="C100" s="64" t="s">
        <v>97</v>
      </c>
      <c r="D100" s="80" t="s">
        <v>52</v>
      </c>
      <c r="E100" s="49" t="s">
        <v>100</v>
      </c>
      <c r="F100" s="49" t="s">
        <v>101</v>
      </c>
      <c r="H100" s="49" t="s">
        <v>100</v>
      </c>
      <c r="I100" s="49" t="s">
        <v>101</v>
      </c>
      <c r="J100" s="49" t="s">
        <v>100</v>
      </c>
      <c r="K100" s="49" t="s">
        <v>101</v>
      </c>
      <c r="L100" s="49" t="s">
        <v>100</v>
      </c>
      <c r="M100" s="49" t="s">
        <v>101</v>
      </c>
      <c r="S100" s="38"/>
      <c r="T100" s="38"/>
    </row>
    <row r="101" spans="2:184" s="36" customFormat="1" ht="12.75" customHeight="1" x14ac:dyDescent="0.25">
      <c r="C101" s="64" t="s">
        <v>97</v>
      </c>
      <c r="D101" s="50" t="s">
        <v>49</v>
      </c>
      <c r="E101" s="51">
        <f t="shared" ref="E101:E113" si="79">AVERAGEIFS($26:$26,$4:$4,$D101)</f>
        <v>1.0790099204102657</v>
      </c>
      <c r="F101" s="51">
        <f t="shared" ref="F101:F113" si="80">AVERAGEIFS($26:$26,$4:$4,$D101,$3:$3,"&gt;="&amp;$E$35)</f>
        <v>1.0993237308170567</v>
      </c>
      <c r="G101" s="83"/>
      <c r="H101" s="88"/>
      <c r="I101" s="88"/>
      <c r="J101" s="88"/>
      <c r="K101" s="88"/>
      <c r="L101" s="51">
        <f>E115</f>
        <v>0.96340031299906137</v>
      </c>
      <c r="M101" s="51">
        <f>F115</f>
        <v>0.98773746976085364</v>
      </c>
      <c r="S101" s="38"/>
      <c r="T101" s="38"/>
    </row>
    <row r="102" spans="2:184" s="36" customFormat="1" ht="12.75" customHeight="1" x14ac:dyDescent="0.25">
      <c r="C102" s="64" t="s">
        <v>97</v>
      </c>
      <c r="D102" s="50" t="s">
        <v>62</v>
      </c>
      <c r="E102" s="51">
        <f t="shared" si="79"/>
        <v>1.1780938945626749</v>
      </c>
      <c r="F102" s="51">
        <f t="shared" si="80"/>
        <v>1.1348906003088624</v>
      </c>
      <c r="G102" s="83"/>
      <c r="H102" s="88"/>
      <c r="I102" s="88"/>
      <c r="J102" s="88"/>
      <c r="K102" s="88"/>
      <c r="L102" s="51">
        <f t="shared" ref="L102:L113" si="81">L101</f>
        <v>0.96340031299906137</v>
      </c>
      <c r="M102" s="51">
        <f t="shared" ref="M102:M113" si="82">M101</f>
        <v>0.98773746976085364</v>
      </c>
      <c r="S102" s="38"/>
      <c r="T102" s="38"/>
    </row>
    <row r="103" spans="2:184" s="36" customFormat="1" ht="12.75" customHeight="1" x14ac:dyDescent="0.25">
      <c r="C103" s="64" t="s">
        <v>97</v>
      </c>
      <c r="D103" s="50" t="s">
        <v>58</v>
      </c>
      <c r="E103" s="51">
        <f t="shared" si="79"/>
        <v>0.98148565766429985</v>
      </c>
      <c r="F103" s="51">
        <f t="shared" si="80"/>
        <v>1.0097574898624033</v>
      </c>
      <c r="G103" s="83"/>
      <c r="H103" s="88"/>
      <c r="I103" s="88"/>
      <c r="J103" s="88"/>
      <c r="K103" s="88"/>
      <c r="L103" s="51">
        <f t="shared" si="81"/>
        <v>0.96340031299906137</v>
      </c>
      <c r="M103" s="51">
        <f t="shared" si="82"/>
        <v>0.98773746976085364</v>
      </c>
      <c r="S103" s="38"/>
      <c r="T103" s="38"/>
    </row>
    <row r="104" spans="2:184" s="36" customFormat="1" ht="12.75" customHeight="1" x14ac:dyDescent="0.25">
      <c r="C104" s="64" t="s">
        <v>97</v>
      </c>
      <c r="D104" s="50" t="s">
        <v>67</v>
      </c>
      <c r="E104" s="51">
        <f t="shared" si="79"/>
        <v>0.95402402880571002</v>
      </c>
      <c r="F104" s="51">
        <f t="shared" si="80"/>
        <v>0.99589992134008265</v>
      </c>
      <c r="G104" s="83"/>
      <c r="H104" s="84">
        <f>H$42</f>
        <v>320501.83455509279</v>
      </c>
      <c r="I104" s="84">
        <f>I$42</f>
        <v>332293.92029352748</v>
      </c>
      <c r="J104" s="51">
        <f>J$42</f>
        <v>0.12507449230285683</v>
      </c>
      <c r="K104" s="51">
        <f>K$42</f>
        <v>0.12483162435203028</v>
      </c>
      <c r="L104" s="51">
        <f t="shared" si="81"/>
        <v>0.96340031299906137</v>
      </c>
      <c r="M104" s="51">
        <f t="shared" si="82"/>
        <v>0.98773746976085364</v>
      </c>
      <c r="S104" s="38"/>
      <c r="T104" s="38"/>
    </row>
    <row r="105" spans="2:184" s="36" customFormat="1" ht="12.75" customHeight="1" x14ac:dyDescent="0.25">
      <c r="C105" s="64" t="s">
        <v>97</v>
      </c>
      <c r="D105" s="50" t="s">
        <v>61</v>
      </c>
      <c r="E105" s="51">
        <f t="shared" si="79"/>
        <v>1.0590788822669688</v>
      </c>
      <c r="F105" s="51">
        <f t="shared" si="80"/>
        <v>1.0136735381350408</v>
      </c>
      <c r="G105" s="83"/>
      <c r="H105" s="88"/>
      <c r="I105" s="88"/>
      <c r="J105" s="88"/>
      <c r="K105" s="88"/>
      <c r="L105" s="51">
        <f t="shared" si="81"/>
        <v>0.96340031299906137</v>
      </c>
      <c r="M105" s="51">
        <f t="shared" si="82"/>
        <v>0.98773746976085364</v>
      </c>
      <c r="S105" s="38"/>
      <c r="T105" s="38"/>
    </row>
    <row r="106" spans="2:184" s="36" customFormat="1" ht="12.75" customHeight="1" x14ac:dyDescent="0.25">
      <c r="C106" s="64" t="s">
        <v>97</v>
      </c>
      <c r="D106" s="50" t="s">
        <v>63</v>
      </c>
      <c r="E106" s="51">
        <f t="shared" si="79"/>
        <v>1.0622900388556225</v>
      </c>
      <c r="F106" s="51">
        <f t="shared" si="80"/>
        <v>1.0573275079161248</v>
      </c>
      <c r="G106" s="83"/>
      <c r="H106" s="88"/>
      <c r="I106" s="88"/>
      <c r="J106" s="88"/>
      <c r="K106" s="88"/>
      <c r="L106" s="51">
        <f t="shared" si="81"/>
        <v>0.96340031299906137</v>
      </c>
      <c r="M106" s="51">
        <f t="shared" si="82"/>
        <v>0.98773746976085364</v>
      </c>
      <c r="S106" s="38"/>
      <c r="T106" s="38"/>
    </row>
    <row r="107" spans="2:184" s="36" customFormat="1" ht="12.75" customHeight="1" x14ac:dyDescent="0.25">
      <c r="C107" s="64" t="s">
        <v>97</v>
      </c>
      <c r="D107" s="50" t="s">
        <v>64</v>
      </c>
      <c r="E107" s="51">
        <f t="shared" si="79"/>
        <v>1.2103312859429443</v>
      </c>
      <c r="F107" s="51">
        <f t="shared" si="80"/>
        <v>1.1684855985332416</v>
      </c>
      <c r="G107" s="83"/>
      <c r="H107" s="88"/>
      <c r="I107" s="88"/>
      <c r="J107" s="88"/>
      <c r="K107" s="88"/>
      <c r="L107" s="51">
        <f t="shared" si="81"/>
        <v>0.96340031299906137</v>
      </c>
      <c r="M107" s="51">
        <f t="shared" si="82"/>
        <v>0.98773746976085364</v>
      </c>
      <c r="S107" s="38"/>
      <c r="T107" s="38"/>
    </row>
    <row r="108" spans="2:184" s="36" customFormat="1" ht="12.75" customHeight="1" x14ac:dyDescent="0.25">
      <c r="C108" s="64" t="s">
        <v>97</v>
      </c>
      <c r="D108" s="50" t="s">
        <v>59</v>
      </c>
      <c r="E108" s="51">
        <f t="shared" si="79"/>
        <v>1.0515499496437166</v>
      </c>
      <c r="F108" s="51">
        <f t="shared" si="80"/>
        <v>1.0038082299801188</v>
      </c>
      <c r="G108" s="83"/>
      <c r="H108" s="88"/>
      <c r="I108" s="88"/>
      <c r="J108" s="88"/>
      <c r="K108" s="88"/>
      <c r="L108" s="51">
        <f t="shared" si="81"/>
        <v>0.96340031299906137</v>
      </c>
      <c r="M108" s="51">
        <f t="shared" si="82"/>
        <v>0.98773746976085364</v>
      </c>
      <c r="S108" s="38"/>
      <c r="T108" s="38"/>
    </row>
    <row r="109" spans="2:184" s="36" customFormat="1" ht="12.75" customHeight="1" x14ac:dyDescent="0.25">
      <c r="C109" s="64" t="s">
        <v>97</v>
      </c>
      <c r="D109" s="85" t="s">
        <v>56</v>
      </c>
      <c r="E109" s="86">
        <f t="shared" si="79"/>
        <v>1.181113066328414</v>
      </c>
      <c r="F109" s="86">
        <f t="shared" si="80"/>
        <v>1.2015966239605111</v>
      </c>
      <c r="G109" s="83"/>
      <c r="H109" s="88"/>
      <c r="I109" s="88"/>
      <c r="J109" s="88"/>
      <c r="K109" s="88"/>
      <c r="L109" s="51">
        <f t="shared" si="81"/>
        <v>0.96340031299906137</v>
      </c>
      <c r="M109" s="51">
        <f t="shared" si="82"/>
        <v>0.98773746976085364</v>
      </c>
      <c r="S109" s="38"/>
      <c r="T109" s="38"/>
    </row>
    <row r="110" spans="2:184" s="36" customFormat="1" ht="12.75" customHeight="1" x14ac:dyDescent="0.25">
      <c r="C110" s="64" t="s">
        <v>97</v>
      </c>
      <c r="D110" s="50" t="s">
        <v>57</v>
      </c>
      <c r="E110" s="51">
        <f t="shared" si="79"/>
        <v>0.79713397970092592</v>
      </c>
      <c r="F110" s="51">
        <f t="shared" si="80"/>
        <v>0.80827425888461824</v>
      </c>
      <c r="G110" s="83"/>
      <c r="H110" s="84">
        <f>H$48</f>
        <v>751497.70177217212</v>
      </c>
      <c r="I110" s="84">
        <f>I$48</f>
        <v>793164.70999965875</v>
      </c>
      <c r="J110" s="51">
        <f>J$48</f>
        <v>0.29326881590676557</v>
      </c>
      <c r="K110" s="51">
        <f>K$48</f>
        <v>0.2979652442647866</v>
      </c>
      <c r="L110" s="51">
        <f t="shared" si="81"/>
        <v>0.96340031299906137</v>
      </c>
      <c r="M110" s="51">
        <f t="shared" si="82"/>
        <v>0.98773746976085364</v>
      </c>
      <c r="S110" s="38"/>
      <c r="T110" s="38"/>
    </row>
    <row r="111" spans="2:184" s="36" customFormat="1" ht="12.75" customHeight="1" x14ac:dyDescent="0.25">
      <c r="C111" s="64" t="s">
        <v>97</v>
      </c>
      <c r="D111" s="50" t="s">
        <v>66</v>
      </c>
      <c r="E111" s="51">
        <f t="shared" si="79"/>
        <v>1.0178227911196245</v>
      </c>
      <c r="F111" s="51">
        <f t="shared" si="80"/>
        <v>1.0795787090445084</v>
      </c>
      <c r="G111" s="83"/>
      <c r="H111" s="84">
        <f>H$49</f>
        <v>839430.42857142852</v>
      </c>
      <c r="I111" s="84">
        <f>I$49</f>
        <v>866895.625</v>
      </c>
      <c r="J111" s="51">
        <f>J$49</f>
        <v>0.32758419253008497</v>
      </c>
      <c r="K111" s="51">
        <f>K$49</f>
        <v>0.32566346358918435</v>
      </c>
      <c r="L111" s="51">
        <f t="shared" si="81"/>
        <v>0.96340031299906137</v>
      </c>
      <c r="M111" s="51">
        <f t="shared" si="82"/>
        <v>0.98773746976085364</v>
      </c>
      <c r="S111" s="38"/>
      <c r="T111" s="38"/>
    </row>
    <row r="112" spans="2:184" s="36" customFormat="1" ht="12.75" customHeight="1" x14ac:dyDescent="0.25">
      <c r="C112" s="64" t="s">
        <v>97</v>
      </c>
      <c r="D112" s="50" t="s">
        <v>65</v>
      </c>
      <c r="E112" s="51">
        <f t="shared" si="79"/>
        <v>0.83554635246751485</v>
      </c>
      <c r="F112" s="51">
        <f t="shared" si="80"/>
        <v>0.81361598211780162</v>
      </c>
      <c r="G112" s="83"/>
      <c r="H112" s="88"/>
      <c r="I112" s="88"/>
      <c r="J112" s="88"/>
      <c r="K112" s="88"/>
      <c r="L112" s="51">
        <f t="shared" si="81"/>
        <v>0.96340031299906137</v>
      </c>
      <c r="M112" s="51">
        <f t="shared" si="82"/>
        <v>0.98773746976085364</v>
      </c>
      <c r="S112" s="38"/>
      <c r="T112" s="38"/>
    </row>
    <row r="113" spans="2:20" s="36" customFormat="1" ht="12.75" customHeight="1" x14ac:dyDescent="0.25">
      <c r="C113" s="64" t="s">
        <v>97</v>
      </c>
      <c r="D113" s="50" t="s">
        <v>60</v>
      </c>
      <c r="E113" s="51">
        <f t="shared" si="79"/>
        <v>1.0897639344832275</v>
      </c>
      <c r="F113" s="51">
        <f t="shared" si="80"/>
        <v>1.0773675924696753</v>
      </c>
      <c r="G113" s="83"/>
      <c r="H113" s="84">
        <f>H$51</f>
        <v>651057.62672811002</v>
      </c>
      <c r="I113" s="84">
        <f>I$51</f>
        <v>669582.75</v>
      </c>
      <c r="J113" s="51">
        <f>J$51</f>
        <v>0.25407249926029263</v>
      </c>
      <c r="K113" s="51">
        <f>K$51</f>
        <v>0.25153966779399878</v>
      </c>
      <c r="L113" s="51">
        <f t="shared" si="81"/>
        <v>0.96340031299906137</v>
      </c>
      <c r="M113" s="51">
        <f t="shared" si="82"/>
        <v>0.98773746976085364</v>
      </c>
      <c r="S113" s="38"/>
      <c r="T113" s="38"/>
    </row>
    <row r="114" spans="2:20" s="36" customFormat="1" ht="12.75" customHeight="1" x14ac:dyDescent="0.25">
      <c r="C114" s="64"/>
      <c r="S114" s="38"/>
      <c r="T114" s="38"/>
    </row>
    <row r="115" spans="2:20" s="36" customFormat="1" ht="12.75" customHeight="1" x14ac:dyDescent="0.25">
      <c r="C115" s="64" t="s">
        <v>97</v>
      </c>
      <c r="D115" s="50" t="s">
        <v>102</v>
      </c>
      <c r="E115" s="55">
        <f>SUMPRODUCT(J101:J113,E101:E113)</f>
        <v>0.96340031299906137</v>
      </c>
      <c r="F115" s="55">
        <f>SUMPRODUCT(K101:K113,F101:F113)</f>
        <v>0.98773746976085364</v>
      </c>
      <c r="S115" s="38"/>
      <c r="T115" s="38"/>
    </row>
    <row r="116" spans="2:20" s="36" customFormat="1" ht="12.75" customHeight="1" x14ac:dyDescent="0.3">
      <c r="C116" s="64" t="s">
        <v>97</v>
      </c>
      <c r="D116" s="50" t="s">
        <v>142</v>
      </c>
      <c r="E116" s="55">
        <f>E109-E115</f>
        <v>0.21771275332935258</v>
      </c>
      <c r="F116" s="55">
        <f>F109-F115</f>
        <v>0.21385915419965751</v>
      </c>
      <c r="S116" s="38"/>
      <c r="T116" s="38"/>
    </row>
    <row r="117" spans="2:20" s="36" customFormat="1" ht="12.75" customHeight="1" x14ac:dyDescent="0.25">
      <c r="S117" s="38"/>
      <c r="T117" s="38"/>
    </row>
    <row r="118" spans="2:20" s="33" customFormat="1" ht="13" x14ac:dyDescent="0.3">
      <c r="B118" s="34" t="s">
        <v>114</v>
      </c>
      <c r="C118" s="35"/>
    </row>
    <row r="119" spans="2:20" x14ac:dyDescent="0.35">
      <c r="Q119" s="7"/>
      <c r="R119" s="7"/>
    </row>
    <row r="120" spans="2:20" x14ac:dyDescent="0.35">
      <c r="Q120" s="7"/>
      <c r="R120" s="7"/>
    </row>
    <row r="121" spans="2:20" x14ac:dyDescent="0.35">
      <c r="Q121" s="7"/>
      <c r="R121" s="7"/>
    </row>
    <row r="122" spans="2:20" x14ac:dyDescent="0.35">
      <c r="Q122" s="7"/>
      <c r="R122" s="7"/>
    </row>
    <row r="123" spans="2:20" x14ac:dyDescent="0.35">
      <c r="Q123" s="7"/>
      <c r="R123" s="7"/>
    </row>
    <row r="124" spans="2:20" x14ac:dyDescent="0.35">
      <c r="Q124" s="7"/>
      <c r="R124" s="7"/>
    </row>
    <row r="125" spans="2:20" x14ac:dyDescent="0.35">
      <c r="Q125" s="7"/>
      <c r="R125" s="7"/>
    </row>
    <row r="126" spans="2:20" x14ac:dyDescent="0.35">
      <c r="Q126" s="7"/>
      <c r="R126" s="7"/>
    </row>
    <row r="127" spans="2:20" x14ac:dyDescent="0.35">
      <c r="Q127" s="7"/>
      <c r="R127" s="7"/>
    </row>
    <row r="128" spans="2:20" x14ac:dyDescent="0.35">
      <c r="Q128" s="7"/>
      <c r="R128" s="7"/>
    </row>
    <row r="129" spans="17:18" x14ac:dyDescent="0.35">
      <c r="Q129" s="7"/>
      <c r="R129" s="7"/>
    </row>
    <row r="130" spans="17:18" x14ac:dyDescent="0.35">
      <c r="Q130" s="7"/>
      <c r="R130" s="7"/>
    </row>
    <row r="131" spans="17:18" x14ac:dyDescent="0.35">
      <c r="Q131" s="7"/>
      <c r="R131" s="7"/>
    </row>
    <row r="132" spans="17:18" x14ac:dyDescent="0.35">
      <c r="Q132" s="7"/>
      <c r="R132" s="7"/>
    </row>
    <row r="133" spans="17:18" x14ac:dyDescent="0.35">
      <c r="Q133" s="7"/>
      <c r="R133" s="7"/>
    </row>
    <row r="134" spans="17:18" x14ac:dyDescent="0.35">
      <c r="Q134" s="7"/>
      <c r="R134" s="7"/>
    </row>
    <row r="135" spans="17:18" x14ac:dyDescent="0.35">
      <c r="Q135" s="7"/>
      <c r="R135" s="7"/>
    </row>
    <row r="136" spans="17:18" x14ac:dyDescent="0.35">
      <c r="Q136" s="7"/>
      <c r="R136" s="7"/>
    </row>
    <row r="137" spans="17:18" x14ac:dyDescent="0.35">
      <c r="Q137" s="7"/>
      <c r="R137" s="7"/>
    </row>
    <row r="138" spans="17:18" x14ac:dyDescent="0.35">
      <c r="Q138" s="7"/>
      <c r="R138" s="7"/>
    </row>
    <row r="139" spans="17:18" x14ac:dyDescent="0.35">
      <c r="Q139" s="7"/>
      <c r="R139" s="7"/>
    </row>
    <row r="140" spans="17:18" x14ac:dyDescent="0.35">
      <c r="Q140" s="7"/>
      <c r="R140" s="7"/>
    </row>
    <row r="141" spans="17:18" x14ac:dyDescent="0.35">
      <c r="Q141" s="7"/>
      <c r="R141" s="7"/>
    </row>
    <row r="142" spans="17:18" x14ac:dyDescent="0.35">
      <c r="Q142" s="7"/>
      <c r="R142" s="7"/>
    </row>
    <row r="143" spans="17:18" x14ac:dyDescent="0.35">
      <c r="Q143" s="7"/>
      <c r="R143" s="7"/>
    </row>
    <row r="144" spans="17:18" x14ac:dyDescent="0.35">
      <c r="Q144" s="7"/>
      <c r="R144" s="7"/>
    </row>
    <row r="145" spans="17:18" x14ac:dyDescent="0.35">
      <c r="Q145" s="7"/>
      <c r="R145" s="7"/>
    </row>
    <row r="146" spans="17:18" x14ac:dyDescent="0.35">
      <c r="Q146" s="7"/>
      <c r="R146" s="7"/>
    </row>
    <row r="147" spans="17:18" x14ac:dyDescent="0.35">
      <c r="Q147" s="7"/>
      <c r="R147" s="7"/>
    </row>
    <row r="148" spans="17:18" x14ac:dyDescent="0.35">
      <c r="Q148" s="7"/>
      <c r="R148" s="7"/>
    </row>
    <row r="149" spans="17:18" x14ac:dyDescent="0.35">
      <c r="Q149" s="7"/>
      <c r="R149" s="7"/>
    </row>
    <row r="150" spans="17:18" x14ac:dyDescent="0.35">
      <c r="Q150" s="7"/>
      <c r="R150" s="7"/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GE39"/>
  <sheetViews>
    <sheetView showGridLines="0" zoomScaleNormal="10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E42" sqref="E42"/>
    </sheetView>
  </sheetViews>
  <sheetFormatPr defaultColWidth="9" defaultRowHeight="14.5" x14ac:dyDescent="0.35"/>
  <cols>
    <col min="1" max="2" width="1.26953125" customWidth="1"/>
    <col min="3" max="3" width="14.7265625" customWidth="1"/>
    <col min="4" max="4" width="51.453125" customWidth="1"/>
    <col min="5" max="5" width="17.26953125" customWidth="1"/>
    <col min="6" max="187" width="14.1796875" customWidth="1"/>
  </cols>
  <sheetData>
    <row r="1" spans="2:187" s="12" customFormat="1" ht="15.5" x14ac:dyDescent="0.2">
      <c r="B1" s="13"/>
      <c r="C1" s="14" t="str">
        <f>'Output|Ratios'!C1</f>
        <v>JEN - Opex ratios analysis</v>
      </c>
      <c r="D1" s="14"/>
      <c r="E1" s="14"/>
      <c r="F1" s="15" t="s">
        <v>124</v>
      </c>
      <c r="G1" s="16" t="s">
        <v>125</v>
      </c>
      <c r="H1" s="17" t="s">
        <v>126</v>
      </c>
      <c r="I1" s="18" t="s">
        <v>127</v>
      </c>
      <c r="J1" s="19" t="s">
        <v>128</v>
      </c>
      <c r="K1" s="20" t="s">
        <v>129</v>
      </c>
      <c r="L1" s="21" t="s">
        <v>130</v>
      </c>
      <c r="M1" s="22" t="s">
        <v>131</v>
      </c>
    </row>
    <row r="2" spans="2:187" s="23" customFormat="1" ht="13.5" thickBot="1" x14ac:dyDescent="0.35">
      <c r="B2" s="24"/>
      <c r="C2" s="25" t="s">
        <v>146</v>
      </c>
      <c r="D2" s="26"/>
      <c r="E2" s="26"/>
      <c r="F2" s="26"/>
      <c r="G2" s="27"/>
      <c r="H2" s="27"/>
    </row>
    <row r="3" spans="2:187" s="28" customFormat="1" ht="11.25" customHeight="1" x14ac:dyDescent="0.3">
      <c r="B3" s="29"/>
      <c r="C3" s="3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</row>
    <row r="4" spans="2:187" s="31" customFormat="1" ht="3" customHeight="1" x14ac:dyDescent="0.2">
      <c r="B4" s="32"/>
    </row>
    <row r="5" spans="2:187" s="31" customFormat="1" ht="9" customHeight="1" x14ac:dyDescent="0.2">
      <c r="B5" s="32" t="s">
        <v>132</v>
      </c>
    </row>
    <row r="6" spans="2:187" s="31" customFormat="1" ht="3" customHeight="1" x14ac:dyDescent="0.2">
      <c r="B6" s="32"/>
    </row>
    <row r="7" spans="2:187" s="33" customFormat="1" ht="13" x14ac:dyDescent="0.3">
      <c r="B7" s="34" t="s">
        <v>149</v>
      </c>
      <c r="C7" s="35"/>
    </row>
    <row r="8" spans="2:187" s="5" customFormat="1" x14ac:dyDescent="0.35"/>
    <row r="9" spans="2:187" s="5" customFormat="1" x14ac:dyDescent="0.35">
      <c r="C9" s="91" t="s">
        <v>145</v>
      </c>
    </row>
    <row r="10" spans="2:187" s="5" customFormat="1" x14ac:dyDescent="0.35"/>
    <row r="11" spans="2:187" s="56" customFormat="1" ht="11.5" x14ac:dyDescent="0.25">
      <c r="B11" s="57"/>
      <c r="C11" s="58" t="str">
        <f>C13</f>
        <v>DATA FOR INPUT TO SHAZAM FOLLOWS</v>
      </c>
    </row>
    <row r="12" spans="2:187" s="5" customFormat="1" x14ac:dyDescent="0.35"/>
    <row r="13" spans="2:187" x14ac:dyDescent="0.35">
      <c r="C13" s="102" t="s">
        <v>2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</row>
    <row r="14" spans="2:187" x14ac:dyDescent="0.35">
      <c r="C14" s="102" t="s">
        <v>23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</row>
    <row r="15" spans="2:187" x14ac:dyDescent="0.35">
      <c r="C15" s="102"/>
      <c r="D15" s="92" t="s">
        <v>0</v>
      </c>
      <c r="E15" s="92"/>
      <c r="F15" s="92">
        <v>2006</v>
      </c>
      <c r="G15" s="92">
        <v>2007</v>
      </c>
      <c r="H15" s="92">
        <v>2008</v>
      </c>
      <c r="I15" s="92">
        <v>2009</v>
      </c>
      <c r="J15" s="92">
        <v>2010</v>
      </c>
      <c r="K15" s="92">
        <v>2011</v>
      </c>
      <c r="L15" s="92">
        <v>2012</v>
      </c>
      <c r="M15" s="92">
        <v>2013</v>
      </c>
      <c r="N15" s="92">
        <v>2014</v>
      </c>
      <c r="O15" s="92">
        <v>2015</v>
      </c>
      <c r="P15" s="92">
        <v>2016</v>
      </c>
      <c r="Q15" s="92">
        <v>2017</v>
      </c>
      <c r="R15" s="92">
        <v>2018</v>
      </c>
      <c r="S15" s="92">
        <v>2019</v>
      </c>
      <c r="T15" s="92">
        <v>2006</v>
      </c>
      <c r="U15" s="92">
        <v>2007</v>
      </c>
      <c r="V15" s="92">
        <v>2008</v>
      </c>
      <c r="W15" s="92">
        <v>2009</v>
      </c>
      <c r="X15" s="92">
        <v>2010</v>
      </c>
      <c r="Y15" s="92">
        <v>2011</v>
      </c>
      <c r="Z15" s="92">
        <v>2012</v>
      </c>
      <c r="AA15" s="92">
        <v>2013</v>
      </c>
      <c r="AB15" s="92">
        <v>2014</v>
      </c>
      <c r="AC15" s="92">
        <v>2015</v>
      </c>
      <c r="AD15" s="92">
        <v>2016</v>
      </c>
      <c r="AE15" s="92">
        <v>2017</v>
      </c>
      <c r="AF15" s="92">
        <v>2018</v>
      </c>
      <c r="AG15" s="92">
        <v>2019</v>
      </c>
      <c r="AH15" s="92">
        <v>2006</v>
      </c>
      <c r="AI15" s="92">
        <v>2007</v>
      </c>
      <c r="AJ15" s="92">
        <v>2008</v>
      </c>
      <c r="AK15" s="92">
        <v>2009</v>
      </c>
      <c r="AL15" s="92">
        <v>2010</v>
      </c>
      <c r="AM15" s="92">
        <v>2011</v>
      </c>
      <c r="AN15" s="92">
        <v>2012</v>
      </c>
      <c r="AO15" s="92">
        <v>2013</v>
      </c>
      <c r="AP15" s="92">
        <v>2014</v>
      </c>
      <c r="AQ15" s="92">
        <v>2015</v>
      </c>
      <c r="AR15" s="92">
        <v>2016</v>
      </c>
      <c r="AS15" s="92">
        <v>2017</v>
      </c>
      <c r="AT15" s="92">
        <v>2018</v>
      </c>
      <c r="AU15" s="92">
        <v>2019</v>
      </c>
      <c r="AV15" s="92">
        <v>2006</v>
      </c>
      <c r="AW15" s="92">
        <v>2007</v>
      </c>
      <c r="AX15" s="92">
        <v>2008</v>
      </c>
      <c r="AY15" s="92">
        <v>2009</v>
      </c>
      <c r="AZ15" s="92">
        <v>2010</v>
      </c>
      <c r="BA15" s="92">
        <v>2011</v>
      </c>
      <c r="BB15" s="92">
        <v>2012</v>
      </c>
      <c r="BC15" s="92">
        <v>2013</v>
      </c>
      <c r="BD15" s="92">
        <v>2014</v>
      </c>
      <c r="BE15" s="92">
        <v>2015</v>
      </c>
      <c r="BF15" s="92">
        <v>2016</v>
      </c>
      <c r="BG15" s="92">
        <v>2017</v>
      </c>
      <c r="BH15" s="92">
        <v>2018</v>
      </c>
      <c r="BI15" s="92">
        <v>2019</v>
      </c>
      <c r="BJ15" s="92">
        <v>2006</v>
      </c>
      <c r="BK15" s="92">
        <v>2007</v>
      </c>
      <c r="BL15" s="92">
        <v>2008</v>
      </c>
      <c r="BM15" s="92">
        <v>2009</v>
      </c>
      <c r="BN15" s="92">
        <v>2010</v>
      </c>
      <c r="BO15" s="92">
        <v>2011</v>
      </c>
      <c r="BP15" s="92">
        <v>2012</v>
      </c>
      <c r="BQ15" s="92">
        <v>2013</v>
      </c>
      <c r="BR15" s="92">
        <v>2014</v>
      </c>
      <c r="BS15" s="92">
        <v>2015</v>
      </c>
      <c r="BT15" s="92">
        <v>2016</v>
      </c>
      <c r="BU15" s="92">
        <v>2017</v>
      </c>
      <c r="BV15" s="92">
        <v>2018</v>
      </c>
      <c r="BW15" s="92">
        <v>2019</v>
      </c>
      <c r="BX15" s="92">
        <v>2006</v>
      </c>
      <c r="BY15" s="92">
        <v>2007</v>
      </c>
      <c r="BZ15" s="92">
        <v>2008</v>
      </c>
      <c r="CA15" s="92">
        <v>2009</v>
      </c>
      <c r="CB15" s="92">
        <v>2010</v>
      </c>
      <c r="CC15" s="92">
        <v>2011</v>
      </c>
      <c r="CD15" s="92">
        <v>2012</v>
      </c>
      <c r="CE15" s="92">
        <v>2013</v>
      </c>
      <c r="CF15" s="92">
        <v>2014</v>
      </c>
      <c r="CG15" s="92">
        <v>2015</v>
      </c>
      <c r="CH15" s="92">
        <v>2016</v>
      </c>
      <c r="CI15" s="92">
        <v>2017</v>
      </c>
      <c r="CJ15" s="92">
        <v>2018</v>
      </c>
      <c r="CK15" s="92">
        <v>2019</v>
      </c>
      <c r="CL15" s="92">
        <v>2006</v>
      </c>
      <c r="CM15" s="92">
        <v>2007</v>
      </c>
      <c r="CN15" s="92">
        <v>2008</v>
      </c>
      <c r="CO15" s="92">
        <v>2009</v>
      </c>
      <c r="CP15" s="92">
        <v>2010</v>
      </c>
      <c r="CQ15" s="92">
        <v>2011</v>
      </c>
      <c r="CR15" s="92">
        <v>2012</v>
      </c>
      <c r="CS15" s="92">
        <v>2013</v>
      </c>
      <c r="CT15" s="92">
        <v>2014</v>
      </c>
      <c r="CU15" s="92">
        <v>2015</v>
      </c>
      <c r="CV15" s="92">
        <v>2016</v>
      </c>
      <c r="CW15" s="92">
        <v>2017</v>
      </c>
      <c r="CX15" s="92">
        <v>2018</v>
      </c>
      <c r="CY15" s="92">
        <v>2019</v>
      </c>
      <c r="CZ15" s="92">
        <v>2006</v>
      </c>
      <c r="DA15" s="92">
        <v>2007</v>
      </c>
      <c r="DB15" s="92">
        <v>2008</v>
      </c>
      <c r="DC15" s="92">
        <v>2009</v>
      </c>
      <c r="DD15" s="92">
        <v>2010</v>
      </c>
      <c r="DE15" s="92">
        <v>2011</v>
      </c>
      <c r="DF15" s="92">
        <v>2012</v>
      </c>
      <c r="DG15" s="92">
        <v>2013</v>
      </c>
      <c r="DH15" s="92">
        <v>2014</v>
      </c>
      <c r="DI15" s="92">
        <v>2015</v>
      </c>
      <c r="DJ15" s="92">
        <v>2016</v>
      </c>
      <c r="DK15" s="92">
        <v>2017</v>
      </c>
      <c r="DL15" s="92">
        <v>2018</v>
      </c>
      <c r="DM15" s="92">
        <v>2019</v>
      </c>
      <c r="DN15" s="92">
        <v>2006</v>
      </c>
      <c r="DO15" s="92">
        <v>2007</v>
      </c>
      <c r="DP15" s="92">
        <v>2008</v>
      </c>
      <c r="DQ15" s="92">
        <v>2009</v>
      </c>
      <c r="DR15" s="92">
        <v>2010</v>
      </c>
      <c r="DS15" s="92">
        <v>2011</v>
      </c>
      <c r="DT15" s="92">
        <v>2012</v>
      </c>
      <c r="DU15" s="92">
        <v>2013</v>
      </c>
      <c r="DV15" s="92">
        <v>2014</v>
      </c>
      <c r="DW15" s="92">
        <v>2015</v>
      </c>
      <c r="DX15" s="92">
        <v>2016</v>
      </c>
      <c r="DY15" s="92">
        <v>2017</v>
      </c>
      <c r="DZ15" s="92">
        <v>2018</v>
      </c>
      <c r="EA15" s="92">
        <v>2019</v>
      </c>
      <c r="EB15" s="92">
        <v>2006</v>
      </c>
      <c r="EC15" s="92">
        <v>2007</v>
      </c>
      <c r="ED15" s="92">
        <v>2008</v>
      </c>
      <c r="EE15" s="92">
        <v>2009</v>
      </c>
      <c r="EF15" s="92">
        <v>2010</v>
      </c>
      <c r="EG15" s="92">
        <v>2011</v>
      </c>
      <c r="EH15" s="92">
        <v>2012</v>
      </c>
      <c r="EI15" s="92">
        <v>2013</v>
      </c>
      <c r="EJ15" s="92">
        <v>2014</v>
      </c>
      <c r="EK15" s="92">
        <v>2015</v>
      </c>
      <c r="EL15" s="92">
        <v>2016</v>
      </c>
      <c r="EM15" s="92">
        <v>2017</v>
      </c>
      <c r="EN15" s="92">
        <v>2018</v>
      </c>
      <c r="EO15" s="92">
        <v>2019</v>
      </c>
      <c r="EP15" s="92">
        <v>2006</v>
      </c>
      <c r="EQ15" s="92">
        <v>2007</v>
      </c>
      <c r="ER15" s="92">
        <v>2008</v>
      </c>
      <c r="ES15" s="92">
        <v>2009</v>
      </c>
      <c r="ET15" s="92">
        <v>2010</v>
      </c>
      <c r="EU15" s="92">
        <v>2011</v>
      </c>
      <c r="EV15" s="92">
        <v>2012</v>
      </c>
      <c r="EW15" s="92">
        <v>2013</v>
      </c>
      <c r="EX15" s="92">
        <v>2014</v>
      </c>
      <c r="EY15" s="92">
        <v>2015</v>
      </c>
      <c r="EZ15" s="92">
        <v>2016</v>
      </c>
      <c r="FA15" s="92">
        <v>2017</v>
      </c>
      <c r="FB15" s="92">
        <v>2018</v>
      </c>
      <c r="FC15" s="92">
        <v>2019</v>
      </c>
      <c r="FD15" s="92">
        <v>2006</v>
      </c>
      <c r="FE15" s="92">
        <v>2007</v>
      </c>
      <c r="FF15" s="92">
        <v>2008</v>
      </c>
      <c r="FG15" s="92">
        <v>2009</v>
      </c>
      <c r="FH15" s="92">
        <v>2010</v>
      </c>
      <c r="FI15" s="92">
        <v>2011</v>
      </c>
      <c r="FJ15" s="92">
        <v>2012</v>
      </c>
      <c r="FK15" s="92">
        <v>2013</v>
      </c>
      <c r="FL15" s="92">
        <v>2014</v>
      </c>
      <c r="FM15" s="92">
        <v>2015</v>
      </c>
      <c r="FN15" s="92">
        <v>2016</v>
      </c>
      <c r="FO15" s="92">
        <v>2017</v>
      </c>
      <c r="FP15" s="92">
        <v>2018</v>
      </c>
      <c r="FQ15" s="92">
        <v>2019</v>
      </c>
      <c r="FR15" s="92">
        <v>2006</v>
      </c>
      <c r="FS15" s="92">
        <v>2007</v>
      </c>
      <c r="FT15" s="92">
        <v>2008</v>
      </c>
      <c r="FU15" s="92">
        <v>2009</v>
      </c>
      <c r="FV15" s="92">
        <v>2010</v>
      </c>
      <c r="FW15" s="92">
        <v>2011</v>
      </c>
      <c r="FX15" s="92">
        <v>2012</v>
      </c>
      <c r="FY15" s="92">
        <v>2013</v>
      </c>
      <c r="FZ15" s="92">
        <v>2014</v>
      </c>
      <c r="GA15" s="92">
        <v>2015</v>
      </c>
      <c r="GB15" s="92">
        <v>2016</v>
      </c>
      <c r="GC15" s="92">
        <v>2017</v>
      </c>
      <c r="GD15" s="92">
        <v>2018</v>
      </c>
      <c r="GE15" s="92">
        <v>2019</v>
      </c>
    </row>
    <row r="16" spans="2:187" s="3" customFormat="1" x14ac:dyDescent="0.35">
      <c r="C16" s="103"/>
      <c r="D16" s="103" t="s">
        <v>52</v>
      </c>
      <c r="E16" s="103"/>
      <c r="F16" s="104" t="s">
        <v>47</v>
      </c>
      <c r="G16" s="104" t="s">
        <v>47</v>
      </c>
      <c r="H16" s="104" t="s">
        <v>47</v>
      </c>
      <c r="I16" s="104" t="s">
        <v>47</v>
      </c>
      <c r="J16" s="104" t="s">
        <v>47</v>
      </c>
      <c r="K16" s="104" t="s">
        <v>47</v>
      </c>
      <c r="L16" s="104" t="s">
        <v>47</v>
      </c>
      <c r="M16" s="104" t="s">
        <v>47</v>
      </c>
      <c r="N16" s="104" t="s">
        <v>47</v>
      </c>
      <c r="O16" s="104" t="s">
        <v>47</v>
      </c>
      <c r="P16" s="104" t="s">
        <v>47</v>
      </c>
      <c r="Q16" s="104" t="s">
        <v>47</v>
      </c>
      <c r="R16" s="104" t="s">
        <v>47</v>
      </c>
      <c r="S16" s="104" t="s">
        <v>47</v>
      </c>
      <c r="T16" s="104" t="s">
        <v>36</v>
      </c>
      <c r="U16" s="104" t="s">
        <v>36</v>
      </c>
      <c r="V16" s="104" t="s">
        <v>36</v>
      </c>
      <c r="W16" s="104" t="s">
        <v>36</v>
      </c>
      <c r="X16" s="104" t="s">
        <v>36</v>
      </c>
      <c r="Y16" s="104" t="s">
        <v>36</v>
      </c>
      <c r="Z16" s="104" t="s">
        <v>36</v>
      </c>
      <c r="AA16" s="104" t="s">
        <v>36</v>
      </c>
      <c r="AB16" s="104" t="s">
        <v>36</v>
      </c>
      <c r="AC16" s="104" t="s">
        <v>36</v>
      </c>
      <c r="AD16" s="104" t="s">
        <v>36</v>
      </c>
      <c r="AE16" s="104" t="s">
        <v>36</v>
      </c>
      <c r="AF16" s="104" t="s">
        <v>36</v>
      </c>
      <c r="AG16" s="104" t="s">
        <v>36</v>
      </c>
      <c r="AH16" s="104" t="s">
        <v>37</v>
      </c>
      <c r="AI16" s="104" t="s">
        <v>37</v>
      </c>
      <c r="AJ16" s="104" t="s">
        <v>37</v>
      </c>
      <c r="AK16" s="104" t="s">
        <v>37</v>
      </c>
      <c r="AL16" s="104" t="s">
        <v>37</v>
      </c>
      <c r="AM16" s="104" t="s">
        <v>37</v>
      </c>
      <c r="AN16" s="104" t="s">
        <v>37</v>
      </c>
      <c r="AO16" s="104" t="s">
        <v>37</v>
      </c>
      <c r="AP16" s="104" t="s">
        <v>37</v>
      </c>
      <c r="AQ16" s="104" t="s">
        <v>37</v>
      </c>
      <c r="AR16" s="104" t="s">
        <v>37</v>
      </c>
      <c r="AS16" s="104" t="s">
        <v>37</v>
      </c>
      <c r="AT16" s="104" t="s">
        <v>37</v>
      </c>
      <c r="AU16" s="104" t="s">
        <v>37</v>
      </c>
      <c r="AV16" s="104" t="s">
        <v>38</v>
      </c>
      <c r="AW16" s="104" t="s">
        <v>38</v>
      </c>
      <c r="AX16" s="104" t="s">
        <v>38</v>
      </c>
      <c r="AY16" s="104" t="s">
        <v>38</v>
      </c>
      <c r="AZ16" s="104" t="s">
        <v>38</v>
      </c>
      <c r="BA16" s="104" t="s">
        <v>38</v>
      </c>
      <c r="BB16" s="104" t="s">
        <v>38</v>
      </c>
      <c r="BC16" s="104" t="s">
        <v>38</v>
      </c>
      <c r="BD16" s="104" t="s">
        <v>38</v>
      </c>
      <c r="BE16" s="104" t="s">
        <v>38</v>
      </c>
      <c r="BF16" s="104" t="s">
        <v>38</v>
      </c>
      <c r="BG16" s="104" t="s">
        <v>38</v>
      </c>
      <c r="BH16" s="104" t="s">
        <v>38</v>
      </c>
      <c r="BI16" s="104" t="s">
        <v>38</v>
      </c>
      <c r="BJ16" s="104" t="s">
        <v>39</v>
      </c>
      <c r="BK16" s="104" t="s">
        <v>39</v>
      </c>
      <c r="BL16" s="104" t="s">
        <v>39</v>
      </c>
      <c r="BM16" s="104" t="s">
        <v>39</v>
      </c>
      <c r="BN16" s="104" t="s">
        <v>39</v>
      </c>
      <c r="BO16" s="104" t="s">
        <v>39</v>
      </c>
      <c r="BP16" s="104" t="s">
        <v>39</v>
      </c>
      <c r="BQ16" s="104" t="s">
        <v>39</v>
      </c>
      <c r="BR16" s="104" t="s">
        <v>39</v>
      </c>
      <c r="BS16" s="104" t="s">
        <v>39</v>
      </c>
      <c r="BT16" s="104" t="s">
        <v>39</v>
      </c>
      <c r="BU16" s="104" t="s">
        <v>39</v>
      </c>
      <c r="BV16" s="104" t="s">
        <v>39</v>
      </c>
      <c r="BW16" s="104" t="s">
        <v>39</v>
      </c>
      <c r="BX16" s="104" t="s">
        <v>40</v>
      </c>
      <c r="BY16" s="104" t="s">
        <v>40</v>
      </c>
      <c r="BZ16" s="104" t="s">
        <v>40</v>
      </c>
      <c r="CA16" s="104" t="s">
        <v>40</v>
      </c>
      <c r="CB16" s="104" t="s">
        <v>40</v>
      </c>
      <c r="CC16" s="104" t="s">
        <v>40</v>
      </c>
      <c r="CD16" s="104" t="s">
        <v>40</v>
      </c>
      <c r="CE16" s="104" t="s">
        <v>40</v>
      </c>
      <c r="CF16" s="104" t="s">
        <v>40</v>
      </c>
      <c r="CG16" s="104" t="s">
        <v>40</v>
      </c>
      <c r="CH16" s="104" t="s">
        <v>40</v>
      </c>
      <c r="CI16" s="104" t="s">
        <v>40</v>
      </c>
      <c r="CJ16" s="104" t="s">
        <v>40</v>
      </c>
      <c r="CK16" s="104" t="s">
        <v>40</v>
      </c>
      <c r="CL16" s="104" t="s">
        <v>41</v>
      </c>
      <c r="CM16" s="104" t="s">
        <v>41</v>
      </c>
      <c r="CN16" s="104" t="s">
        <v>41</v>
      </c>
      <c r="CO16" s="104" t="s">
        <v>41</v>
      </c>
      <c r="CP16" s="104" t="s">
        <v>41</v>
      </c>
      <c r="CQ16" s="104" t="s">
        <v>41</v>
      </c>
      <c r="CR16" s="104" t="s">
        <v>41</v>
      </c>
      <c r="CS16" s="104" t="s">
        <v>41</v>
      </c>
      <c r="CT16" s="104" t="s">
        <v>41</v>
      </c>
      <c r="CU16" s="104" t="s">
        <v>41</v>
      </c>
      <c r="CV16" s="104" t="s">
        <v>41</v>
      </c>
      <c r="CW16" s="104" t="s">
        <v>41</v>
      </c>
      <c r="CX16" s="104" t="s">
        <v>41</v>
      </c>
      <c r="CY16" s="104" t="s">
        <v>41</v>
      </c>
      <c r="CZ16" s="104" t="s">
        <v>42</v>
      </c>
      <c r="DA16" s="104" t="s">
        <v>42</v>
      </c>
      <c r="DB16" s="104" t="s">
        <v>42</v>
      </c>
      <c r="DC16" s="104" t="s">
        <v>42</v>
      </c>
      <c r="DD16" s="104" t="s">
        <v>42</v>
      </c>
      <c r="DE16" s="104" t="s">
        <v>42</v>
      </c>
      <c r="DF16" s="104" t="s">
        <v>42</v>
      </c>
      <c r="DG16" s="104" t="s">
        <v>42</v>
      </c>
      <c r="DH16" s="104" t="s">
        <v>42</v>
      </c>
      <c r="DI16" s="104" t="s">
        <v>42</v>
      </c>
      <c r="DJ16" s="104" t="s">
        <v>42</v>
      </c>
      <c r="DK16" s="104" t="s">
        <v>42</v>
      </c>
      <c r="DL16" s="104" t="s">
        <v>42</v>
      </c>
      <c r="DM16" s="104" t="s">
        <v>42</v>
      </c>
      <c r="DN16" s="104" t="s">
        <v>43</v>
      </c>
      <c r="DO16" s="104" t="s">
        <v>43</v>
      </c>
      <c r="DP16" s="104" t="s">
        <v>43</v>
      </c>
      <c r="DQ16" s="104" t="s">
        <v>43</v>
      </c>
      <c r="DR16" s="104" t="s">
        <v>43</v>
      </c>
      <c r="DS16" s="104" t="s">
        <v>43</v>
      </c>
      <c r="DT16" s="104" t="s">
        <v>43</v>
      </c>
      <c r="DU16" s="104" t="s">
        <v>43</v>
      </c>
      <c r="DV16" s="104" t="s">
        <v>43</v>
      </c>
      <c r="DW16" s="104" t="s">
        <v>43</v>
      </c>
      <c r="DX16" s="104" t="s">
        <v>43</v>
      </c>
      <c r="DY16" s="104" t="s">
        <v>43</v>
      </c>
      <c r="DZ16" s="104" t="s">
        <v>43</v>
      </c>
      <c r="EA16" s="104" t="s">
        <v>43</v>
      </c>
      <c r="EB16" s="104" t="s">
        <v>44</v>
      </c>
      <c r="EC16" s="104" t="s">
        <v>44</v>
      </c>
      <c r="ED16" s="104" t="s">
        <v>44</v>
      </c>
      <c r="EE16" s="104" t="s">
        <v>44</v>
      </c>
      <c r="EF16" s="104" t="s">
        <v>44</v>
      </c>
      <c r="EG16" s="104" t="s">
        <v>44</v>
      </c>
      <c r="EH16" s="104" t="s">
        <v>44</v>
      </c>
      <c r="EI16" s="104" t="s">
        <v>44</v>
      </c>
      <c r="EJ16" s="104" t="s">
        <v>44</v>
      </c>
      <c r="EK16" s="104" t="s">
        <v>44</v>
      </c>
      <c r="EL16" s="104" t="s">
        <v>44</v>
      </c>
      <c r="EM16" s="104" t="s">
        <v>44</v>
      </c>
      <c r="EN16" s="104" t="s">
        <v>44</v>
      </c>
      <c r="EO16" s="104" t="s">
        <v>44</v>
      </c>
      <c r="EP16" s="104" t="s">
        <v>48</v>
      </c>
      <c r="EQ16" s="104" t="s">
        <v>48</v>
      </c>
      <c r="ER16" s="104" t="s">
        <v>48</v>
      </c>
      <c r="ES16" s="104" t="s">
        <v>48</v>
      </c>
      <c r="ET16" s="104" t="s">
        <v>48</v>
      </c>
      <c r="EU16" s="104" t="s">
        <v>48</v>
      </c>
      <c r="EV16" s="104" t="s">
        <v>48</v>
      </c>
      <c r="EW16" s="104" t="s">
        <v>48</v>
      </c>
      <c r="EX16" s="104" t="s">
        <v>48</v>
      </c>
      <c r="EY16" s="104" t="s">
        <v>48</v>
      </c>
      <c r="EZ16" s="104" t="s">
        <v>48</v>
      </c>
      <c r="FA16" s="104" t="s">
        <v>48</v>
      </c>
      <c r="FB16" s="104" t="s">
        <v>48</v>
      </c>
      <c r="FC16" s="104" t="s">
        <v>48</v>
      </c>
      <c r="FD16" s="104" t="s">
        <v>45</v>
      </c>
      <c r="FE16" s="104" t="s">
        <v>45</v>
      </c>
      <c r="FF16" s="104" t="s">
        <v>45</v>
      </c>
      <c r="FG16" s="104" t="s">
        <v>45</v>
      </c>
      <c r="FH16" s="104" t="s">
        <v>45</v>
      </c>
      <c r="FI16" s="104" t="s">
        <v>45</v>
      </c>
      <c r="FJ16" s="104" t="s">
        <v>45</v>
      </c>
      <c r="FK16" s="104" t="s">
        <v>45</v>
      </c>
      <c r="FL16" s="104" t="s">
        <v>45</v>
      </c>
      <c r="FM16" s="104" t="s">
        <v>45</v>
      </c>
      <c r="FN16" s="104" t="s">
        <v>45</v>
      </c>
      <c r="FO16" s="104" t="s">
        <v>45</v>
      </c>
      <c r="FP16" s="104" t="s">
        <v>45</v>
      </c>
      <c r="FQ16" s="104" t="s">
        <v>45</v>
      </c>
      <c r="FR16" s="104" t="s">
        <v>46</v>
      </c>
      <c r="FS16" s="104" t="s">
        <v>46</v>
      </c>
      <c r="FT16" s="104" t="s">
        <v>46</v>
      </c>
      <c r="FU16" s="104" t="s">
        <v>46</v>
      </c>
      <c r="FV16" s="104" t="s">
        <v>46</v>
      </c>
      <c r="FW16" s="104" t="s">
        <v>46</v>
      </c>
      <c r="FX16" s="104" t="s">
        <v>46</v>
      </c>
      <c r="FY16" s="104" t="s">
        <v>46</v>
      </c>
      <c r="FZ16" s="104" t="s">
        <v>46</v>
      </c>
      <c r="GA16" s="104" t="s">
        <v>46</v>
      </c>
      <c r="GB16" s="104" t="s">
        <v>46</v>
      </c>
      <c r="GC16" s="104" t="s">
        <v>46</v>
      </c>
      <c r="GD16" s="104" t="s">
        <v>46</v>
      </c>
      <c r="GE16" s="104" t="s">
        <v>46</v>
      </c>
    </row>
    <row r="17" spans="3:187" x14ac:dyDescent="0.35">
      <c r="C17" s="92"/>
      <c r="D17" s="92" t="s">
        <v>7</v>
      </c>
      <c r="E17" s="92" t="s">
        <v>3</v>
      </c>
      <c r="F17" s="92">
        <v>106</v>
      </c>
      <c r="G17" s="92">
        <v>107</v>
      </c>
      <c r="H17" s="92">
        <v>108</v>
      </c>
      <c r="I17" s="92">
        <v>109</v>
      </c>
      <c r="J17" s="92">
        <v>110</v>
      </c>
      <c r="K17" s="92">
        <v>111</v>
      </c>
      <c r="L17" s="92">
        <v>112</v>
      </c>
      <c r="M17" s="92">
        <v>113</v>
      </c>
      <c r="N17" s="92">
        <v>114</v>
      </c>
      <c r="O17" s="92">
        <v>115</v>
      </c>
      <c r="P17" s="92">
        <v>116</v>
      </c>
      <c r="Q17" s="92">
        <v>117</v>
      </c>
      <c r="R17" s="92">
        <v>118</v>
      </c>
      <c r="S17" s="92">
        <v>119</v>
      </c>
      <c r="T17" s="92">
        <v>206</v>
      </c>
      <c r="U17" s="92">
        <v>207</v>
      </c>
      <c r="V17" s="92">
        <v>208</v>
      </c>
      <c r="W17" s="92">
        <v>209</v>
      </c>
      <c r="X17" s="92">
        <v>210</v>
      </c>
      <c r="Y17" s="92">
        <v>211</v>
      </c>
      <c r="Z17" s="92">
        <v>212</v>
      </c>
      <c r="AA17" s="92">
        <v>213</v>
      </c>
      <c r="AB17" s="92">
        <v>214</v>
      </c>
      <c r="AC17" s="92">
        <v>215</v>
      </c>
      <c r="AD17" s="92">
        <v>216</v>
      </c>
      <c r="AE17" s="92">
        <v>217</v>
      </c>
      <c r="AF17" s="92">
        <v>218</v>
      </c>
      <c r="AG17" s="92">
        <v>219</v>
      </c>
      <c r="AH17" s="92">
        <v>306</v>
      </c>
      <c r="AI17" s="92">
        <v>307</v>
      </c>
      <c r="AJ17" s="92">
        <v>308</v>
      </c>
      <c r="AK17" s="92">
        <v>309</v>
      </c>
      <c r="AL17" s="92">
        <v>310</v>
      </c>
      <c r="AM17" s="92">
        <v>311</v>
      </c>
      <c r="AN17" s="92">
        <v>312</v>
      </c>
      <c r="AO17" s="92">
        <v>313</v>
      </c>
      <c r="AP17" s="92">
        <v>314</v>
      </c>
      <c r="AQ17" s="92">
        <v>315</v>
      </c>
      <c r="AR17" s="92">
        <v>316</v>
      </c>
      <c r="AS17" s="92">
        <v>317</v>
      </c>
      <c r="AT17" s="92">
        <v>318</v>
      </c>
      <c r="AU17" s="92">
        <v>319</v>
      </c>
      <c r="AV17" s="92">
        <v>406</v>
      </c>
      <c r="AW17" s="92">
        <v>407</v>
      </c>
      <c r="AX17" s="92">
        <v>408</v>
      </c>
      <c r="AY17" s="92">
        <v>409</v>
      </c>
      <c r="AZ17" s="92">
        <v>410</v>
      </c>
      <c r="BA17" s="92">
        <v>411</v>
      </c>
      <c r="BB17" s="92">
        <v>412</v>
      </c>
      <c r="BC17" s="92">
        <v>413</v>
      </c>
      <c r="BD17" s="92">
        <v>414</v>
      </c>
      <c r="BE17" s="92">
        <v>415</v>
      </c>
      <c r="BF17" s="92">
        <v>416</v>
      </c>
      <c r="BG17" s="92">
        <v>417</v>
      </c>
      <c r="BH17" s="92">
        <v>418</v>
      </c>
      <c r="BI17" s="92">
        <v>419</v>
      </c>
      <c r="BJ17" s="92">
        <v>506</v>
      </c>
      <c r="BK17" s="92">
        <v>507</v>
      </c>
      <c r="BL17" s="92">
        <v>508</v>
      </c>
      <c r="BM17" s="92">
        <v>509</v>
      </c>
      <c r="BN17" s="92">
        <v>510</v>
      </c>
      <c r="BO17" s="92">
        <v>511</v>
      </c>
      <c r="BP17" s="92">
        <v>512</v>
      </c>
      <c r="BQ17" s="92">
        <v>513</v>
      </c>
      <c r="BR17" s="92">
        <v>514</v>
      </c>
      <c r="BS17" s="92">
        <v>515</v>
      </c>
      <c r="BT17" s="92">
        <v>516</v>
      </c>
      <c r="BU17" s="92">
        <v>517</v>
      </c>
      <c r="BV17" s="92">
        <v>518</v>
      </c>
      <c r="BW17" s="92">
        <v>519</v>
      </c>
      <c r="BX17" s="92">
        <v>606</v>
      </c>
      <c r="BY17" s="92">
        <v>607</v>
      </c>
      <c r="BZ17" s="92">
        <v>608</v>
      </c>
      <c r="CA17" s="92">
        <v>609</v>
      </c>
      <c r="CB17" s="92">
        <v>610</v>
      </c>
      <c r="CC17" s="92">
        <v>611</v>
      </c>
      <c r="CD17" s="92">
        <v>612</v>
      </c>
      <c r="CE17" s="92">
        <v>613</v>
      </c>
      <c r="CF17" s="92">
        <v>614</v>
      </c>
      <c r="CG17" s="92">
        <v>615</v>
      </c>
      <c r="CH17" s="92">
        <v>616</v>
      </c>
      <c r="CI17" s="92">
        <v>617</v>
      </c>
      <c r="CJ17" s="92">
        <v>618</v>
      </c>
      <c r="CK17" s="92">
        <v>619</v>
      </c>
      <c r="CL17" s="92">
        <v>706</v>
      </c>
      <c r="CM17" s="92">
        <v>707</v>
      </c>
      <c r="CN17" s="92">
        <v>708</v>
      </c>
      <c r="CO17" s="92">
        <v>709</v>
      </c>
      <c r="CP17" s="92">
        <v>710</v>
      </c>
      <c r="CQ17" s="92">
        <v>711</v>
      </c>
      <c r="CR17" s="92">
        <v>712</v>
      </c>
      <c r="CS17" s="92">
        <v>713</v>
      </c>
      <c r="CT17" s="92">
        <v>714</v>
      </c>
      <c r="CU17" s="92">
        <v>715</v>
      </c>
      <c r="CV17" s="92">
        <v>716</v>
      </c>
      <c r="CW17" s="92">
        <v>717</v>
      </c>
      <c r="CX17" s="92">
        <v>718</v>
      </c>
      <c r="CY17" s="92">
        <v>719</v>
      </c>
      <c r="CZ17" s="92">
        <v>806</v>
      </c>
      <c r="DA17" s="92">
        <v>807</v>
      </c>
      <c r="DB17" s="92">
        <v>808</v>
      </c>
      <c r="DC17" s="92">
        <v>809</v>
      </c>
      <c r="DD17" s="92">
        <v>810</v>
      </c>
      <c r="DE17" s="92">
        <v>811</v>
      </c>
      <c r="DF17" s="92">
        <v>812</v>
      </c>
      <c r="DG17" s="92">
        <v>813</v>
      </c>
      <c r="DH17" s="92">
        <v>814</v>
      </c>
      <c r="DI17" s="92">
        <v>815</v>
      </c>
      <c r="DJ17" s="92">
        <v>816</v>
      </c>
      <c r="DK17" s="92">
        <v>817</v>
      </c>
      <c r="DL17" s="92">
        <v>818</v>
      </c>
      <c r="DM17" s="92">
        <v>819</v>
      </c>
      <c r="DN17" s="92">
        <v>906</v>
      </c>
      <c r="DO17" s="92">
        <v>907</v>
      </c>
      <c r="DP17" s="92">
        <v>908</v>
      </c>
      <c r="DQ17" s="92">
        <v>909</v>
      </c>
      <c r="DR17" s="92">
        <v>910</v>
      </c>
      <c r="DS17" s="92">
        <v>911</v>
      </c>
      <c r="DT17" s="92">
        <v>912</v>
      </c>
      <c r="DU17" s="92">
        <v>913</v>
      </c>
      <c r="DV17" s="92">
        <v>914</v>
      </c>
      <c r="DW17" s="92">
        <v>915</v>
      </c>
      <c r="DX17" s="92">
        <v>916</v>
      </c>
      <c r="DY17" s="92">
        <v>917</v>
      </c>
      <c r="DZ17" s="92">
        <v>918</v>
      </c>
      <c r="EA17" s="92">
        <v>919</v>
      </c>
      <c r="EB17" s="92">
        <v>1006</v>
      </c>
      <c r="EC17" s="92">
        <v>1007</v>
      </c>
      <c r="ED17" s="92">
        <v>1008</v>
      </c>
      <c r="EE17" s="92">
        <v>1009</v>
      </c>
      <c r="EF17" s="92">
        <v>1010</v>
      </c>
      <c r="EG17" s="92">
        <v>1011</v>
      </c>
      <c r="EH17" s="92">
        <v>1012</v>
      </c>
      <c r="EI17" s="92">
        <v>1013</v>
      </c>
      <c r="EJ17" s="92">
        <v>1014</v>
      </c>
      <c r="EK17" s="92">
        <v>1015</v>
      </c>
      <c r="EL17" s="92">
        <v>1016</v>
      </c>
      <c r="EM17" s="92">
        <v>1017</v>
      </c>
      <c r="EN17" s="92">
        <v>1018</v>
      </c>
      <c r="EO17" s="92">
        <v>1019</v>
      </c>
      <c r="EP17" s="92">
        <v>1106</v>
      </c>
      <c r="EQ17" s="92">
        <v>1107</v>
      </c>
      <c r="ER17" s="92">
        <v>1108</v>
      </c>
      <c r="ES17" s="92">
        <v>1109</v>
      </c>
      <c r="ET17" s="92">
        <v>1110</v>
      </c>
      <c r="EU17" s="92">
        <v>1111</v>
      </c>
      <c r="EV17" s="92">
        <v>1112</v>
      </c>
      <c r="EW17" s="92">
        <v>1113</v>
      </c>
      <c r="EX17" s="92">
        <v>1114</v>
      </c>
      <c r="EY17" s="92">
        <v>1115</v>
      </c>
      <c r="EZ17" s="92">
        <v>1116</v>
      </c>
      <c r="FA17" s="92">
        <v>1117</v>
      </c>
      <c r="FB17" s="92">
        <v>1118</v>
      </c>
      <c r="FC17" s="92">
        <v>1119</v>
      </c>
      <c r="FD17" s="92">
        <v>1206</v>
      </c>
      <c r="FE17" s="92">
        <v>1207</v>
      </c>
      <c r="FF17" s="92">
        <v>1208</v>
      </c>
      <c r="FG17" s="92">
        <v>1209</v>
      </c>
      <c r="FH17" s="92">
        <v>1210</v>
      </c>
      <c r="FI17" s="92">
        <v>1211</v>
      </c>
      <c r="FJ17" s="92">
        <v>1212</v>
      </c>
      <c r="FK17" s="92">
        <v>1213</v>
      </c>
      <c r="FL17" s="92">
        <v>1214</v>
      </c>
      <c r="FM17" s="92">
        <v>1215</v>
      </c>
      <c r="FN17" s="92">
        <v>1216</v>
      </c>
      <c r="FO17" s="92">
        <v>1217</v>
      </c>
      <c r="FP17" s="92">
        <v>1218</v>
      </c>
      <c r="FQ17" s="92">
        <v>1219</v>
      </c>
      <c r="FR17" s="92">
        <v>1306</v>
      </c>
      <c r="FS17" s="92">
        <v>1307</v>
      </c>
      <c r="FT17" s="92">
        <v>1308</v>
      </c>
      <c r="FU17" s="92">
        <v>1309</v>
      </c>
      <c r="FV17" s="92">
        <v>1310</v>
      </c>
      <c r="FW17" s="92">
        <v>1311</v>
      </c>
      <c r="FX17" s="92">
        <v>1312</v>
      </c>
      <c r="FY17" s="92">
        <v>1313</v>
      </c>
      <c r="FZ17" s="92">
        <v>1314</v>
      </c>
      <c r="GA17" s="92">
        <v>1315</v>
      </c>
      <c r="GB17" s="92">
        <v>1316</v>
      </c>
      <c r="GC17" s="92">
        <v>1317</v>
      </c>
      <c r="GD17" s="92">
        <v>1318</v>
      </c>
      <c r="GE17" s="92">
        <v>1319</v>
      </c>
    </row>
    <row r="18" spans="3:187" s="2" customFormat="1" x14ac:dyDescent="0.35">
      <c r="C18" s="105" t="s">
        <v>1</v>
      </c>
      <c r="D18" s="106" t="s">
        <v>5</v>
      </c>
      <c r="E18" s="106" t="s">
        <v>8</v>
      </c>
      <c r="F18" s="107">
        <v>123812.96047000001</v>
      </c>
      <c r="G18" s="107">
        <v>129893.05255000004</v>
      </c>
      <c r="H18" s="107">
        <v>141828.84094999998</v>
      </c>
      <c r="I18" s="107">
        <v>153911.19712</v>
      </c>
      <c r="J18" s="107">
        <v>177165.81729999994</v>
      </c>
      <c r="K18" s="107">
        <v>201540.49049000005</v>
      </c>
      <c r="L18" s="107">
        <v>208839.71218999999</v>
      </c>
      <c r="M18" s="107">
        <v>227101.20575999995</v>
      </c>
      <c r="N18" s="107">
        <v>241614.01500000001</v>
      </c>
      <c r="O18" s="107">
        <v>281013.17300000001</v>
      </c>
      <c r="P18" s="107">
        <v>268689.96865000011</v>
      </c>
      <c r="Q18" s="107">
        <v>274489.47700000001</v>
      </c>
      <c r="R18" s="107">
        <v>273535.505</v>
      </c>
      <c r="S18" s="107">
        <v>269665.89799999999</v>
      </c>
      <c r="T18" s="107">
        <v>931134.98300000001</v>
      </c>
      <c r="U18" s="107">
        <v>986177.03700000001</v>
      </c>
      <c r="V18" s="107">
        <v>1068611.5919999999</v>
      </c>
      <c r="W18" s="107">
        <v>1161223.024</v>
      </c>
      <c r="X18" s="107">
        <v>1397318.351</v>
      </c>
      <c r="Y18" s="107">
        <v>1705464.0060000001</v>
      </c>
      <c r="Z18" s="107">
        <v>2007552.9990000001</v>
      </c>
      <c r="AA18" s="107">
        <v>2440566.8110000002</v>
      </c>
      <c r="AB18" s="107">
        <v>2388579.7429999998</v>
      </c>
      <c r="AC18" s="107">
        <v>2257099.8803619999</v>
      </c>
      <c r="AD18" s="107">
        <v>1690384.5129489999</v>
      </c>
      <c r="AE18" s="107">
        <v>1731583.890684</v>
      </c>
      <c r="AF18" s="107">
        <v>1686327.1976799998</v>
      </c>
      <c r="AG18" s="107">
        <v>1702683.7692200001</v>
      </c>
      <c r="AH18" s="107">
        <v>200073.03136667682</v>
      </c>
      <c r="AI18" s="107">
        <v>206555.97587283049</v>
      </c>
      <c r="AJ18" s="107">
        <v>203856.14609293183</v>
      </c>
      <c r="AK18" s="107">
        <v>209688.45736742695</v>
      </c>
      <c r="AL18" s="107">
        <v>216323.16287489678</v>
      </c>
      <c r="AM18" s="107">
        <v>200440.93685006851</v>
      </c>
      <c r="AN18" s="107">
        <v>215841.72190210561</v>
      </c>
      <c r="AO18" s="107">
        <v>234920.70824071046</v>
      </c>
      <c r="AP18" s="107">
        <v>255238.19502540567</v>
      </c>
      <c r="AQ18" s="107">
        <v>287665.23217571038</v>
      </c>
      <c r="AR18" s="107">
        <v>279300.35700000002</v>
      </c>
      <c r="AS18" s="107">
        <v>278537.163</v>
      </c>
      <c r="AT18" s="107">
        <v>290594.46942042134</v>
      </c>
      <c r="AU18" s="107">
        <v>299178.86200000002</v>
      </c>
      <c r="AV18" s="107">
        <v>533636.00000000047</v>
      </c>
      <c r="AW18" s="107">
        <v>562936.11209093523</v>
      </c>
      <c r="AX18" s="107">
        <v>637518.00000000047</v>
      </c>
      <c r="AY18" s="107">
        <v>672638.99999999988</v>
      </c>
      <c r="AZ18" s="107">
        <v>777696.00000000047</v>
      </c>
      <c r="BA18" s="107">
        <v>897763.7850000005</v>
      </c>
      <c r="BB18" s="107">
        <v>991679.29192332737</v>
      </c>
      <c r="BC18" s="107">
        <v>1028796.6007166066</v>
      </c>
      <c r="BD18" s="107">
        <v>1009898.5404404285</v>
      </c>
      <c r="BE18" s="107">
        <v>984528.01809113158</v>
      </c>
      <c r="BF18" s="107">
        <v>844067.30425054953</v>
      </c>
      <c r="BG18" s="107">
        <v>875734.34661291656</v>
      </c>
      <c r="BH18" s="107">
        <v>841273.9070548109</v>
      </c>
      <c r="BI18" s="107">
        <v>871635.72199999995</v>
      </c>
      <c r="BJ18" s="107">
        <v>632714.9370700001</v>
      </c>
      <c r="BK18" s="107">
        <v>687490.90300000005</v>
      </c>
      <c r="BL18" s="107">
        <v>754341.99898000003</v>
      </c>
      <c r="BM18" s="107">
        <v>910554.74898999999</v>
      </c>
      <c r="BN18" s="107">
        <v>992683.17102000001</v>
      </c>
      <c r="BO18" s="107">
        <v>1029442.47199</v>
      </c>
      <c r="BP18" s="107">
        <v>1182545.6609199997</v>
      </c>
      <c r="BQ18" s="107">
        <v>1364438.8873800002</v>
      </c>
      <c r="BR18" s="107">
        <v>1608331.7000000009</v>
      </c>
      <c r="BS18" s="107">
        <v>1906174.3997</v>
      </c>
      <c r="BT18" s="107">
        <v>1761864.1033099999</v>
      </c>
      <c r="BU18" s="107">
        <v>1729655.83681</v>
      </c>
      <c r="BV18" s="107">
        <v>1484134.0339600001</v>
      </c>
      <c r="BW18" s="107">
        <v>1385341.1059300001</v>
      </c>
      <c r="BX18" s="107">
        <v>720365.08428699337</v>
      </c>
      <c r="BY18" s="107">
        <v>734849.82044899859</v>
      </c>
      <c r="BZ18" s="107">
        <v>803915.45786809828</v>
      </c>
      <c r="CA18" s="107">
        <v>881017.66923981672</v>
      </c>
      <c r="CB18" s="107">
        <v>912581.28054941061</v>
      </c>
      <c r="CC18" s="107">
        <v>1086680.9601014098</v>
      </c>
      <c r="CD18" s="107">
        <v>1199985.9376226987</v>
      </c>
      <c r="CE18" s="107">
        <v>1400181.9793999081</v>
      </c>
      <c r="CF18" s="107">
        <v>1598898.2505699995</v>
      </c>
      <c r="CG18" s="107">
        <v>1822414.5129239999</v>
      </c>
      <c r="CH18" s="107">
        <v>1475878.0946500001</v>
      </c>
      <c r="CI18" s="107">
        <v>1513405.62197</v>
      </c>
      <c r="CJ18" s="107">
        <v>1371675.6054800001</v>
      </c>
      <c r="CK18" s="107">
        <v>1315809.9661799998</v>
      </c>
      <c r="CL18" s="107">
        <v>576733.24159000046</v>
      </c>
      <c r="CM18" s="107">
        <v>634922.14037999965</v>
      </c>
      <c r="CN18" s="107">
        <v>681455.9845500004</v>
      </c>
      <c r="CO18" s="107">
        <v>735766.80999999947</v>
      </c>
      <c r="CP18" s="107">
        <v>875643.267996546</v>
      </c>
      <c r="CQ18" s="107">
        <v>1000999.09814</v>
      </c>
      <c r="CR18" s="107">
        <v>1256803.3475500001</v>
      </c>
      <c r="CS18" s="107">
        <v>1495565.0600099999</v>
      </c>
      <c r="CT18" s="107">
        <v>1392957.757560001</v>
      </c>
      <c r="CU18" s="107">
        <v>1380238.2966600002</v>
      </c>
      <c r="CV18" s="108">
        <v>858797.71768700005</v>
      </c>
      <c r="CW18" s="108">
        <v>954630.18105999974</v>
      </c>
      <c r="CX18" s="108">
        <v>977173.63151999994</v>
      </c>
      <c r="CY18" s="108">
        <v>989541.99999730196</v>
      </c>
      <c r="CZ18" s="107">
        <v>152261.73300000001</v>
      </c>
      <c r="DA18" s="107">
        <v>162280.796</v>
      </c>
      <c r="DB18" s="107">
        <v>167094.94899999999</v>
      </c>
      <c r="DC18" s="107">
        <v>178881.4</v>
      </c>
      <c r="DD18" s="107">
        <v>173420.79199999999</v>
      </c>
      <c r="DE18" s="107">
        <v>188226.924</v>
      </c>
      <c r="DF18" s="107">
        <v>199696.90100000001</v>
      </c>
      <c r="DG18" s="107">
        <v>226279.41500000001</v>
      </c>
      <c r="DH18" s="107">
        <v>245399.77781213619</v>
      </c>
      <c r="DI18" s="107">
        <v>259269.55251884062</v>
      </c>
      <c r="DJ18" s="107">
        <v>255405.79855339968</v>
      </c>
      <c r="DK18" s="107">
        <v>271530.98361194419</v>
      </c>
      <c r="DL18" s="107">
        <v>251121.15023789418</v>
      </c>
      <c r="DM18" s="107">
        <v>258839.94775075899</v>
      </c>
      <c r="DN18" s="109">
        <v>391330.18778942211</v>
      </c>
      <c r="DO18" s="109">
        <v>401367.64361668529</v>
      </c>
      <c r="DP18" s="109">
        <v>409784.76060345169</v>
      </c>
      <c r="DQ18" s="109">
        <v>432205.48869995569</v>
      </c>
      <c r="DR18" s="109">
        <v>424679.58163422067</v>
      </c>
      <c r="DS18" s="109">
        <v>427813.3949111338</v>
      </c>
      <c r="DT18" s="109">
        <v>466747.15044109448</v>
      </c>
      <c r="DU18" s="109">
        <v>533356.44608149596</v>
      </c>
      <c r="DV18" s="107">
        <v>589558.35702229186</v>
      </c>
      <c r="DW18" s="107">
        <v>657071.10638974747</v>
      </c>
      <c r="DX18" s="107">
        <v>620603.67599999998</v>
      </c>
      <c r="DY18" s="107">
        <v>628568.88166999992</v>
      </c>
      <c r="DZ18" s="107">
        <v>631624.84339372406</v>
      </c>
      <c r="EA18" s="107">
        <v>656090.03</v>
      </c>
      <c r="EB18" s="107">
        <v>457278</v>
      </c>
      <c r="EC18" s="107">
        <v>477674</v>
      </c>
      <c r="ED18" s="107">
        <v>498786.99999999994</v>
      </c>
      <c r="EE18" s="107">
        <v>526557</v>
      </c>
      <c r="EF18" s="107">
        <v>553315</v>
      </c>
      <c r="EG18" s="107">
        <v>617017</v>
      </c>
      <c r="EH18" s="107">
        <v>773858</v>
      </c>
      <c r="EI18" s="107">
        <v>817054.99999999988</v>
      </c>
      <c r="EJ18" s="107">
        <v>849891</v>
      </c>
      <c r="EK18" s="107">
        <v>928118.152</v>
      </c>
      <c r="EL18" s="107">
        <v>679011.68146343366</v>
      </c>
      <c r="EM18" s="107">
        <v>755805.87073743483</v>
      </c>
      <c r="EN18" s="107">
        <v>788554.42116848426</v>
      </c>
      <c r="EO18" s="107">
        <v>804157.86660331069</v>
      </c>
      <c r="EP18" s="107">
        <v>303689.386</v>
      </c>
      <c r="EQ18" s="107">
        <v>325573.57199999999</v>
      </c>
      <c r="ER18" s="107">
        <v>336022.29200000002</v>
      </c>
      <c r="ES18" s="107">
        <v>334758.11900000001</v>
      </c>
      <c r="ET18" s="107">
        <v>384938.57199999999</v>
      </c>
      <c r="EU18" s="107">
        <v>417259.06099999999</v>
      </c>
      <c r="EV18" s="107">
        <v>449355.391</v>
      </c>
      <c r="EW18" s="107">
        <v>503966.85800000001</v>
      </c>
      <c r="EX18" s="107">
        <v>581638.63787298894</v>
      </c>
      <c r="EY18" s="107">
        <v>653340.8257201151</v>
      </c>
      <c r="EZ18" s="107">
        <v>587230.40989595791</v>
      </c>
      <c r="FA18" s="107">
        <v>641498.53709876933</v>
      </c>
      <c r="FB18" s="107">
        <v>615139.54106559139</v>
      </c>
      <c r="FC18" s="107">
        <v>664919.45261148503</v>
      </c>
      <c r="FD18" s="107">
        <v>133199.44504551197</v>
      </c>
      <c r="FE18" s="107">
        <v>143591.43233179968</v>
      </c>
      <c r="FF18" s="107">
        <v>169895.2861684286</v>
      </c>
      <c r="FG18" s="107">
        <v>189948.78255572508</v>
      </c>
      <c r="FH18" s="107">
        <v>219922.71267865124</v>
      </c>
      <c r="FI18" s="107">
        <v>222788.62717334702</v>
      </c>
      <c r="FJ18" s="107">
        <v>242386.2095357276</v>
      </c>
      <c r="FK18" s="107">
        <v>265295.27302944881</v>
      </c>
      <c r="FL18" s="107">
        <v>272799.71101693233</v>
      </c>
      <c r="FM18" s="107">
        <v>285233.97467088467</v>
      </c>
      <c r="FN18" s="107">
        <v>306171.74588812841</v>
      </c>
      <c r="FO18" s="107">
        <v>299387.55147921597</v>
      </c>
      <c r="FP18" s="107">
        <v>242840.39820961899</v>
      </c>
      <c r="FQ18" s="107">
        <v>241349.37899999999</v>
      </c>
      <c r="FR18" s="107">
        <v>283130.99999999994</v>
      </c>
      <c r="FS18" s="107">
        <v>295134.19043839059</v>
      </c>
      <c r="FT18" s="107">
        <v>297723.08690209209</v>
      </c>
      <c r="FU18" s="107">
        <v>295080.53083594044</v>
      </c>
      <c r="FV18" s="107">
        <v>299854.14771826315</v>
      </c>
      <c r="FW18" s="107">
        <v>307260.6458411187</v>
      </c>
      <c r="FX18" s="107">
        <v>323956.46034624206</v>
      </c>
      <c r="FY18" s="107">
        <v>343019.40000000008</v>
      </c>
      <c r="FZ18" s="107">
        <v>353127.69877597032</v>
      </c>
      <c r="GA18" s="107">
        <v>401226.15590535337</v>
      </c>
      <c r="GB18" s="107">
        <v>374366.61388000019</v>
      </c>
      <c r="GC18" s="107">
        <v>402138.65700000001</v>
      </c>
      <c r="GD18" s="107">
        <v>413537.19477034756</v>
      </c>
      <c r="GE18" s="107">
        <v>431637.56800000003</v>
      </c>
    </row>
    <row r="19" spans="3:187" s="2" customFormat="1" x14ac:dyDescent="0.35">
      <c r="C19" s="106"/>
      <c r="D19" s="106" t="s">
        <v>6</v>
      </c>
      <c r="E19" s="106" t="s">
        <v>4</v>
      </c>
      <c r="F19" s="107">
        <v>2758.2599927699998</v>
      </c>
      <c r="G19" s="107">
        <v>2820.8384251699999</v>
      </c>
      <c r="H19" s="107">
        <v>2847.3026528300002</v>
      </c>
      <c r="I19" s="107">
        <v>2872.9189710000001</v>
      </c>
      <c r="J19" s="107">
        <v>2896.4430109999998</v>
      </c>
      <c r="K19" s="107">
        <v>2909.8907380000001</v>
      </c>
      <c r="L19" s="107">
        <v>2891.1396340000001</v>
      </c>
      <c r="M19" s="107">
        <v>2903.9244520000002</v>
      </c>
      <c r="N19" s="107">
        <v>2829.7719999999999</v>
      </c>
      <c r="O19" s="107">
        <v>2856.06</v>
      </c>
      <c r="P19" s="107">
        <v>2876.1119615900002</v>
      </c>
      <c r="Q19" s="107">
        <v>2914</v>
      </c>
      <c r="R19" s="107">
        <v>2852</v>
      </c>
      <c r="S19" s="107">
        <v>2886.2457939999999</v>
      </c>
      <c r="T19" s="107">
        <v>30120.253331110001</v>
      </c>
      <c r="U19" s="107">
        <v>30441.837283100002</v>
      </c>
      <c r="V19" s="107">
        <v>30555.27845758</v>
      </c>
      <c r="W19" s="107">
        <v>30707.253764559999</v>
      </c>
      <c r="X19" s="107">
        <v>30533.414655159999</v>
      </c>
      <c r="Y19" s="107">
        <v>30569.629007539999</v>
      </c>
      <c r="Z19" s="107">
        <v>29344.73392938</v>
      </c>
      <c r="AA19" s="107">
        <v>26338.085908860001</v>
      </c>
      <c r="AB19" s="107">
        <v>25523.446190039998</v>
      </c>
      <c r="AC19" s="107">
        <v>25630.065756200001</v>
      </c>
      <c r="AD19" s="107">
        <v>25617.65634822</v>
      </c>
      <c r="AE19" s="107">
        <v>25668.78047116</v>
      </c>
      <c r="AF19" s="107">
        <v>25387</v>
      </c>
      <c r="AG19" s="107">
        <v>25424</v>
      </c>
      <c r="AH19" s="107">
        <v>5974.99264692</v>
      </c>
      <c r="AI19" s="107">
        <v>6079.2982329099996</v>
      </c>
      <c r="AJ19" s="107">
        <v>6099.5968399399999</v>
      </c>
      <c r="AK19" s="107">
        <v>6096.4719590200002</v>
      </c>
      <c r="AL19" s="107">
        <v>6209.71105902</v>
      </c>
      <c r="AM19" s="107">
        <v>6105.0505741699999</v>
      </c>
      <c r="AN19" s="107">
        <v>6085.13012299</v>
      </c>
      <c r="AO19" s="107">
        <v>5981.3549491699996</v>
      </c>
      <c r="AP19" s="107">
        <v>5919.4004886299999</v>
      </c>
      <c r="AQ19" s="107">
        <v>5944.1730621799998</v>
      </c>
      <c r="AR19" s="107">
        <v>5876</v>
      </c>
      <c r="AS19" s="107">
        <v>5917.32</v>
      </c>
      <c r="AT19" s="107">
        <v>5823.7689717774501</v>
      </c>
      <c r="AU19" s="107">
        <v>5813</v>
      </c>
      <c r="AV19" s="107">
        <v>17195.999999970001</v>
      </c>
      <c r="AW19" s="107">
        <v>17482.559368909999</v>
      </c>
      <c r="AX19" s="107">
        <v>18111.696999970001</v>
      </c>
      <c r="AY19" s="107">
        <v>17425.961999980002</v>
      </c>
      <c r="AZ19" s="107">
        <v>17410.772999979999</v>
      </c>
      <c r="BA19" s="107">
        <v>17501.186278220001</v>
      </c>
      <c r="BB19" s="107">
        <v>16505.80020157</v>
      </c>
      <c r="BC19" s="107">
        <v>16000.807428079999</v>
      </c>
      <c r="BD19" s="107">
        <v>15636.951096819999</v>
      </c>
      <c r="BE19" s="107">
        <v>16127.50073084</v>
      </c>
      <c r="BF19" s="107">
        <v>16645.296944400001</v>
      </c>
      <c r="BG19" s="107">
        <v>16716.157015690002</v>
      </c>
      <c r="BH19" s="107">
        <v>16639.359420824945</v>
      </c>
      <c r="BI19" s="107">
        <v>16758.896350652896</v>
      </c>
      <c r="BJ19" s="107">
        <v>20618</v>
      </c>
      <c r="BK19" s="107">
        <v>20707</v>
      </c>
      <c r="BL19" s="107">
        <v>21155</v>
      </c>
      <c r="BM19" s="107">
        <v>21994</v>
      </c>
      <c r="BN19" s="107">
        <v>22193</v>
      </c>
      <c r="BO19" s="107">
        <v>21454</v>
      </c>
      <c r="BP19" s="107">
        <v>21210</v>
      </c>
      <c r="BQ19" s="107">
        <v>21055</v>
      </c>
      <c r="BR19" s="107">
        <v>20838.067203139999</v>
      </c>
      <c r="BS19" s="107">
        <v>21154.47097101</v>
      </c>
      <c r="BT19" s="107">
        <v>21138.128272040001</v>
      </c>
      <c r="BU19" s="107">
        <v>21354.62835024</v>
      </c>
      <c r="BV19" s="107">
        <v>21261.95727436</v>
      </c>
      <c r="BW19" s="107">
        <v>21427</v>
      </c>
      <c r="BX19" s="107">
        <v>13486.171</v>
      </c>
      <c r="BY19" s="107">
        <v>13576.44</v>
      </c>
      <c r="BZ19" s="107">
        <v>13813.450999999999</v>
      </c>
      <c r="CA19" s="107">
        <v>14130.074000000001</v>
      </c>
      <c r="CB19" s="107">
        <v>14256.528</v>
      </c>
      <c r="CC19" s="107">
        <v>13227.153</v>
      </c>
      <c r="CD19" s="107">
        <v>13691.726000000001</v>
      </c>
      <c r="CE19" s="107">
        <v>13495.528</v>
      </c>
      <c r="CF19" s="107">
        <v>13716.244895010001</v>
      </c>
      <c r="CG19" s="107">
        <v>13656.12758506</v>
      </c>
      <c r="CH19" s="107">
        <v>13747.385347830001</v>
      </c>
      <c r="CI19" s="107">
        <v>13331.96414966</v>
      </c>
      <c r="CJ19" s="107">
        <v>13243.175958469001</v>
      </c>
      <c r="CK19" s="107">
        <v>13504</v>
      </c>
      <c r="CL19" s="107">
        <v>11964.83999997</v>
      </c>
      <c r="CM19" s="107">
        <v>11974.11999997</v>
      </c>
      <c r="CN19" s="107">
        <v>12036.899999970001</v>
      </c>
      <c r="CO19" s="107">
        <v>12121.430282969999</v>
      </c>
      <c r="CP19" s="107">
        <v>12103.51999997</v>
      </c>
      <c r="CQ19" s="107">
        <v>11943.293001</v>
      </c>
      <c r="CR19" s="107">
        <v>11853.304757</v>
      </c>
      <c r="CS19" s="107">
        <v>12291.140578</v>
      </c>
      <c r="CT19" s="107">
        <v>12029.802982650001</v>
      </c>
      <c r="CU19" s="107">
        <v>12270.65744144</v>
      </c>
      <c r="CV19" s="107">
        <v>12313.244188389999</v>
      </c>
      <c r="CW19" s="107">
        <v>12388.53640411</v>
      </c>
      <c r="CX19" s="107">
        <v>12532.744000000001</v>
      </c>
      <c r="CY19" s="107">
        <v>12730.251</v>
      </c>
      <c r="CZ19" s="107">
        <v>4278.87</v>
      </c>
      <c r="DA19" s="107">
        <v>4378.72</v>
      </c>
      <c r="DB19" s="107">
        <v>4489.68</v>
      </c>
      <c r="DC19" s="107">
        <v>4374.97</v>
      </c>
      <c r="DD19" s="107">
        <v>4450.3100000000004</v>
      </c>
      <c r="DE19" s="107">
        <v>4414.67</v>
      </c>
      <c r="DF19" s="107">
        <v>4364.37</v>
      </c>
      <c r="DG19" s="107">
        <v>4253.7160999999996</v>
      </c>
      <c r="DH19" s="107">
        <v>4135.5218560000003</v>
      </c>
      <c r="DI19" s="107">
        <v>4212.0177640000002</v>
      </c>
      <c r="DJ19" s="107">
        <v>4186.8922570000004</v>
      </c>
      <c r="DK19" s="107">
        <v>4264.3874379999997</v>
      </c>
      <c r="DL19" s="107">
        <v>4218.7103520000001</v>
      </c>
      <c r="DM19" s="107">
        <v>4228.6504601656134</v>
      </c>
      <c r="DN19" s="107">
        <v>10147.79959052</v>
      </c>
      <c r="DO19" s="107">
        <v>10299.201244219999</v>
      </c>
      <c r="DP19" s="107">
        <v>10510.32741704</v>
      </c>
      <c r="DQ19" s="107">
        <v>10490.717127579999</v>
      </c>
      <c r="DR19" s="107">
        <v>10678.1059554</v>
      </c>
      <c r="DS19" s="107">
        <v>10470.676586559999</v>
      </c>
      <c r="DT19" s="107">
        <v>10743.806137</v>
      </c>
      <c r="DU19" s="107">
        <v>10555.881312179999</v>
      </c>
      <c r="DV19" s="107">
        <v>10332.96148991</v>
      </c>
      <c r="DW19" s="107">
        <v>10712.655443809999</v>
      </c>
      <c r="DX19" s="107">
        <v>10657</v>
      </c>
      <c r="DY19" s="107">
        <v>10720.33</v>
      </c>
      <c r="DZ19" s="107">
        <v>10752.71477788992</v>
      </c>
      <c r="EA19" s="107">
        <v>10882</v>
      </c>
      <c r="EB19" s="107">
        <v>10954.5</v>
      </c>
      <c r="EC19" s="107">
        <v>11258.6</v>
      </c>
      <c r="ED19" s="107">
        <v>11344.3</v>
      </c>
      <c r="EE19" s="107">
        <v>11266.7</v>
      </c>
      <c r="EF19" s="107">
        <v>11503.5</v>
      </c>
      <c r="EG19" s="107">
        <v>11258.9</v>
      </c>
      <c r="EH19" s="107">
        <v>11018.6</v>
      </c>
      <c r="EI19" s="107">
        <v>11008.1</v>
      </c>
      <c r="EJ19" s="107">
        <v>10603.247999990001</v>
      </c>
      <c r="EK19" s="107">
        <v>10342.49554686</v>
      </c>
      <c r="EL19" s="107">
        <v>10355.11590954</v>
      </c>
      <c r="EM19" s="107">
        <v>10214.620056350001</v>
      </c>
      <c r="EN19" s="107">
        <v>10153.866861921533</v>
      </c>
      <c r="EO19" s="107">
        <v>10050.961123487396</v>
      </c>
      <c r="EP19" s="107">
        <v>7397.94</v>
      </c>
      <c r="EQ19" s="107">
        <v>7500.0230000000001</v>
      </c>
      <c r="ER19" s="107">
        <v>7885.9660000000003</v>
      </c>
      <c r="ES19" s="107">
        <v>7750.0280000000002</v>
      </c>
      <c r="ET19" s="107">
        <v>7909.0959999999995</v>
      </c>
      <c r="EU19" s="107">
        <v>7629.5309999999999</v>
      </c>
      <c r="EV19" s="107">
        <v>7594.7439999999997</v>
      </c>
      <c r="EW19" s="107">
        <v>7501</v>
      </c>
      <c r="EX19" s="107">
        <v>7447.6489588900004</v>
      </c>
      <c r="EY19" s="107">
        <v>7686.1017265999999</v>
      </c>
      <c r="EZ19" s="107">
        <v>7559.8541987799999</v>
      </c>
      <c r="FA19" s="107">
        <v>7673.2611600199998</v>
      </c>
      <c r="FB19" s="107">
        <v>7570.2769071659204</v>
      </c>
      <c r="FC19" s="107">
        <v>7658.2961505345838</v>
      </c>
      <c r="FD19" s="107">
        <v>4448.6720436300002</v>
      </c>
      <c r="FE19" s="107">
        <v>4417.0736412400001</v>
      </c>
      <c r="FF19" s="107">
        <v>4441.0496229999999</v>
      </c>
      <c r="FG19" s="107">
        <v>4586.05031005</v>
      </c>
      <c r="FH19" s="107">
        <v>4545.2267016599999</v>
      </c>
      <c r="FI19" s="107">
        <v>4444.8157984199997</v>
      </c>
      <c r="FJ19" s="107">
        <v>4317.9943187299996</v>
      </c>
      <c r="FK19" s="107">
        <v>4247.66200639</v>
      </c>
      <c r="FL19" s="107">
        <v>4111.7477722699996</v>
      </c>
      <c r="FM19" s="107">
        <v>4185.7266220000001</v>
      </c>
      <c r="FN19" s="107">
        <v>4243.3220810000003</v>
      </c>
      <c r="FO19" s="107">
        <v>4192.7450019999997</v>
      </c>
      <c r="FP19" s="107">
        <v>4293.0444434479996</v>
      </c>
      <c r="FQ19" s="107">
        <v>4320.7732638806638</v>
      </c>
      <c r="FR19" s="107">
        <v>7915.3399999699996</v>
      </c>
      <c r="FS19" s="107">
        <v>7972.7465784200003</v>
      </c>
      <c r="FT19" s="107">
        <v>7895.8596746900002</v>
      </c>
      <c r="FU19" s="107">
        <v>8013.4135843399999</v>
      </c>
      <c r="FV19" s="107">
        <v>8163.2832633400003</v>
      </c>
      <c r="FW19" s="107">
        <v>8022.5268351200002</v>
      </c>
      <c r="FX19" s="107">
        <v>8120.6288164799998</v>
      </c>
      <c r="FY19" s="107">
        <v>7856.2712161199997</v>
      </c>
      <c r="FZ19" s="107">
        <v>7696.3088216699998</v>
      </c>
      <c r="GA19" s="107">
        <v>7604.0173143399998</v>
      </c>
      <c r="GB19" s="107">
        <v>8067.9294112199996</v>
      </c>
      <c r="GC19" s="107">
        <v>7844</v>
      </c>
      <c r="GD19" s="107">
        <v>7666.5935195514658</v>
      </c>
      <c r="GE19" s="107">
        <v>7693</v>
      </c>
    </row>
    <row r="20" spans="3:187" s="2" customFormat="1" collapsed="1" x14ac:dyDescent="0.35">
      <c r="C20" s="106"/>
      <c r="D20" s="106" t="s">
        <v>9</v>
      </c>
      <c r="E20" s="106" t="s">
        <v>3</v>
      </c>
      <c r="F20" s="107">
        <v>154510</v>
      </c>
      <c r="G20" s="107">
        <v>156360</v>
      </c>
      <c r="H20" s="107">
        <v>158455</v>
      </c>
      <c r="I20" s="107">
        <v>161092</v>
      </c>
      <c r="J20" s="107">
        <v>164900</v>
      </c>
      <c r="K20" s="107">
        <v>168937</v>
      </c>
      <c r="L20" s="107">
        <v>173186</v>
      </c>
      <c r="M20" s="107">
        <v>177255</v>
      </c>
      <c r="N20" s="107">
        <v>178710</v>
      </c>
      <c r="O20" s="107">
        <v>181851</v>
      </c>
      <c r="P20" s="107">
        <v>184961.5</v>
      </c>
      <c r="Q20" s="107">
        <v>191482</v>
      </c>
      <c r="R20" s="107">
        <v>197537</v>
      </c>
      <c r="S20" s="107">
        <v>198432</v>
      </c>
      <c r="T20" s="107">
        <v>1546194.5</v>
      </c>
      <c r="U20" s="107">
        <v>1561613.99999999</v>
      </c>
      <c r="V20" s="107">
        <v>1574317.99999999</v>
      </c>
      <c r="W20" s="107">
        <v>1586138</v>
      </c>
      <c r="X20" s="107">
        <v>1596897.5</v>
      </c>
      <c r="Y20" s="107">
        <v>1608734.5</v>
      </c>
      <c r="Z20" s="107">
        <v>1621658.49999999</v>
      </c>
      <c r="AA20" s="107">
        <v>1635052.5</v>
      </c>
      <c r="AB20" s="107">
        <v>1651159.5</v>
      </c>
      <c r="AC20" s="107">
        <v>1669558.5</v>
      </c>
      <c r="AD20" s="107">
        <v>1688281.7206584599</v>
      </c>
      <c r="AE20" s="107">
        <v>1706913.49999999</v>
      </c>
      <c r="AF20" s="107">
        <v>1727294</v>
      </c>
      <c r="AG20" s="107">
        <v>1746274</v>
      </c>
      <c r="AH20" s="107">
        <v>294971.65817282</v>
      </c>
      <c r="AI20" s="107">
        <v>299951.29418557999</v>
      </c>
      <c r="AJ20" s="107">
        <v>303151.80398685997</v>
      </c>
      <c r="AK20" s="107">
        <v>305984.98426971998</v>
      </c>
      <c r="AL20" s="107">
        <v>310174.96273257001</v>
      </c>
      <c r="AM20" s="107">
        <v>314439.61807552999</v>
      </c>
      <c r="AN20" s="107">
        <v>318643.22002328001</v>
      </c>
      <c r="AO20" s="107">
        <v>322735.81579785002</v>
      </c>
      <c r="AP20" s="107">
        <v>325917.15180559002</v>
      </c>
      <c r="AQ20" s="107">
        <v>327907.17472150002</v>
      </c>
      <c r="AR20" s="107">
        <v>336070</v>
      </c>
      <c r="AS20" s="107">
        <v>339400</v>
      </c>
      <c r="AT20" s="107">
        <v>342668.99999999994</v>
      </c>
      <c r="AU20" s="107">
        <v>345009</v>
      </c>
      <c r="AV20" s="107">
        <v>849548.29330194998</v>
      </c>
      <c r="AW20" s="107">
        <v>859722.30529924994</v>
      </c>
      <c r="AX20" s="107">
        <v>869654.53679640999</v>
      </c>
      <c r="AY20" s="107">
        <v>878612.20779661997</v>
      </c>
      <c r="AZ20" s="107">
        <v>886064.29272154998</v>
      </c>
      <c r="BA20" s="107">
        <v>895088.26980019</v>
      </c>
      <c r="BB20" s="107">
        <v>903746.68839344999</v>
      </c>
      <c r="BC20" s="107">
        <v>919384.82389899995</v>
      </c>
      <c r="BD20" s="107">
        <v>940028.5</v>
      </c>
      <c r="BE20" s="107">
        <v>955832.5</v>
      </c>
      <c r="BF20" s="107">
        <v>968354.5</v>
      </c>
      <c r="BG20" s="107">
        <v>984229.5</v>
      </c>
      <c r="BH20" s="107">
        <v>1005561.9999999999</v>
      </c>
      <c r="BI20" s="107">
        <v>1027585.5</v>
      </c>
      <c r="BJ20" s="107">
        <v>1212063.56238094</v>
      </c>
      <c r="BK20" s="107">
        <v>1236100.97666665</v>
      </c>
      <c r="BL20" s="107">
        <v>1263762.9433333301</v>
      </c>
      <c r="BM20" s="107">
        <v>1287435.6833333101</v>
      </c>
      <c r="BN20" s="107">
        <v>1307554.33333332</v>
      </c>
      <c r="BO20" s="107">
        <v>1326563.49999999</v>
      </c>
      <c r="BP20" s="107">
        <v>1343864.49999999</v>
      </c>
      <c r="BQ20" s="107">
        <v>1359711.49999999</v>
      </c>
      <c r="BR20" s="107">
        <v>1376483</v>
      </c>
      <c r="BS20" s="107">
        <v>1397191</v>
      </c>
      <c r="BT20" s="107">
        <v>1421522</v>
      </c>
      <c r="BU20" s="107">
        <v>1448247</v>
      </c>
      <c r="BV20" s="107">
        <v>1473805</v>
      </c>
      <c r="BW20" s="107">
        <v>1496317</v>
      </c>
      <c r="BX20" s="107">
        <v>624130</v>
      </c>
      <c r="BY20" s="107">
        <v>635123</v>
      </c>
      <c r="BZ20" s="107">
        <v>647729</v>
      </c>
      <c r="CA20" s="107">
        <v>663216</v>
      </c>
      <c r="CB20" s="107">
        <v>676960</v>
      </c>
      <c r="CC20" s="107">
        <v>688959</v>
      </c>
      <c r="CD20" s="107">
        <v>699264</v>
      </c>
      <c r="CE20" s="107">
        <v>710431</v>
      </c>
      <c r="CF20" s="107">
        <v>721930</v>
      </c>
      <c r="CG20" s="107">
        <v>728290.5</v>
      </c>
      <c r="CH20" s="107">
        <v>739353.5</v>
      </c>
      <c r="CI20" s="107">
        <v>745501</v>
      </c>
      <c r="CJ20" s="107">
        <v>760121.99999999988</v>
      </c>
      <c r="CK20" s="107">
        <v>765924</v>
      </c>
      <c r="CL20" s="107">
        <v>799028</v>
      </c>
      <c r="CM20" s="107">
        <v>805190</v>
      </c>
      <c r="CN20" s="107">
        <v>814865</v>
      </c>
      <c r="CO20" s="107">
        <v>821578</v>
      </c>
      <c r="CP20" s="107">
        <v>825215</v>
      </c>
      <c r="CQ20" s="107">
        <v>834417</v>
      </c>
      <c r="CR20" s="107">
        <v>838385</v>
      </c>
      <c r="CS20" s="107">
        <v>844244</v>
      </c>
      <c r="CT20" s="107">
        <v>854231</v>
      </c>
      <c r="CU20" s="107">
        <v>867001</v>
      </c>
      <c r="CV20" s="107">
        <v>879064.5</v>
      </c>
      <c r="CW20" s="107">
        <v>891934.5</v>
      </c>
      <c r="CX20" s="107">
        <v>905969.99999999988</v>
      </c>
      <c r="CY20" s="107">
        <v>916470.5</v>
      </c>
      <c r="CZ20" s="107">
        <v>293175.49999997998</v>
      </c>
      <c r="DA20" s="107">
        <v>299118.49999998999</v>
      </c>
      <c r="DB20" s="107">
        <v>302627.49999998999</v>
      </c>
      <c r="DC20" s="107">
        <v>305242.99999997998</v>
      </c>
      <c r="DD20" s="107">
        <v>309597.99999998999</v>
      </c>
      <c r="DE20" s="107">
        <v>307191</v>
      </c>
      <c r="DF20" s="107">
        <v>312839</v>
      </c>
      <c r="DG20" s="107">
        <v>319591</v>
      </c>
      <c r="DH20" s="107">
        <v>325927.00000000006</v>
      </c>
      <c r="DI20" s="107">
        <v>332267</v>
      </c>
      <c r="DJ20" s="107">
        <v>339467</v>
      </c>
      <c r="DK20" s="107">
        <v>346887</v>
      </c>
      <c r="DL20" s="107">
        <v>353729</v>
      </c>
      <c r="DM20" s="107">
        <v>360430.99999999994</v>
      </c>
      <c r="DN20" s="107">
        <v>663966.35730240005</v>
      </c>
      <c r="DO20" s="107">
        <v>675821.59009509999</v>
      </c>
      <c r="DP20" s="107">
        <v>688356.43188220996</v>
      </c>
      <c r="DQ20" s="107">
        <v>701004.54183501995</v>
      </c>
      <c r="DR20" s="107">
        <v>715219.69663429004</v>
      </c>
      <c r="DS20" s="107">
        <v>731281.52706412005</v>
      </c>
      <c r="DT20" s="107">
        <v>743561.51547831995</v>
      </c>
      <c r="DU20" s="107">
        <v>753913.41676781001</v>
      </c>
      <c r="DV20" s="107">
        <v>765240.73900238005</v>
      </c>
      <c r="DW20" s="107">
        <v>777161.00874875998</v>
      </c>
      <c r="DX20" s="107">
        <v>799540</v>
      </c>
      <c r="DY20" s="107">
        <v>816349</v>
      </c>
      <c r="DZ20" s="107">
        <v>835781</v>
      </c>
      <c r="EA20" s="107">
        <v>853771</v>
      </c>
      <c r="EB20" s="107">
        <v>778839</v>
      </c>
      <c r="EC20" s="107">
        <v>779426</v>
      </c>
      <c r="ED20" s="107">
        <v>781110</v>
      </c>
      <c r="EE20" s="107">
        <v>814467</v>
      </c>
      <c r="EF20" s="107">
        <v>826964</v>
      </c>
      <c r="EG20" s="107">
        <v>836055</v>
      </c>
      <c r="EH20" s="107">
        <v>844153</v>
      </c>
      <c r="EI20" s="107">
        <v>847766</v>
      </c>
      <c r="EJ20" s="107">
        <v>851766.5</v>
      </c>
      <c r="EK20" s="107">
        <v>853939</v>
      </c>
      <c r="EL20" s="107">
        <v>858646.5</v>
      </c>
      <c r="EM20" s="107">
        <v>878299.5</v>
      </c>
      <c r="EN20" s="107">
        <v>894397</v>
      </c>
      <c r="EO20" s="107">
        <v>906197.49999999977</v>
      </c>
      <c r="EP20" s="107">
        <v>605407.99999997998</v>
      </c>
      <c r="EQ20" s="107">
        <v>616585.49999997998</v>
      </c>
      <c r="ER20" s="107">
        <v>627552.49999997998</v>
      </c>
      <c r="ES20" s="107">
        <v>638613.49999996996</v>
      </c>
      <c r="ET20" s="107">
        <v>645694.49999998999</v>
      </c>
      <c r="EU20" s="107">
        <v>654640.99999997998</v>
      </c>
      <c r="EV20" s="107">
        <v>668702.99999996996</v>
      </c>
      <c r="EW20" s="107">
        <v>681298.99999996996</v>
      </c>
      <c r="EX20" s="107">
        <v>685193.99999998999</v>
      </c>
      <c r="EY20" s="107">
        <v>706424</v>
      </c>
      <c r="EZ20" s="107">
        <v>712767</v>
      </c>
      <c r="FA20" s="107">
        <v>734644</v>
      </c>
      <c r="FB20" s="107">
        <v>741836</v>
      </c>
      <c r="FC20" s="107">
        <v>762382</v>
      </c>
      <c r="FD20" s="107">
        <v>250642.5242013</v>
      </c>
      <c r="FE20" s="107">
        <v>255484.38545674999</v>
      </c>
      <c r="FF20" s="107">
        <v>260424.25945124001</v>
      </c>
      <c r="FG20" s="107">
        <v>265464.13023523003</v>
      </c>
      <c r="FH20" s="107">
        <v>270606.02202186</v>
      </c>
      <c r="FI20" s="107">
        <v>275851.99999998999</v>
      </c>
      <c r="FJ20" s="107">
        <v>278391.99999998999</v>
      </c>
      <c r="FK20" s="107">
        <v>279867.99999998999</v>
      </c>
      <c r="FL20" s="107">
        <v>280750</v>
      </c>
      <c r="FM20" s="107">
        <v>283059</v>
      </c>
      <c r="FN20" s="107">
        <v>285325</v>
      </c>
      <c r="FO20" s="107">
        <v>287651.5001</v>
      </c>
      <c r="FP20" s="107">
        <v>287936</v>
      </c>
      <c r="FQ20" s="107">
        <v>290446</v>
      </c>
      <c r="FR20" s="107">
        <v>612728</v>
      </c>
      <c r="FS20" s="107">
        <v>618250</v>
      </c>
      <c r="FT20" s="107">
        <v>624094</v>
      </c>
      <c r="FU20" s="107">
        <v>628120</v>
      </c>
      <c r="FV20" s="107">
        <v>633823</v>
      </c>
      <c r="FW20" s="107">
        <v>641129.77419353998</v>
      </c>
      <c r="FX20" s="107">
        <v>647892</v>
      </c>
      <c r="FY20" s="107">
        <v>656516</v>
      </c>
      <c r="FZ20" s="107">
        <v>658453</v>
      </c>
      <c r="GA20" s="107">
        <v>664549</v>
      </c>
      <c r="GB20" s="107">
        <v>669826</v>
      </c>
      <c r="GC20" s="107">
        <v>676807</v>
      </c>
      <c r="GD20" s="107">
        <v>685025</v>
      </c>
      <c r="GE20" s="107">
        <v>697594</v>
      </c>
    </row>
    <row r="21" spans="3:187" s="2" customFormat="1" x14ac:dyDescent="0.35">
      <c r="C21" s="106"/>
      <c r="D21" s="106" t="s">
        <v>21</v>
      </c>
      <c r="E21" s="106" t="s">
        <v>22</v>
      </c>
      <c r="F21" s="107">
        <v>630.12</v>
      </c>
      <c r="G21" s="107">
        <v>610.67999999999995</v>
      </c>
      <c r="H21" s="107">
        <v>625.12800000000004</v>
      </c>
      <c r="I21" s="107">
        <v>615.16800000000001</v>
      </c>
      <c r="J21" s="107">
        <v>617.76</v>
      </c>
      <c r="K21" s="107">
        <v>620.80999999999995</v>
      </c>
      <c r="L21" s="107">
        <v>701.69200000000001</v>
      </c>
      <c r="M21" s="107">
        <v>697.803</v>
      </c>
      <c r="N21" s="107">
        <v>669.9</v>
      </c>
      <c r="O21" s="107">
        <v>723.98900000000003</v>
      </c>
      <c r="P21" s="107">
        <v>669.24199999999996</v>
      </c>
      <c r="Q21" s="107">
        <v>682</v>
      </c>
      <c r="R21" s="107">
        <v>690.8768</v>
      </c>
      <c r="S21" s="107">
        <v>691</v>
      </c>
      <c r="T21" s="107">
        <v>6109.7635600000003</v>
      </c>
      <c r="U21" s="107">
        <v>6019.4088400000001</v>
      </c>
      <c r="V21" s="107">
        <v>6280.2569100000001</v>
      </c>
      <c r="W21" s="107">
        <v>6372.643</v>
      </c>
      <c r="X21" s="107">
        <v>6305.1046800000004</v>
      </c>
      <c r="Y21" s="107">
        <v>6555.2656999999999</v>
      </c>
      <c r="Z21" s="107">
        <v>5958.1553700000004</v>
      </c>
      <c r="AA21" s="107">
        <v>6004.79190406</v>
      </c>
      <c r="AB21" s="107">
        <v>5165.4497899999997</v>
      </c>
      <c r="AC21" s="107">
        <v>5367.3402900000001</v>
      </c>
      <c r="AD21" s="107">
        <v>5798.3421600000001</v>
      </c>
      <c r="AE21" s="107">
        <v>6226.4351800000004</v>
      </c>
      <c r="AF21" s="107">
        <v>5767</v>
      </c>
      <c r="AG21" s="107">
        <v>5931</v>
      </c>
      <c r="AH21" s="107">
        <v>1311.96</v>
      </c>
      <c r="AI21" s="107">
        <v>1348.64</v>
      </c>
      <c r="AJ21" s="107">
        <v>1410.96</v>
      </c>
      <c r="AK21" s="107">
        <v>1448.8</v>
      </c>
      <c r="AL21" s="107">
        <v>1389.2</v>
      </c>
      <c r="AM21" s="107">
        <v>1432.5</v>
      </c>
      <c r="AN21" s="107">
        <v>1358.8</v>
      </c>
      <c r="AO21" s="107">
        <v>1447.9</v>
      </c>
      <c r="AP21" s="107">
        <v>1439.32</v>
      </c>
      <c r="AQ21" s="107">
        <v>1244.1674392</v>
      </c>
      <c r="AR21" s="107">
        <v>1373</v>
      </c>
      <c r="AS21" s="107">
        <v>1478</v>
      </c>
      <c r="AT21" s="107">
        <v>1527.7799520000001</v>
      </c>
      <c r="AU21" s="107">
        <v>1484</v>
      </c>
      <c r="AV21" s="107">
        <v>3779.0286552100001</v>
      </c>
      <c r="AW21" s="107">
        <v>3704.4117377299999</v>
      </c>
      <c r="AX21" s="107">
        <v>3690.1265355</v>
      </c>
      <c r="AY21" s="107">
        <v>4004.2594068600001</v>
      </c>
      <c r="AZ21" s="107">
        <v>3928.5643727000001</v>
      </c>
      <c r="BA21" s="107">
        <v>4162.0593220700002</v>
      </c>
      <c r="BB21" s="107">
        <v>3377.31322821</v>
      </c>
      <c r="BC21" s="107">
        <v>3825.0089998899998</v>
      </c>
      <c r="BD21" s="107">
        <v>3361.1572785799999</v>
      </c>
      <c r="BE21" s="107">
        <v>3592.95984146</v>
      </c>
      <c r="BF21" s="107">
        <v>4096.74707253</v>
      </c>
      <c r="BG21" s="107">
        <v>4344.0417028000002</v>
      </c>
      <c r="BH21" s="107">
        <v>4007.2025363243602</v>
      </c>
      <c r="BI21" s="107">
        <v>4159.4866072986497</v>
      </c>
      <c r="BJ21" s="107">
        <v>4225.3853993399998</v>
      </c>
      <c r="BK21" s="107">
        <v>4618</v>
      </c>
      <c r="BL21" s="107">
        <v>4796.7614080399999</v>
      </c>
      <c r="BM21" s="107">
        <v>5027.5095144200004</v>
      </c>
      <c r="BN21" s="107">
        <v>5297.7098321900003</v>
      </c>
      <c r="BO21" s="107">
        <v>5048.7678794800004</v>
      </c>
      <c r="BP21" s="107">
        <v>4633.7388400999998</v>
      </c>
      <c r="BQ21" s="107">
        <v>4685.88684844</v>
      </c>
      <c r="BR21" s="107">
        <v>4518.2367792100003</v>
      </c>
      <c r="BS21" s="107">
        <v>4744.3609999999999</v>
      </c>
      <c r="BT21" s="107">
        <v>4807.4521409600002</v>
      </c>
      <c r="BU21" s="107">
        <v>5047.2200098000003</v>
      </c>
      <c r="BV21" s="107">
        <v>5083.9193487167395</v>
      </c>
      <c r="BW21" s="107">
        <v>5216.25</v>
      </c>
      <c r="BX21" s="107">
        <v>2804.212</v>
      </c>
      <c r="BY21" s="107">
        <v>2851.5990000000002</v>
      </c>
      <c r="BZ21" s="107">
        <v>3078.596</v>
      </c>
      <c r="CA21" s="107">
        <v>3040.864</v>
      </c>
      <c r="CB21" s="107">
        <v>3238.0459999999998</v>
      </c>
      <c r="CC21" s="107">
        <v>3057.3649999999998</v>
      </c>
      <c r="CD21" s="107">
        <v>3212.5889999999999</v>
      </c>
      <c r="CE21" s="107">
        <v>3149.4879999999998</v>
      </c>
      <c r="CF21" s="107">
        <v>3083.3670000000002</v>
      </c>
      <c r="CG21" s="107">
        <v>3113.0050005899998</v>
      </c>
      <c r="CH21" s="107">
        <v>3060.09299087</v>
      </c>
      <c r="CI21" s="107">
        <v>3152.9</v>
      </c>
      <c r="CJ21" s="107">
        <v>3091.36</v>
      </c>
      <c r="CK21" s="107">
        <v>3108.277</v>
      </c>
      <c r="CL21" s="107">
        <v>2473.79407167</v>
      </c>
      <c r="CM21" s="107">
        <v>2586.2495781600001</v>
      </c>
      <c r="CN21" s="107">
        <v>2558.21198774</v>
      </c>
      <c r="CO21" s="107">
        <v>2589.0927531799998</v>
      </c>
      <c r="CP21" s="107">
        <v>2589.9727824299998</v>
      </c>
      <c r="CQ21" s="107">
        <v>2541.78606124</v>
      </c>
      <c r="CR21" s="107">
        <v>2462.9661823699998</v>
      </c>
      <c r="CS21" s="107">
        <v>2562.8678676899999</v>
      </c>
      <c r="CT21" s="107">
        <v>2967.8844979999999</v>
      </c>
      <c r="CU21" s="107">
        <v>2724.0675080000001</v>
      </c>
      <c r="CV21" s="107">
        <v>2847.7780039999998</v>
      </c>
      <c r="CW21" s="107">
        <v>2964.6780480000002</v>
      </c>
      <c r="CX21" s="107">
        <v>2965</v>
      </c>
      <c r="CY21" s="107">
        <v>3031</v>
      </c>
      <c r="CZ21" s="107">
        <v>836.98500799999999</v>
      </c>
      <c r="DA21" s="107">
        <v>901.72535600000003</v>
      </c>
      <c r="DB21" s="107">
        <v>958.34431600000005</v>
      </c>
      <c r="DC21" s="107">
        <v>1019.66512</v>
      </c>
      <c r="DD21" s="107">
        <v>993.45596399999999</v>
      </c>
      <c r="DE21" s="107">
        <v>1017.041108</v>
      </c>
      <c r="DF21" s="107">
        <v>892.449252</v>
      </c>
      <c r="DG21" s="107">
        <v>977</v>
      </c>
      <c r="DH21" s="107">
        <v>1013.2929901</v>
      </c>
      <c r="DI21" s="107">
        <v>876.42929976000005</v>
      </c>
      <c r="DJ21" s="107">
        <v>987.00584000000003</v>
      </c>
      <c r="DK21" s="107">
        <v>956.53558655999996</v>
      </c>
      <c r="DL21" s="107">
        <v>982.80725600000005</v>
      </c>
      <c r="DM21" s="107">
        <v>1026.0431919615999</v>
      </c>
      <c r="DN21" s="107">
        <v>2069.6999999999998</v>
      </c>
      <c r="DO21" s="107">
        <v>2183.549</v>
      </c>
      <c r="DP21" s="107">
        <v>2313.63</v>
      </c>
      <c r="DQ21" s="107">
        <v>2516.69</v>
      </c>
      <c r="DR21" s="107">
        <v>2446.64</v>
      </c>
      <c r="DS21" s="107">
        <v>2383.48</v>
      </c>
      <c r="DT21" s="107">
        <v>2267.0300000000002</v>
      </c>
      <c r="DU21" s="107">
        <v>2413.48</v>
      </c>
      <c r="DV21" s="107">
        <v>2571.31</v>
      </c>
      <c r="DW21" s="107">
        <v>2301.43869</v>
      </c>
      <c r="DX21" s="107">
        <v>2524</v>
      </c>
      <c r="DY21" s="107">
        <v>2505</v>
      </c>
      <c r="DZ21" s="107">
        <v>2614.17022</v>
      </c>
      <c r="EA21" s="107">
        <v>2626</v>
      </c>
      <c r="EB21" s="107">
        <v>2765.2886760000001</v>
      </c>
      <c r="EC21" s="107">
        <v>2746.0278239999998</v>
      </c>
      <c r="ED21" s="107">
        <v>2959.9079360000001</v>
      </c>
      <c r="EE21" s="107">
        <v>3192.7919959999999</v>
      </c>
      <c r="EF21" s="107">
        <v>3096.2725460000001</v>
      </c>
      <c r="EG21" s="107">
        <v>3096.3392140000001</v>
      </c>
      <c r="EH21" s="107">
        <v>2768.2162320000002</v>
      </c>
      <c r="EI21" s="107">
        <v>2902.2357059999999</v>
      </c>
      <c r="EJ21" s="107">
        <v>3048.9762519999999</v>
      </c>
      <c r="EK21" s="107">
        <v>2746.4357559999999</v>
      </c>
      <c r="EL21" s="107">
        <v>2775.961812</v>
      </c>
      <c r="EM21" s="107">
        <v>2939.338526</v>
      </c>
      <c r="EN21" s="107">
        <v>2787.5683640000002</v>
      </c>
      <c r="EO21" s="107">
        <v>3118</v>
      </c>
      <c r="EP21" s="107">
        <v>1616.768</v>
      </c>
      <c r="EQ21" s="107">
        <v>1689.1969999999999</v>
      </c>
      <c r="ER21" s="107">
        <v>1801.394</v>
      </c>
      <c r="ES21" s="107">
        <v>1930.99232807</v>
      </c>
      <c r="ET21" s="107">
        <v>1937.704264</v>
      </c>
      <c r="EU21" s="107">
        <v>1838.472352</v>
      </c>
      <c r="EV21" s="107">
        <v>1793.255484</v>
      </c>
      <c r="EW21" s="107">
        <v>1881.4148680000001</v>
      </c>
      <c r="EX21" s="107">
        <v>1942.955156</v>
      </c>
      <c r="EY21" s="107">
        <v>1816.759</v>
      </c>
      <c r="EZ21" s="107">
        <v>1951.7954540000001</v>
      </c>
      <c r="FA21" s="107">
        <v>1942.0717212</v>
      </c>
      <c r="FB21" s="107">
        <v>1942.1035879999999</v>
      </c>
      <c r="FC21" s="107">
        <v>2026.9370560000002</v>
      </c>
      <c r="FD21" s="107">
        <v>1063</v>
      </c>
      <c r="FE21" s="107">
        <v>1148</v>
      </c>
      <c r="FF21" s="107">
        <v>1154</v>
      </c>
      <c r="FG21" s="107">
        <v>1134</v>
      </c>
      <c r="FH21" s="107">
        <v>1111</v>
      </c>
      <c r="FI21" s="107">
        <v>1082</v>
      </c>
      <c r="FJ21" s="107">
        <v>1042</v>
      </c>
      <c r="FK21" s="107">
        <v>1022</v>
      </c>
      <c r="FL21" s="107">
        <v>1052.3589992</v>
      </c>
      <c r="FM21" s="107">
        <v>1044.250546</v>
      </c>
      <c r="FN21" s="107">
        <v>1075.038816</v>
      </c>
      <c r="FO21" s="107">
        <v>1064.268376</v>
      </c>
      <c r="FP21" s="107">
        <v>1064.7223899999999</v>
      </c>
      <c r="FQ21" s="107">
        <v>1026.4160747088699</v>
      </c>
      <c r="FR21" s="107">
        <v>1724.0199811800001</v>
      </c>
      <c r="FS21" s="107">
        <v>1819.64476949</v>
      </c>
      <c r="FT21" s="107">
        <v>1949.3399704399999</v>
      </c>
      <c r="FU21" s="107">
        <v>2136.74219451</v>
      </c>
      <c r="FV21" s="107">
        <v>2038.7711396</v>
      </c>
      <c r="FW21" s="107">
        <v>1975.2444353599999</v>
      </c>
      <c r="FX21" s="107">
        <v>1814.848504</v>
      </c>
      <c r="FY21" s="107">
        <v>2037.0437320000001</v>
      </c>
      <c r="FZ21" s="107">
        <v>2142.611222</v>
      </c>
      <c r="GA21" s="107">
        <v>1823.9849107800001</v>
      </c>
      <c r="GB21" s="107">
        <v>2008.7</v>
      </c>
      <c r="GC21" s="107">
        <v>1989.64</v>
      </c>
      <c r="GD21" s="107">
        <v>2060.1515262197099</v>
      </c>
      <c r="GE21" s="107">
        <v>2103.748</v>
      </c>
    </row>
    <row r="22" spans="3:187" s="2" customFormat="1" x14ac:dyDescent="0.35">
      <c r="C22" s="105"/>
      <c r="D22" s="110" t="s">
        <v>27</v>
      </c>
      <c r="E22" s="106" t="s">
        <v>22</v>
      </c>
      <c r="F22" s="107">
        <v>630.12</v>
      </c>
      <c r="G22" s="107">
        <v>630.12</v>
      </c>
      <c r="H22" s="107">
        <v>630.12</v>
      </c>
      <c r="I22" s="107">
        <v>630.12</v>
      </c>
      <c r="J22" s="107">
        <v>630.12</v>
      </c>
      <c r="K22" s="107">
        <v>630.12</v>
      </c>
      <c r="L22" s="107">
        <v>701.69200000000001</v>
      </c>
      <c r="M22" s="107">
        <v>701.69200000000001</v>
      </c>
      <c r="N22" s="107">
        <v>701.69200000000001</v>
      </c>
      <c r="O22" s="107">
        <v>723.98900000000003</v>
      </c>
      <c r="P22" s="107">
        <v>723.98900000000003</v>
      </c>
      <c r="Q22" s="107">
        <v>723.98900000000003</v>
      </c>
      <c r="R22" s="107">
        <v>723.98900000000003</v>
      </c>
      <c r="S22" s="107">
        <v>723.98900000000003</v>
      </c>
      <c r="T22" s="107">
        <v>6109.7635600000003</v>
      </c>
      <c r="U22" s="107">
        <v>6109.7635600000003</v>
      </c>
      <c r="V22" s="107">
        <v>6280.2569100000001</v>
      </c>
      <c r="W22" s="107">
        <v>6372.643</v>
      </c>
      <c r="X22" s="107">
        <v>6372.643</v>
      </c>
      <c r="Y22" s="107">
        <v>6555.2656999999999</v>
      </c>
      <c r="Z22" s="107">
        <v>6555.2656999999999</v>
      </c>
      <c r="AA22" s="107">
        <v>6555.2656999999999</v>
      </c>
      <c r="AB22" s="107">
        <v>6555.2656999999999</v>
      </c>
      <c r="AC22" s="107">
        <v>6555.2656999999999</v>
      </c>
      <c r="AD22" s="107">
        <v>6555.2656999999999</v>
      </c>
      <c r="AE22" s="107">
        <v>6555.2656999999999</v>
      </c>
      <c r="AF22" s="107">
        <v>6555.2656999999999</v>
      </c>
      <c r="AG22" s="107">
        <v>6555.2656999999999</v>
      </c>
      <c r="AH22" s="107">
        <v>1311.96</v>
      </c>
      <c r="AI22" s="107">
        <v>1348.64</v>
      </c>
      <c r="AJ22" s="107">
        <v>1410.96</v>
      </c>
      <c r="AK22" s="107">
        <v>1448.8</v>
      </c>
      <c r="AL22" s="107">
        <v>1448.8</v>
      </c>
      <c r="AM22" s="107">
        <v>1448.8</v>
      </c>
      <c r="AN22" s="107">
        <v>1448.8</v>
      </c>
      <c r="AO22" s="107">
        <v>1448.8</v>
      </c>
      <c r="AP22" s="107">
        <v>1448.8</v>
      </c>
      <c r="AQ22" s="107">
        <v>1448.8</v>
      </c>
      <c r="AR22" s="107">
        <v>1448.8</v>
      </c>
      <c r="AS22" s="107">
        <v>1478</v>
      </c>
      <c r="AT22" s="107">
        <v>1527.7799520000001</v>
      </c>
      <c r="AU22" s="107">
        <v>1527.7799520000001</v>
      </c>
      <c r="AV22" s="107">
        <v>3779.0286552100001</v>
      </c>
      <c r="AW22" s="107">
        <v>3779.0286552100001</v>
      </c>
      <c r="AX22" s="107">
        <v>3779.0286552100001</v>
      </c>
      <c r="AY22" s="107">
        <v>4004.2594068600001</v>
      </c>
      <c r="AZ22" s="107">
        <v>4004.2594068600001</v>
      </c>
      <c r="BA22" s="107">
        <v>4162.0593220700002</v>
      </c>
      <c r="BB22" s="107">
        <v>4162.0593220700002</v>
      </c>
      <c r="BC22" s="107">
        <v>4162.0593220700002</v>
      </c>
      <c r="BD22" s="107">
        <v>4162.0593220700002</v>
      </c>
      <c r="BE22" s="107">
        <v>4162.0593220700002</v>
      </c>
      <c r="BF22" s="107">
        <v>4162.0593220700002</v>
      </c>
      <c r="BG22" s="107">
        <v>4344.0417028000002</v>
      </c>
      <c r="BH22" s="107">
        <v>4344.0417028000002</v>
      </c>
      <c r="BI22" s="107">
        <v>4344.0417028000002</v>
      </c>
      <c r="BJ22" s="107">
        <v>4225.3853993399998</v>
      </c>
      <c r="BK22" s="107">
        <v>4618</v>
      </c>
      <c r="BL22" s="107">
        <v>4796.7614080399999</v>
      </c>
      <c r="BM22" s="107">
        <v>5027.5095144200004</v>
      </c>
      <c r="BN22" s="107">
        <v>5297.7098321900003</v>
      </c>
      <c r="BO22" s="107">
        <v>5297.7098321900003</v>
      </c>
      <c r="BP22" s="107">
        <v>5297.7098321900003</v>
      </c>
      <c r="BQ22" s="107">
        <v>5297.7098321900003</v>
      </c>
      <c r="BR22" s="107">
        <v>5297.7098321900003</v>
      </c>
      <c r="BS22" s="107">
        <v>5297.7098321900003</v>
      </c>
      <c r="BT22" s="107">
        <v>5297.7098321900003</v>
      </c>
      <c r="BU22" s="107">
        <v>5297.7098321900003</v>
      </c>
      <c r="BV22" s="107">
        <v>5297.7098321900003</v>
      </c>
      <c r="BW22" s="107">
        <v>5297.7098321900003</v>
      </c>
      <c r="BX22" s="107">
        <v>2804.212</v>
      </c>
      <c r="BY22" s="107">
        <v>2851.5990000000002</v>
      </c>
      <c r="BZ22" s="107">
        <v>3078.596</v>
      </c>
      <c r="CA22" s="107">
        <v>3078.596</v>
      </c>
      <c r="CB22" s="107">
        <v>3238.0459999999998</v>
      </c>
      <c r="CC22" s="107">
        <v>3238.0459999999998</v>
      </c>
      <c r="CD22" s="107">
        <v>3238.0459999999998</v>
      </c>
      <c r="CE22" s="107">
        <v>3238.0459999999998</v>
      </c>
      <c r="CF22" s="107">
        <v>3238.0459999999998</v>
      </c>
      <c r="CG22" s="107">
        <v>3238.0459999999998</v>
      </c>
      <c r="CH22" s="107">
        <v>3238.0459999999998</v>
      </c>
      <c r="CI22" s="107">
        <v>3238.0459999999998</v>
      </c>
      <c r="CJ22" s="107">
        <v>3238.0459999999998</v>
      </c>
      <c r="CK22" s="107">
        <v>3238.0459999999998</v>
      </c>
      <c r="CL22" s="107">
        <v>2473.79407167</v>
      </c>
      <c r="CM22" s="107">
        <v>2586.2495781600001</v>
      </c>
      <c r="CN22" s="107">
        <v>2586.2495781600001</v>
      </c>
      <c r="CO22" s="107">
        <v>2589.0927531799998</v>
      </c>
      <c r="CP22" s="107">
        <v>2589.9727824299998</v>
      </c>
      <c r="CQ22" s="107">
        <v>2589.9727824299998</v>
      </c>
      <c r="CR22" s="107">
        <v>2589.9727824299998</v>
      </c>
      <c r="CS22" s="107">
        <v>2589.9727824299998</v>
      </c>
      <c r="CT22" s="107">
        <v>2967.8844979999999</v>
      </c>
      <c r="CU22" s="107">
        <v>2967.8844979999999</v>
      </c>
      <c r="CV22" s="107">
        <v>2967.8844979999999</v>
      </c>
      <c r="CW22" s="107">
        <v>2967.8844979999999</v>
      </c>
      <c r="CX22" s="107">
        <v>2967.8844979999999</v>
      </c>
      <c r="CY22" s="107">
        <v>3031</v>
      </c>
      <c r="CZ22" s="107">
        <v>836.98500799999999</v>
      </c>
      <c r="DA22" s="107">
        <v>901.72535600000003</v>
      </c>
      <c r="DB22" s="107">
        <v>958.34431600000005</v>
      </c>
      <c r="DC22" s="107">
        <v>1019.66512</v>
      </c>
      <c r="DD22" s="107">
        <v>1019.66512</v>
      </c>
      <c r="DE22" s="107">
        <v>1019.66512</v>
      </c>
      <c r="DF22" s="107">
        <v>1019.66512</v>
      </c>
      <c r="DG22" s="107">
        <v>1019.66512</v>
      </c>
      <c r="DH22" s="107">
        <v>1019.66512</v>
      </c>
      <c r="DI22" s="107">
        <v>1019.66512</v>
      </c>
      <c r="DJ22" s="107">
        <v>1019.66512</v>
      </c>
      <c r="DK22" s="107">
        <v>1019.66512</v>
      </c>
      <c r="DL22" s="107">
        <v>1019.66512</v>
      </c>
      <c r="DM22" s="107">
        <v>1026.0431919615999</v>
      </c>
      <c r="DN22" s="107">
        <v>2069.6999999999998</v>
      </c>
      <c r="DO22" s="107">
        <v>2183.549</v>
      </c>
      <c r="DP22" s="107">
        <v>2313.63</v>
      </c>
      <c r="DQ22" s="107">
        <v>2516.69</v>
      </c>
      <c r="DR22" s="107">
        <v>2516.69</v>
      </c>
      <c r="DS22" s="107">
        <v>2516.69</v>
      </c>
      <c r="DT22" s="107">
        <v>2516.69</v>
      </c>
      <c r="DU22" s="107">
        <v>2516.69</v>
      </c>
      <c r="DV22" s="107">
        <v>2571.31</v>
      </c>
      <c r="DW22" s="107">
        <v>2571.31</v>
      </c>
      <c r="DX22" s="107">
        <v>2571.31</v>
      </c>
      <c r="DY22" s="107">
        <v>2571.31</v>
      </c>
      <c r="DZ22" s="107">
        <v>2614.17022</v>
      </c>
      <c r="EA22" s="107">
        <v>2626</v>
      </c>
      <c r="EB22" s="107">
        <v>2765.2886760000001</v>
      </c>
      <c r="EC22" s="107">
        <v>2765.2886760000001</v>
      </c>
      <c r="ED22" s="107">
        <v>2959.9079360000001</v>
      </c>
      <c r="EE22" s="107">
        <v>3192.7919959999999</v>
      </c>
      <c r="EF22" s="107">
        <v>3192.7919959999999</v>
      </c>
      <c r="EG22" s="107">
        <v>3192.7919959999999</v>
      </c>
      <c r="EH22" s="107">
        <v>3192.7919959999999</v>
      </c>
      <c r="EI22" s="107">
        <v>3192.7919959999999</v>
      </c>
      <c r="EJ22" s="107">
        <v>3192.7919959999999</v>
      </c>
      <c r="EK22" s="107">
        <v>3192.7919959999999</v>
      </c>
      <c r="EL22" s="107">
        <v>3192.7919959999999</v>
      </c>
      <c r="EM22" s="107">
        <v>3192.7919959999999</v>
      </c>
      <c r="EN22" s="107">
        <v>3192.7919959999999</v>
      </c>
      <c r="EO22" s="107">
        <v>3192.7919959999999</v>
      </c>
      <c r="EP22" s="107">
        <v>1616.768</v>
      </c>
      <c r="EQ22" s="107">
        <v>1689.1969999999999</v>
      </c>
      <c r="ER22" s="107">
        <v>1801.394</v>
      </c>
      <c r="ES22" s="107">
        <v>1930.99232807</v>
      </c>
      <c r="ET22" s="107">
        <v>1937.704264</v>
      </c>
      <c r="EU22" s="107">
        <v>1937.704264</v>
      </c>
      <c r="EV22" s="107">
        <v>1937.704264</v>
      </c>
      <c r="EW22" s="107">
        <v>1937.704264</v>
      </c>
      <c r="EX22" s="107">
        <v>1942.955156</v>
      </c>
      <c r="EY22" s="107">
        <v>1942.955156</v>
      </c>
      <c r="EZ22" s="107">
        <v>1951.7954540000001</v>
      </c>
      <c r="FA22" s="107">
        <v>1951.7954540000001</v>
      </c>
      <c r="FB22" s="107">
        <v>1951.7954540000001</v>
      </c>
      <c r="FC22" s="107">
        <v>2026.9370560000002</v>
      </c>
      <c r="FD22" s="107">
        <v>1063</v>
      </c>
      <c r="FE22" s="107">
        <v>1148</v>
      </c>
      <c r="FF22" s="107">
        <v>1154</v>
      </c>
      <c r="FG22" s="107">
        <v>1154</v>
      </c>
      <c r="FH22" s="107">
        <v>1154</v>
      </c>
      <c r="FI22" s="107">
        <v>1154</v>
      </c>
      <c r="FJ22" s="107">
        <v>1154</v>
      </c>
      <c r="FK22" s="107">
        <v>1154</v>
      </c>
      <c r="FL22" s="107">
        <v>1154</v>
      </c>
      <c r="FM22" s="107">
        <v>1154</v>
      </c>
      <c r="FN22" s="107">
        <v>1154</v>
      </c>
      <c r="FO22" s="107">
        <v>1154</v>
      </c>
      <c r="FP22" s="107">
        <v>1154</v>
      </c>
      <c r="FQ22" s="107">
        <v>1154</v>
      </c>
      <c r="FR22" s="107">
        <v>1724.0199811800001</v>
      </c>
      <c r="FS22" s="107">
        <v>1819.64476949</v>
      </c>
      <c r="FT22" s="107">
        <v>1949.3399704399999</v>
      </c>
      <c r="FU22" s="107">
        <v>2136.74219451</v>
      </c>
      <c r="FV22" s="107">
        <v>2136.74219451</v>
      </c>
      <c r="FW22" s="107">
        <v>2136.74219451</v>
      </c>
      <c r="FX22" s="107">
        <v>2136.74219451</v>
      </c>
      <c r="FY22" s="107">
        <v>2136.74219451</v>
      </c>
      <c r="FZ22" s="107">
        <v>2142.611222</v>
      </c>
      <c r="GA22" s="107">
        <v>2142.611222</v>
      </c>
      <c r="GB22" s="107">
        <v>2142.611222</v>
      </c>
      <c r="GC22" s="107">
        <v>2142.611222</v>
      </c>
      <c r="GD22" s="107">
        <v>2142.611222</v>
      </c>
      <c r="GE22" s="107">
        <v>2142.611222</v>
      </c>
    </row>
    <row r="23" spans="3:187" s="2" customFormat="1" x14ac:dyDescent="0.35">
      <c r="C23" s="106"/>
      <c r="D23" s="110" t="s">
        <v>28</v>
      </c>
      <c r="E23" s="106" t="s">
        <v>31</v>
      </c>
      <c r="F23" s="107">
        <v>4648.9298843800007</v>
      </c>
      <c r="G23" s="107">
        <v>4684.4700128799996</v>
      </c>
      <c r="H23" s="107">
        <v>4740.2956055499999</v>
      </c>
      <c r="I23" s="107">
        <v>4813.32598547</v>
      </c>
      <c r="J23" s="107">
        <v>4886.0807436100004</v>
      </c>
      <c r="K23" s="107">
        <v>4989.9214909300008</v>
      </c>
      <c r="L23" s="107">
        <v>5107.7929082199998</v>
      </c>
      <c r="M23" s="107">
        <v>5170.81141794</v>
      </c>
      <c r="N23" s="107">
        <v>5219.8147170499997</v>
      </c>
      <c r="O23" s="107">
        <v>5272.0840285900003</v>
      </c>
      <c r="P23" s="107">
        <v>5311.5686703199999</v>
      </c>
      <c r="Q23" s="107">
        <v>5333</v>
      </c>
      <c r="R23" s="107">
        <v>5384.2018715490003</v>
      </c>
      <c r="S23" s="107">
        <v>5435.15285838</v>
      </c>
      <c r="T23" s="107">
        <v>38742.394999999997</v>
      </c>
      <c r="U23" s="107">
        <v>38874.940199999997</v>
      </c>
      <c r="V23" s="107">
        <v>39223.906199999998</v>
      </c>
      <c r="W23" s="107">
        <v>39462.306199999999</v>
      </c>
      <c r="X23" s="107">
        <v>39745.275500000003</v>
      </c>
      <c r="Y23" s="107">
        <v>40272.423000000003</v>
      </c>
      <c r="Z23" s="107">
        <v>40626.293000000005</v>
      </c>
      <c r="AA23" s="107">
        <v>40963.506000000001</v>
      </c>
      <c r="AB23" s="107">
        <v>41271.487999999998</v>
      </c>
      <c r="AC23" s="107">
        <v>41323.58393845</v>
      </c>
      <c r="AD23" s="107">
        <v>41453.2107359</v>
      </c>
      <c r="AE23" s="107">
        <v>41642.275513569999</v>
      </c>
      <c r="AF23" s="107">
        <v>41847</v>
      </c>
      <c r="AG23" s="107">
        <v>42007</v>
      </c>
      <c r="AH23" s="107">
        <v>3951.6253540100001</v>
      </c>
      <c r="AI23" s="107">
        <v>4075.7738424899999</v>
      </c>
      <c r="AJ23" s="107">
        <v>4036.36450483</v>
      </c>
      <c r="AK23" s="107">
        <v>4069.7536800400003</v>
      </c>
      <c r="AL23" s="107">
        <v>4099.4109698000002</v>
      </c>
      <c r="AM23" s="107">
        <v>4284</v>
      </c>
      <c r="AN23" s="107">
        <v>4303</v>
      </c>
      <c r="AO23" s="107">
        <v>4347</v>
      </c>
      <c r="AP23" s="109">
        <v>4481.4749609999999</v>
      </c>
      <c r="AQ23" s="107">
        <v>4505.4781199999998</v>
      </c>
      <c r="AR23" s="107">
        <v>4541.2000000000007</v>
      </c>
      <c r="AS23" s="107">
        <v>4549.55</v>
      </c>
      <c r="AT23" s="107">
        <v>4535.9908390000001</v>
      </c>
      <c r="AU23" s="107">
        <v>4557.5199999999995</v>
      </c>
      <c r="AV23" s="107">
        <v>32432</v>
      </c>
      <c r="AW23" s="107">
        <v>32832</v>
      </c>
      <c r="AX23" s="107">
        <v>33299</v>
      </c>
      <c r="AY23" s="107">
        <v>33579</v>
      </c>
      <c r="AZ23" s="107">
        <v>33817</v>
      </c>
      <c r="BA23" s="107">
        <v>34172</v>
      </c>
      <c r="BB23" s="107">
        <v>34568</v>
      </c>
      <c r="BC23" s="107">
        <v>35029</v>
      </c>
      <c r="BD23" s="107">
        <v>35491.989000000001</v>
      </c>
      <c r="BE23" s="107">
        <v>36005.181619000003</v>
      </c>
      <c r="BF23" s="107">
        <v>36467.860999999997</v>
      </c>
      <c r="BG23" s="107">
        <v>36993.039377000001</v>
      </c>
      <c r="BH23" s="107">
        <v>37543.074810000006</v>
      </c>
      <c r="BI23" s="107">
        <v>38284.300771000002</v>
      </c>
      <c r="BJ23" s="107">
        <v>46658</v>
      </c>
      <c r="BK23" s="107">
        <v>47645</v>
      </c>
      <c r="BL23" s="107">
        <v>48486</v>
      </c>
      <c r="BM23" s="107">
        <v>49427</v>
      </c>
      <c r="BN23" s="107">
        <v>50117</v>
      </c>
      <c r="BO23" s="107">
        <v>50771</v>
      </c>
      <c r="BP23" s="107">
        <v>51342</v>
      </c>
      <c r="BQ23" s="107">
        <v>51781</v>
      </c>
      <c r="BR23" s="107">
        <v>52097.040999999997</v>
      </c>
      <c r="BS23" s="107">
        <v>52564.710000000006</v>
      </c>
      <c r="BT23" s="107">
        <v>53201.880000000005</v>
      </c>
      <c r="BU23" s="107">
        <v>53757</v>
      </c>
      <c r="BV23" s="107">
        <v>54266</v>
      </c>
      <c r="BW23" s="107">
        <v>54777</v>
      </c>
      <c r="BX23" s="107">
        <v>148353.43893726001</v>
      </c>
      <c r="BY23" s="107">
        <v>150136.49844103999</v>
      </c>
      <c r="BZ23" s="107">
        <v>150660.03925174</v>
      </c>
      <c r="CA23" s="107">
        <v>151770.05533772</v>
      </c>
      <c r="CB23" s="107">
        <v>152579.65545786</v>
      </c>
      <c r="CC23" s="107">
        <v>152729.53246679998</v>
      </c>
      <c r="CD23" s="107">
        <v>153747.85140546001</v>
      </c>
      <c r="CE23" s="107">
        <v>150472.37732775</v>
      </c>
      <c r="CF23" s="107">
        <v>151121.81199999998</v>
      </c>
      <c r="CG23" s="107">
        <v>152459.5</v>
      </c>
      <c r="CH23" s="107">
        <v>152254.63888908</v>
      </c>
      <c r="CI23" s="107">
        <v>152491.37408914001</v>
      </c>
      <c r="CJ23" s="107">
        <v>151975.9735270222</v>
      </c>
      <c r="CK23" s="107">
        <v>152279.1829897149</v>
      </c>
      <c r="CL23" s="107">
        <v>199551</v>
      </c>
      <c r="CM23" s="107">
        <v>189452</v>
      </c>
      <c r="CN23" s="107">
        <v>185829</v>
      </c>
      <c r="CO23" s="107">
        <v>187750</v>
      </c>
      <c r="CP23" s="107">
        <v>188634</v>
      </c>
      <c r="CQ23" s="107">
        <v>190592</v>
      </c>
      <c r="CR23" s="107">
        <v>190819</v>
      </c>
      <c r="CS23" s="107">
        <v>191107</v>
      </c>
      <c r="CT23" s="107">
        <v>191156.07199999999</v>
      </c>
      <c r="CU23" s="107">
        <v>191475.29249707001</v>
      </c>
      <c r="CV23" s="107">
        <v>191945.32419555</v>
      </c>
      <c r="CW23" s="107">
        <v>192103.12437839</v>
      </c>
      <c r="CX23" s="107">
        <v>192203.6</v>
      </c>
      <c r="CY23" s="107">
        <v>192537.939828</v>
      </c>
      <c r="CZ23" s="107">
        <v>5718.7325857100004</v>
      </c>
      <c r="DA23" s="107">
        <v>5769.8560802100001</v>
      </c>
      <c r="DB23" s="107">
        <v>5868.0882146499998</v>
      </c>
      <c r="DC23" s="107">
        <v>5926.7301499999994</v>
      </c>
      <c r="DD23" s="107">
        <v>5970.9719999999998</v>
      </c>
      <c r="DE23" s="107">
        <v>6041.5939481299993</v>
      </c>
      <c r="DF23" s="107">
        <v>6102.4391066500002</v>
      </c>
      <c r="DG23" s="107">
        <v>6134.8447602399992</v>
      </c>
      <c r="DH23" s="107">
        <v>6160.5729461899991</v>
      </c>
      <c r="DI23" s="107">
        <v>6246.3146799999995</v>
      </c>
      <c r="DJ23" s="107">
        <v>6300.9202911100001</v>
      </c>
      <c r="DK23" s="107">
        <v>6344.7098376100002</v>
      </c>
      <c r="DL23" s="107">
        <v>6567.6</v>
      </c>
      <c r="DM23" s="107">
        <v>6627.926915</v>
      </c>
      <c r="DN23" s="107">
        <v>71676.861903020006</v>
      </c>
      <c r="DO23" s="107">
        <v>71930.499999939988</v>
      </c>
      <c r="DP23" s="107">
        <v>72120.499999919994</v>
      </c>
      <c r="DQ23" s="107">
        <v>72939.230183259991</v>
      </c>
      <c r="DR23" s="107">
        <v>73498.507812569995</v>
      </c>
      <c r="DS23" s="107">
        <v>73133</v>
      </c>
      <c r="DT23" s="107">
        <v>73597</v>
      </c>
      <c r="DU23" s="107">
        <v>73889</v>
      </c>
      <c r="DV23" s="107">
        <v>74181.439138999995</v>
      </c>
      <c r="DW23" s="107">
        <v>74451.769539970002</v>
      </c>
      <c r="DX23" s="107">
        <v>74675.100000000006</v>
      </c>
      <c r="DY23" s="107">
        <v>75120.61</v>
      </c>
      <c r="DZ23" s="107">
        <v>75412.168957000002</v>
      </c>
      <c r="EA23" s="107">
        <v>75815.150000000009</v>
      </c>
      <c r="EB23" s="107">
        <v>84830.405693389999</v>
      </c>
      <c r="EC23" s="107">
        <v>85326.12062151001</v>
      </c>
      <c r="ED23" s="107">
        <v>85821.835549620009</v>
      </c>
      <c r="EE23" s="107">
        <v>86624.718034969992</v>
      </c>
      <c r="EF23" s="107">
        <v>87208.550876540001</v>
      </c>
      <c r="EG23" s="107">
        <v>87193.681405939991</v>
      </c>
      <c r="EH23" s="107">
        <v>87647.69703553</v>
      </c>
      <c r="EI23" s="107">
        <v>87882.27</v>
      </c>
      <c r="EJ23" s="107">
        <v>88082.643000000011</v>
      </c>
      <c r="EK23" s="107">
        <v>88201</v>
      </c>
      <c r="EL23" s="107">
        <v>88808</v>
      </c>
      <c r="EM23" s="107">
        <v>88971</v>
      </c>
      <c r="EN23" s="107">
        <v>89311</v>
      </c>
      <c r="EO23" s="107">
        <v>89298</v>
      </c>
      <c r="EP23" s="107">
        <v>41507.07</v>
      </c>
      <c r="EQ23" s="107">
        <v>41835.892999999996</v>
      </c>
      <c r="ER23" s="107">
        <v>42110.843000000001</v>
      </c>
      <c r="ES23" s="107">
        <v>42711.531000000003</v>
      </c>
      <c r="ET23" s="107">
        <v>42968.714999999997</v>
      </c>
      <c r="EU23" s="107">
        <v>43213.931000000004</v>
      </c>
      <c r="EV23" s="107">
        <v>43702.130999999994</v>
      </c>
      <c r="EW23" s="107">
        <v>43821.926999999996</v>
      </c>
      <c r="EX23" s="107">
        <v>44255.045791259996</v>
      </c>
      <c r="EY23" s="107">
        <v>44349.203980980004</v>
      </c>
      <c r="EZ23" s="107">
        <v>44703.30605698</v>
      </c>
      <c r="FA23" s="107">
        <v>44907.44428797</v>
      </c>
      <c r="FB23" s="107">
        <v>45114.59</v>
      </c>
      <c r="FC23" s="107">
        <v>45494.429999999993</v>
      </c>
      <c r="FD23" s="107">
        <v>21209.899999999998</v>
      </c>
      <c r="FE23" s="107">
        <v>21210.1</v>
      </c>
      <c r="FF23" s="107">
        <v>21210.1</v>
      </c>
      <c r="FG23" s="107">
        <v>21267.8</v>
      </c>
      <c r="FH23" s="107">
        <v>21631.7</v>
      </c>
      <c r="FI23" s="107">
        <v>22027.100000000002</v>
      </c>
      <c r="FJ23" s="107">
        <v>22222.1</v>
      </c>
      <c r="FK23" s="107">
        <v>22335.9</v>
      </c>
      <c r="FL23" s="107">
        <v>22495.899999999998</v>
      </c>
      <c r="FM23" s="107">
        <v>22629.244999999999</v>
      </c>
      <c r="FN23" s="107">
        <v>22681.082999999999</v>
      </c>
      <c r="FO23" s="107">
        <v>22725.012999999999</v>
      </c>
      <c r="FP23" s="107">
        <v>22767.252</v>
      </c>
      <c r="FQ23" s="107">
        <v>22862.294399999984</v>
      </c>
      <c r="FR23" s="107">
        <v>12384</v>
      </c>
      <c r="FS23" s="107">
        <v>12476.3</v>
      </c>
      <c r="FT23" s="107">
        <v>12582.7</v>
      </c>
      <c r="FU23" s="107">
        <v>12537.5</v>
      </c>
      <c r="FV23" s="107">
        <v>12644.400000000001</v>
      </c>
      <c r="FW23" s="107">
        <v>12725.4</v>
      </c>
      <c r="FX23" s="107">
        <v>12817.6</v>
      </c>
      <c r="FY23" s="107">
        <v>12834.7</v>
      </c>
      <c r="FZ23" s="107">
        <v>12823.414999999999</v>
      </c>
      <c r="GA23" s="107">
        <v>12873.2217655</v>
      </c>
      <c r="GB23" s="107">
        <v>12875.46695939</v>
      </c>
      <c r="GC23" s="107">
        <v>13342.25</v>
      </c>
      <c r="GD23" s="107">
        <v>13381.789999999999</v>
      </c>
      <c r="GE23" s="107">
        <v>13407.810000000001</v>
      </c>
    </row>
    <row r="24" spans="3:187" s="2" customFormat="1" x14ac:dyDescent="0.35">
      <c r="C24" s="106"/>
      <c r="D24" s="110" t="s">
        <v>29</v>
      </c>
      <c r="E24" s="106" t="s">
        <v>30</v>
      </c>
      <c r="F24" s="107">
        <v>5407850</v>
      </c>
      <c r="G24" s="107">
        <v>6926748</v>
      </c>
      <c r="H24" s="107">
        <v>4056448</v>
      </c>
      <c r="I24" s="107">
        <v>4816650.8</v>
      </c>
      <c r="J24" s="107">
        <v>4254420</v>
      </c>
      <c r="K24" s="107">
        <v>8058294.9000000004</v>
      </c>
      <c r="L24" s="107">
        <v>5628545</v>
      </c>
      <c r="M24" s="107">
        <v>5087218.5</v>
      </c>
      <c r="N24" s="107">
        <v>4790500.26</v>
      </c>
      <c r="O24" s="107">
        <v>5977442.3699999992</v>
      </c>
      <c r="P24" s="107">
        <v>6491438.767763</v>
      </c>
      <c r="Q24" s="107">
        <v>7563539</v>
      </c>
      <c r="R24" s="107">
        <v>6202661.7999999998</v>
      </c>
      <c r="S24" s="107">
        <v>6933856.0075200005</v>
      </c>
      <c r="T24" s="107">
        <v>134503459.55499998</v>
      </c>
      <c r="U24" s="107">
        <v>133517996.99999915</v>
      </c>
      <c r="V24" s="107">
        <v>152756075.53999904</v>
      </c>
      <c r="W24" s="107">
        <v>168923697</v>
      </c>
      <c r="X24" s="107">
        <v>126059088.64999999</v>
      </c>
      <c r="Y24" s="107">
        <v>143708252.88499999</v>
      </c>
      <c r="Z24" s="107">
        <v>128548869.2949992</v>
      </c>
      <c r="AA24" s="107">
        <v>110562250.05000001</v>
      </c>
      <c r="AB24" s="107">
        <v>126346724.94</v>
      </c>
      <c r="AC24" s="107">
        <v>119206476.90000001</v>
      </c>
      <c r="AD24" s="107">
        <v>128321001.73572741</v>
      </c>
      <c r="AE24" s="107">
        <v>134783693.99504238</v>
      </c>
      <c r="AF24" s="107">
        <v>120202389.46000001</v>
      </c>
      <c r="AG24" s="107">
        <v>130359354.10000001</v>
      </c>
      <c r="AH24" s="107">
        <v>7293342.6063465932</v>
      </c>
      <c r="AI24" s="107">
        <v>6570798.3498260593</v>
      </c>
      <c r="AJ24" s="107">
        <v>5032657.4450852545</v>
      </c>
      <c r="AK24" s="107">
        <v>9062886.09154566</v>
      </c>
      <c r="AL24" s="107">
        <v>9311824.1755525805</v>
      </c>
      <c r="AM24" s="107">
        <v>7141087.2005083272</v>
      </c>
      <c r="AN24" s="107">
        <v>9286900.1328187324</v>
      </c>
      <c r="AO24" s="107">
        <v>8689276.3808355127</v>
      </c>
      <c r="AP24" s="107">
        <v>11246478.305796752</v>
      </c>
      <c r="AQ24" s="107">
        <v>8650433.0482293796</v>
      </c>
      <c r="AR24" s="107">
        <v>8233715</v>
      </c>
      <c r="AS24" s="107">
        <v>6924380.6472039996</v>
      </c>
      <c r="AT24" s="107">
        <v>8573281.1578471996</v>
      </c>
      <c r="AU24" s="107">
        <v>7463714.0105855661</v>
      </c>
      <c r="AV24" s="107">
        <v>84360145.524883628</v>
      </c>
      <c r="AW24" s="107">
        <v>82533341.308727995</v>
      </c>
      <c r="AX24" s="107">
        <v>88443866.392194897</v>
      </c>
      <c r="AY24" s="107">
        <v>84610355.610814497</v>
      </c>
      <c r="AZ24" s="107">
        <v>70353504.842091069</v>
      </c>
      <c r="BA24" s="107">
        <v>68832287.947634622</v>
      </c>
      <c r="BB24" s="107">
        <v>84319566.027108878</v>
      </c>
      <c r="BC24" s="107">
        <v>95891837.132665694</v>
      </c>
      <c r="BD24" s="107">
        <v>77646354.099999994</v>
      </c>
      <c r="BE24" s="107">
        <v>87288448.048976302</v>
      </c>
      <c r="BF24" s="107">
        <v>83967105.682609797</v>
      </c>
      <c r="BG24" s="107">
        <v>72276202.255756572</v>
      </c>
      <c r="BH24" s="107">
        <v>70980698.167166486</v>
      </c>
      <c r="BI24" s="107">
        <v>80209142.209789023</v>
      </c>
      <c r="BJ24" s="107">
        <v>155413748.34898591</v>
      </c>
      <c r="BK24" s="107">
        <v>109049908.4272584</v>
      </c>
      <c r="BL24" s="107">
        <v>126812450.62025197</v>
      </c>
      <c r="BM24" s="107">
        <v>116885067.60830815</v>
      </c>
      <c r="BN24" s="107">
        <v>114640198.46186861</v>
      </c>
      <c r="BO24" s="107">
        <v>104504882.90297826</v>
      </c>
      <c r="BP24" s="107">
        <v>86238363.800658911</v>
      </c>
      <c r="BQ24" s="107">
        <v>91512742.219708622</v>
      </c>
      <c r="BR24" s="107">
        <v>96414375.251999989</v>
      </c>
      <c r="BS24" s="107">
        <v>118009546.242</v>
      </c>
      <c r="BT24" s="107">
        <v>105267968.66599999</v>
      </c>
      <c r="BU24" s="107">
        <v>90399577.74000001</v>
      </c>
      <c r="BV24" s="107">
        <v>99574687.215000004</v>
      </c>
      <c r="BW24" s="107">
        <v>103183027.686</v>
      </c>
      <c r="BX24" s="107">
        <v>237473975.44</v>
      </c>
      <c r="BY24" s="107">
        <v>167713754.995</v>
      </c>
      <c r="BZ24" s="107">
        <v>205115046.972</v>
      </c>
      <c r="CA24" s="107">
        <v>233494477.824</v>
      </c>
      <c r="CB24" s="107">
        <v>238455775.20000002</v>
      </c>
      <c r="CC24" s="107">
        <v>223886183.51700002</v>
      </c>
      <c r="CD24" s="107">
        <v>206843689.72800002</v>
      </c>
      <c r="CE24" s="107">
        <v>187628379.25500003</v>
      </c>
      <c r="CF24" s="107">
        <v>164640034.92199999</v>
      </c>
      <c r="CG24" s="107">
        <v>204687647.26410002</v>
      </c>
      <c r="CH24" s="107">
        <v>207382224.37455001</v>
      </c>
      <c r="CI24" s="107">
        <v>162143485.49600002</v>
      </c>
      <c r="CJ24" s="107">
        <v>178563299.50799996</v>
      </c>
      <c r="CK24" s="107">
        <v>211769484.24360001</v>
      </c>
      <c r="CL24" s="107">
        <v>237311316</v>
      </c>
      <c r="CM24" s="107">
        <v>178993737</v>
      </c>
      <c r="CN24" s="107">
        <v>177966516</v>
      </c>
      <c r="CO24" s="107">
        <v>214431858</v>
      </c>
      <c r="CP24" s="107">
        <v>162154747.5</v>
      </c>
      <c r="CQ24" s="107">
        <v>185657782.5</v>
      </c>
      <c r="CR24" s="107">
        <v>199116437.5</v>
      </c>
      <c r="CS24" s="107">
        <v>196286730</v>
      </c>
      <c r="CT24" s="107">
        <v>154786657.19999999</v>
      </c>
      <c r="CU24" s="107">
        <v>192100101.75690925</v>
      </c>
      <c r="CV24" s="107">
        <v>188250162.95580041</v>
      </c>
      <c r="CW24" s="107">
        <v>210416858.68565479</v>
      </c>
      <c r="CX24" s="107">
        <v>192163221.56505713</v>
      </c>
      <c r="CY24" s="107">
        <v>216653626.20000002</v>
      </c>
      <c r="CZ24" s="107">
        <v>20235369.488817796</v>
      </c>
      <c r="DA24" s="107">
        <v>20283591.0915595</v>
      </c>
      <c r="DB24" s="107">
        <v>19028704.558093194</v>
      </c>
      <c r="DC24" s="107">
        <v>21757584.999298334</v>
      </c>
      <c r="DD24" s="107">
        <v>19302438.998155475</v>
      </c>
      <c r="DE24" s="107">
        <v>16968817.265684791</v>
      </c>
      <c r="DF24" s="107">
        <v>15717640.163464339</v>
      </c>
      <c r="DG24" s="107">
        <v>19108873.445255522</v>
      </c>
      <c r="DH24" s="107">
        <v>19106302.379743535</v>
      </c>
      <c r="DI24" s="107">
        <v>15599341.08478486</v>
      </c>
      <c r="DJ24" s="107">
        <v>15478430.59376891</v>
      </c>
      <c r="DK24" s="107">
        <v>14699143.932740368</v>
      </c>
      <c r="DL24" s="107">
        <v>15278319.827320997</v>
      </c>
      <c r="DM24" s="107">
        <v>17134132.648820642</v>
      </c>
      <c r="DN24" s="107">
        <v>80443332.094001859</v>
      </c>
      <c r="DO24" s="107">
        <v>95025646.526530951</v>
      </c>
      <c r="DP24" s="107">
        <v>81850127.721740201</v>
      </c>
      <c r="DQ24" s="107">
        <v>119358793.62941194</v>
      </c>
      <c r="DR24" s="107">
        <v>107246504.70367856</v>
      </c>
      <c r="DS24" s="107">
        <v>91494776.323231354</v>
      </c>
      <c r="DT24" s="107">
        <v>96324336.432473004</v>
      </c>
      <c r="DU24" s="107">
        <v>104908294.33977765</v>
      </c>
      <c r="DV24" s="107">
        <v>127203679.77559343</v>
      </c>
      <c r="DW24" s="107">
        <v>104448171.64126278</v>
      </c>
      <c r="DX24" s="107">
        <v>103700337.99999999</v>
      </c>
      <c r="DY24" s="107">
        <v>81712865.819419503</v>
      </c>
      <c r="DZ24" s="107">
        <v>112549869.16252954</v>
      </c>
      <c r="EA24" s="107">
        <v>111084379.78812456</v>
      </c>
      <c r="EB24" s="107">
        <v>121810419.60000001</v>
      </c>
      <c r="EC24" s="107">
        <v>140452565.19999999</v>
      </c>
      <c r="ED24" s="107">
        <v>101231856</v>
      </c>
      <c r="EE24" s="107">
        <v>111093298.80000001</v>
      </c>
      <c r="EF24" s="107">
        <v>149349698.40000001</v>
      </c>
      <c r="EG24" s="107">
        <v>135190093.5</v>
      </c>
      <c r="EH24" s="107">
        <v>109824305.3</v>
      </c>
      <c r="EI24" s="107">
        <v>121484867.80000001</v>
      </c>
      <c r="EJ24" s="107">
        <v>142756065.40000001</v>
      </c>
      <c r="EK24" s="107">
        <v>105632254.3</v>
      </c>
      <c r="EL24" s="107">
        <v>119326104.105</v>
      </c>
      <c r="EM24" s="107">
        <v>132983327.295</v>
      </c>
      <c r="EN24" s="107">
        <v>117774196.96000001</v>
      </c>
      <c r="EO24" s="107">
        <v>132631066.09999998</v>
      </c>
      <c r="EP24" s="107">
        <v>114752059.3599962</v>
      </c>
      <c r="EQ24" s="107">
        <v>109259567.18549645</v>
      </c>
      <c r="ER24" s="107">
        <v>82905960.774997368</v>
      </c>
      <c r="ES24" s="107">
        <v>113754945.52799465</v>
      </c>
      <c r="ET24" s="107">
        <v>83853116.242498711</v>
      </c>
      <c r="EU24" s="107">
        <v>95229971.628997087</v>
      </c>
      <c r="EV24" s="107">
        <v>83990434.20599623</v>
      </c>
      <c r="EW24" s="107">
        <v>90696698.683295384</v>
      </c>
      <c r="EX24" s="107">
        <v>107775984.12155855</v>
      </c>
      <c r="EY24" s="107">
        <v>96612686.824812084</v>
      </c>
      <c r="EZ24" s="107">
        <v>122149257.4901785</v>
      </c>
      <c r="FA24" s="107">
        <v>89098031.048304155</v>
      </c>
      <c r="FB24" s="107">
        <v>124256145.12019625</v>
      </c>
      <c r="FC24" s="107">
        <v>136680614.75925046</v>
      </c>
      <c r="FD24" s="107">
        <v>33084813.194571599</v>
      </c>
      <c r="FE24" s="107">
        <v>44198798.684017748</v>
      </c>
      <c r="FF24" s="107">
        <v>45574245.403967001</v>
      </c>
      <c r="FG24" s="107">
        <v>53358290.177281238</v>
      </c>
      <c r="FH24" s="107">
        <v>55474234.514481299</v>
      </c>
      <c r="FI24" s="107">
        <v>38343427.999998607</v>
      </c>
      <c r="FJ24" s="107">
        <v>44542719.999998398</v>
      </c>
      <c r="FK24" s="107">
        <v>38341915.999998629</v>
      </c>
      <c r="FL24" s="107">
        <v>51894387.594767503</v>
      </c>
      <c r="FM24" s="107">
        <v>39984348.222000003</v>
      </c>
      <c r="FN24" s="107">
        <v>42914591.950000003</v>
      </c>
      <c r="FO24" s="107">
        <v>39294345.519660406</v>
      </c>
      <c r="FP24" s="107">
        <v>45306264.087136574</v>
      </c>
      <c r="FQ24" s="107">
        <v>45975869.696757205</v>
      </c>
      <c r="FR24" s="107">
        <v>30973222.230952159</v>
      </c>
      <c r="FS24" s="107">
        <v>37497590.835594997</v>
      </c>
      <c r="FT24" s="107">
        <v>39096276.594857819</v>
      </c>
      <c r="FU24" s="107">
        <v>38623528.176550806</v>
      </c>
      <c r="FV24" s="107">
        <v>35947861.109551586</v>
      </c>
      <c r="FW24" s="107">
        <v>39092592.632198021</v>
      </c>
      <c r="FX24" s="107">
        <v>50957447.901975721</v>
      </c>
      <c r="FY24" s="107">
        <v>48293316.960000001</v>
      </c>
      <c r="FZ24" s="107">
        <v>51319924.699038446</v>
      </c>
      <c r="GA24" s="107">
        <v>44060927.798000008</v>
      </c>
      <c r="GB24" s="107">
        <v>36621453.705943063</v>
      </c>
      <c r="GC24" s="107">
        <v>29060954.190626003</v>
      </c>
      <c r="GD24" s="107">
        <v>31642756.486146308</v>
      </c>
      <c r="GE24" s="107">
        <v>30244229.725640003</v>
      </c>
    </row>
    <row r="25" spans="3:187" s="4" customFormat="1" x14ac:dyDescent="0.35">
      <c r="C25" s="111"/>
      <c r="D25" s="111" t="s">
        <v>32</v>
      </c>
      <c r="E25" s="111" t="s">
        <v>33</v>
      </c>
      <c r="F25" s="112">
        <v>0.92604872145817463</v>
      </c>
      <c r="G25" s="112">
        <v>0.9654110409010781</v>
      </c>
      <c r="H25" s="112">
        <v>0.99271414857373808</v>
      </c>
      <c r="I25" s="112">
        <v>1.0288775444602214</v>
      </c>
      <c r="J25" s="112">
        <v>1.0355155731553662</v>
      </c>
      <c r="K25" s="112">
        <v>1.0586015375642108</v>
      </c>
      <c r="L25" s="112">
        <v>1.0432487104742647</v>
      </c>
      <c r="M25" s="112">
        <v>1.0470551453519887</v>
      </c>
      <c r="N25" s="112">
        <v>1.0369908379168897</v>
      </c>
      <c r="O25" s="112">
        <v>1.0443940545351458</v>
      </c>
      <c r="P25" s="112">
        <v>1.0549488904186248</v>
      </c>
      <c r="Q25" s="112">
        <v>1.0355483704428379</v>
      </c>
      <c r="R25" s="112">
        <v>0.99553890960151459</v>
      </c>
      <c r="S25" s="112">
        <v>1.0242771129145516</v>
      </c>
      <c r="T25" s="112">
        <v>1.0944230507686274</v>
      </c>
      <c r="U25" s="112">
        <v>1.1375997648450613</v>
      </c>
      <c r="V25" s="112">
        <v>1.1679337869148636</v>
      </c>
      <c r="W25" s="112">
        <v>1.2055557116050859</v>
      </c>
      <c r="X25" s="112">
        <v>1.2325397270874563</v>
      </c>
      <c r="Y25" s="112">
        <v>1.2658222999967359</v>
      </c>
      <c r="Z25" s="112">
        <v>1.2465570474939076</v>
      </c>
      <c r="AA25" s="112">
        <v>1.1299122026919788</v>
      </c>
      <c r="AB25" s="112">
        <v>1.1208575509784271</v>
      </c>
      <c r="AC25" s="112">
        <v>1.1216404710288841</v>
      </c>
      <c r="AD25" s="112">
        <v>1.1465928020043616</v>
      </c>
      <c r="AE25" s="112">
        <v>1.1488670794085241</v>
      </c>
      <c r="AF25" s="112">
        <v>1.151107761964242</v>
      </c>
      <c r="AG25" s="112">
        <v>1.1591606261849063</v>
      </c>
      <c r="AH25" s="112">
        <v>1.2036123267258085</v>
      </c>
      <c r="AI25" s="112">
        <v>1.2352021335691368</v>
      </c>
      <c r="AJ25" s="112">
        <v>1.2782674920886894</v>
      </c>
      <c r="AK25" s="112">
        <v>1.2677550003441431</v>
      </c>
      <c r="AL25" s="112">
        <v>1.3121960242180588</v>
      </c>
      <c r="AM25" s="112">
        <v>1.3336176416724559</v>
      </c>
      <c r="AN25" s="112">
        <v>1.3261032260776742</v>
      </c>
      <c r="AO25" s="112">
        <v>1.3170641330951487</v>
      </c>
      <c r="AP25" s="112">
        <v>1.3399863035702637</v>
      </c>
      <c r="AQ25" s="112">
        <v>1.3547697517015194</v>
      </c>
      <c r="AR25" s="112">
        <v>1.3248310876275866</v>
      </c>
      <c r="AS25" s="112">
        <v>1.3446533853159679</v>
      </c>
      <c r="AT25" s="112">
        <v>1.3409349952779144</v>
      </c>
      <c r="AU25" s="112">
        <v>1.3502438518589779</v>
      </c>
      <c r="AV25" s="112">
        <v>1.2564870921234654</v>
      </c>
      <c r="AW25" s="112">
        <v>1.314385259209317</v>
      </c>
      <c r="AX25" s="112">
        <v>1.3648913444741733</v>
      </c>
      <c r="AY25" s="112">
        <v>1.3372646391058176</v>
      </c>
      <c r="AZ25" s="112">
        <v>1.3695161517162284</v>
      </c>
      <c r="BA25" s="112">
        <v>1.4051603780723017</v>
      </c>
      <c r="BB25" s="112">
        <v>1.3444386093530263</v>
      </c>
      <c r="BC25" s="112">
        <v>1.300197435836935</v>
      </c>
      <c r="BD25" s="112">
        <v>1.2810480058350207</v>
      </c>
      <c r="BE25" s="112">
        <v>1.3115369215836743</v>
      </c>
      <c r="BF25" s="112">
        <v>1.3485720597117652</v>
      </c>
      <c r="BG25" s="112">
        <v>1.3526161729746702</v>
      </c>
      <c r="BH25" s="112">
        <v>1.3513494997850664</v>
      </c>
      <c r="BI25" s="112">
        <v>1.3539327309509686</v>
      </c>
      <c r="BJ25" s="112">
        <v>0.96035877597893005</v>
      </c>
      <c r="BK25" s="112">
        <v>0.98511794532191232</v>
      </c>
      <c r="BL25" s="112">
        <v>1.0091516945003955</v>
      </c>
      <c r="BM25" s="112">
        <v>1.0748305352446028</v>
      </c>
      <c r="BN25" s="112">
        <v>1.0922351030085176</v>
      </c>
      <c r="BO25" s="112">
        <v>1.0739701380194671</v>
      </c>
      <c r="BP25" s="112">
        <v>1.0872760922011928</v>
      </c>
      <c r="BQ25" s="112">
        <v>1.0987536386263312</v>
      </c>
      <c r="BR25" s="112">
        <v>1.1109051855922389</v>
      </c>
      <c r="BS25" s="112">
        <v>1.1285810790362512</v>
      </c>
      <c r="BT25" s="112">
        <v>1.1269449352333307</v>
      </c>
      <c r="BU25" s="112">
        <v>1.1299602509432143</v>
      </c>
      <c r="BV25" s="112">
        <v>1.1297254613411918</v>
      </c>
      <c r="BW25" s="112">
        <v>1.1355044192050465</v>
      </c>
      <c r="BX25" s="112">
        <v>1.3564676705576155</v>
      </c>
      <c r="BY25" s="112">
        <v>1.3893694817387783</v>
      </c>
      <c r="BZ25" s="112">
        <v>1.4145696142204836</v>
      </c>
      <c r="CA25" s="112">
        <v>1.4736252197446309</v>
      </c>
      <c r="CB25" s="112">
        <v>1.4713241207811205</v>
      </c>
      <c r="CC25" s="112">
        <v>1.3686446676615416</v>
      </c>
      <c r="CD25" s="112">
        <v>1.4424785750889062</v>
      </c>
      <c r="CE25" s="112">
        <v>1.4316430436105143</v>
      </c>
      <c r="CF25" s="112">
        <v>1.4915996498516504</v>
      </c>
      <c r="CG25" s="112">
        <v>1.5158152471929542</v>
      </c>
      <c r="CH25" s="112">
        <v>1.5285168336370307</v>
      </c>
      <c r="CI25" s="112">
        <v>1.4628482761588748</v>
      </c>
      <c r="CJ25" s="112">
        <v>1.4676108573957409</v>
      </c>
      <c r="CK25" s="112">
        <v>1.5243080043680195</v>
      </c>
      <c r="CL25" s="112">
        <v>0.84105479303205788</v>
      </c>
      <c r="CM25" s="112">
        <v>0.87334628497723044</v>
      </c>
      <c r="CN25" s="112">
        <v>0.89851500422168162</v>
      </c>
      <c r="CO25" s="112">
        <v>0.92409920796509726</v>
      </c>
      <c r="CP25" s="112">
        <v>0.9383822734981605</v>
      </c>
      <c r="CQ25" s="112">
        <v>0.95184047150740625</v>
      </c>
      <c r="CR25" s="112">
        <v>0.98442029501183659</v>
      </c>
      <c r="CS25" s="112">
        <v>1.0546441115702687</v>
      </c>
      <c r="CT25" s="112">
        <v>1.0532438477108019</v>
      </c>
      <c r="CU25" s="112">
        <v>1.0794655061178542</v>
      </c>
      <c r="CV25" s="112">
        <v>1.0816728357096808</v>
      </c>
      <c r="CW25" s="112">
        <v>1.0846106433717249</v>
      </c>
      <c r="CX25" s="112">
        <v>1.1108376811568847</v>
      </c>
      <c r="CY25" s="112">
        <v>1.143330694418583</v>
      </c>
      <c r="CZ25" s="112">
        <v>0.89390707576618322</v>
      </c>
      <c r="DA25" s="112">
        <v>0.91991926940339108</v>
      </c>
      <c r="DB25" s="112">
        <v>0.97384566813160567</v>
      </c>
      <c r="DC25" s="112">
        <v>0.93482590377195196</v>
      </c>
      <c r="DD25" s="112">
        <v>0.96135750941632558</v>
      </c>
      <c r="DE25" s="112">
        <v>0.97377063283984056</v>
      </c>
      <c r="DF25" s="112">
        <v>0.96195021150369564</v>
      </c>
      <c r="DG25" s="112">
        <v>0.95366923386570002</v>
      </c>
      <c r="DH25" s="112">
        <v>0.95558791088778361</v>
      </c>
      <c r="DI25" s="112">
        <v>0.97359237531509557</v>
      </c>
      <c r="DJ25" s="112">
        <v>0.95544512813233851</v>
      </c>
      <c r="DK25" s="112">
        <v>0.96170186697596816</v>
      </c>
      <c r="DL25" s="112">
        <v>0.94894532696465683</v>
      </c>
      <c r="DM25" s="112">
        <v>0.93264869292888686</v>
      </c>
      <c r="DN25" s="112">
        <v>0.9152021400236704</v>
      </c>
      <c r="DO25" s="112">
        <v>0.93888054469504678</v>
      </c>
      <c r="DP25" s="112">
        <v>0.97487736103104172</v>
      </c>
      <c r="DQ25" s="112">
        <v>0.95252674067479137</v>
      </c>
      <c r="DR25" s="112">
        <v>0.99199457829059956</v>
      </c>
      <c r="DS25" s="112">
        <v>0.99160167180950798</v>
      </c>
      <c r="DT25" s="112">
        <v>1.0176710920151977</v>
      </c>
      <c r="DU25" s="112">
        <v>1.0083449528385484</v>
      </c>
      <c r="DV25" s="112">
        <v>0.9971809360231001</v>
      </c>
      <c r="DW25" s="112">
        <v>1.035815815056895</v>
      </c>
      <c r="DX25" s="112">
        <v>1.0089309441373928</v>
      </c>
      <c r="DY25" s="112">
        <v>1.0066424289420408</v>
      </c>
      <c r="DZ25" s="112">
        <v>1.0078086185824531</v>
      </c>
      <c r="EA25" s="112">
        <v>1.0121657770812797</v>
      </c>
      <c r="EB25" s="112">
        <v>0.8413709876296821</v>
      </c>
      <c r="EC25" s="112">
        <v>0.89404761518055909</v>
      </c>
      <c r="ED25" s="112">
        <v>0.92092285120953521</v>
      </c>
      <c r="EE25" s="112">
        <v>0.90730575191008167</v>
      </c>
      <c r="EF25" s="112">
        <v>0.92537609070478744</v>
      </c>
      <c r="EG25" s="112">
        <v>0.92191621867160434</v>
      </c>
      <c r="EH25" s="112">
        <v>0.92847660603016957</v>
      </c>
      <c r="EI25" s="112">
        <v>0.95072838227885781</v>
      </c>
      <c r="EJ25" s="112">
        <v>0.93806765127714065</v>
      </c>
      <c r="EK25" s="112">
        <v>0.91468209087845509</v>
      </c>
      <c r="EL25" s="112">
        <v>0.91825363465147547</v>
      </c>
      <c r="EM25" s="112">
        <v>0.89926916020809244</v>
      </c>
      <c r="EN25" s="112">
        <v>0.89900475462542195</v>
      </c>
      <c r="EO25" s="112">
        <v>0.89744242866395174</v>
      </c>
      <c r="EP25" s="112">
        <v>0.63974986659871524</v>
      </c>
      <c r="EQ25" s="112">
        <v>0.65122642131247688</v>
      </c>
      <c r="ER25" s="112">
        <v>0.70661145606366571</v>
      </c>
      <c r="ES25" s="112">
        <v>0.68310162509049988</v>
      </c>
      <c r="ET25" s="112">
        <v>0.71684837048219485</v>
      </c>
      <c r="EU25" s="112">
        <v>0.70726028329520096</v>
      </c>
      <c r="EV25" s="112">
        <v>0.69737388422313062</v>
      </c>
      <c r="EW25" s="112">
        <v>0.69629455277372965</v>
      </c>
      <c r="EX25" s="112">
        <v>0.70446783192726981</v>
      </c>
      <c r="EY25" s="112">
        <v>0.71914842476427843</v>
      </c>
      <c r="EZ25" s="112">
        <v>0.71234344718145348</v>
      </c>
      <c r="FA25" s="112">
        <v>0.71039376963349565</v>
      </c>
      <c r="FB25" s="112">
        <v>0.70905006739966725</v>
      </c>
      <c r="FC25" s="112">
        <v>0.7028512793095969</v>
      </c>
      <c r="FD25" s="112">
        <v>0.85064982170982595</v>
      </c>
      <c r="FE25" s="112">
        <v>0.85644468847848176</v>
      </c>
      <c r="FF25" s="112">
        <v>0.80183166461918076</v>
      </c>
      <c r="FG25" s="112">
        <v>0.92436594487424417</v>
      </c>
      <c r="FH25" s="112">
        <v>0.91987360700537046</v>
      </c>
      <c r="FI25" s="112">
        <v>0.90145625885628544</v>
      </c>
      <c r="FJ25" s="112">
        <v>0.90173818884844315</v>
      </c>
      <c r="FK25" s="112">
        <v>0.90504111224043537</v>
      </c>
      <c r="FL25" s="112">
        <v>0.88703584437414673</v>
      </c>
      <c r="FM25" s="112">
        <v>0.92754238982404869</v>
      </c>
      <c r="FN25" s="112">
        <v>0.94926567231643089</v>
      </c>
      <c r="FO25" s="112">
        <v>0.93733066236601281</v>
      </c>
      <c r="FP25" s="112">
        <v>0.9804554959268873</v>
      </c>
      <c r="FQ25" s="112">
        <v>0.99675407217895673</v>
      </c>
      <c r="FR25" s="112">
        <v>0.70513925882990647</v>
      </c>
      <c r="FS25" s="112">
        <v>0.72179937446768139</v>
      </c>
      <c r="FT25" s="112">
        <v>0.72385075463271675</v>
      </c>
      <c r="FU25" s="112">
        <v>0.75139573433354201</v>
      </c>
      <c r="FV25" s="112">
        <v>0.78282341528723465</v>
      </c>
      <c r="FW25" s="112">
        <v>0.78879845778107871</v>
      </c>
      <c r="FX25" s="112">
        <v>0.80458159754021152</v>
      </c>
      <c r="FY25" s="112">
        <v>0.79027303200009202</v>
      </c>
      <c r="FZ25" s="112">
        <v>0.79646135347303715</v>
      </c>
      <c r="GA25" s="112">
        <v>0.79507148591616106</v>
      </c>
      <c r="GB25" s="112">
        <v>0.83169669516352529</v>
      </c>
      <c r="GC25" s="112">
        <v>0.82045162209811662</v>
      </c>
      <c r="GD25" s="112">
        <v>0.80651698614513867</v>
      </c>
      <c r="GE25" s="112">
        <v>0.80666422519042735</v>
      </c>
    </row>
    <row r="26" spans="3:187" s="2" customFormat="1" collapsed="1" x14ac:dyDescent="0.35">
      <c r="C26" s="105" t="s">
        <v>50</v>
      </c>
      <c r="D26" s="106" t="s">
        <v>10</v>
      </c>
      <c r="E26" s="106" t="s">
        <v>8</v>
      </c>
      <c r="F26" s="107">
        <v>32644.372461278101</v>
      </c>
      <c r="G26" s="107">
        <v>33989.78368583</v>
      </c>
      <c r="H26" s="107">
        <v>37658.377116216798</v>
      </c>
      <c r="I26" s="107">
        <v>39959.378599711999</v>
      </c>
      <c r="J26" s="107">
        <v>46087.463131805001</v>
      </c>
      <c r="K26" s="107">
        <v>53239.636389662104</v>
      </c>
      <c r="L26" s="107">
        <v>58764.115947737497</v>
      </c>
      <c r="M26" s="107">
        <v>66417.409985292601</v>
      </c>
      <c r="N26" s="107">
        <v>77223.594865233899</v>
      </c>
      <c r="O26" s="107">
        <v>73579.8426807426</v>
      </c>
      <c r="P26" s="107">
        <v>40562.178874851801</v>
      </c>
      <c r="Q26" s="107">
        <v>46909.595999999998</v>
      </c>
      <c r="R26" s="107">
        <v>55849.335000000006</v>
      </c>
      <c r="S26" s="107">
        <v>55021.766000000003</v>
      </c>
      <c r="T26" s="107">
        <v>357834.496219308</v>
      </c>
      <c r="U26" s="107">
        <v>316522.99188389303</v>
      </c>
      <c r="V26" s="107">
        <v>467809.12217390706</v>
      </c>
      <c r="W26" s="107">
        <v>441027.33814656798</v>
      </c>
      <c r="X26" s="107">
        <v>511184.26885726303</v>
      </c>
      <c r="Y26" s="107">
        <v>506684.85404769296</v>
      </c>
      <c r="Z26" s="107">
        <v>577601.0955064391</v>
      </c>
      <c r="AA26" s="107">
        <v>471121.68333051505</v>
      </c>
      <c r="AB26" s="107">
        <v>539569.59182207996</v>
      </c>
      <c r="AC26" s="107">
        <v>647227.97580349504</v>
      </c>
      <c r="AD26" s="107">
        <v>588178.86646726506</v>
      </c>
      <c r="AE26" s="107">
        <v>529666.46092261001</v>
      </c>
      <c r="AF26" s="107">
        <v>463137.071</v>
      </c>
      <c r="AG26" s="107">
        <v>445750.647</v>
      </c>
      <c r="AH26" s="107">
        <v>26412.589009526593</v>
      </c>
      <c r="AI26" s="107">
        <v>31329.710649259305</v>
      </c>
      <c r="AJ26" s="107">
        <v>31120.531390019252</v>
      </c>
      <c r="AK26" s="107">
        <v>37629.540867755153</v>
      </c>
      <c r="AL26" s="107">
        <v>42279.50798262329</v>
      </c>
      <c r="AM26" s="107">
        <v>40682.50401969807</v>
      </c>
      <c r="AN26" s="107">
        <v>52808.972782802135</v>
      </c>
      <c r="AO26" s="107">
        <v>52531.24811007821</v>
      </c>
      <c r="AP26" s="107">
        <v>55150.625983108068</v>
      </c>
      <c r="AQ26" s="107">
        <v>54114.799686988088</v>
      </c>
      <c r="AR26" s="107">
        <v>55415.462309842202</v>
      </c>
      <c r="AS26" s="107">
        <v>54481.132864804596</v>
      </c>
      <c r="AT26" s="107">
        <v>48229.038177939598</v>
      </c>
      <c r="AU26" s="107">
        <v>55345.957048282602</v>
      </c>
      <c r="AV26" s="107">
        <v>156824.91789216301</v>
      </c>
      <c r="AW26" s="107">
        <v>176841.394432931</v>
      </c>
      <c r="AX26" s="107">
        <v>224408.06001672801</v>
      </c>
      <c r="AY26" s="107">
        <v>214131.30026509601</v>
      </c>
      <c r="AZ26" s="107">
        <v>210431.13798086398</v>
      </c>
      <c r="BA26" s="107">
        <v>229554.29065953402</v>
      </c>
      <c r="BB26" s="107">
        <v>240838.12724750797</v>
      </c>
      <c r="BC26" s="107">
        <v>222645.27398422701</v>
      </c>
      <c r="BD26" s="107">
        <v>258321.99304766802</v>
      </c>
      <c r="BE26" s="107">
        <v>270954.43519109796</v>
      </c>
      <c r="BF26" s="107">
        <v>295663.49812986702</v>
      </c>
      <c r="BG26" s="107">
        <v>276143.80499999999</v>
      </c>
      <c r="BH26" s="107">
        <v>257322.89818438003</v>
      </c>
      <c r="BI26" s="107">
        <v>248955.63635370001</v>
      </c>
      <c r="BJ26" s="107">
        <v>189286.786515969</v>
      </c>
      <c r="BK26" s="107">
        <v>229999.82498122202</v>
      </c>
      <c r="BL26" s="107">
        <v>249220.28103108701</v>
      </c>
      <c r="BM26" s="107">
        <v>269392.65438000002</v>
      </c>
      <c r="BN26" s="107">
        <v>278759.46135</v>
      </c>
      <c r="BO26" s="107">
        <v>317627.73702</v>
      </c>
      <c r="BP26" s="107">
        <v>350958.66492000007</v>
      </c>
      <c r="BQ26" s="107">
        <v>387877.9989499998</v>
      </c>
      <c r="BR26" s="107">
        <v>365738.55767000001</v>
      </c>
      <c r="BS26" s="107">
        <v>381461.5461299998</v>
      </c>
      <c r="BT26" s="107">
        <v>344893.63842298696</v>
      </c>
      <c r="BU26" s="107">
        <v>353346.31027999998</v>
      </c>
      <c r="BV26" s="107">
        <v>362234.78839999996</v>
      </c>
      <c r="BW26" s="107">
        <v>350114.929</v>
      </c>
      <c r="BX26" s="107">
        <v>259957.891</v>
      </c>
      <c r="BY26" s="107">
        <v>241890.48055000001</v>
      </c>
      <c r="BZ26" s="107">
        <v>269457.2365</v>
      </c>
      <c r="CA26" s="107">
        <v>270466.59799000004</v>
      </c>
      <c r="CB26" s="107">
        <v>270621.21470000001</v>
      </c>
      <c r="CC26" s="107">
        <v>345122.06182</v>
      </c>
      <c r="CD26" s="107">
        <v>363976.48437000008</v>
      </c>
      <c r="CE26" s="107">
        <v>298481.04830000014</v>
      </c>
      <c r="CF26" s="107">
        <v>308046.36037000001</v>
      </c>
      <c r="CG26" s="107">
        <v>362830.15773000004</v>
      </c>
      <c r="CH26" s="107">
        <v>371607.978</v>
      </c>
      <c r="CI26" s="107">
        <v>341013.31</v>
      </c>
      <c r="CJ26" s="107">
        <v>357962.68099999998</v>
      </c>
      <c r="CK26" s="107">
        <v>368947.33100000001</v>
      </c>
      <c r="CL26" s="109">
        <v>198507.61938633298</v>
      </c>
      <c r="CM26" s="109">
        <v>249199.63407414002</v>
      </c>
      <c r="CN26" s="109">
        <v>304612.28626150603</v>
      </c>
      <c r="CO26" s="109">
        <v>296582.84979402204</v>
      </c>
      <c r="CP26" s="109">
        <v>324946.11772000004</v>
      </c>
      <c r="CQ26" s="109">
        <v>336208.00537622103</v>
      </c>
      <c r="CR26" s="109">
        <v>429455.71274000197</v>
      </c>
      <c r="CS26" s="109">
        <v>401260.42950844707</v>
      </c>
      <c r="CT26" s="107">
        <v>390948.49645502307</v>
      </c>
      <c r="CU26" s="107">
        <v>391299.86702397501</v>
      </c>
      <c r="CV26" s="107">
        <v>313936.839553856</v>
      </c>
      <c r="CW26" s="107">
        <v>321942.69254999899</v>
      </c>
      <c r="CX26" s="107">
        <v>345390.71399999998</v>
      </c>
      <c r="CY26" s="107">
        <v>401766.886</v>
      </c>
      <c r="CZ26" s="107">
        <v>46756.092287101899</v>
      </c>
      <c r="DA26" s="107">
        <v>51252.352222211397</v>
      </c>
      <c r="DB26" s="107">
        <v>43220.358648427202</v>
      </c>
      <c r="DC26" s="107">
        <v>48349.725749867001</v>
      </c>
      <c r="DD26" s="107">
        <v>58605.575110382997</v>
      </c>
      <c r="DE26" s="107">
        <v>59886.898408099398</v>
      </c>
      <c r="DF26" s="107">
        <v>70098.067766092601</v>
      </c>
      <c r="DG26" s="107">
        <v>69150.303926688197</v>
      </c>
      <c r="DH26" s="107">
        <v>69918.556613006105</v>
      </c>
      <c r="DI26" s="107">
        <v>73079.730390022902</v>
      </c>
      <c r="DJ26" s="107">
        <v>78683.548999999999</v>
      </c>
      <c r="DK26" s="107">
        <v>84039.021999999997</v>
      </c>
      <c r="DL26" s="107">
        <v>79198.771999999997</v>
      </c>
      <c r="DM26" s="107">
        <v>84456.982650000005</v>
      </c>
      <c r="DN26" s="107">
        <v>116861.47857915258</v>
      </c>
      <c r="DO26" s="107">
        <v>106359.56772461215</v>
      </c>
      <c r="DP26" s="107">
        <v>113514.72915098233</v>
      </c>
      <c r="DQ26" s="107">
        <v>128379.6119855967</v>
      </c>
      <c r="DR26" s="107">
        <v>127280.19704758523</v>
      </c>
      <c r="DS26" s="107">
        <v>137174.04028031268</v>
      </c>
      <c r="DT26" s="107">
        <v>167745.95206778086</v>
      </c>
      <c r="DU26" s="107">
        <v>183726.35284227453</v>
      </c>
      <c r="DV26" s="107">
        <v>171080.18289509552</v>
      </c>
      <c r="DW26" s="107">
        <v>186774.27334163259</v>
      </c>
      <c r="DX26" s="107">
        <v>161157.56975476799</v>
      </c>
      <c r="DY26" s="107">
        <v>177216.06576257499</v>
      </c>
      <c r="DZ26" s="107">
        <v>186388.80132767701</v>
      </c>
      <c r="EA26" s="107">
        <v>184353.73967465901</v>
      </c>
      <c r="EB26" s="107">
        <v>112506.535</v>
      </c>
      <c r="EC26" s="107">
        <v>108991.583</v>
      </c>
      <c r="ED26" s="107">
        <v>126897.568</v>
      </c>
      <c r="EE26" s="107">
        <v>145514.894</v>
      </c>
      <c r="EF26" s="107">
        <v>147956.514</v>
      </c>
      <c r="EG26" s="107">
        <v>191519.79500000001</v>
      </c>
      <c r="EH26" s="107">
        <v>203371.86</v>
      </c>
      <c r="EI26" s="107">
        <v>222412.64300000001</v>
      </c>
      <c r="EJ26" s="107">
        <v>233849.701</v>
      </c>
      <c r="EK26" s="107">
        <v>248377.486889666</v>
      </c>
      <c r="EL26" s="107">
        <v>211867.16309531001</v>
      </c>
      <c r="EM26" s="107">
        <v>248667.39895521599</v>
      </c>
      <c r="EN26" s="107">
        <v>249010.83126000001</v>
      </c>
      <c r="EO26" s="107">
        <v>261706.81672</v>
      </c>
      <c r="EP26" s="107">
        <v>81250.614026765543</v>
      </c>
      <c r="EQ26" s="107">
        <v>103209.38645113776</v>
      </c>
      <c r="ER26" s="107">
        <v>116017.52463473017</v>
      </c>
      <c r="ES26" s="107">
        <v>137883.29635850366</v>
      </c>
      <c r="ET26" s="107">
        <v>137860.36087647689</v>
      </c>
      <c r="EU26" s="107">
        <v>143839.81850797526</v>
      </c>
      <c r="EV26" s="107">
        <v>157205.91921771257</v>
      </c>
      <c r="EW26" s="107">
        <v>179574.56650939499</v>
      </c>
      <c r="EX26" s="107">
        <v>189806.67514137062</v>
      </c>
      <c r="EY26" s="107">
        <v>204651.59938180444</v>
      </c>
      <c r="EZ26" s="107">
        <v>229428.02527883899</v>
      </c>
      <c r="FA26" s="107">
        <v>204947.924709871</v>
      </c>
      <c r="FB26" s="107">
        <v>193557.933375539</v>
      </c>
      <c r="FC26" s="107">
        <v>204177.44023405801</v>
      </c>
      <c r="FD26" s="107">
        <v>48648.823897879505</v>
      </c>
      <c r="FE26" s="107">
        <v>50748.109417397798</v>
      </c>
      <c r="FF26" s="107">
        <v>53289.0230297776</v>
      </c>
      <c r="FG26" s="107">
        <v>61973.7059213752</v>
      </c>
      <c r="FH26" s="107">
        <v>75037.978098049192</v>
      </c>
      <c r="FI26" s="107">
        <v>74900.179665433403</v>
      </c>
      <c r="FJ26" s="107">
        <v>84369.777789408996</v>
      </c>
      <c r="FK26" s="107">
        <v>70674.63604085501</v>
      </c>
      <c r="FL26" s="107">
        <v>74075.862810526407</v>
      </c>
      <c r="FM26" s="107">
        <v>64088.129960287195</v>
      </c>
      <c r="FN26" s="107">
        <v>69929.810763066795</v>
      </c>
      <c r="FO26" s="107">
        <v>93577.683630547996</v>
      </c>
      <c r="FP26" s="107">
        <v>86416.346934444198</v>
      </c>
      <c r="FQ26" s="107">
        <v>78404.001088851903</v>
      </c>
      <c r="FR26" s="107">
        <v>83237</v>
      </c>
      <c r="FS26" s="107">
        <v>81473</v>
      </c>
      <c r="FT26" s="107">
        <v>85413.886309046997</v>
      </c>
      <c r="FU26" s="107">
        <v>89047.922493129998</v>
      </c>
      <c r="FV26" s="107">
        <v>96130.066559793398</v>
      </c>
      <c r="FW26" s="107">
        <v>121992.755514909</v>
      </c>
      <c r="FX26" s="107">
        <v>126519.882999029</v>
      </c>
      <c r="FY26" s="107">
        <v>116175.49106407601</v>
      </c>
      <c r="FZ26" s="107">
        <v>121867.70902049799</v>
      </c>
      <c r="GA26" s="107">
        <v>117721.494565381</v>
      </c>
      <c r="GB26" s="107">
        <v>138427.94329502599</v>
      </c>
      <c r="GC26" s="107">
        <v>132835.09312937901</v>
      </c>
      <c r="GD26" s="107">
        <v>108242.14191396099</v>
      </c>
      <c r="GE26" s="107">
        <v>110815.785</v>
      </c>
    </row>
    <row r="27" spans="3:187" s="1" customFormat="1" x14ac:dyDescent="0.35">
      <c r="C27" s="113"/>
      <c r="D27" s="111" t="s">
        <v>11</v>
      </c>
      <c r="E27" s="113" t="s">
        <v>12</v>
      </c>
      <c r="F27" s="114">
        <v>1</v>
      </c>
      <c r="G27" s="114">
        <v>1.0452706061118502</v>
      </c>
      <c r="H27" s="114">
        <v>1.0868513886863425</v>
      </c>
      <c r="I27" s="114">
        <v>1.1312938389976723</v>
      </c>
      <c r="J27" s="114">
        <v>1.1567726142472725</v>
      </c>
      <c r="K27" s="114">
        <v>1.1995563047985374</v>
      </c>
      <c r="L27" s="114">
        <v>1.2385017561810374</v>
      </c>
      <c r="M27" s="114">
        <v>1.2784871711292933</v>
      </c>
      <c r="N27" s="114">
        <v>1.31342981598297</v>
      </c>
      <c r="O27" s="114">
        <v>1.3426915893028719</v>
      </c>
      <c r="P27" s="115">
        <v>1.3656987165194989</v>
      </c>
      <c r="Q27" s="115">
        <v>1.3915711944071918</v>
      </c>
      <c r="R27" s="114">
        <v>1.4221959608382064</v>
      </c>
      <c r="S27" s="115">
        <v>1.4566653878659828</v>
      </c>
      <c r="T27" s="114">
        <v>1</v>
      </c>
      <c r="U27" s="114">
        <v>1.0452706061118502</v>
      </c>
      <c r="V27" s="114">
        <v>1.0868513886863425</v>
      </c>
      <c r="W27" s="114">
        <v>1.1312938389976723</v>
      </c>
      <c r="X27" s="114">
        <v>1.1567726142472725</v>
      </c>
      <c r="Y27" s="114">
        <v>1.1995563047985374</v>
      </c>
      <c r="Z27" s="114">
        <v>1.2385017561810374</v>
      </c>
      <c r="AA27" s="114">
        <v>1.2784871711292933</v>
      </c>
      <c r="AB27" s="114">
        <v>1.31342981598297</v>
      </c>
      <c r="AC27" s="114">
        <v>1.3426915893028719</v>
      </c>
      <c r="AD27" s="115">
        <v>1.3656987165194989</v>
      </c>
      <c r="AE27" s="115">
        <v>1.3915711944071918</v>
      </c>
      <c r="AF27" s="115">
        <v>1.4221959608382064</v>
      </c>
      <c r="AG27" s="115">
        <v>1.4566653878659828</v>
      </c>
      <c r="AH27" s="114">
        <v>1.0258476465181641</v>
      </c>
      <c r="AI27" s="114">
        <v>1.0650547188806361</v>
      </c>
      <c r="AJ27" s="114">
        <v>1.1122878618798167</v>
      </c>
      <c r="AK27" s="114">
        <v>1.1400308454887336</v>
      </c>
      <c r="AL27" s="114">
        <v>1.178546598199947</v>
      </c>
      <c r="AM27" s="114">
        <v>1.2206323874885738</v>
      </c>
      <c r="AN27" s="114">
        <v>1.2580479670432216</v>
      </c>
      <c r="AO27" s="114">
        <v>1.2966368788866152</v>
      </c>
      <c r="AP27" s="114">
        <v>1.3299716632564171</v>
      </c>
      <c r="AQ27" s="114">
        <v>1.3538343217460784</v>
      </c>
      <c r="AR27" s="115">
        <v>1.3778751883264413</v>
      </c>
      <c r="AS27" s="115">
        <v>1.4052358278483659</v>
      </c>
      <c r="AT27" s="115">
        <v>1.4413653470691277</v>
      </c>
      <c r="AU27" s="115">
        <v>1.4719176166201573</v>
      </c>
      <c r="AV27" s="114">
        <v>1</v>
      </c>
      <c r="AW27" s="114">
        <v>1.0452706061118502</v>
      </c>
      <c r="AX27" s="114">
        <v>1.0868513886863425</v>
      </c>
      <c r="AY27" s="114">
        <v>1.1312938389976723</v>
      </c>
      <c r="AZ27" s="114">
        <v>1.1567726142472725</v>
      </c>
      <c r="BA27" s="114">
        <v>1.1995563047985374</v>
      </c>
      <c r="BB27" s="114">
        <v>1.2385017561810374</v>
      </c>
      <c r="BC27" s="114">
        <v>1.2784871711292933</v>
      </c>
      <c r="BD27" s="114">
        <v>1.31342981598297</v>
      </c>
      <c r="BE27" s="114">
        <v>1.3426915893028719</v>
      </c>
      <c r="BF27" s="115">
        <v>1.3656987165194989</v>
      </c>
      <c r="BG27" s="115">
        <v>1.3915711944071918</v>
      </c>
      <c r="BH27" s="115">
        <v>1.4221959608382064</v>
      </c>
      <c r="BI27" s="115">
        <v>1.4566653878659828</v>
      </c>
      <c r="BJ27" s="114">
        <v>1</v>
      </c>
      <c r="BK27" s="114">
        <v>1.0452706061118502</v>
      </c>
      <c r="BL27" s="114">
        <v>1.0868513886863425</v>
      </c>
      <c r="BM27" s="114">
        <v>1.1312938389976723</v>
      </c>
      <c r="BN27" s="114">
        <v>1.1567726142472725</v>
      </c>
      <c r="BO27" s="114">
        <v>1.1995563047985374</v>
      </c>
      <c r="BP27" s="114">
        <v>1.2385017561810374</v>
      </c>
      <c r="BQ27" s="114">
        <v>1.2784871711292933</v>
      </c>
      <c r="BR27" s="114">
        <v>1.31342981598297</v>
      </c>
      <c r="BS27" s="114">
        <v>1.3426915893028719</v>
      </c>
      <c r="BT27" s="115">
        <v>1.3656987165194989</v>
      </c>
      <c r="BU27" s="115">
        <v>1.3915711944071918</v>
      </c>
      <c r="BV27" s="115">
        <v>1.4221959608382064</v>
      </c>
      <c r="BW27" s="115">
        <v>1.4566653878659828</v>
      </c>
      <c r="BX27" s="114">
        <v>1</v>
      </c>
      <c r="BY27" s="114">
        <v>1.0452706061118502</v>
      </c>
      <c r="BZ27" s="114">
        <v>1.0868513886863425</v>
      </c>
      <c r="CA27" s="114">
        <v>1.1312938389976723</v>
      </c>
      <c r="CB27" s="114">
        <v>1.1567726142472725</v>
      </c>
      <c r="CC27" s="114">
        <v>1.1995563047985374</v>
      </c>
      <c r="CD27" s="114">
        <v>1.2385017561810374</v>
      </c>
      <c r="CE27" s="114">
        <v>1.2784871711292933</v>
      </c>
      <c r="CF27" s="114">
        <v>1.31342981598297</v>
      </c>
      <c r="CG27" s="114">
        <v>1.3426915893028719</v>
      </c>
      <c r="CH27" s="114">
        <v>1.3656987165194989</v>
      </c>
      <c r="CI27" s="114">
        <v>1.3915711944071918</v>
      </c>
      <c r="CJ27" s="114">
        <v>1.4221959608382064</v>
      </c>
      <c r="CK27" s="114">
        <v>1.4566653878659828</v>
      </c>
      <c r="CL27" s="114">
        <v>1</v>
      </c>
      <c r="CM27" s="114">
        <v>1.0452706061118502</v>
      </c>
      <c r="CN27" s="114">
        <v>1.0868513886863425</v>
      </c>
      <c r="CO27" s="114">
        <v>1.1312938389976723</v>
      </c>
      <c r="CP27" s="114">
        <v>1.1567726142472725</v>
      </c>
      <c r="CQ27" s="114">
        <v>1.1995563047985374</v>
      </c>
      <c r="CR27" s="114">
        <v>1.2385017561810374</v>
      </c>
      <c r="CS27" s="114">
        <v>1.2784871711292933</v>
      </c>
      <c r="CT27" s="114">
        <v>1.31342981598297</v>
      </c>
      <c r="CU27" s="114">
        <v>1.3426915893028719</v>
      </c>
      <c r="CV27" s="115">
        <v>1.3656987165194989</v>
      </c>
      <c r="CW27" s="115">
        <v>1.3915711944071918</v>
      </c>
      <c r="CX27" s="115">
        <v>1.4221959608382064</v>
      </c>
      <c r="CY27" s="115">
        <v>1.4566653878659828</v>
      </c>
      <c r="CZ27" s="114">
        <v>1.0258476465181641</v>
      </c>
      <c r="DA27" s="114">
        <v>1.0650547188806361</v>
      </c>
      <c r="DB27" s="114">
        <v>1.1122878618798167</v>
      </c>
      <c r="DC27" s="114">
        <v>1.1400308454887336</v>
      </c>
      <c r="DD27" s="114">
        <v>1.178546598199947</v>
      </c>
      <c r="DE27" s="114">
        <v>1.2206323874885738</v>
      </c>
      <c r="DF27" s="114">
        <v>1.2580479670432216</v>
      </c>
      <c r="DG27" s="114">
        <v>1.2966368788866152</v>
      </c>
      <c r="DH27" s="114">
        <v>1.3299716632564171</v>
      </c>
      <c r="DI27" s="114">
        <v>1.3538343217460784</v>
      </c>
      <c r="DJ27" s="115">
        <v>1.3778751883264413</v>
      </c>
      <c r="DK27" s="115">
        <v>1.4052358278483659</v>
      </c>
      <c r="DL27" s="115">
        <v>1.4413653470691277</v>
      </c>
      <c r="DM27" s="115">
        <v>1.4719176166201573</v>
      </c>
      <c r="DN27" s="114">
        <v>1.0258476465181641</v>
      </c>
      <c r="DO27" s="114">
        <v>1.0650547188806361</v>
      </c>
      <c r="DP27" s="114">
        <v>1.1122878618798167</v>
      </c>
      <c r="DQ27" s="114">
        <v>1.1400308454887336</v>
      </c>
      <c r="DR27" s="114">
        <v>1.178546598199947</v>
      </c>
      <c r="DS27" s="114">
        <v>1.2206323874885738</v>
      </c>
      <c r="DT27" s="114">
        <v>1.2580479670432216</v>
      </c>
      <c r="DU27" s="114">
        <v>1.2966368788866152</v>
      </c>
      <c r="DV27" s="114">
        <v>1.3299716632564171</v>
      </c>
      <c r="DW27" s="114">
        <v>1.3538343217460784</v>
      </c>
      <c r="DX27" s="115">
        <v>1.3778751883264413</v>
      </c>
      <c r="DY27" s="115">
        <v>1.4052358278483659</v>
      </c>
      <c r="DZ27" s="115">
        <v>1.4413653470691277</v>
      </c>
      <c r="EA27" s="115">
        <v>1.4719176166201573</v>
      </c>
      <c r="EB27" s="114">
        <v>1</v>
      </c>
      <c r="EC27" s="114">
        <v>1.0452706061118502</v>
      </c>
      <c r="ED27" s="114">
        <v>1.0868513886863425</v>
      </c>
      <c r="EE27" s="114">
        <v>1.1312938389976723</v>
      </c>
      <c r="EF27" s="114">
        <v>1.1567726142472725</v>
      </c>
      <c r="EG27" s="114">
        <v>1.1995563047985374</v>
      </c>
      <c r="EH27" s="114">
        <v>1.2385017561810374</v>
      </c>
      <c r="EI27" s="114">
        <v>1.2784871711292933</v>
      </c>
      <c r="EJ27" s="114">
        <v>1.31342981598297</v>
      </c>
      <c r="EK27" s="114">
        <v>1.3426915893028719</v>
      </c>
      <c r="EL27" s="115">
        <v>1.3656987165194989</v>
      </c>
      <c r="EM27" s="115">
        <v>1.3915711944071918</v>
      </c>
      <c r="EN27" s="115">
        <v>1.4221959608382064</v>
      </c>
      <c r="EO27" s="115">
        <v>1.4566653878659828</v>
      </c>
      <c r="EP27" s="114">
        <v>1.0258476465181641</v>
      </c>
      <c r="EQ27" s="114">
        <v>1.0650547188806361</v>
      </c>
      <c r="ER27" s="114">
        <v>1.1122878618798167</v>
      </c>
      <c r="ES27" s="114">
        <v>1.1400308454887336</v>
      </c>
      <c r="ET27" s="114">
        <v>1.178546598199947</v>
      </c>
      <c r="EU27" s="114">
        <v>1.2206323874885738</v>
      </c>
      <c r="EV27" s="114">
        <v>1.2580479670432216</v>
      </c>
      <c r="EW27" s="114">
        <v>1.2966368788866152</v>
      </c>
      <c r="EX27" s="114">
        <v>1.3299716632564171</v>
      </c>
      <c r="EY27" s="114">
        <v>1.3538343217460784</v>
      </c>
      <c r="EZ27" s="115">
        <v>1.3778751883264413</v>
      </c>
      <c r="FA27" s="115">
        <v>1.4052358278483659</v>
      </c>
      <c r="FB27" s="115">
        <v>1.4413653470691277</v>
      </c>
      <c r="FC27" s="115">
        <v>1.4719176166201573</v>
      </c>
      <c r="FD27" s="114">
        <v>1</v>
      </c>
      <c r="FE27" s="114">
        <v>1.0452706061118502</v>
      </c>
      <c r="FF27" s="114">
        <v>1.0868513886863425</v>
      </c>
      <c r="FG27" s="114">
        <v>1.1312938389976723</v>
      </c>
      <c r="FH27" s="114">
        <v>1.1567726142472725</v>
      </c>
      <c r="FI27" s="114">
        <v>1.1995563047985374</v>
      </c>
      <c r="FJ27" s="114">
        <v>1.2385017561810374</v>
      </c>
      <c r="FK27" s="114">
        <v>1.2784871711292933</v>
      </c>
      <c r="FL27" s="114">
        <v>1.31342981598297</v>
      </c>
      <c r="FM27" s="114">
        <v>1.3426915893028719</v>
      </c>
      <c r="FN27" s="115">
        <v>1.3656987165194989</v>
      </c>
      <c r="FO27" s="115">
        <v>1.3915711944071918</v>
      </c>
      <c r="FP27" s="115">
        <v>1.4221959608382064</v>
      </c>
      <c r="FQ27" s="115">
        <v>1.4566653878659828</v>
      </c>
      <c r="FR27" s="114">
        <v>1.0258476465181641</v>
      </c>
      <c r="FS27" s="114">
        <v>1.0650547188806361</v>
      </c>
      <c r="FT27" s="114">
        <v>1.1122878618798167</v>
      </c>
      <c r="FU27" s="114">
        <v>1.1400308454887336</v>
      </c>
      <c r="FV27" s="114">
        <v>1.178546598199947</v>
      </c>
      <c r="FW27" s="114">
        <v>1.2206323874885738</v>
      </c>
      <c r="FX27" s="114">
        <v>1.2580479670432216</v>
      </c>
      <c r="FY27" s="114">
        <v>1.2966368788866152</v>
      </c>
      <c r="FZ27" s="114">
        <v>1.3299716632564171</v>
      </c>
      <c r="GA27" s="114">
        <v>1.3538343217460784</v>
      </c>
      <c r="GB27" s="115">
        <v>1.3778751883264413</v>
      </c>
      <c r="GC27" s="115">
        <v>1.4052358278483659</v>
      </c>
      <c r="GD27" s="115">
        <v>1.4413653470691277</v>
      </c>
      <c r="GE27" s="115">
        <v>1.4719176166201573</v>
      </c>
    </row>
    <row r="28" spans="3:187" s="2" customFormat="1" collapsed="1" x14ac:dyDescent="0.35">
      <c r="C28" s="116" t="s">
        <v>51</v>
      </c>
      <c r="D28" s="106" t="s">
        <v>13</v>
      </c>
      <c r="E28" s="106" t="s">
        <v>14</v>
      </c>
      <c r="F28" s="107">
        <v>66641.97792997495</v>
      </c>
      <c r="G28" s="107">
        <v>66616.317929976736</v>
      </c>
      <c r="H28" s="107">
        <v>66578.637929976743</v>
      </c>
      <c r="I28" s="107">
        <v>66558.987929976749</v>
      </c>
      <c r="J28" s="107">
        <v>66563.467929976745</v>
      </c>
      <c r="K28" s="107">
        <v>66578.637929976743</v>
      </c>
      <c r="L28" s="107">
        <v>73215.772379708636</v>
      </c>
      <c r="M28" s="107">
        <v>73172.532379708631</v>
      </c>
      <c r="N28" s="107">
        <v>73111.144154050635</v>
      </c>
      <c r="O28" s="107">
        <v>72942.29113405064</v>
      </c>
      <c r="P28" s="107">
        <v>73021.882908981424</v>
      </c>
      <c r="Q28" s="107">
        <v>70861.449000000008</v>
      </c>
      <c r="R28" s="107">
        <v>70965.979141372693</v>
      </c>
      <c r="S28" s="107">
        <v>70975.732471484254</v>
      </c>
      <c r="T28" s="107">
        <v>369147.85844608</v>
      </c>
      <c r="U28" s="107">
        <v>352096.69283686002</v>
      </c>
      <c r="V28" s="107">
        <v>352262.42849614</v>
      </c>
      <c r="W28" s="107">
        <v>356293.73830512003</v>
      </c>
      <c r="X28" s="107">
        <v>360395.12858699996</v>
      </c>
      <c r="Y28" s="107">
        <v>367332.34136914002</v>
      </c>
      <c r="Z28" s="107">
        <v>369906.82511918002</v>
      </c>
      <c r="AA28" s="107">
        <v>373615.4582692</v>
      </c>
      <c r="AB28" s="107">
        <v>360867.13134105998</v>
      </c>
      <c r="AC28" s="107">
        <v>374971.00489172898</v>
      </c>
      <c r="AD28" s="107">
        <v>370176.04873398266</v>
      </c>
      <c r="AE28" s="107">
        <v>378559.77803357469</v>
      </c>
      <c r="AF28" s="107">
        <v>365305.66399999999</v>
      </c>
      <c r="AG28" s="107">
        <v>367711.783</v>
      </c>
      <c r="AH28" s="107">
        <v>9444.0851721039999</v>
      </c>
      <c r="AI28" s="107">
        <v>9574.8742107479993</v>
      </c>
      <c r="AJ28" s="107">
        <v>9160.6784443380002</v>
      </c>
      <c r="AK28" s="107">
        <v>9156.3871544839985</v>
      </c>
      <c r="AL28" s="107">
        <v>9128.3728503000002</v>
      </c>
      <c r="AM28" s="107">
        <v>9296</v>
      </c>
      <c r="AN28" s="107">
        <v>9305</v>
      </c>
      <c r="AO28" s="107">
        <v>9305.6</v>
      </c>
      <c r="AP28" s="107">
        <v>9526.140324</v>
      </c>
      <c r="AQ28" s="107">
        <v>9549.6080569999995</v>
      </c>
      <c r="AR28" s="107">
        <v>9524.7999999999993</v>
      </c>
      <c r="AS28" s="107">
        <v>9529.5679999999993</v>
      </c>
      <c r="AT28" s="107">
        <v>9406.5040939999999</v>
      </c>
      <c r="AU28" s="107">
        <v>9404.6229999999996</v>
      </c>
      <c r="AV28" s="107">
        <v>361698.66133729997</v>
      </c>
      <c r="AW28" s="107">
        <v>364029.15811134002</v>
      </c>
      <c r="AX28" s="107">
        <v>369441.28956628003</v>
      </c>
      <c r="AY28" s="107">
        <v>370154.79606488999</v>
      </c>
      <c r="AZ28" s="107">
        <v>370510.67589879001</v>
      </c>
      <c r="BA28" s="107">
        <v>370248.21771976002</v>
      </c>
      <c r="BB28" s="107">
        <v>373373.49994809</v>
      </c>
      <c r="BC28" s="107">
        <v>379110.64412001998</v>
      </c>
      <c r="BD28" s="107">
        <v>371435.09018270002</v>
      </c>
      <c r="BE28" s="107">
        <v>376802.76098682999</v>
      </c>
      <c r="BF28" s="107">
        <v>374737.23728200002</v>
      </c>
      <c r="BG28" s="107">
        <v>374131.7644890768</v>
      </c>
      <c r="BH28" s="107">
        <v>361540.03500498109</v>
      </c>
      <c r="BI28" s="107">
        <v>361714.55831452704</v>
      </c>
      <c r="BJ28" s="107">
        <v>268723.49851646001</v>
      </c>
      <c r="BK28" s="107">
        <v>276954.7350177</v>
      </c>
      <c r="BL28" s="107">
        <v>277071.40836359997</v>
      </c>
      <c r="BM28" s="107">
        <v>281940.74364618002</v>
      </c>
      <c r="BN28" s="107">
        <v>287156.85963564995</v>
      </c>
      <c r="BO28" s="107">
        <v>291840.26044515002</v>
      </c>
      <c r="BP28" s="107">
        <v>300834.54290162004</v>
      </c>
      <c r="BQ28" s="107">
        <v>301575.45697412</v>
      </c>
      <c r="BR28" s="107">
        <v>305994.48277069506</v>
      </c>
      <c r="BS28" s="107">
        <v>303206.26513999997</v>
      </c>
      <c r="BT28" s="107">
        <v>305527.64090799296</v>
      </c>
      <c r="BU28" s="107">
        <v>310189.46355156001</v>
      </c>
      <c r="BV28" s="107">
        <v>309406.71600000001</v>
      </c>
      <c r="BW28" s="107">
        <v>307901.16000000003</v>
      </c>
      <c r="BX28" s="107">
        <v>503554.02779607894</v>
      </c>
      <c r="BY28" s="107">
        <v>512796.49808522686</v>
      </c>
      <c r="BZ28" s="107">
        <v>519453.95317260909</v>
      </c>
      <c r="CA28" s="107">
        <v>532211.13062248204</v>
      </c>
      <c r="CB28" s="107">
        <v>537644.62355645013</v>
      </c>
      <c r="CC28" s="107">
        <v>543146.7263070629</v>
      </c>
      <c r="CD28" s="107">
        <v>551441.83917870815</v>
      </c>
      <c r="CE28" s="107">
        <v>495895.46209190495</v>
      </c>
      <c r="CF28" s="107">
        <v>498372.96663400001</v>
      </c>
      <c r="CG28" s="107">
        <v>506773.19334499998</v>
      </c>
      <c r="CH28" s="107">
        <v>503400.24252869852</v>
      </c>
      <c r="CI28" s="107">
        <v>522393.24990099639</v>
      </c>
      <c r="CJ28" s="107">
        <v>529124.67765171698</v>
      </c>
      <c r="CK28" s="107">
        <v>525061.46159284329</v>
      </c>
      <c r="CL28" s="107">
        <v>493276.94351282995</v>
      </c>
      <c r="CM28" s="107">
        <v>521433.51393672999</v>
      </c>
      <c r="CN28" s="107">
        <v>542124.7360427801</v>
      </c>
      <c r="CO28" s="107">
        <v>576284.94644679001</v>
      </c>
      <c r="CP28" s="107">
        <v>613972.70045738993</v>
      </c>
      <c r="CQ28" s="107">
        <v>644284.15985258995</v>
      </c>
      <c r="CR28" s="107">
        <v>656562.64248104999</v>
      </c>
      <c r="CS28" s="107">
        <v>705073.51331669011</v>
      </c>
      <c r="CT28" s="107">
        <v>718515.90621954994</v>
      </c>
      <c r="CU28" s="107">
        <v>743357.86753302172</v>
      </c>
      <c r="CV28" s="107">
        <v>773325.58589928178</v>
      </c>
      <c r="CW28" s="107">
        <v>773206.03945624433</v>
      </c>
      <c r="CX28" s="107">
        <v>770171.92957743246</v>
      </c>
      <c r="CY28" s="107">
        <v>771894.79900976969</v>
      </c>
      <c r="CZ28" s="107">
        <v>45656.573497153135</v>
      </c>
      <c r="DA28" s="107">
        <v>45783.649410775019</v>
      </c>
      <c r="DB28" s="107">
        <v>46117.228989973853</v>
      </c>
      <c r="DC28" s="107">
        <v>47598.501305966907</v>
      </c>
      <c r="DD28" s="107">
        <v>47741.113243065025</v>
      </c>
      <c r="DE28" s="107">
        <v>47257.609319000592</v>
      </c>
      <c r="DF28" s="107">
        <v>47329.801719777046</v>
      </c>
      <c r="DG28" s="107">
        <v>47625.066106218343</v>
      </c>
      <c r="DH28" s="107">
        <v>46911.235234127555</v>
      </c>
      <c r="DI28" s="107">
        <v>47036.969016300645</v>
      </c>
      <c r="DJ28" s="107">
        <v>47278.814498436652</v>
      </c>
      <c r="DK28" s="107">
        <v>47115.370241662873</v>
      </c>
      <c r="DL28" s="107">
        <v>51339.597348372612</v>
      </c>
      <c r="DM28" s="107">
        <v>51505.909860107364</v>
      </c>
      <c r="DN28" s="107">
        <v>433040.93615598918</v>
      </c>
      <c r="DO28" s="107">
        <v>433401.89680865419</v>
      </c>
      <c r="DP28" s="107">
        <v>434638.89982719999</v>
      </c>
      <c r="DQ28" s="107">
        <v>433216.21978264721</v>
      </c>
      <c r="DR28" s="107">
        <v>433313.32542137522</v>
      </c>
      <c r="DS28" s="107">
        <v>434042.16</v>
      </c>
      <c r="DT28" s="107">
        <v>435577.88</v>
      </c>
      <c r="DU28" s="107">
        <v>436396.04</v>
      </c>
      <c r="DV28" s="107">
        <v>434519.73817320005</v>
      </c>
      <c r="DW28" s="107">
        <v>434596.02557511721</v>
      </c>
      <c r="DX28" s="107">
        <v>438242.1</v>
      </c>
      <c r="DY28" s="107">
        <v>440290.00760000001</v>
      </c>
      <c r="DZ28" s="107">
        <v>439513.895624</v>
      </c>
      <c r="EA28" s="107">
        <v>439863.94200000004</v>
      </c>
      <c r="EB28" s="107">
        <v>199463.62080414803</v>
      </c>
      <c r="EC28" s="107">
        <v>200531.94265839702</v>
      </c>
      <c r="ED28" s="107">
        <v>201600.26451220381</v>
      </c>
      <c r="EE28" s="107">
        <v>203545.34608975166</v>
      </c>
      <c r="EF28" s="107">
        <v>205917.90829487069</v>
      </c>
      <c r="EG28" s="107">
        <v>202018.93148644234</v>
      </c>
      <c r="EH28" s="107">
        <v>203075.25844979269</v>
      </c>
      <c r="EI28" s="107">
        <v>203577.8828584732</v>
      </c>
      <c r="EJ28" s="107">
        <v>202439.02936541344</v>
      </c>
      <c r="EK28" s="107">
        <v>202158.61399084001</v>
      </c>
      <c r="EL28" s="107">
        <v>201652.28</v>
      </c>
      <c r="EM28" s="107">
        <v>203423.83653885999</v>
      </c>
      <c r="EN28" s="107">
        <v>205100.26026064405</v>
      </c>
      <c r="EO28" s="107">
        <v>205181.83</v>
      </c>
      <c r="EP28" s="107">
        <v>194630.49106672243</v>
      </c>
      <c r="EQ28" s="107">
        <v>195465.24069154978</v>
      </c>
      <c r="ER28" s="107">
        <v>196360.88792207703</v>
      </c>
      <c r="ES28" s="107">
        <v>198954.66359498043</v>
      </c>
      <c r="ET28" s="107">
        <v>201209.69797591248</v>
      </c>
      <c r="EU28" s="107">
        <v>201330.58359615726</v>
      </c>
      <c r="EV28" s="107">
        <v>203680.31904203066</v>
      </c>
      <c r="EW28" s="107">
        <v>202045.84280412446</v>
      </c>
      <c r="EX28" s="107">
        <v>208634.24797102256</v>
      </c>
      <c r="EY28" s="107">
        <v>205431.81149641523</v>
      </c>
      <c r="EZ28" s="107">
        <v>210327.7032810128</v>
      </c>
      <c r="FA28" s="107">
        <v>209653.86496712378</v>
      </c>
      <c r="FB28" s="107">
        <v>204819.05</v>
      </c>
      <c r="FC28" s="107">
        <v>203524.64658902181</v>
      </c>
      <c r="FD28" s="107">
        <v>96997.590000000011</v>
      </c>
      <c r="FE28" s="107">
        <v>96997.590000000011</v>
      </c>
      <c r="FF28" s="107">
        <v>96997.590000000011</v>
      </c>
      <c r="FG28" s="107">
        <v>96931.47</v>
      </c>
      <c r="FH28" s="107">
        <v>98747.398000000001</v>
      </c>
      <c r="FI28" s="107">
        <v>99687.459000000003</v>
      </c>
      <c r="FJ28" s="107">
        <v>100341.16699999999</v>
      </c>
      <c r="FK28" s="107">
        <v>100667.928</v>
      </c>
      <c r="FL28" s="107">
        <v>101187.4526</v>
      </c>
      <c r="FM28" s="107">
        <v>101667.87363599999</v>
      </c>
      <c r="FN28" s="107">
        <v>102302.29891300001</v>
      </c>
      <c r="FO28" s="107">
        <v>103415.850788</v>
      </c>
      <c r="FP28" s="107">
        <v>105173.41147599998</v>
      </c>
      <c r="FQ28" s="107">
        <v>106049.30033399999</v>
      </c>
      <c r="FR28" s="107">
        <v>87030.67</v>
      </c>
      <c r="FS28" s="107">
        <v>88019.839999999997</v>
      </c>
      <c r="FT28" s="107">
        <v>90153.049999999988</v>
      </c>
      <c r="FU28" s="107">
        <v>88860.93</v>
      </c>
      <c r="FV28" s="107">
        <v>92814.62</v>
      </c>
      <c r="FW28" s="107">
        <v>93763.02</v>
      </c>
      <c r="FX28" s="107">
        <v>97849.73000000001</v>
      </c>
      <c r="FY28" s="107">
        <v>95807.513999999996</v>
      </c>
      <c r="FZ28" s="107">
        <v>100519.00660930722</v>
      </c>
      <c r="GA28" s="107">
        <v>100627.45524548143</v>
      </c>
      <c r="GB28" s="107">
        <v>99486.860830015023</v>
      </c>
      <c r="GC28" s="107">
        <v>99066.911200000002</v>
      </c>
      <c r="GD28" s="107">
        <v>99663.033171108924</v>
      </c>
      <c r="GE28" s="107">
        <v>99740.511270000003</v>
      </c>
    </row>
    <row r="29" spans="3:187" s="2" customFormat="1" x14ac:dyDescent="0.35">
      <c r="C29" s="106"/>
      <c r="D29" s="106" t="s">
        <v>15</v>
      </c>
      <c r="E29" s="106" t="s">
        <v>14</v>
      </c>
      <c r="F29" s="107">
        <v>8639.0433985344753</v>
      </c>
      <c r="G29" s="107">
        <v>8783.5101808252839</v>
      </c>
      <c r="H29" s="107">
        <v>9005.875008807534</v>
      </c>
      <c r="I29" s="107">
        <v>9261.0386222647503</v>
      </c>
      <c r="J29" s="107">
        <v>9522.3733254344606</v>
      </c>
      <c r="K29" s="107">
        <v>9808.2940336609026</v>
      </c>
      <c r="L29" s="107">
        <v>10242.268627096844</v>
      </c>
      <c r="M29" s="107">
        <v>10545.250611207492</v>
      </c>
      <c r="N29" s="107">
        <v>11593.354152631324</v>
      </c>
      <c r="O29" s="107">
        <v>11770.591030838388</v>
      </c>
      <c r="P29" s="107">
        <v>11906.969083963755</v>
      </c>
      <c r="Q29" s="107">
        <v>12041.324000000001</v>
      </c>
      <c r="R29" s="107">
        <v>12171.701589966568</v>
      </c>
      <c r="S29" s="107">
        <v>12338.879965209791</v>
      </c>
      <c r="T29" s="107">
        <v>160125.99350509001</v>
      </c>
      <c r="U29" s="107">
        <v>161155.18111656999</v>
      </c>
      <c r="V29" s="107">
        <v>161019.70945293002</v>
      </c>
      <c r="W29" s="107">
        <v>159032.38039023001</v>
      </c>
      <c r="X29" s="107">
        <v>163422.75309581001</v>
      </c>
      <c r="Y29" s="107">
        <v>166901.89598393999</v>
      </c>
      <c r="Z29" s="107">
        <v>170513.38132731998</v>
      </c>
      <c r="AA29" s="107">
        <v>175190.06419718999</v>
      </c>
      <c r="AB29" s="107">
        <v>182680.57028217</v>
      </c>
      <c r="AC29" s="107">
        <v>173152.92008825392</v>
      </c>
      <c r="AD29" s="107">
        <v>180033.01305805522</v>
      </c>
      <c r="AE29" s="107">
        <v>183648.65578813828</v>
      </c>
      <c r="AF29" s="107">
        <v>179711.66099999999</v>
      </c>
      <c r="AG29" s="107">
        <v>177005.174</v>
      </c>
      <c r="AH29" s="107">
        <v>8302.5464017659997</v>
      </c>
      <c r="AI29" s="107">
        <v>8751.9325211960004</v>
      </c>
      <c r="AJ29" s="107">
        <v>9045.6616350999993</v>
      </c>
      <c r="AK29" s="107">
        <v>9217.7462212060018</v>
      </c>
      <c r="AL29" s="107">
        <v>9408.9829267599998</v>
      </c>
      <c r="AM29" s="107">
        <v>9831.2000000000007</v>
      </c>
      <c r="AN29" s="107">
        <v>10475.6</v>
      </c>
      <c r="AO29" s="107">
        <v>10642.4</v>
      </c>
      <c r="AP29" s="107">
        <v>11017.004272099999</v>
      </c>
      <c r="AQ29" s="107">
        <v>11161.336988000001</v>
      </c>
      <c r="AR29" s="107">
        <v>11555.64</v>
      </c>
      <c r="AS29" s="107">
        <v>11609.838</v>
      </c>
      <c r="AT29" s="107">
        <v>11478.084546</v>
      </c>
      <c r="AU29" s="107">
        <v>11485.364</v>
      </c>
      <c r="AV29" s="107">
        <v>28776.883775369999</v>
      </c>
      <c r="AW29" s="107">
        <v>31421.317635899999</v>
      </c>
      <c r="AX29" s="107">
        <v>33628.608799410002</v>
      </c>
      <c r="AY29" s="107">
        <v>35779.019110979993</v>
      </c>
      <c r="AZ29" s="107">
        <v>36883.005437660002</v>
      </c>
      <c r="BA29" s="107">
        <v>39143.7225674</v>
      </c>
      <c r="BB29" s="107">
        <v>44125.279245420003</v>
      </c>
      <c r="BC29" s="107">
        <v>47963.77713088</v>
      </c>
      <c r="BD29" s="107">
        <v>51899.115297600001</v>
      </c>
      <c r="BE29" s="107">
        <v>53850.085308575042</v>
      </c>
      <c r="BF29" s="107">
        <v>55149.796966000009</v>
      </c>
      <c r="BG29" s="107">
        <v>58151.240966589074</v>
      </c>
      <c r="BH29" s="107">
        <v>59763.94027443853</v>
      </c>
      <c r="BI29" s="107">
        <v>62577.793472880978</v>
      </c>
      <c r="BJ29" s="107">
        <v>43547.388968273081</v>
      </c>
      <c r="BK29" s="107">
        <v>49295.347501933604</v>
      </c>
      <c r="BL29" s="107">
        <v>55841.26084750364</v>
      </c>
      <c r="BM29" s="107">
        <v>59556.382657503636</v>
      </c>
      <c r="BN29" s="107">
        <v>63144.477744578602</v>
      </c>
      <c r="BO29" s="107">
        <v>67820.195219287009</v>
      </c>
      <c r="BP29" s="107">
        <v>69346.522563655279</v>
      </c>
      <c r="BQ29" s="107">
        <v>71324.602519291962</v>
      </c>
      <c r="BR29" s="107">
        <v>75295.836928097066</v>
      </c>
      <c r="BS29" s="107">
        <v>77970.168677226</v>
      </c>
      <c r="BT29" s="107">
        <v>78570.838586226004</v>
      </c>
      <c r="BU29" s="107">
        <v>79818.918755270002</v>
      </c>
      <c r="BV29" s="107">
        <v>80557.290617027596</v>
      </c>
      <c r="BW29" s="107">
        <v>80860.606</v>
      </c>
      <c r="BX29" s="107">
        <v>9806.8052019999996</v>
      </c>
      <c r="BY29" s="107">
        <v>10799.359343999999</v>
      </c>
      <c r="BZ29" s="107">
        <v>12131.96926</v>
      </c>
      <c r="CA29" s="107">
        <v>13198.509571999999</v>
      </c>
      <c r="CB29" s="107">
        <v>14535.797414000001</v>
      </c>
      <c r="CC29" s="107">
        <v>15417.069712</v>
      </c>
      <c r="CD29" s="107">
        <v>16181.972421</v>
      </c>
      <c r="CE29" s="107">
        <v>16705.040078000002</v>
      </c>
      <c r="CF29" s="107">
        <v>17323.417554</v>
      </c>
      <c r="CG29" s="107">
        <v>18126.967841999998</v>
      </c>
      <c r="CH29" s="107">
        <v>18616.316290228515</v>
      </c>
      <c r="CI29" s="107">
        <v>19508.58235364782</v>
      </c>
      <c r="CJ29" s="107">
        <v>19043.873536331939</v>
      </c>
      <c r="CK29" s="107">
        <v>19292.058321500004</v>
      </c>
      <c r="CL29" s="107">
        <v>12445.655221049999</v>
      </c>
      <c r="CM29" s="107">
        <v>14319.472694460001</v>
      </c>
      <c r="CN29" s="107">
        <v>9461.951664799999</v>
      </c>
      <c r="CO29" s="107">
        <v>11030.608813140001</v>
      </c>
      <c r="CP29" s="107">
        <v>12056.547973819999</v>
      </c>
      <c r="CQ29" s="107">
        <v>13939.590964739999</v>
      </c>
      <c r="CR29" s="107">
        <v>15604.853893330002</v>
      </c>
      <c r="CS29" s="107">
        <v>17049.10952795</v>
      </c>
      <c r="CT29" s="107">
        <v>18888.510049474997</v>
      </c>
      <c r="CU29" s="107">
        <v>20060.998377501353</v>
      </c>
      <c r="CV29" s="107">
        <v>20402.49285129306</v>
      </c>
      <c r="CW29" s="107">
        <v>20958.483368236692</v>
      </c>
      <c r="CX29" s="107">
        <v>21386.147818927144</v>
      </c>
      <c r="CY29" s="107">
        <v>21762.056984070361</v>
      </c>
      <c r="CZ29" s="107">
        <v>7741.3366514648906</v>
      </c>
      <c r="DA29" s="107">
        <v>7816.2117530760515</v>
      </c>
      <c r="DB29" s="107">
        <v>8321.5204996243265</v>
      </c>
      <c r="DC29" s="107">
        <v>8596.2708746607786</v>
      </c>
      <c r="DD29" s="107">
        <v>8897.870394640051</v>
      </c>
      <c r="DE29" s="107">
        <v>9255.9789809954727</v>
      </c>
      <c r="DF29" s="107">
        <v>9745.9115065183505</v>
      </c>
      <c r="DG29" s="107">
        <v>10045.034257861151</v>
      </c>
      <c r="DH29" s="107">
        <v>10510.062990348641</v>
      </c>
      <c r="DI29" s="107">
        <v>11125.397480616281</v>
      </c>
      <c r="DJ29" s="107">
        <v>11447.534849351714</v>
      </c>
      <c r="DK29" s="107">
        <v>11876.842908132201</v>
      </c>
      <c r="DL29" s="107">
        <v>13044.077841167546</v>
      </c>
      <c r="DM29" s="107">
        <v>13657.59703663136</v>
      </c>
      <c r="DN29" s="107">
        <v>8427.9442803031998</v>
      </c>
      <c r="DO29" s="107">
        <v>8871.1844657195998</v>
      </c>
      <c r="DP29" s="107">
        <v>8944.9106948612007</v>
      </c>
      <c r="DQ29" s="107">
        <v>11579.778856474801</v>
      </c>
      <c r="DR29" s="107">
        <v>12953.6704825424</v>
      </c>
      <c r="DS29" s="107">
        <v>12007.4</v>
      </c>
      <c r="DT29" s="107">
        <v>12032.6</v>
      </c>
      <c r="DU29" s="107">
        <v>12719.08</v>
      </c>
      <c r="DV29" s="109">
        <v>13265.887135999999</v>
      </c>
      <c r="DW29" s="107">
        <v>14339.967782000002</v>
      </c>
      <c r="DX29" s="107">
        <v>14933.872000000001</v>
      </c>
      <c r="DY29" s="107">
        <v>15909.2364</v>
      </c>
      <c r="DZ29" s="107">
        <v>16701.6104108</v>
      </c>
      <c r="EA29" s="107">
        <v>17943.7804</v>
      </c>
      <c r="EB29" s="107">
        <v>22392.324078240155</v>
      </c>
      <c r="EC29" s="107">
        <v>23163.095182201952</v>
      </c>
      <c r="ED29" s="107">
        <v>23933.866286009172</v>
      </c>
      <c r="EE29" s="107">
        <v>25238.349353591449</v>
      </c>
      <c r="EF29" s="107">
        <v>25798.474905738105</v>
      </c>
      <c r="EG29" s="107">
        <v>25373.075487495989</v>
      </c>
      <c r="EH29" s="107">
        <v>26710.922403416182</v>
      </c>
      <c r="EI29" s="107">
        <v>27019.0355800916</v>
      </c>
      <c r="EJ29" s="107">
        <v>27511.137921216912</v>
      </c>
      <c r="EK29" s="107">
        <v>28099.87693486</v>
      </c>
      <c r="EL29" s="107">
        <v>28556.179999999997</v>
      </c>
      <c r="EM29" s="107">
        <v>28792.699224299999</v>
      </c>
      <c r="EN29" s="107">
        <v>29372.130984876756</v>
      </c>
      <c r="EO29" s="107">
        <v>30034.069000000003</v>
      </c>
      <c r="EP29" s="107">
        <v>14064.178801419703</v>
      </c>
      <c r="EQ29" s="107">
        <v>15149.108587224431</v>
      </c>
      <c r="ER29" s="107">
        <v>15594.762998434511</v>
      </c>
      <c r="ES29" s="107">
        <v>16720.006212994362</v>
      </c>
      <c r="ET29" s="107">
        <v>17405.300197856282</v>
      </c>
      <c r="EU29" s="107">
        <v>18204.18949602843</v>
      </c>
      <c r="EV29" s="107">
        <v>19261.483942312603</v>
      </c>
      <c r="EW29" s="107">
        <v>20271.301190269602</v>
      </c>
      <c r="EX29" s="107">
        <v>21383.13213422833</v>
      </c>
      <c r="EY29" s="107">
        <v>22385.224850327733</v>
      </c>
      <c r="EZ29" s="107">
        <v>23497.874909517417</v>
      </c>
      <c r="FA29" s="107">
        <v>24834.107365371485</v>
      </c>
      <c r="FB29" s="107">
        <v>26656.8649</v>
      </c>
      <c r="FC29" s="107">
        <v>27640.586144325276</v>
      </c>
      <c r="FD29" s="107">
        <v>9677.4930000000004</v>
      </c>
      <c r="FE29" s="107">
        <v>9679.7529999999988</v>
      </c>
      <c r="FF29" s="107">
        <v>9679.7529999999988</v>
      </c>
      <c r="FG29" s="107">
        <v>10122.813</v>
      </c>
      <c r="FH29" s="107">
        <v>10487.999000000002</v>
      </c>
      <c r="FI29" s="107">
        <v>11084.817999999999</v>
      </c>
      <c r="FJ29" s="107">
        <v>11254.73</v>
      </c>
      <c r="FK29" s="107">
        <v>11310.740000000002</v>
      </c>
      <c r="FL29" s="107">
        <v>11698.561600000001</v>
      </c>
      <c r="FM29" s="107">
        <v>11774.544911999999</v>
      </c>
      <c r="FN29" s="107">
        <v>11942.852430000001</v>
      </c>
      <c r="FO29" s="107">
        <v>12012.117990000001</v>
      </c>
      <c r="FP29" s="107">
        <v>12154.355274000001</v>
      </c>
      <c r="FQ29" s="107">
        <v>12296.390148199871</v>
      </c>
      <c r="FR29" s="107">
        <v>9129.9730000000018</v>
      </c>
      <c r="FS29" s="107">
        <v>9515.4220000000005</v>
      </c>
      <c r="FT29" s="107">
        <v>10058.644999999999</v>
      </c>
      <c r="FU29" s="107">
        <v>10142.206</v>
      </c>
      <c r="FV29" s="107">
        <v>10604.732</v>
      </c>
      <c r="FW29" s="107">
        <v>11096.473999999998</v>
      </c>
      <c r="FX29" s="107">
        <v>11332.956</v>
      </c>
      <c r="FY29" s="107">
        <v>11762.09</v>
      </c>
      <c r="FZ29" s="107">
        <v>11915.10601393415</v>
      </c>
      <c r="GA29" s="107">
        <v>12277.168828405385</v>
      </c>
      <c r="GB29" s="107">
        <v>12388.871038834232</v>
      </c>
      <c r="GC29" s="107">
        <v>13059.985199999999</v>
      </c>
      <c r="GD29" s="107">
        <v>13174.478585613386</v>
      </c>
      <c r="GE29" s="107">
        <v>13454.510690000001</v>
      </c>
    </row>
    <row r="30" spans="3:187" s="2" customFormat="1" x14ac:dyDescent="0.35">
      <c r="C30" s="106"/>
      <c r="D30" s="106" t="s">
        <v>16</v>
      </c>
      <c r="E30" s="106" t="s">
        <v>17</v>
      </c>
      <c r="F30" s="107">
        <v>3025</v>
      </c>
      <c r="G30" s="107">
        <v>3095</v>
      </c>
      <c r="H30" s="107">
        <v>3159</v>
      </c>
      <c r="I30" s="107">
        <v>3245</v>
      </c>
      <c r="J30" s="107">
        <v>3300</v>
      </c>
      <c r="K30" s="107">
        <v>3389</v>
      </c>
      <c r="L30" s="107">
        <v>3411</v>
      </c>
      <c r="M30" s="107">
        <v>3478.4</v>
      </c>
      <c r="N30" s="107">
        <v>3578.0740000000001</v>
      </c>
      <c r="O30" s="107">
        <v>3629.0149999999999</v>
      </c>
      <c r="P30" s="107">
        <v>3661.3710000000001</v>
      </c>
      <c r="Q30" s="107">
        <v>3680.2170000000001</v>
      </c>
      <c r="R30" s="107">
        <v>3725</v>
      </c>
      <c r="S30" s="107">
        <v>3848.7649999999999</v>
      </c>
      <c r="T30" s="107">
        <v>31958.094309790002</v>
      </c>
      <c r="U30" s="107">
        <v>33084.875131709996</v>
      </c>
      <c r="V30" s="107">
        <v>34151.69336143</v>
      </c>
      <c r="W30" s="107">
        <v>35456.214680179997</v>
      </c>
      <c r="X30" s="107">
        <v>36761.735998939999</v>
      </c>
      <c r="Y30" s="107">
        <v>37517.344463289999</v>
      </c>
      <c r="Z30" s="107">
        <v>38597.714546889998</v>
      </c>
      <c r="AA30" s="107">
        <v>39695</v>
      </c>
      <c r="AB30" s="107">
        <v>40828.44</v>
      </c>
      <c r="AC30" s="107">
        <v>41252.409</v>
      </c>
      <c r="AD30" s="107">
        <v>41526.663</v>
      </c>
      <c r="AE30" s="107">
        <v>39727.641000000003</v>
      </c>
      <c r="AF30" s="107">
        <v>40403</v>
      </c>
      <c r="AG30" s="107">
        <v>40380</v>
      </c>
      <c r="AH30" s="107">
        <v>5912.1100000000006</v>
      </c>
      <c r="AI30" s="107">
        <v>5992.46</v>
      </c>
      <c r="AJ30" s="107">
        <v>6217.3099999999995</v>
      </c>
      <c r="AK30" s="107">
        <v>6295.4400000000005</v>
      </c>
      <c r="AL30" s="107">
        <v>6503.29</v>
      </c>
      <c r="AM30" s="107">
        <v>6604.49</v>
      </c>
      <c r="AN30" s="107">
        <v>6707.91</v>
      </c>
      <c r="AO30" s="107">
        <v>6820.51</v>
      </c>
      <c r="AP30" s="107">
        <v>6997.8899999999994</v>
      </c>
      <c r="AQ30" s="107">
        <v>7029.6</v>
      </c>
      <c r="AR30" s="107">
        <v>7122</v>
      </c>
      <c r="AS30" s="107">
        <v>7110.04</v>
      </c>
      <c r="AT30" s="107">
        <v>7166.91</v>
      </c>
      <c r="AU30" s="107">
        <v>7265.46</v>
      </c>
      <c r="AV30" s="107">
        <v>19159.945</v>
      </c>
      <c r="AW30" s="107">
        <v>20563.017</v>
      </c>
      <c r="AX30" s="107">
        <v>21282.077000000001</v>
      </c>
      <c r="AY30" s="107">
        <v>21898.857</v>
      </c>
      <c r="AZ30" s="107">
        <v>22587.909</v>
      </c>
      <c r="BA30" s="107">
        <v>22861.43</v>
      </c>
      <c r="BB30" s="107">
        <v>23573.559000000001</v>
      </c>
      <c r="BC30" s="107">
        <v>24343.163</v>
      </c>
      <c r="BD30" s="107">
        <v>24793.402999999998</v>
      </c>
      <c r="BE30" s="107">
        <v>24793.731</v>
      </c>
      <c r="BF30" s="107">
        <v>25176.856</v>
      </c>
      <c r="BG30" s="107">
        <v>25326.802</v>
      </c>
      <c r="BH30" s="107">
        <v>25676.953000000001</v>
      </c>
      <c r="BI30" s="107">
        <v>25856.748500000002</v>
      </c>
      <c r="BJ30" s="107">
        <v>25804.399970409999</v>
      </c>
      <c r="BK30" s="107">
        <v>27928.99996316</v>
      </c>
      <c r="BL30" s="107">
        <v>29027.79996049</v>
      </c>
      <c r="BM30" s="107">
        <v>30140.39996278</v>
      </c>
      <c r="BN30" s="107">
        <v>31001.7999624</v>
      </c>
      <c r="BO30" s="107">
        <v>32046.099969260002</v>
      </c>
      <c r="BP30" s="107">
        <v>32813.699960869999</v>
      </c>
      <c r="BQ30" s="107">
        <v>33351.299960869997</v>
      </c>
      <c r="BR30" s="107">
        <v>34058.281000000003</v>
      </c>
      <c r="BS30" s="107">
        <v>35203.376000000004</v>
      </c>
      <c r="BT30" s="107">
        <v>35649.19200114</v>
      </c>
      <c r="BU30" s="107">
        <v>36127.738023650003</v>
      </c>
      <c r="BV30" s="107">
        <v>36361.477826512099</v>
      </c>
      <c r="BW30" s="107">
        <v>36727</v>
      </c>
      <c r="BX30" s="107">
        <v>13474.203</v>
      </c>
      <c r="BY30" s="107">
        <v>13884.902999999998</v>
      </c>
      <c r="BZ30" s="107">
        <v>13994.891</v>
      </c>
      <c r="CA30" s="107">
        <v>14130.690999999999</v>
      </c>
      <c r="CB30" s="107">
        <v>14907.521000000001</v>
      </c>
      <c r="CC30" s="107">
        <v>15363.471</v>
      </c>
      <c r="CD30" s="107">
        <v>16014.411</v>
      </c>
      <c r="CE30" s="107">
        <v>16553.133000000002</v>
      </c>
      <c r="CF30" s="109">
        <v>17655.125</v>
      </c>
      <c r="CG30" s="109">
        <v>17751.260999999999</v>
      </c>
      <c r="CH30" s="109">
        <v>18429.554</v>
      </c>
      <c r="CI30" s="109">
        <v>18811.401000000002</v>
      </c>
      <c r="CJ30" s="109">
        <v>18909.72</v>
      </c>
      <c r="CK30" s="109">
        <v>18969.221000000001</v>
      </c>
      <c r="CL30" s="109">
        <v>16019.808999999999</v>
      </c>
      <c r="CM30" s="109">
        <v>17194.629000000001</v>
      </c>
      <c r="CN30" s="109">
        <v>18301.537499999999</v>
      </c>
      <c r="CO30" s="109">
        <v>18853.002999999997</v>
      </c>
      <c r="CP30" s="109">
        <v>19846.777000000002</v>
      </c>
      <c r="CQ30" s="109">
        <v>20162.110999999997</v>
      </c>
      <c r="CR30" s="109">
        <v>20508.110999999997</v>
      </c>
      <c r="CS30" s="109">
        <v>20606.610999999997</v>
      </c>
      <c r="CT30" s="107">
        <v>20583.061000000002</v>
      </c>
      <c r="CU30" s="107">
        <v>20958.561000000002</v>
      </c>
      <c r="CV30" s="107">
        <v>21212.864500000003</v>
      </c>
      <c r="CW30" s="107">
        <v>21342.279000000002</v>
      </c>
      <c r="CX30" s="107">
        <v>21490.144500000002</v>
      </c>
      <c r="CY30" s="107">
        <v>22027.109</v>
      </c>
      <c r="CZ30" s="107">
        <v>3299.6099999999997</v>
      </c>
      <c r="DA30" s="107">
        <v>3322.4364999999998</v>
      </c>
      <c r="DB30" s="107">
        <v>3531.2629999999999</v>
      </c>
      <c r="DC30" s="107">
        <v>3679.2860000000001</v>
      </c>
      <c r="DD30" s="107">
        <v>3647.4229999999998</v>
      </c>
      <c r="DE30" s="107">
        <v>3969.46</v>
      </c>
      <c r="DF30" s="107">
        <v>4017.4859999999999</v>
      </c>
      <c r="DG30" s="107">
        <v>4096.3490000000002</v>
      </c>
      <c r="DH30" s="107">
        <v>4171.43</v>
      </c>
      <c r="DI30" s="107">
        <v>4403</v>
      </c>
      <c r="DJ30" s="107">
        <v>4468.7800000000007</v>
      </c>
      <c r="DK30" s="107">
        <v>4490.3989999999994</v>
      </c>
      <c r="DL30" s="107">
        <v>4607</v>
      </c>
      <c r="DM30" s="107">
        <v>4710.7950000000001</v>
      </c>
      <c r="DN30" s="107">
        <v>7892.0730000000003</v>
      </c>
      <c r="DO30" s="107">
        <v>8166.0036811300006</v>
      </c>
      <c r="DP30" s="107">
        <v>8513.232</v>
      </c>
      <c r="DQ30" s="107">
        <v>8744.8450000000012</v>
      </c>
      <c r="DR30" s="107">
        <v>8973.5139999999992</v>
      </c>
      <c r="DS30" s="107">
        <v>9208.7740000000013</v>
      </c>
      <c r="DT30" s="107">
        <v>9464.1719999999987</v>
      </c>
      <c r="DU30" s="107">
        <v>9795.3270000000011</v>
      </c>
      <c r="DV30" s="107">
        <v>10106.59</v>
      </c>
      <c r="DW30" s="107">
        <v>10205.43</v>
      </c>
      <c r="DX30" s="107">
        <v>10416</v>
      </c>
      <c r="DY30" s="107">
        <v>10715.23</v>
      </c>
      <c r="DZ30" s="107">
        <v>10964.749</v>
      </c>
      <c r="EA30" s="107">
        <v>11183.74</v>
      </c>
      <c r="EB30" s="107">
        <v>11112.16</v>
      </c>
      <c r="EC30" s="107">
        <v>11670.060000000001</v>
      </c>
      <c r="ED30" s="107">
        <v>11918.555</v>
      </c>
      <c r="EE30" s="107">
        <v>12270.805</v>
      </c>
      <c r="EF30" s="107">
        <v>12839.705</v>
      </c>
      <c r="EG30" s="107">
        <v>13193.69</v>
      </c>
      <c r="EH30" s="107">
        <v>13742.990000000002</v>
      </c>
      <c r="EI30" s="107">
        <v>14057.79</v>
      </c>
      <c r="EJ30" s="107">
        <v>14342.679</v>
      </c>
      <c r="EK30" s="107">
        <v>14610.155000000001</v>
      </c>
      <c r="EL30" s="107">
        <v>14736.8652</v>
      </c>
      <c r="EM30" s="107">
        <v>14799.0478</v>
      </c>
      <c r="EN30" s="107">
        <v>14934.82835</v>
      </c>
      <c r="EO30" s="107">
        <v>14982.476999999999</v>
      </c>
      <c r="EP30" s="107">
        <v>6625.2309999999998</v>
      </c>
      <c r="EQ30" s="107">
        <v>7046.08</v>
      </c>
      <c r="ER30" s="107">
        <v>7153.4579999999996</v>
      </c>
      <c r="ES30" s="107">
        <v>7938.7690000000002</v>
      </c>
      <c r="ET30" s="107">
        <v>7845.6940000000004</v>
      </c>
      <c r="EU30" s="107">
        <v>8211.0469999999987</v>
      </c>
      <c r="EV30" s="107">
        <v>8281.0550000000003</v>
      </c>
      <c r="EW30" s="107">
        <v>8474.7350000000006</v>
      </c>
      <c r="EX30" s="107">
        <v>8470.2330000000002</v>
      </c>
      <c r="EY30" s="107">
        <v>8698.9840000000004</v>
      </c>
      <c r="EZ30" s="107">
        <v>8961.6899999999987</v>
      </c>
      <c r="FA30" s="107">
        <v>9057.723</v>
      </c>
      <c r="FB30" s="107">
        <v>9340.33</v>
      </c>
      <c r="FC30" s="107">
        <v>9369.08</v>
      </c>
      <c r="FD30" s="107">
        <v>3217.8</v>
      </c>
      <c r="FE30" s="107">
        <v>3337.5</v>
      </c>
      <c r="FF30" s="107">
        <v>3500.2</v>
      </c>
      <c r="FG30" s="107">
        <v>3644.6</v>
      </c>
      <c r="FH30" s="107">
        <v>3802.5</v>
      </c>
      <c r="FI30" s="107">
        <v>3988.6</v>
      </c>
      <c r="FJ30" s="107">
        <v>4097.3</v>
      </c>
      <c r="FK30" s="107">
        <v>4129.6000000000004</v>
      </c>
      <c r="FL30" s="107">
        <v>4217.5630000000001</v>
      </c>
      <c r="FM30" s="107">
        <v>4277.9690000000001</v>
      </c>
      <c r="FN30" s="107">
        <v>4302.5779999999995</v>
      </c>
      <c r="FO30" s="107">
        <v>4390.4169999999995</v>
      </c>
      <c r="FP30" s="107">
        <v>4379.2250000000004</v>
      </c>
      <c r="FQ30" s="107">
        <v>4470</v>
      </c>
      <c r="FR30" s="107">
        <v>6198</v>
      </c>
      <c r="FS30" s="107">
        <v>6385</v>
      </c>
      <c r="FT30" s="107">
        <v>6585</v>
      </c>
      <c r="FU30" s="107">
        <v>6912</v>
      </c>
      <c r="FV30" s="107">
        <v>7148</v>
      </c>
      <c r="FW30" s="107">
        <v>7264</v>
      </c>
      <c r="FX30" s="107">
        <v>7605</v>
      </c>
      <c r="FY30" s="107">
        <v>7877</v>
      </c>
      <c r="FZ30" s="107">
        <v>7997.1180000000004</v>
      </c>
      <c r="GA30" s="107">
        <v>8044.8959999999997</v>
      </c>
      <c r="GB30" s="107">
        <v>8140.1580000000004</v>
      </c>
      <c r="GC30" s="107">
        <v>8308.9599999999991</v>
      </c>
      <c r="GD30" s="107">
        <v>8496.33</v>
      </c>
      <c r="GE30" s="107">
        <v>8610.9520000000011</v>
      </c>
    </row>
    <row r="31" spans="3:187" s="2" customFormat="1" x14ac:dyDescent="0.35">
      <c r="C31" s="106"/>
      <c r="D31" s="110" t="s">
        <v>26</v>
      </c>
      <c r="E31" s="106" t="s">
        <v>17</v>
      </c>
      <c r="F31" s="107">
        <v>1690.7</v>
      </c>
      <c r="G31" s="107">
        <v>1760.7</v>
      </c>
      <c r="H31" s="107">
        <v>1819.7</v>
      </c>
      <c r="I31" s="107">
        <v>1890.7</v>
      </c>
      <c r="J31" s="107">
        <v>1945.7</v>
      </c>
      <c r="K31" s="107">
        <v>1979.7</v>
      </c>
      <c r="L31" s="107">
        <v>2001.7</v>
      </c>
      <c r="M31" s="107">
        <v>2081.1</v>
      </c>
      <c r="N31" s="107">
        <v>2128.7739999999999</v>
      </c>
      <c r="O31" s="107">
        <v>2179.7149999999997</v>
      </c>
      <c r="P31" s="107">
        <v>2226.0709999999999</v>
      </c>
      <c r="Q31" s="107">
        <v>2229.9169999999999</v>
      </c>
      <c r="R31" s="107">
        <v>2274.6999999999998</v>
      </c>
      <c r="S31" s="107">
        <v>2398.4649999999997</v>
      </c>
      <c r="T31" s="107">
        <v>14313.597309790001</v>
      </c>
      <c r="U31" s="107">
        <v>14983.697521709999</v>
      </c>
      <c r="V31" s="107">
        <v>15450.88567143</v>
      </c>
      <c r="W31" s="107">
        <v>15789.574750180002</v>
      </c>
      <c r="X31" s="107">
        <v>16221.42951894</v>
      </c>
      <c r="Y31" s="107">
        <v>16208.550313289999</v>
      </c>
      <c r="Z31" s="107">
        <v>16576.521876890001</v>
      </c>
      <c r="AA31" s="107">
        <v>16565.10655</v>
      </c>
      <c r="AB31" s="107">
        <v>16936.440000000002</v>
      </c>
      <c r="AC31" s="107">
        <v>17201.409</v>
      </c>
      <c r="AD31" s="107">
        <v>17737.343608200001</v>
      </c>
      <c r="AE31" s="107">
        <v>17168.183293400001</v>
      </c>
      <c r="AF31" s="107">
        <v>17486</v>
      </c>
      <c r="AG31" s="107">
        <v>17818</v>
      </c>
      <c r="AH31" s="107">
        <v>3599.41</v>
      </c>
      <c r="AI31" s="107">
        <v>3644.66517393</v>
      </c>
      <c r="AJ31" s="107">
        <v>3891.0099999999998</v>
      </c>
      <c r="AK31" s="107">
        <v>3967.8889384600002</v>
      </c>
      <c r="AL31" s="107">
        <v>4047.99</v>
      </c>
      <c r="AM31" s="107">
        <v>4088.39</v>
      </c>
      <c r="AN31" s="107">
        <v>4142.01</v>
      </c>
      <c r="AO31" s="107">
        <v>4250.71</v>
      </c>
      <c r="AP31" s="107">
        <v>4341.49</v>
      </c>
      <c r="AQ31" s="107">
        <v>4429.3</v>
      </c>
      <c r="AR31" s="107">
        <v>4522</v>
      </c>
      <c r="AS31" s="107">
        <v>4617.7299999999996</v>
      </c>
      <c r="AT31" s="107">
        <v>4673.0427520000003</v>
      </c>
      <c r="AU31" s="107">
        <v>4826.8029999999999</v>
      </c>
      <c r="AV31" s="107">
        <v>8353.244999999999</v>
      </c>
      <c r="AW31" s="107">
        <v>8676.3169999999991</v>
      </c>
      <c r="AX31" s="107">
        <v>9014.8770000000004</v>
      </c>
      <c r="AY31" s="107">
        <v>9266.0069999999996</v>
      </c>
      <c r="AZ31" s="107">
        <v>9496.5589999999993</v>
      </c>
      <c r="BA31" s="107">
        <v>9755.93</v>
      </c>
      <c r="BB31" s="107">
        <v>9973.0589999999993</v>
      </c>
      <c r="BC31" s="107">
        <v>10189.263000000001</v>
      </c>
      <c r="BD31" s="107">
        <v>10428.803</v>
      </c>
      <c r="BE31" s="107">
        <v>10384.831</v>
      </c>
      <c r="BF31" s="107">
        <v>10876.155999999999</v>
      </c>
      <c r="BG31" s="107">
        <v>11062.101999999999</v>
      </c>
      <c r="BH31" s="107">
        <v>11377.252999999999</v>
      </c>
      <c r="BI31" s="107">
        <v>11734.54185333333</v>
      </c>
      <c r="BJ31" s="107">
        <v>11494</v>
      </c>
      <c r="BK31" s="107">
        <v>12305</v>
      </c>
      <c r="BL31" s="107">
        <v>13120</v>
      </c>
      <c r="BM31" s="107">
        <v>14056</v>
      </c>
      <c r="BN31" s="107">
        <v>14664.5</v>
      </c>
      <c r="BO31" s="107">
        <v>15115</v>
      </c>
      <c r="BP31" s="107">
        <v>15550</v>
      </c>
      <c r="BQ31" s="107">
        <v>15837.9</v>
      </c>
      <c r="BR31" s="107">
        <v>16084.081</v>
      </c>
      <c r="BS31" s="107">
        <v>16359.976000000001</v>
      </c>
      <c r="BT31" s="107">
        <v>16662.850720549999</v>
      </c>
      <c r="BU31" s="107">
        <v>17161</v>
      </c>
      <c r="BV31" s="107">
        <v>17546</v>
      </c>
      <c r="BW31" s="107">
        <v>17851</v>
      </c>
      <c r="BX31" s="107">
        <v>7766.8499999999995</v>
      </c>
      <c r="BY31" s="107">
        <v>7953.1489999999994</v>
      </c>
      <c r="BZ31" s="107">
        <v>8260.2849999999999</v>
      </c>
      <c r="CA31" s="107">
        <v>8488.0550000000003</v>
      </c>
      <c r="CB31" s="107">
        <v>8710.89</v>
      </c>
      <c r="CC31" s="107">
        <v>8738.2039999999997</v>
      </c>
      <c r="CD31" s="107">
        <v>8964.009</v>
      </c>
      <c r="CE31" s="107">
        <v>9340.0789999999997</v>
      </c>
      <c r="CF31" s="107">
        <v>9958.6849999999995</v>
      </c>
      <c r="CG31" s="107">
        <v>10156.624716799999</v>
      </c>
      <c r="CH31" s="107">
        <v>10542.16260786</v>
      </c>
      <c r="CI31" s="107">
        <v>11227.281000000001</v>
      </c>
      <c r="CJ31" s="107">
        <v>11523.411608222219</v>
      </c>
      <c r="CK31" s="107">
        <v>11593.851000000001</v>
      </c>
      <c r="CL31" s="107">
        <v>8211.0429999999997</v>
      </c>
      <c r="CM31" s="107">
        <v>8676.4419999999991</v>
      </c>
      <c r="CN31" s="107">
        <v>9125.6545000000006</v>
      </c>
      <c r="CO31" s="107">
        <v>9514.8759999999984</v>
      </c>
      <c r="CP31" s="107">
        <v>9918.3040000000001</v>
      </c>
      <c r="CQ31" s="107">
        <v>10316.6855</v>
      </c>
      <c r="CR31" s="107">
        <v>10674.056</v>
      </c>
      <c r="CS31" s="107">
        <v>11151.913</v>
      </c>
      <c r="CT31" s="107">
        <v>12078.278</v>
      </c>
      <c r="CU31" s="107">
        <v>10390.044</v>
      </c>
      <c r="CV31" s="107">
        <v>10786.7245</v>
      </c>
      <c r="CW31" s="107">
        <v>10756.05503</v>
      </c>
      <c r="CX31" s="107">
        <v>10862.2675</v>
      </c>
      <c r="CY31" s="107">
        <v>11166.906000000001</v>
      </c>
      <c r="CZ31" s="107">
        <v>1997.7426480199999</v>
      </c>
      <c r="DA31" s="107">
        <v>2044.84066489</v>
      </c>
      <c r="DB31" s="107">
        <v>2218.7505555499997</v>
      </c>
      <c r="DC31" s="107">
        <v>2327.3675111100001</v>
      </c>
      <c r="DD31" s="107">
        <v>2288.2424222199998</v>
      </c>
      <c r="DE31" s="107">
        <v>2567.1729444399998</v>
      </c>
      <c r="DF31" s="107">
        <v>2580.7885888800001</v>
      </c>
      <c r="DG31" s="107">
        <v>2658.10126666</v>
      </c>
      <c r="DH31" s="107">
        <v>2716.39128888</v>
      </c>
      <c r="DI31" s="107">
        <v>2790.9850000000001</v>
      </c>
      <c r="DJ31" s="107">
        <v>2851.7233045800003</v>
      </c>
      <c r="DK31" s="107">
        <v>2897.7370223499997</v>
      </c>
      <c r="DL31" s="107">
        <v>2951.2948724192902</v>
      </c>
      <c r="DM31" s="107">
        <v>3054.3317300000003</v>
      </c>
      <c r="DN31" s="107">
        <v>5639.2730000000001</v>
      </c>
      <c r="DO31" s="107">
        <v>5816.3036811300008</v>
      </c>
      <c r="DP31" s="107">
        <v>6058.6319999999996</v>
      </c>
      <c r="DQ31" s="107">
        <v>6332.6450000000004</v>
      </c>
      <c r="DR31" s="107">
        <v>6536.6140000000005</v>
      </c>
      <c r="DS31" s="107">
        <v>6639.3740000000007</v>
      </c>
      <c r="DT31" s="107">
        <v>6791.6719999999996</v>
      </c>
      <c r="DU31" s="107">
        <v>6992.4270000000006</v>
      </c>
      <c r="DV31" s="107">
        <v>7146.79</v>
      </c>
      <c r="DW31" s="107">
        <v>7301.0300000000007</v>
      </c>
      <c r="DX31" s="107">
        <v>7463</v>
      </c>
      <c r="DY31" s="107">
        <v>7912.5199999999995</v>
      </c>
      <c r="DZ31" s="107">
        <v>8098.2551919999996</v>
      </c>
      <c r="EA31" s="107">
        <v>8298.6859999999997</v>
      </c>
      <c r="EB31" s="107">
        <v>7197.8</v>
      </c>
      <c r="EC31" s="107">
        <v>7612.9000000000005</v>
      </c>
      <c r="ED31" s="107">
        <v>7878.8</v>
      </c>
      <c r="EE31" s="107">
        <v>8100.5999999999995</v>
      </c>
      <c r="EF31" s="107">
        <v>8434.7999999999993</v>
      </c>
      <c r="EG31" s="107">
        <v>8800.7999999999993</v>
      </c>
      <c r="EH31" s="107">
        <v>9088.6</v>
      </c>
      <c r="EI31" s="107">
        <v>9264.3000000000011</v>
      </c>
      <c r="EJ31" s="107">
        <v>9440.3889999999992</v>
      </c>
      <c r="EK31" s="107">
        <v>9635.8074683400009</v>
      </c>
      <c r="EL31" s="107">
        <v>9719.9234125000003</v>
      </c>
      <c r="EM31" s="107">
        <v>9795.1777999999995</v>
      </c>
      <c r="EN31" s="107">
        <v>9938.8475179999987</v>
      </c>
      <c r="EO31" s="107">
        <v>9963.3224199999986</v>
      </c>
      <c r="EP31" s="107">
        <v>4216.7359999999999</v>
      </c>
      <c r="EQ31" s="107">
        <v>4593.8689999999997</v>
      </c>
      <c r="ER31" s="107">
        <v>4637.2469999999994</v>
      </c>
      <c r="ES31" s="107">
        <v>5266.674</v>
      </c>
      <c r="ET31" s="107">
        <v>5040.2240000000002</v>
      </c>
      <c r="EU31" s="107">
        <v>5371.5759999999991</v>
      </c>
      <c r="EV31" s="107">
        <v>5359.6230000000005</v>
      </c>
      <c r="EW31" s="107">
        <v>5467.7809999999999</v>
      </c>
      <c r="EX31" s="107">
        <v>5595.6460000000006</v>
      </c>
      <c r="EY31" s="107">
        <v>5627.51</v>
      </c>
      <c r="EZ31" s="107">
        <v>5841.2133333299998</v>
      </c>
      <c r="FA31" s="107">
        <v>5904.5313333300001</v>
      </c>
      <c r="FB31" s="107">
        <v>6187.9298799999997</v>
      </c>
      <c r="FC31" s="107">
        <v>6365.9394400000001</v>
      </c>
      <c r="FD31" s="107">
        <v>1331.6659999999999</v>
      </c>
      <c r="FE31" s="107">
        <v>2292.0510000000004</v>
      </c>
      <c r="FF31" s="107">
        <v>2745.819</v>
      </c>
      <c r="FG31" s="107">
        <v>3314.5809999999997</v>
      </c>
      <c r="FH31" s="107">
        <v>3370.5769999999998</v>
      </c>
      <c r="FI31" s="107">
        <v>3425.1439999999998</v>
      </c>
      <c r="FJ31" s="107">
        <v>3571.8440000000001</v>
      </c>
      <c r="FK31" s="107">
        <v>3596.2370000000001</v>
      </c>
      <c r="FL31" s="107">
        <v>3738.913</v>
      </c>
      <c r="FM31" s="107">
        <v>3789.7449999999999</v>
      </c>
      <c r="FN31" s="107">
        <v>3820.165</v>
      </c>
      <c r="FO31" s="107">
        <v>3912.6089999999999</v>
      </c>
      <c r="FP31" s="107">
        <v>3893.36</v>
      </c>
      <c r="FQ31" s="107">
        <v>4140</v>
      </c>
      <c r="FR31" s="107">
        <v>3686.8480300000001</v>
      </c>
      <c r="FS31" s="107">
        <v>3784.6770500000002</v>
      </c>
      <c r="FT31" s="107">
        <v>3909.5010884399999</v>
      </c>
      <c r="FU31" s="107">
        <v>4206.0725954400004</v>
      </c>
      <c r="FV31" s="107">
        <v>4401.7518474099998</v>
      </c>
      <c r="FW31" s="107">
        <v>4464.9516100000001</v>
      </c>
      <c r="FX31" s="107">
        <v>4763.4828099999995</v>
      </c>
      <c r="FY31" s="107">
        <v>4900.5441200000005</v>
      </c>
      <c r="FZ31" s="107">
        <v>4937.97037</v>
      </c>
      <c r="GA31" s="107">
        <v>4982.91971552</v>
      </c>
      <c r="GB31" s="107">
        <v>5088.0607772399999</v>
      </c>
      <c r="GC31" s="107">
        <v>5270.6900000000005</v>
      </c>
      <c r="GD31" s="107">
        <v>5412.8162947999999</v>
      </c>
      <c r="GE31" s="107">
        <v>5484.0060000000003</v>
      </c>
    </row>
    <row r="32" spans="3:187" s="2" customFormat="1" x14ac:dyDescent="0.35">
      <c r="C32" s="106"/>
      <c r="D32" s="110" t="s">
        <v>18</v>
      </c>
      <c r="E32" s="106" t="s">
        <v>8</v>
      </c>
      <c r="F32" s="107">
        <v>13662.357068002049</v>
      </c>
      <c r="G32" s="107">
        <v>12529.024478534813</v>
      </c>
      <c r="H32" s="107">
        <v>16367.844155939898</v>
      </c>
      <c r="I32" s="107">
        <v>15237.424169650028</v>
      </c>
      <c r="J32" s="107">
        <v>20491.562605584109</v>
      </c>
      <c r="K32" s="107">
        <v>21302.403862911568</v>
      </c>
      <c r="L32" s="107">
        <v>21703.397040978314</v>
      </c>
      <c r="M32" s="107">
        <v>24194.732923650583</v>
      </c>
      <c r="N32" s="107">
        <v>20387.34818904354</v>
      </c>
      <c r="O32" s="107">
        <v>22088.355290686337</v>
      </c>
      <c r="P32" s="107">
        <v>24212.738634227091</v>
      </c>
      <c r="Q32" s="107">
        <v>25727.06607439099</v>
      </c>
      <c r="R32" s="108">
        <v>23679.470866187021</v>
      </c>
      <c r="S32" s="108">
        <v>24672.114546951816</v>
      </c>
      <c r="T32" s="107">
        <v>79840.988677743604</v>
      </c>
      <c r="U32" s="107">
        <v>76384.327635895897</v>
      </c>
      <c r="V32" s="107">
        <v>103388.95078607099</v>
      </c>
      <c r="W32" s="107">
        <v>102699.87194127268</v>
      </c>
      <c r="X32" s="107">
        <v>132575.19866421778</v>
      </c>
      <c r="Y32" s="107">
        <v>147409.32788799005</v>
      </c>
      <c r="Z32" s="107">
        <v>159491.58666507734</v>
      </c>
      <c r="AA32" s="107">
        <v>181989.77189391432</v>
      </c>
      <c r="AB32" s="107">
        <v>150999.88465188615</v>
      </c>
      <c r="AC32" s="107">
        <v>180585.27108828234</v>
      </c>
      <c r="AD32" s="107">
        <v>184926.34483890483</v>
      </c>
      <c r="AE32" s="107">
        <v>192062.73277098272</v>
      </c>
      <c r="AF32" s="107">
        <v>171497.71445032611</v>
      </c>
      <c r="AG32" s="107">
        <v>174836.40478300329</v>
      </c>
      <c r="AH32" s="107">
        <v>8121.4768190842578</v>
      </c>
      <c r="AI32" s="107">
        <v>7902.7317784540292</v>
      </c>
      <c r="AJ32" s="107">
        <v>11445.239213924229</v>
      </c>
      <c r="AK32" s="107">
        <v>9088.9372535421408</v>
      </c>
      <c r="AL32" s="107">
        <v>14235.545457780272</v>
      </c>
      <c r="AM32" s="107">
        <v>13699.28557939165</v>
      </c>
      <c r="AN32" s="107">
        <v>12901.32067605697</v>
      </c>
      <c r="AO32" s="107">
        <v>13702.585314803006</v>
      </c>
      <c r="AP32" s="107">
        <v>13899.278404758596</v>
      </c>
      <c r="AQ32" s="107">
        <v>13686.217171282318</v>
      </c>
      <c r="AR32" s="107">
        <v>14828.714265652041</v>
      </c>
      <c r="AS32" s="107">
        <v>16895.884271486408</v>
      </c>
      <c r="AT32" s="107">
        <v>14464.843478289853</v>
      </c>
      <c r="AU32" s="107">
        <v>14584.705064357342</v>
      </c>
      <c r="AV32" s="107">
        <v>49918.138462855757</v>
      </c>
      <c r="AW32" s="107">
        <v>49249.182381409883</v>
      </c>
      <c r="AX32" s="107">
        <v>64967.365446881602</v>
      </c>
      <c r="AY32" s="107">
        <v>64460.228203318227</v>
      </c>
      <c r="AZ32" s="107">
        <v>89729.287714370614</v>
      </c>
      <c r="BA32" s="107">
        <v>86397.380759114312</v>
      </c>
      <c r="BB32" s="107">
        <v>78746.760452747432</v>
      </c>
      <c r="BC32" s="107">
        <v>91430.838051327562</v>
      </c>
      <c r="BD32" s="107">
        <v>81554.823504411514</v>
      </c>
      <c r="BE32" s="107">
        <v>78705.31539308888</v>
      </c>
      <c r="BF32" s="107">
        <v>86884.671087844821</v>
      </c>
      <c r="BG32" s="107">
        <v>101673.31705238178</v>
      </c>
      <c r="BH32" s="107">
        <v>93803.569787418091</v>
      </c>
      <c r="BI32" s="107">
        <v>99527.281693758807</v>
      </c>
      <c r="BJ32" s="107">
        <v>82763.778641831377</v>
      </c>
      <c r="BK32" s="107">
        <v>93764.623069667199</v>
      </c>
      <c r="BL32" s="107">
        <v>83575.242780478846</v>
      </c>
      <c r="BM32" s="107">
        <v>120541.15793991584</v>
      </c>
      <c r="BN32" s="107">
        <v>118313.37380804979</v>
      </c>
      <c r="BO32" s="107">
        <v>139305.7636893109</v>
      </c>
      <c r="BP32" s="107">
        <v>181951.0280516762</v>
      </c>
      <c r="BQ32" s="107">
        <v>155183.71345875462</v>
      </c>
      <c r="BR32" s="107">
        <v>139872.88272238453</v>
      </c>
      <c r="BS32" s="107">
        <v>173834.43676653324</v>
      </c>
      <c r="BT32" s="107">
        <v>146705.78514473652</v>
      </c>
      <c r="BU32" s="107">
        <v>164615.14909945885</v>
      </c>
      <c r="BV32" s="107">
        <v>157973.67995171977</v>
      </c>
      <c r="BW32" s="107">
        <v>172080.71214698566</v>
      </c>
      <c r="BX32" s="107">
        <v>195915.16241071123</v>
      </c>
      <c r="BY32" s="107">
        <v>225633.03081306687</v>
      </c>
      <c r="BZ32" s="107">
        <v>193566.4126509963</v>
      </c>
      <c r="CA32" s="107">
        <v>294377.62926102767</v>
      </c>
      <c r="CB32" s="107">
        <v>273731.01201190532</v>
      </c>
      <c r="CC32" s="107">
        <v>283569.89895044762</v>
      </c>
      <c r="CD32" s="107">
        <v>371470.83910315431</v>
      </c>
      <c r="CE32" s="107">
        <v>297349.65862170892</v>
      </c>
      <c r="CF32" s="107">
        <v>253843.23295730731</v>
      </c>
      <c r="CG32" s="107">
        <v>303523.08642154193</v>
      </c>
      <c r="CH32" s="107">
        <v>288806.42489687237</v>
      </c>
      <c r="CI32" s="107">
        <v>312596.34230233298</v>
      </c>
      <c r="CJ32" s="107">
        <v>291336.96961249819</v>
      </c>
      <c r="CK32" s="107">
        <v>306854.1763721428</v>
      </c>
      <c r="CL32" s="107">
        <v>115771.15565846798</v>
      </c>
      <c r="CM32" s="107">
        <v>109241.80472764274</v>
      </c>
      <c r="CN32" s="107">
        <v>151640.85032847157</v>
      </c>
      <c r="CO32" s="107">
        <v>144685.97000778164</v>
      </c>
      <c r="CP32" s="107">
        <v>213058.75588421934</v>
      </c>
      <c r="CQ32" s="107">
        <v>222196.47036175308</v>
      </c>
      <c r="CR32" s="107">
        <v>242953.99234581168</v>
      </c>
      <c r="CS32" s="107">
        <v>292412.02790471172</v>
      </c>
      <c r="CT32" s="107">
        <v>259326.75848330412</v>
      </c>
      <c r="CU32" s="107">
        <v>273042.32750544819</v>
      </c>
      <c r="CV32" s="107">
        <v>293739.12752452865</v>
      </c>
      <c r="CW32" s="107">
        <v>325606.98644425906</v>
      </c>
      <c r="CX32" s="107">
        <v>292178.99210326973</v>
      </c>
      <c r="CY32" s="107">
        <v>305827.39483252465</v>
      </c>
      <c r="CZ32" s="107">
        <v>34659.641573538669</v>
      </c>
      <c r="DA32" s="107">
        <v>33160.285154853314</v>
      </c>
      <c r="DB32" s="107">
        <v>47348.318344205851</v>
      </c>
      <c r="DC32" s="107">
        <v>36941.312846272449</v>
      </c>
      <c r="DD32" s="107">
        <v>56134.328750205474</v>
      </c>
      <c r="DE32" s="107">
        <v>51917.40643355433</v>
      </c>
      <c r="DF32" s="107">
        <v>50671.796820584736</v>
      </c>
      <c r="DG32" s="107">
        <v>54747.700567772525</v>
      </c>
      <c r="DH32" s="107">
        <v>57557.826744338359</v>
      </c>
      <c r="DI32" s="107">
        <v>57207.37812666317</v>
      </c>
      <c r="DJ32" s="107">
        <v>61556.842230098031</v>
      </c>
      <c r="DK32" s="107">
        <v>68400.911902830703</v>
      </c>
      <c r="DL32" s="107">
        <v>62918.663064185333</v>
      </c>
      <c r="DM32" s="107">
        <v>64443.691424145451</v>
      </c>
      <c r="DN32" s="107">
        <v>66980.575658795642</v>
      </c>
      <c r="DO32" s="107">
        <v>64631.316703480916</v>
      </c>
      <c r="DP32" s="107">
        <v>91721.000741542637</v>
      </c>
      <c r="DQ32" s="107">
        <v>72995.860317372091</v>
      </c>
      <c r="DR32" s="107">
        <v>111082.74892619763</v>
      </c>
      <c r="DS32" s="107">
        <v>100280.14992612592</v>
      </c>
      <c r="DT32" s="107">
        <v>93950.900640015258</v>
      </c>
      <c r="DU32" s="107">
        <v>103086.02929668382</v>
      </c>
      <c r="DV32" s="107">
        <v>106972.27183578064</v>
      </c>
      <c r="DW32" s="107">
        <v>107358.58635136754</v>
      </c>
      <c r="DX32" s="107">
        <v>119936.43803001841</v>
      </c>
      <c r="DY32" s="107">
        <v>135866.81600590714</v>
      </c>
      <c r="DZ32" s="107">
        <v>121190.77533983917</v>
      </c>
      <c r="EA32" s="107">
        <v>124362.81462439094</v>
      </c>
      <c r="EB32" s="107">
        <v>60891.070628819667</v>
      </c>
      <c r="EC32" s="107">
        <v>65126.198612858228</v>
      </c>
      <c r="ED32" s="107">
        <v>55281.910131203738</v>
      </c>
      <c r="EE32" s="107">
        <v>77651.201587512216</v>
      </c>
      <c r="EF32" s="107">
        <v>70789.174748901831</v>
      </c>
      <c r="EG32" s="107">
        <v>75127.719010837885</v>
      </c>
      <c r="EH32" s="107">
        <v>91419.880619622243</v>
      </c>
      <c r="EI32" s="107">
        <v>74876.510281670024</v>
      </c>
      <c r="EJ32" s="107">
        <v>64727.525161570265</v>
      </c>
      <c r="EK32" s="107">
        <v>80981.417182288817</v>
      </c>
      <c r="EL32" s="107">
        <v>66595.176648798282</v>
      </c>
      <c r="EM32" s="107">
        <v>61999.069733207209</v>
      </c>
      <c r="EN32" s="107">
        <v>63137.927569754902</v>
      </c>
      <c r="EO32" s="107">
        <v>66908.700915284207</v>
      </c>
      <c r="EP32" s="107">
        <v>48933.318162144613</v>
      </c>
      <c r="EQ32" s="107">
        <v>47843.027870480808</v>
      </c>
      <c r="ER32" s="107">
        <v>74825.724204782789</v>
      </c>
      <c r="ES32" s="107">
        <v>59373.456343134356</v>
      </c>
      <c r="ET32" s="107">
        <v>101997.11855260623</v>
      </c>
      <c r="EU32" s="107">
        <v>102825.52480965959</v>
      </c>
      <c r="EV32" s="107">
        <v>97320.608278928426</v>
      </c>
      <c r="EW32" s="107">
        <v>106630.15997535326</v>
      </c>
      <c r="EX32" s="107">
        <v>115710.32274448866</v>
      </c>
      <c r="EY32" s="107">
        <v>159279.92904853536</v>
      </c>
      <c r="EZ32" s="107">
        <v>213577.04335658351</v>
      </c>
      <c r="FA32" s="107">
        <v>196243.13956331337</v>
      </c>
      <c r="FB32" s="107">
        <v>175071.78901253414</v>
      </c>
      <c r="FC32" s="107">
        <v>175965.05184255616</v>
      </c>
      <c r="FD32" s="107">
        <v>33976.613798933904</v>
      </c>
      <c r="FE32" s="107">
        <v>39046.699476682414</v>
      </c>
      <c r="FF32" s="107">
        <v>39905.744198290216</v>
      </c>
      <c r="FG32" s="107">
        <v>44578.36335264091</v>
      </c>
      <c r="FH32" s="107">
        <v>55163.201900954482</v>
      </c>
      <c r="FI32" s="107">
        <v>61540.085374419883</v>
      </c>
      <c r="FJ32" s="107">
        <v>60185.440139157399</v>
      </c>
      <c r="FK32" s="107">
        <v>68689.521373725729</v>
      </c>
      <c r="FL32" s="107">
        <v>57322.883654986603</v>
      </c>
      <c r="FM32" s="107">
        <v>58772.250588876173</v>
      </c>
      <c r="FN32" s="107">
        <v>67315.25654935863</v>
      </c>
      <c r="FO32" s="107">
        <v>68708.059669449241</v>
      </c>
      <c r="FP32" s="107">
        <v>64731.550256957751</v>
      </c>
      <c r="FQ32" s="107">
        <v>69317.94744199382</v>
      </c>
      <c r="FR32" s="107">
        <v>47131.688739436097</v>
      </c>
      <c r="FS32" s="107">
        <v>45322.369288361369</v>
      </c>
      <c r="FT32" s="107">
        <v>69378.608983054408</v>
      </c>
      <c r="FU32" s="107">
        <v>52523.397788362097</v>
      </c>
      <c r="FV32" s="107">
        <v>87605.125329913382</v>
      </c>
      <c r="FW32" s="107">
        <v>89159.132160806505</v>
      </c>
      <c r="FX32" s="107">
        <v>83595.453967048554</v>
      </c>
      <c r="FY32" s="107">
        <v>90766.938996927347</v>
      </c>
      <c r="FZ32" s="107">
        <v>93476.924434924134</v>
      </c>
      <c r="GA32" s="107">
        <v>95059.895729164826</v>
      </c>
      <c r="GB32" s="107">
        <v>100231.9330035457</v>
      </c>
      <c r="GC32" s="107">
        <v>110196.8540875052</v>
      </c>
      <c r="GD32" s="107">
        <v>99802.480740968778</v>
      </c>
      <c r="GE32" s="107">
        <v>100233.1226076126</v>
      </c>
    </row>
    <row r="33" spans="2:187" s="2" customFormat="1" x14ac:dyDescent="0.35">
      <c r="C33" s="106"/>
      <c r="D33" s="110" t="s">
        <v>19</v>
      </c>
      <c r="E33" s="106" t="s">
        <v>8</v>
      </c>
      <c r="F33" s="107">
        <v>18273.120152804371</v>
      </c>
      <c r="G33" s="107">
        <v>16403.28068462689</v>
      </c>
      <c r="H33" s="107">
        <v>21247.444533175909</v>
      </c>
      <c r="I33" s="107">
        <v>19021.909032097061</v>
      </c>
      <c r="J33" s="107">
        <v>25994.460603649622</v>
      </c>
      <c r="K33" s="107">
        <v>25798.607297983639</v>
      </c>
      <c r="L33" s="107">
        <v>25262.633015023537</v>
      </c>
      <c r="M33" s="107">
        <v>27646.605343869025</v>
      </c>
      <c r="N33" s="109">
        <v>22840.891591119162</v>
      </c>
      <c r="O33" s="107">
        <v>24551.004868258882</v>
      </c>
      <c r="P33" s="107">
        <v>27170.410374099516</v>
      </c>
      <c r="Q33" s="107">
        <v>28659.074776795998</v>
      </c>
      <c r="R33" s="108">
        <v>25855.534358044752</v>
      </c>
      <c r="S33" s="108">
        <v>27003.949673351159</v>
      </c>
      <c r="T33" s="107">
        <v>140012.58304870382</v>
      </c>
      <c r="U33" s="107">
        <v>133668.6889573239</v>
      </c>
      <c r="V33" s="107">
        <v>179623.95274876489</v>
      </c>
      <c r="W33" s="107">
        <v>177902.40863376937</v>
      </c>
      <c r="X33" s="107">
        <v>241068.1064491774</v>
      </c>
      <c r="Y33" s="107">
        <v>261698.29219977238</v>
      </c>
      <c r="Z33" s="107">
        <v>294946.62687341531</v>
      </c>
      <c r="AA33" s="107">
        <v>344866.62078523106</v>
      </c>
      <c r="AB33" s="107">
        <v>295917.94814568711</v>
      </c>
      <c r="AC33" s="107">
        <v>341430.43457666336</v>
      </c>
      <c r="AD33" s="107">
        <v>349154.21887868538</v>
      </c>
      <c r="AE33" s="107">
        <v>379357.04501786636</v>
      </c>
      <c r="AF33" s="107">
        <v>329775.86224650493</v>
      </c>
      <c r="AG33" s="107">
        <v>342158.97380426229</v>
      </c>
      <c r="AH33" s="107">
        <v>45439.81806201049</v>
      </c>
      <c r="AI33" s="107">
        <v>44215.935377909591</v>
      </c>
      <c r="AJ33" s="107">
        <v>64036.332201899699</v>
      </c>
      <c r="AK33" s="107">
        <v>50852.777687858194</v>
      </c>
      <c r="AL33" s="107">
        <v>79648.148978888872</v>
      </c>
      <c r="AM33" s="107">
        <v>76647.764707561</v>
      </c>
      <c r="AN33" s="107">
        <v>72183.135818614042</v>
      </c>
      <c r="AO33" s="107">
        <v>76666.226790269051</v>
      </c>
      <c r="AP33" s="107">
        <v>77766.728388775722</v>
      </c>
      <c r="AQ33" s="107">
        <v>76574.646714359085</v>
      </c>
      <c r="AR33" s="107">
        <v>82966.938734320283</v>
      </c>
      <c r="AS33" s="107">
        <v>94532.798097971201</v>
      </c>
      <c r="AT33" s="107">
        <v>80931.075787157577</v>
      </c>
      <c r="AU33" s="107">
        <v>81601.701689415233</v>
      </c>
      <c r="AV33" s="107">
        <v>72641.1252093613</v>
      </c>
      <c r="AW33" s="107">
        <v>67258.338086097341</v>
      </c>
      <c r="AX33" s="107">
        <v>90326.68655886309</v>
      </c>
      <c r="AY33" s="107">
        <v>82445.817616245971</v>
      </c>
      <c r="AZ33" s="107">
        <v>113955.57203865751</v>
      </c>
      <c r="BA33" s="107">
        <v>112255.07716997819</v>
      </c>
      <c r="BB33" s="107">
        <v>118504.25742084619</v>
      </c>
      <c r="BC33" s="107">
        <v>125162.11201973043</v>
      </c>
      <c r="BD33" s="107">
        <v>102269.28145297416</v>
      </c>
      <c r="BE33" s="107">
        <v>121769.63602013588</v>
      </c>
      <c r="BF33" s="107">
        <v>129209.76322975887</v>
      </c>
      <c r="BG33" s="107">
        <v>140059.35011039599</v>
      </c>
      <c r="BH33" s="107">
        <v>119606.12330105074</v>
      </c>
      <c r="BI33" s="107">
        <v>122137.06033156777</v>
      </c>
      <c r="BJ33" s="107">
        <v>83367.401717945701</v>
      </c>
      <c r="BK33" s="107">
        <v>98809.305791414939</v>
      </c>
      <c r="BL33" s="107">
        <v>88295.815519893222</v>
      </c>
      <c r="BM33" s="107">
        <v>142127.18620922678</v>
      </c>
      <c r="BN33" s="107">
        <v>136103.90561716707</v>
      </c>
      <c r="BO33" s="107">
        <v>160052.86439883895</v>
      </c>
      <c r="BP33" s="107">
        <v>214395.90168755199</v>
      </c>
      <c r="BQ33" s="107">
        <v>170161.87549764052</v>
      </c>
      <c r="BR33" s="107">
        <v>149344.76472525546</v>
      </c>
      <c r="BS33" s="107">
        <v>199668.81797379896</v>
      </c>
      <c r="BT33" s="107">
        <v>169733.48433047498</v>
      </c>
      <c r="BU33" s="107">
        <v>179310.7497288335</v>
      </c>
      <c r="BV33" s="107">
        <v>160467.57716910008</v>
      </c>
      <c r="BW33" s="107">
        <v>164817.36187204829</v>
      </c>
      <c r="BX33" s="107">
        <v>19576.528016661523</v>
      </c>
      <c r="BY33" s="107">
        <v>20033.456772513513</v>
      </c>
      <c r="BZ33" s="107">
        <v>18743.612200509848</v>
      </c>
      <c r="CA33" s="107">
        <v>33527.532414519126</v>
      </c>
      <c r="CB33" s="107">
        <v>31871.786389555557</v>
      </c>
      <c r="CC33" s="107">
        <v>40423.280285257613</v>
      </c>
      <c r="CD33" s="107">
        <v>54587.591691147427</v>
      </c>
      <c r="CE33" s="107">
        <v>43368.342773495133</v>
      </c>
      <c r="CF33" s="107">
        <v>36635.381133486808</v>
      </c>
      <c r="CG33" s="107">
        <v>45634.957718095298</v>
      </c>
      <c r="CH33" s="107">
        <v>39925.322621375177</v>
      </c>
      <c r="CI33" s="107">
        <v>42954.639405441158</v>
      </c>
      <c r="CJ33" s="107">
        <v>38646.618442702311</v>
      </c>
      <c r="CK33" s="107">
        <v>39487.994358012911</v>
      </c>
      <c r="CL33" s="107">
        <v>19284.151641694592</v>
      </c>
      <c r="CM33" s="107">
        <v>17741.58102325063</v>
      </c>
      <c r="CN33" s="107">
        <v>22684.996847708779</v>
      </c>
      <c r="CO33" s="107">
        <v>22053.826576753494</v>
      </c>
      <c r="CP33" s="107">
        <v>33234.365555076096</v>
      </c>
      <c r="CQ33" s="107">
        <v>43813.213082797294</v>
      </c>
      <c r="CR33" s="107">
        <v>44322.333439471506</v>
      </c>
      <c r="CS33" s="107">
        <v>48063.88017797369</v>
      </c>
      <c r="CT33" s="107">
        <v>33131.796137848032</v>
      </c>
      <c r="CU33" s="107">
        <v>41690.937044530321</v>
      </c>
      <c r="CV33" s="107">
        <v>43735.365763737915</v>
      </c>
      <c r="CW33" s="107">
        <v>45685.205633787948</v>
      </c>
      <c r="CX33" s="107">
        <v>39216.517010808391</v>
      </c>
      <c r="CY33" s="107">
        <v>39656.067295057452</v>
      </c>
      <c r="CZ33" s="107">
        <v>2366.7423100019937</v>
      </c>
      <c r="DA33" s="107">
        <v>2257.5989835731489</v>
      </c>
      <c r="DB33" s="107">
        <v>3205.6437522459091</v>
      </c>
      <c r="DC33" s="107">
        <v>2499.7429301018697</v>
      </c>
      <c r="DD33" s="107">
        <v>3770.1236387828417</v>
      </c>
      <c r="DE33" s="107">
        <v>3496.7504868361884</v>
      </c>
      <c r="DF33" s="107">
        <v>3410.5088517981749</v>
      </c>
      <c r="DG33" s="107">
        <v>3676.8640067077558</v>
      </c>
      <c r="DH33" s="107">
        <v>3857.0671755926387</v>
      </c>
      <c r="DI33" s="107">
        <v>3827.8000860168295</v>
      </c>
      <c r="DJ33" s="107">
        <v>4104.1009381048134</v>
      </c>
      <c r="DK33" s="107">
        <v>4565.4018089250876</v>
      </c>
      <c r="DL33" s="107">
        <v>4192.1845300011855</v>
      </c>
      <c r="DM33" s="107">
        <v>4274.083420369232</v>
      </c>
      <c r="DN33" s="107">
        <v>29396.543825019951</v>
      </c>
      <c r="DO33" s="107">
        <v>28365.497239394503</v>
      </c>
      <c r="DP33" s="107">
        <v>40254.661765054232</v>
      </c>
      <c r="DQ33" s="107">
        <v>32036.541725106614</v>
      </c>
      <c r="DR33" s="107">
        <v>48752.177252807043</v>
      </c>
      <c r="DS33" s="107">
        <v>44011.115059681106</v>
      </c>
      <c r="DT33" s="107">
        <v>41233.323853967624</v>
      </c>
      <c r="DU33" s="107">
        <v>45242.56395472349</v>
      </c>
      <c r="DV33" s="107">
        <v>46948.164391739272</v>
      </c>
      <c r="DW33" s="107">
        <v>47117.71073373461</v>
      </c>
      <c r="DX33" s="107">
        <v>52637.899557213103</v>
      </c>
      <c r="DY33" s="107">
        <v>59629.448863344936</v>
      </c>
      <c r="DZ33" s="107">
        <v>53188.404301178962</v>
      </c>
      <c r="EA33" s="107">
        <v>54580.553374425181</v>
      </c>
      <c r="EB33" s="107">
        <v>89984.216393948547</v>
      </c>
      <c r="EC33" s="107">
        <v>95119.403849602109</v>
      </c>
      <c r="ED33" s="107">
        <v>82417.569957065149</v>
      </c>
      <c r="EE33" s="107">
        <v>113498.79337877658</v>
      </c>
      <c r="EF33" s="107">
        <v>103452.27216925386</v>
      </c>
      <c r="EG33" s="107">
        <v>102711.1662150237</v>
      </c>
      <c r="EH33" s="107">
        <v>122114.24662948368</v>
      </c>
      <c r="EI33" s="107">
        <v>101923.38262296164</v>
      </c>
      <c r="EJ33" s="107">
        <v>91445.173717391779</v>
      </c>
      <c r="EK33" s="107">
        <v>114402.87399038317</v>
      </c>
      <c r="EL33" s="107">
        <v>100741.67542179801</v>
      </c>
      <c r="EM33" s="107">
        <v>102306.74591559076</v>
      </c>
      <c r="EN33" s="107">
        <v>97490.562227754926</v>
      </c>
      <c r="EO33" s="107">
        <v>103799.41776002367</v>
      </c>
      <c r="EP33" s="107">
        <v>28487.803223448755</v>
      </c>
      <c r="EQ33" s="107">
        <v>27771.450334127338</v>
      </c>
      <c r="ER33" s="107">
        <v>43467.73180837767</v>
      </c>
      <c r="ES33" s="107">
        <v>34263.866397786813</v>
      </c>
      <c r="ET33" s="107">
        <v>58967.266660897127</v>
      </c>
      <c r="EU33" s="107">
        <v>60924.919081347711</v>
      </c>
      <c r="EV33" s="107">
        <v>57349.669175366267</v>
      </c>
      <c r="EW33" s="107">
        <v>62345.344097740941</v>
      </c>
      <c r="EX33" s="107">
        <v>62396.351560943287</v>
      </c>
      <c r="EY33" s="107">
        <v>38699.51484598135</v>
      </c>
      <c r="EZ33" s="107">
        <v>53260.322111199253</v>
      </c>
      <c r="FA33" s="107">
        <v>55161.13047214273</v>
      </c>
      <c r="FB33" s="107">
        <v>53605.947183456628</v>
      </c>
      <c r="FC33" s="107">
        <v>58557.520564199956</v>
      </c>
      <c r="FD33" s="107">
        <v>16489.516880921801</v>
      </c>
      <c r="FE33" s="107">
        <v>18444.580463567665</v>
      </c>
      <c r="FF33" s="107">
        <v>18159.792914000434</v>
      </c>
      <c r="FG33" s="107">
        <v>21005.964871667675</v>
      </c>
      <c r="FH33" s="107">
        <v>26620.285412881265</v>
      </c>
      <c r="FI33" s="107">
        <v>29786.821268745327</v>
      </c>
      <c r="FJ33" s="107">
        <v>28329.673208984135</v>
      </c>
      <c r="FK33" s="107">
        <v>32961.416637435163</v>
      </c>
      <c r="FL33" s="107">
        <v>25041.507748926462</v>
      </c>
      <c r="FM33" s="107">
        <v>24788.802944927498</v>
      </c>
      <c r="FN33" s="107">
        <v>28463.992781358364</v>
      </c>
      <c r="FO33" s="107">
        <v>28663.256705100874</v>
      </c>
      <c r="FP33" s="107">
        <v>25831.755326256891</v>
      </c>
      <c r="FQ33" s="107">
        <v>26964.017400125726</v>
      </c>
      <c r="FR33" s="107">
        <v>19446.683174577734</v>
      </c>
      <c r="FS33" s="107">
        <v>18660.30507138254</v>
      </c>
      <c r="FT33" s="107">
        <v>28311.731570184533</v>
      </c>
      <c r="FU33" s="107">
        <v>21501.57939476625</v>
      </c>
      <c r="FV33" s="107">
        <v>35643.57138354535</v>
      </c>
      <c r="FW33" s="107">
        <v>35522.717069703373</v>
      </c>
      <c r="FX33" s="107">
        <v>33426.110211700354</v>
      </c>
      <c r="FY33" s="107">
        <v>36227.571252299211</v>
      </c>
      <c r="FZ33" s="107">
        <v>37413.731961575781</v>
      </c>
      <c r="GA33" s="107">
        <v>38181.196335143562</v>
      </c>
      <c r="GB33" s="107">
        <v>40288.500306662747</v>
      </c>
      <c r="GC33" s="107">
        <v>44413.059124095606</v>
      </c>
      <c r="GD33" s="107">
        <v>39695.291849321278</v>
      </c>
      <c r="GE33" s="107">
        <v>39866.574915605313</v>
      </c>
    </row>
    <row r="34" spans="2:187" s="3" customFormat="1" x14ac:dyDescent="0.35">
      <c r="C34" s="103"/>
      <c r="D34" s="103" t="s">
        <v>20</v>
      </c>
      <c r="E34" s="103" t="s">
        <v>8</v>
      </c>
      <c r="F34" s="108">
        <v>20255.055283499602</v>
      </c>
      <c r="G34" s="108">
        <v>18706.555103483468</v>
      </c>
      <c r="H34" s="108">
        <v>23467.399911680248</v>
      </c>
      <c r="I34" s="108">
        <v>22254.662039568982</v>
      </c>
      <c r="J34" s="108">
        <v>27668.13370853923</v>
      </c>
      <c r="K34" s="108">
        <v>30861.517682609774</v>
      </c>
      <c r="L34" s="108">
        <v>33531.555409367647</v>
      </c>
      <c r="M34" s="108">
        <v>38613.505402126859</v>
      </c>
      <c r="N34" s="108">
        <v>37093.76561696158</v>
      </c>
      <c r="O34" s="108">
        <v>44772.831781900582</v>
      </c>
      <c r="P34" s="108">
        <v>47656.330420228958</v>
      </c>
      <c r="Q34" s="108">
        <v>48583.418307408334</v>
      </c>
      <c r="R34" s="108">
        <v>45514.141685013608</v>
      </c>
      <c r="S34" s="108">
        <v>45493.890178031208</v>
      </c>
      <c r="T34" s="108">
        <v>265106.2381497827</v>
      </c>
      <c r="U34" s="108">
        <v>269929.79588516511</v>
      </c>
      <c r="V34" s="108">
        <v>352970.31631070853</v>
      </c>
      <c r="W34" s="108">
        <v>384287.38371333585</v>
      </c>
      <c r="X34" s="108">
        <v>491431.11439763918</v>
      </c>
      <c r="Y34" s="108">
        <v>565453.65860067238</v>
      </c>
      <c r="Z34" s="108">
        <v>657527.05544372112</v>
      </c>
      <c r="AA34" s="108">
        <v>745790.31955810543</v>
      </c>
      <c r="AB34" s="108">
        <v>630852.51762302045</v>
      </c>
      <c r="AC34" s="108">
        <v>679842.80287036416</v>
      </c>
      <c r="AD34" s="108">
        <v>684512.17044183449</v>
      </c>
      <c r="AE34" s="108">
        <v>718240.55320777267</v>
      </c>
      <c r="AF34" s="108">
        <v>604857.01905798179</v>
      </c>
      <c r="AG34" s="108">
        <v>607649.46278437029</v>
      </c>
      <c r="AH34" s="108">
        <v>35722.099200206445</v>
      </c>
      <c r="AI34" s="108">
        <v>32580.3061416079</v>
      </c>
      <c r="AJ34" s="108">
        <v>39019.792375734374</v>
      </c>
      <c r="AK34" s="108">
        <v>33139.01403534619</v>
      </c>
      <c r="AL34" s="108">
        <v>45616.554569841486</v>
      </c>
      <c r="AM34" s="108">
        <v>34715.309880915971</v>
      </c>
      <c r="AN34" s="108">
        <v>34236.602326397136</v>
      </c>
      <c r="AO34" s="108">
        <v>37651.040326790797</v>
      </c>
      <c r="AP34" s="108">
        <v>37956.946532500369</v>
      </c>
      <c r="AQ34" s="108">
        <v>40047.865258260645</v>
      </c>
      <c r="AR34" s="108">
        <v>46311.356538395587</v>
      </c>
      <c r="AS34" s="108">
        <v>57691.401499528169</v>
      </c>
      <c r="AT34" s="108">
        <v>54315.252210252394</v>
      </c>
      <c r="AU34" s="108">
        <v>54621.627343264532</v>
      </c>
      <c r="AV34" s="108">
        <v>148005.37572728872</v>
      </c>
      <c r="AW34" s="108">
        <v>151686.29734878638</v>
      </c>
      <c r="AX34" s="108">
        <v>202273.11611824931</v>
      </c>
      <c r="AY34" s="108">
        <v>200042.81816358984</v>
      </c>
      <c r="AZ34" s="108">
        <v>294906.69440355193</v>
      </c>
      <c r="BA34" s="108">
        <v>284502.4758702307</v>
      </c>
      <c r="BB34" s="108">
        <v>296944.55929947447</v>
      </c>
      <c r="BC34" s="108">
        <v>332757.35970487149</v>
      </c>
      <c r="BD34" s="108">
        <v>280176.39154973853</v>
      </c>
      <c r="BE34" s="108">
        <v>263005.09551235294</v>
      </c>
      <c r="BF34" s="108">
        <v>275978.81715787691</v>
      </c>
      <c r="BG34" s="108">
        <v>287141.24805329926</v>
      </c>
      <c r="BH34" s="108">
        <v>253604.74083339443</v>
      </c>
      <c r="BI34" s="108">
        <v>260840.14471345712</v>
      </c>
      <c r="BJ34" s="108">
        <v>216587.49109407628</v>
      </c>
      <c r="BK34" s="108">
        <v>263416.63240247616</v>
      </c>
      <c r="BL34" s="108">
        <v>247445.51049169939</v>
      </c>
      <c r="BM34" s="108">
        <v>335138.63121053192</v>
      </c>
      <c r="BN34" s="108">
        <v>331601.06717851665</v>
      </c>
      <c r="BO34" s="108">
        <v>383071.6286507083</v>
      </c>
      <c r="BP34" s="108">
        <v>481761.02791588398</v>
      </c>
      <c r="BQ34" s="108">
        <v>411483.26977529557</v>
      </c>
      <c r="BR34" s="108">
        <v>359664.03913804784</v>
      </c>
      <c r="BS34" s="108">
        <v>475380.0750927105</v>
      </c>
      <c r="BT34" s="108">
        <v>369780.96285557677</v>
      </c>
      <c r="BU34" s="108">
        <v>399171.82008443889</v>
      </c>
      <c r="BV34" s="108">
        <v>374659.80890123104</v>
      </c>
      <c r="BW34" s="108">
        <v>385414.57034403319</v>
      </c>
      <c r="BX34" s="108">
        <v>200722.6251472439</v>
      </c>
      <c r="BY34" s="108">
        <v>229860.35212648718</v>
      </c>
      <c r="BZ34" s="108">
        <v>208698.99915730045</v>
      </c>
      <c r="CA34" s="108">
        <v>291733.79816750629</v>
      </c>
      <c r="CB34" s="108">
        <v>292538.28721660422</v>
      </c>
      <c r="CC34" s="108">
        <v>330926.45677732112</v>
      </c>
      <c r="CD34" s="108">
        <v>430328.1788563116</v>
      </c>
      <c r="CE34" s="108">
        <v>363279.36761425593</v>
      </c>
      <c r="CF34" s="108">
        <v>324814.86196137796</v>
      </c>
      <c r="CG34" s="108">
        <v>363995.70022800821</v>
      </c>
      <c r="CH34" s="108">
        <v>355138.81697535148</v>
      </c>
      <c r="CI34" s="108">
        <v>382972.50249866018</v>
      </c>
      <c r="CJ34" s="108">
        <v>345796.25066381955</v>
      </c>
      <c r="CK34" s="108">
        <v>352716.14426047192</v>
      </c>
      <c r="CL34" s="108">
        <v>153549.19730936279</v>
      </c>
      <c r="CM34" s="108">
        <v>159537.99963162327</v>
      </c>
      <c r="CN34" s="108">
        <v>217528.62500243064</v>
      </c>
      <c r="CO34" s="108">
        <v>228265.32060269994</v>
      </c>
      <c r="CP34" s="108">
        <v>316755.05095337861</v>
      </c>
      <c r="CQ34" s="108">
        <v>345009.56097432232</v>
      </c>
      <c r="CR34" s="108">
        <v>300385.18390809809</v>
      </c>
      <c r="CS34" s="108">
        <v>344038.17286175716</v>
      </c>
      <c r="CT34" s="108">
        <v>406854.46239710436</v>
      </c>
      <c r="CU34" s="108">
        <v>266475.07971792482</v>
      </c>
      <c r="CV34" s="108">
        <v>288494.13586051879</v>
      </c>
      <c r="CW34" s="108">
        <v>306841.18395791593</v>
      </c>
      <c r="CX34" s="108">
        <v>267502.4750296002</v>
      </c>
      <c r="CY34" s="108">
        <v>273406.0974919945</v>
      </c>
      <c r="CZ34" s="108">
        <v>15924.20224671277</v>
      </c>
      <c r="DA34" s="108">
        <v>17130.719255252257</v>
      </c>
      <c r="DB34" s="108">
        <v>22279.980801143673</v>
      </c>
      <c r="DC34" s="108">
        <v>18420.705537127418</v>
      </c>
      <c r="DD34" s="108">
        <v>26284.240051006196</v>
      </c>
      <c r="DE34" s="108">
        <v>24889.430938890364</v>
      </c>
      <c r="DF34" s="108">
        <v>29065.514488696714</v>
      </c>
      <c r="DG34" s="108">
        <v>37680.889617952329</v>
      </c>
      <c r="DH34" s="108">
        <v>41403.290814098516</v>
      </c>
      <c r="DI34" s="108">
        <v>42656.577633151966</v>
      </c>
      <c r="DJ34" s="108">
        <v>55694.529005259014</v>
      </c>
      <c r="DK34" s="108">
        <v>45437.521845974879</v>
      </c>
      <c r="DL34" s="108">
        <v>47907.327538122954</v>
      </c>
      <c r="DM34" s="108">
        <v>51314.578221369324</v>
      </c>
      <c r="DN34" s="108">
        <v>46560.848882291153</v>
      </c>
      <c r="DO34" s="108">
        <v>46350.240072440167</v>
      </c>
      <c r="DP34" s="108">
        <v>62769.426790893151</v>
      </c>
      <c r="DQ34" s="108">
        <v>54981.177321860028</v>
      </c>
      <c r="DR34" s="108">
        <v>80186.71226230319</v>
      </c>
      <c r="DS34" s="108">
        <v>78420.964621359424</v>
      </c>
      <c r="DT34" s="108">
        <v>81699.285906254459</v>
      </c>
      <c r="DU34" s="108">
        <v>89792.829206801034</v>
      </c>
      <c r="DV34" s="108">
        <v>87917.391827476968</v>
      </c>
      <c r="DW34" s="108">
        <v>93423.777493543035</v>
      </c>
      <c r="DX34" s="108">
        <v>100741.21631483141</v>
      </c>
      <c r="DY34" s="108">
        <v>113384.7961449407</v>
      </c>
      <c r="DZ34" s="108">
        <v>113060.00557506633</v>
      </c>
      <c r="EA34" s="108">
        <v>127339.15765145834</v>
      </c>
      <c r="EB34" s="108">
        <v>113331.13269871711</v>
      </c>
      <c r="EC34" s="108">
        <v>133930.93614601713</v>
      </c>
      <c r="ED34" s="108">
        <v>120770.30632190294</v>
      </c>
      <c r="EE34" s="108">
        <v>168003.8029102202</v>
      </c>
      <c r="EF34" s="108">
        <v>169954.47302957284</v>
      </c>
      <c r="EG34" s="108">
        <v>160944.67924989213</v>
      </c>
      <c r="EH34" s="108">
        <v>210565.41195236531</v>
      </c>
      <c r="EI34" s="108">
        <v>195405.39480858098</v>
      </c>
      <c r="EJ34" s="108">
        <v>185332.98225619763</v>
      </c>
      <c r="EK34" s="108">
        <v>248627.41933159536</v>
      </c>
      <c r="EL34" s="108">
        <v>188830.32853877716</v>
      </c>
      <c r="EM34" s="108">
        <v>278250.14928820747</v>
      </c>
      <c r="EN34" s="108">
        <v>259628.11795379044</v>
      </c>
      <c r="EO34" s="108">
        <v>268045.76084744313</v>
      </c>
      <c r="EP34" s="108">
        <v>44373.519461476681</v>
      </c>
      <c r="EQ34" s="108">
        <v>48487.26966108138</v>
      </c>
      <c r="ER34" s="108">
        <v>65112.715410829085</v>
      </c>
      <c r="ES34" s="108">
        <v>58847.25789675735</v>
      </c>
      <c r="ET34" s="108">
        <v>83106.959223327576</v>
      </c>
      <c r="EU34" s="108">
        <v>114595.33132837723</v>
      </c>
      <c r="EV34" s="108">
        <v>84572.948872883324</v>
      </c>
      <c r="EW34" s="108">
        <v>101307.48206464866</v>
      </c>
      <c r="EX34" s="108">
        <v>96364.33021449644</v>
      </c>
      <c r="EY34" s="108">
        <v>76727.480551084169</v>
      </c>
      <c r="EZ34" s="108">
        <v>71937.407882347936</v>
      </c>
      <c r="FA34" s="108">
        <v>98856.668277594203</v>
      </c>
      <c r="FB34" s="108">
        <v>98600.814718676265</v>
      </c>
      <c r="FC34" s="108">
        <v>100615.28037502903</v>
      </c>
      <c r="FD34" s="108">
        <v>36811.911030065494</v>
      </c>
      <c r="FE34" s="108">
        <v>44746.242571054594</v>
      </c>
      <c r="FF34" s="108">
        <v>43025.004034797552</v>
      </c>
      <c r="FG34" s="108">
        <v>35780.285485211025</v>
      </c>
      <c r="FH34" s="108">
        <v>46258.009728020224</v>
      </c>
      <c r="FI34" s="108">
        <v>53807.599696604091</v>
      </c>
      <c r="FJ34" s="108">
        <v>54732.1195873209</v>
      </c>
      <c r="FK34" s="108">
        <v>58763.291832429437</v>
      </c>
      <c r="FL34" s="108">
        <v>51384.456537346035</v>
      </c>
      <c r="FM34" s="108">
        <v>54046.136370429027</v>
      </c>
      <c r="FN34" s="108">
        <v>57450.350756463406</v>
      </c>
      <c r="FO34" s="108">
        <v>54305.830429671514</v>
      </c>
      <c r="FP34" s="108">
        <v>39436.643573491929</v>
      </c>
      <c r="FQ34" s="108">
        <v>60417.311434175303</v>
      </c>
      <c r="FR34" s="108">
        <v>56487.309990560505</v>
      </c>
      <c r="FS34" s="108">
        <v>54241.636821165841</v>
      </c>
      <c r="FT34" s="108">
        <v>64790.377557424159</v>
      </c>
      <c r="FU34" s="108">
        <v>48708.336351247162</v>
      </c>
      <c r="FV34" s="108">
        <v>56132.329491680532</v>
      </c>
      <c r="FW34" s="108">
        <v>33325.990427307639</v>
      </c>
      <c r="FX34" s="108">
        <v>46953.340147710063</v>
      </c>
      <c r="FY34" s="108">
        <v>55247.730764493557</v>
      </c>
      <c r="FZ34" s="108">
        <v>59600.566882225212</v>
      </c>
      <c r="GA34" s="108">
        <v>65736.499707039373</v>
      </c>
      <c r="GB34" s="108">
        <v>89467.923945414106</v>
      </c>
      <c r="GC34" s="108">
        <v>68836.298113842116</v>
      </c>
      <c r="GD34" s="108">
        <v>71765.644626263645</v>
      </c>
      <c r="GE34" s="108">
        <v>73982.337643077844</v>
      </c>
    </row>
    <row r="35" spans="2:187" s="3" customFormat="1" x14ac:dyDescent="0.35">
      <c r="C35" s="117"/>
      <c r="D35" s="103" t="s">
        <v>34</v>
      </c>
      <c r="E35" s="103" t="s">
        <v>17</v>
      </c>
      <c r="F35" s="108">
        <v>3025</v>
      </c>
      <c r="G35" s="108">
        <v>3095</v>
      </c>
      <c r="H35" s="108">
        <v>3159</v>
      </c>
      <c r="I35" s="108">
        <v>3245</v>
      </c>
      <c r="J35" s="108">
        <v>3300</v>
      </c>
      <c r="K35" s="108">
        <v>3389</v>
      </c>
      <c r="L35" s="108">
        <v>3411</v>
      </c>
      <c r="M35" s="108">
        <v>3478.4</v>
      </c>
      <c r="N35" s="108">
        <v>3578.0740000000001</v>
      </c>
      <c r="O35" s="108">
        <v>3629.0149999999999</v>
      </c>
      <c r="P35" s="108">
        <v>3661.3710000000001</v>
      </c>
      <c r="Q35" s="108">
        <v>3680.2170000000001</v>
      </c>
      <c r="R35" s="108">
        <v>3725</v>
      </c>
      <c r="S35" s="108">
        <v>3848.7649999999999</v>
      </c>
      <c r="T35" s="108">
        <v>24413.094309790002</v>
      </c>
      <c r="U35" s="108">
        <v>25513.875131709996</v>
      </c>
      <c r="V35" s="108">
        <v>26554.69336143</v>
      </c>
      <c r="W35" s="108">
        <v>27833.214680179997</v>
      </c>
      <c r="X35" s="108">
        <v>29112.735998939999</v>
      </c>
      <c r="Y35" s="108">
        <v>29613.344463289999</v>
      </c>
      <c r="Z35" s="108">
        <v>30884.714546889998</v>
      </c>
      <c r="AA35" s="108">
        <v>31967</v>
      </c>
      <c r="AB35" s="108">
        <v>32940.44</v>
      </c>
      <c r="AC35" s="108">
        <v>33394.409</v>
      </c>
      <c r="AD35" s="108">
        <v>33788.663</v>
      </c>
      <c r="AE35" s="108">
        <v>32329.641000000003</v>
      </c>
      <c r="AF35" s="108">
        <v>32705</v>
      </c>
      <c r="AG35" s="108">
        <v>32678</v>
      </c>
      <c r="AH35" s="108">
        <v>5912.1100000000006</v>
      </c>
      <c r="AI35" s="108">
        <v>5992.46</v>
      </c>
      <c r="AJ35" s="108">
        <v>6217.3099999999995</v>
      </c>
      <c r="AK35" s="108">
        <v>6295.4400000000005</v>
      </c>
      <c r="AL35" s="108">
        <v>6503.29</v>
      </c>
      <c r="AM35" s="108">
        <v>6604.49</v>
      </c>
      <c r="AN35" s="108">
        <v>6707.91</v>
      </c>
      <c r="AO35" s="108">
        <v>6820.51</v>
      </c>
      <c r="AP35" s="108">
        <v>6997.8899999999994</v>
      </c>
      <c r="AQ35" s="108">
        <v>7029.6</v>
      </c>
      <c r="AR35" s="108">
        <v>7122</v>
      </c>
      <c r="AS35" s="108">
        <v>7110.04</v>
      </c>
      <c r="AT35" s="108">
        <v>7166.91</v>
      </c>
      <c r="AU35" s="108">
        <v>7265.46</v>
      </c>
      <c r="AV35" s="108">
        <v>14315.945</v>
      </c>
      <c r="AW35" s="108">
        <v>15209.017</v>
      </c>
      <c r="AX35" s="108">
        <v>15748.077000000001</v>
      </c>
      <c r="AY35" s="108">
        <v>16192.857</v>
      </c>
      <c r="AZ35" s="108">
        <v>16723.909</v>
      </c>
      <c r="BA35" s="108">
        <v>16997.43</v>
      </c>
      <c r="BB35" s="108">
        <v>17469.559000000001</v>
      </c>
      <c r="BC35" s="108">
        <v>18239.163</v>
      </c>
      <c r="BD35" s="108">
        <v>19253.402999999998</v>
      </c>
      <c r="BE35" s="108">
        <v>19343.731</v>
      </c>
      <c r="BF35" s="108">
        <v>19756.856</v>
      </c>
      <c r="BG35" s="108">
        <v>20056.802</v>
      </c>
      <c r="BH35" s="108">
        <v>20466.953000000001</v>
      </c>
      <c r="BI35" s="108">
        <v>20706.748500000002</v>
      </c>
      <c r="BJ35" s="108">
        <v>19487.90000093</v>
      </c>
      <c r="BK35" s="108">
        <v>20936.700005890001</v>
      </c>
      <c r="BL35" s="108">
        <v>21833.800006270001</v>
      </c>
      <c r="BM35" s="108">
        <v>22946.400008559998</v>
      </c>
      <c r="BN35" s="108">
        <v>23709.800008179998</v>
      </c>
      <c r="BO35" s="108">
        <v>24426.500008940002</v>
      </c>
      <c r="BP35" s="108">
        <v>25020.700006649997</v>
      </c>
      <c r="BQ35" s="108">
        <v>25558.300006649995</v>
      </c>
      <c r="BR35" s="108">
        <v>26016.381000000001</v>
      </c>
      <c r="BS35" s="108">
        <v>27151.876000000004</v>
      </c>
      <c r="BT35" s="108">
        <v>27452.492004200001</v>
      </c>
      <c r="BU35" s="108">
        <v>27944.738023650003</v>
      </c>
      <c r="BV35" s="108">
        <v>28178.477826512099</v>
      </c>
      <c r="BW35" s="108">
        <v>28473</v>
      </c>
      <c r="BX35" s="108">
        <v>10851.623</v>
      </c>
      <c r="BY35" s="108">
        <v>11152.642999999998</v>
      </c>
      <c r="BZ35" s="108">
        <v>11280.491</v>
      </c>
      <c r="CA35" s="108">
        <v>11450.290999999999</v>
      </c>
      <c r="CB35" s="108">
        <v>12163.121000000001</v>
      </c>
      <c r="CC35" s="108">
        <v>12482.071</v>
      </c>
      <c r="CD35" s="108">
        <v>12909.011</v>
      </c>
      <c r="CE35" s="108">
        <v>13222.983000000002</v>
      </c>
      <c r="CF35" s="108">
        <v>14388.975</v>
      </c>
      <c r="CG35" s="108">
        <v>14422.110999999999</v>
      </c>
      <c r="CH35" s="108">
        <v>15082.804</v>
      </c>
      <c r="CI35" s="108">
        <v>15578.651000000002</v>
      </c>
      <c r="CJ35" s="108">
        <v>15676.970000000001</v>
      </c>
      <c r="CK35" s="108">
        <v>15739.471000000001</v>
      </c>
      <c r="CL35" s="108">
        <v>14478.808999999999</v>
      </c>
      <c r="CM35" s="108">
        <v>15533.629000000001</v>
      </c>
      <c r="CN35" s="108">
        <v>16465.537499999999</v>
      </c>
      <c r="CO35" s="108">
        <v>17017.002999999997</v>
      </c>
      <c r="CP35" s="108">
        <v>17980.777000000002</v>
      </c>
      <c r="CQ35" s="108">
        <v>18191.110999999997</v>
      </c>
      <c r="CR35" s="108">
        <v>18507.110999999997</v>
      </c>
      <c r="CS35" s="108">
        <v>18575.610999999997</v>
      </c>
      <c r="CT35" s="108">
        <v>18502.061000000002</v>
      </c>
      <c r="CU35" s="108">
        <v>18827.561000000002</v>
      </c>
      <c r="CV35" s="108">
        <v>19103.864500000003</v>
      </c>
      <c r="CW35" s="108">
        <v>19204.779000000002</v>
      </c>
      <c r="CX35" s="108">
        <v>19331.644500000002</v>
      </c>
      <c r="CY35" s="108">
        <v>19911.609</v>
      </c>
      <c r="CZ35" s="108">
        <v>3299.6099999999997</v>
      </c>
      <c r="DA35" s="108">
        <v>3322.4364999999998</v>
      </c>
      <c r="DB35" s="108">
        <v>3531.2629999999999</v>
      </c>
      <c r="DC35" s="108">
        <v>3679.2860000000001</v>
      </c>
      <c r="DD35" s="108">
        <v>3647.4229999999998</v>
      </c>
      <c r="DE35" s="108">
        <v>3969.46</v>
      </c>
      <c r="DF35" s="108">
        <v>4017.4859999999999</v>
      </c>
      <c r="DG35" s="108">
        <v>4096.3490000000002</v>
      </c>
      <c r="DH35" s="108">
        <v>4171.43</v>
      </c>
      <c r="DI35" s="108">
        <v>4403</v>
      </c>
      <c r="DJ35" s="108">
        <v>4468.7800000000007</v>
      </c>
      <c r="DK35" s="108">
        <v>4490.3989999999994</v>
      </c>
      <c r="DL35" s="108">
        <v>4607</v>
      </c>
      <c r="DM35" s="108">
        <v>4710.7950000000001</v>
      </c>
      <c r="DN35" s="108">
        <v>7892.0730000000003</v>
      </c>
      <c r="DO35" s="108">
        <v>8166.0036811300006</v>
      </c>
      <c r="DP35" s="108">
        <v>8513.232</v>
      </c>
      <c r="DQ35" s="108">
        <v>8744.8450000000012</v>
      </c>
      <c r="DR35" s="108">
        <v>8973.5139999999992</v>
      </c>
      <c r="DS35" s="108">
        <v>9208.7740000000013</v>
      </c>
      <c r="DT35" s="108">
        <v>9464.1719999999987</v>
      </c>
      <c r="DU35" s="108">
        <v>9795.3270000000011</v>
      </c>
      <c r="DV35" s="108">
        <v>10106.59</v>
      </c>
      <c r="DW35" s="108">
        <v>10205.43</v>
      </c>
      <c r="DX35" s="108">
        <v>10416</v>
      </c>
      <c r="DY35" s="108">
        <v>10715.23</v>
      </c>
      <c r="DZ35" s="108">
        <v>10964.749</v>
      </c>
      <c r="EA35" s="108">
        <v>11183.74</v>
      </c>
      <c r="EB35" s="108">
        <v>10801.36</v>
      </c>
      <c r="EC35" s="108">
        <v>11359.260000000002</v>
      </c>
      <c r="ED35" s="108">
        <v>11607.755000000001</v>
      </c>
      <c r="EE35" s="108">
        <v>11942.005000000001</v>
      </c>
      <c r="EF35" s="108">
        <v>12493.405000000001</v>
      </c>
      <c r="EG35" s="108">
        <v>12842.390000000001</v>
      </c>
      <c r="EH35" s="108">
        <v>13391.690000000002</v>
      </c>
      <c r="EI35" s="108">
        <v>13706.490000000002</v>
      </c>
      <c r="EJ35" s="108">
        <v>14016.579</v>
      </c>
      <c r="EK35" s="108">
        <v>14309.055</v>
      </c>
      <c r="EL35" s="108">
        <v>14432.2652</v>
      </c>
      <c r="EM35" s="108">
        <v>14495.747800000001</v>
      </c>
      <c r="EN35" s="108">
        <v>14637.32835</v>
      </c>
      <c r="EO35" s="108">
        <v>14687.476999999999</v>
      </c>
      <c r="EP35" s="108">
        <v>6625.2309999999998</v>
      </c>
      <c r="EQ35" s="108">
        <v>7046.08</v>
      </c>
      <c r="ER35" s="108">
        <v>7153.4579999999996</v>
      </c>
      <c r="ES35" s="108">
        <v>7938.7690000000002</v>
      </c>
      <c r="ET35" s="108">
        <v>7845.6940000000004</v>
      </c>
      <c r="EU35" s="108">
        <v>8211.0469999999987</v>
      </c>
      <c r="EV35" s="108">
        <v>8281.0550000000003</v>
      </c>
      <c r="EW35" s="108">
        <v>8474.7350000000006</v>
      </c>
      <c r="EX35" s="108">
        <v>8470.2330000000002</v>
      </c>
      <c r="EY35" s="108">
        <v>8698.9840000000004</v>
      </c>
      <c r="EZ35" s="108">
        <v>8961.6899999999987</v>
      </c>
      <c r="FA35" s="108">
        <v>9057.723</v>
      </c>
      <c r="FB35" s="108">
        <v>9340.33</v>
      </c>
      <c r="FC35" s="108">
        <v>9369.08</v>
      </c>
      <c r="FD35" s="108">
        <v>3217.8</v>
      </c>
      <c r="FE35" s="108">
        <v>3337.5</v>
      </c>
      <c r="FF35" s="108">
        <v>3500.2</v>
      </c>
      <c r="FG35" s="108">
        <v>3644.6</v>
      </c>
      <c r="FH35" s="108">
        <v>3802.5</v>
      </c>
      <c r="FI35" s="108">
        <v>3988.6</v>
      </c>
      <c r="FJ35" s="108">
        <v>4097.3</v>
      </c>
      <c r="FK35" s="108">
        <v>4129.6000000000004</v>
      </c>
      <c r="FL35" s="108">
        <v>4217.5630000000001</v>
      </c>
      <c r="FM35" s="108">
        <v>4277.9690000000001</v>
      </c>
      <c r="FN35" s="108">
        <v>4302.5779999999995</v>
      </c>
      <c r="FO35" s="108">
        <v>4390.4169999999995</v>
      </c>
      <c r="FP35" s="108">
        <v>4379.2250000000004</v>
      </c>
      <c r="FQ35" s="108">
        <v>4470</v>
      </c>
      <c r="FR35" s="108">
        <v>6198</v>
      </c>
      <c r="FS35" s="108">
        <v>6385</v>
      </c>
      <c r="FT35" s="108">
        <v>6585</v>
      </c>
      <c r="FU35" s="108">
        <v>6912</v>
      </c>
      <c r="FV35" s="108">
        <v>7148</v>
      </c>
      <c r="FW35" s="108">
        <v>7264</v>
      </c>
      <c r="FX35" s="108">
        <v>7605</v>
      </c>
      <c r="FY35" s="108">
        <v>7877</v>
      </c>
      <c r="FZ35" s="108">
        <v>7997.1180000000004</v>
      </c>
      <c r="GA35" s="108">
        <v>8044.8959999999997</v>
      </c>
      <c r="GB35" s="108">
        <v>8140.1580000000004</v>
      </c>
      <c r="GC35" s="108">
        <v>8308.9599999999991</v>
      </c>
      <c r="GD35" s="108">
        <v>8496.33</v>
      </c>
      <c r="GE35" s="108">
        <v>8610.9520000000011</v>
      </c>
    </row>
    <row r="36" spans="2:187" s="3" customFormat="1" x14ac:dyDescent="0.35">
      <c r="C36" s="117"/>
      <c r="D36" s="103" t="s">
        <v>35</v>
      </c>
      <c r="E36" s="103" t="s">
        <v>8</v>
      </c>
      <c r="F36" s="108">
        <v>20255.055283499602</v>
      </c>
      <c r="G36" s="108">
        <v>18706.555103483464</v>
      </c>
      <c r="H36" s="108">
        <v>23467.399911680252</v>
      </c>
      <c r="I36" s="108">
        <v>22254.662039568982</v>
      </c>
      <c r="J36" s="108">
        <v>27668.13370853923</v>
      </c>
      <c r="K36" s="108">
        <v>30861.517682609774</v>
      </c>
      <c r="L36" s="108">
        <v>33531.555409367647</v>
      </c>
      <c r="M36" s="108">
        <v>38613.505402126859</v>
      </c>
      <c r="N36" s="108">
        <v>37093.76561696158</v>
      </c>
      <c r="O36" s="108">
        <v>44772.83178190059</v>
      </c>
      <c r="P36" s="108">
        <v>47656.330420228966</v>
      </c>
      <c r="Q36" s="108">
        <v>48583.418307408327</v>
      </c>
      <c r="R36" s="108">
        <v>45514.141685013608</v>
      </c>
      <c r="S36" s="108">
        <v>45493.890178031208</v>
      </c>
      <c r="T36" s="108">
        <v>214359.00367995646</v>
      </c>
      <c r="U36" s="108">
        <v>219747.38588852718</v>
      </c>
      <c r="V36" s="108">
        <v>289004.15952804306</v>
      </c>
      <c r="W36" s="108">
        <v>318196.80158157973</v>
      </c>
      <c r="X36" s="108">
        <v>411123.52999965783</v>
      </c>
      <c r="Y36" s="108">
        <v>474882.98983247107</v>
      </c>
      <c r="Z36" s="108">
        <v>559370.17221453227</v>
      </c>
      <c r="AA36" s="108">
        <v>638036.50006730063</v>
      </c>
      <c r="AB36" s="108">
        <v>537948.18820644915</v>
      </c>
      <c r="AC36" s="108">
        <v>579332.69098482607</v>
      </c>
      <c r="AD36" s="108">
        <v>582349.94262441399</v>
      </c>
      <c r="AE36" s="108">
        <v>607959.24152021529</v>
      </c>
      <c r="AF36" s="108">
        <v>508282.37932461331</v>
      </c>
      <c r="AG36" s="108">
        <v>510320.93788266135</v>
      </c>
      <c r="AH36" s="108">
        <v>35722.099200206445</v>
      </c>
      <c r="AI36" s="108">
        <v>32580.3061416079</v>
      </c>
      <c r="AJ36" s="108">
        <v>39019.792375734381</v>
      </c>
      <c r="AK36" s="108">
        <v>33139.01403534619</v>
      </c>
      <c r="AL36" s="108">
        <v>45616.554569841486</v>
      </c>
      <c r="AM36" s="108">
        <v>34715.309880915971</v>
      </c>
      <c r="AN36" s="108">
        <v>34236.602326397144</v>
      </c>
      <c r="AO36" s="108">
        <v>37651.040326790804</v>
      </c>
      <c r="AP36" s="108">
        <v>37956.946532500362</v>
      </c>
      <c r="AQ36" s="108">
        <v>40047.865258260637</v>
      </c>
      <c r="AR36" s="108">
        <v>46311.356538395587</v>
      </c>
      <c r="AS36" s="108">
        <v>57691.401499528169</v>
      </c>
      <c r="AT36" s="108">
        <v>54315.252210252394</v>
      </c>
      <c r="AU36" s="108">
        <v>54621.627343264532</v>
      </c>
      <c r="AV36" s="108">
        <v>117328.34836512152</v>
      </c>
      <c r="AW36" s="108">
        <v>117422.89418461722</v>
      </c>
      <c r="AX36" s="108">
        <v>153373.78999149098</v>
      </c>
      <c r="AY36" s="108">
        <v>148447.18847473949</v>
      </c>
      <c r="AZ36" s="108">
        <v>214600.27494046115</v>
      </c>
      <c r="BA36" s="108">
        <v>203481.37815016566</v>
      </c>
      <c r="BB36" s="108">
        <v>207935.95844951511</v>
      </c>
      <c r="BC36" s="108">
        <v>232420.27303320734</v>
      </c>
      <c r="BD36" s="108">
        <v>202608.54128286557</v>
      </c>
      <c r="BE36" s="108">
        <v>194953.98350177245</v>
      </c>
      <c r="BF36" s="108">
        <v>204591.2205876908</v>
      </c>
      <c r="BG36" s="108">
        <v>214489.15455138398</v>
      </c>
      <c r="BH36" s="108">
        <v>190729.3093242117</v>
      </c>
      <c r="BI36" s="108">
        <v>197000.87285952998</v>
      </c>
      <c r="BJ36" s="108">
        <v>170999.41915724761</v>
      </c>
      <c r="BK36" s="108">
        <v>206450.91292244248</v>
      </c>
      <c r="BL36" s="108">
        <v>192298.03674258327</v>
      </c>
      <c r="BM36" s="108">
        <v>259498.12010873295</v>
      </c>
      <c r="BN36" s="108">
        <v>254479.29148552287</v>
      </c>
      <c r="BO36" s="108">
        <v>290924.74671016383</v>
      </c>
      <c r="BP36" s="108">
        <v>364573.80831468391</v>
      </c>
      <c r="BQ36" s="108">
        <v>313117.24232488259</v>
      </c>
      <c r="BR36" s="108">
        <v>270256.2074578054</v>
      </c>
      <c r="BS36" s="108">
        <v>367082.10038110946</v>
      </c>
      <c r="BT36" s="108">
        <v>284892.31333793927</v>
      </c>
      <c r="BU36" s="108">
        <v>308758.8843631635</v>
      </c>
      <c r="BV36" s="108">
        <v>290049.06899402145</v>
      </c>
      <c r="BW36" s="108">
        <v>297900.1092358043</v>
      </c>
      <c r="BX36" s="108">
        <v>167953.76254228372</v>
      </c>
      <c r="BY36" s="108">
        <v>192384.69811095652</v>
      </c>
      <c r="BZ36" s="108">
        <v>172697.44362909585</v>
      </c>
      <c r="CA36" s="108">
        <v>237558.67298002954</v>
      </c>
      <c r="CB36" s="108">
        <v>239785.65128804138</v>
      </c>
      <c r="CC36" s="108">
        <v>272054.03050052101</v>
      </c>
      <c r="CD36" s="108">
        <v>354939.21147412044</v>
      </c>
      <c r="CE36" s="108">
        <v>299198.43865230965</v>
      </c>
      <c r="CF36" s="108">
        <v>270873.83349539083</v>
      </c>
      <c r="CG36" s="108">
        <v>302023.61967719375</v>
      </c>
      <c r="CH36" s="108">
        <v>298253.94376195321</v>
      </c>
      <c r="CI36" s="108">
        <v>321914.83110123168</v>
      </c>
      <c r="CJ36" s="108">
        <v>290623.70562108344</v>
      </c>
      <c r="CK36" s="108">
        <v>296194.79304630973</v>
      </c>
      <c r="CL36" s="108">
        <v>144588.71764458969</v>
      </c>
      <c r="CM36" s="108">
        <v>149575.70226298747</v>
      </c>
      <c r="CN36" s="108">
        <v>201797.41687035118</v>
      </c>
      <c r="CO36" s="108">
        <v>211416.60150927608</v>
      </c>
      <c r="CP36" s="108">
        <v>293132.78012381517</v>
      </c>
      <c r="CQ36" s="108">
        <v>317836.36661478359</v>
      </c>
      <c r="CR36" s="108">
        <v>276206.44936968002</v>
      </c>
      <c r="CS36" s="108">
        <v>314928.47387821099</v>
      </c>
      <c r="CT36" s="108">
        <v>369123.98042921268</v>
      </c>
      <c r="CU36" s="108">
        <v>241869.80605281476</v>
      </c>
      <c r="CV36" s="108">
        <v>261341.545863823</v>
      </c>
      <c r="CW36" s="108">
        <v>276560.21632243833</v>
      </c>
      <c r="CX36" s="108">
        <v>240592.36310268816</v>
      </c>
      <c r="CY36" s="108">
        <v>247465.18731781672</v>
      </c>
      <c r="CZ36" s="108">
        <v>15924.20224671277</v>
      </c>
      <c r="DA36" s="108">
        <v>17130.719255252257</v>
      </c>
      <c r="DB36" s="108">
        <v>22279.980801143669</v>
      </c>
      <c r="DC36" s="108">
        <v>18420.705537127418</v>
      </c>
      <c r="DD36" s="108">
        <v>26284.240051006196</v>
      </c>
      <c r="DE36" s="108">
        <v>24889.43093889036</v>
      </c>
      <c r="DF36" s="108">
        <v>29065.51448869671</v>
      </c>
      <c r="DG36" s="108">
        <v>37680.889617952329</v>
      </c>
      <c r="DH36" s="108">
        <v>41403.290814098516</v>
      </c>
      <c r="DI36" s="108">
        <v>42656.577633151974</v>
      </c>
      <c r="DJ36" s="108">
        <v>55694.529005259014</v>
      </c>
      <c r="DK36" s="108">
        <v>45437.521845974887</v>
      </c>
      <c r="DL36" s="108">
        <v>47907.327538122947</v>
      </c>
      <c r="DM36" s="108">
        <v>51314.578221369316</v>
      </c>
      <c r="DN36" s="108">
        <v>46560.848882291146</v>
      </c>
      <c r="DO36" s="108">
        <v>46350.240072440167</v>
      </c>
      <c r="DP36" s="108">
        <v>62769.426790893151</v>
      </c>
      <c r="DQ36" s="108">
        <v>54981.177321860028</v>
      </c>
      <c r="DR36" s="108">
        <v>80186.71226230319</v>
      </c>
      <c r="DS36" s="108">
        <v>78420.964621359424</v>
      </c>
      <c r="DT36" s="108">
        <v>81699.285906254459</v>
      </c>
      <c r="DU36" s="108">
        <v>89792.82920680102</v>
      </c>
      <c r="DV36" s="108">
        <v>87917.391827476968</v>
      </c>
      <c r="DW36" s="108">
        <v>93423.777493543035</v>
      </c>
      <c r="DX36" s="108">
        <v>100741.21631483143</v>
      </c>
      <c r="DY36" s="108">
        <v>113384.79614494069</v>
      </c>
      <c r="DZ36" s="108">
        <v>113060.00557506635</v>
      </c>
      <c r="EA36" s="108">
        <v>127339.15765145834</v>
      </c>
      <c r="EB36" s="108">
        <v>111453.58001360929</v>
      </c>
      <c r="EC36" s="108">
        <v>131801.48376215756</v>
      </c>
      <c r="ED36" s="108">
        <v>118806.33943536627</v>
      </c>
      <c r="EE36" s="108">
        <v>165194.3745347402</v>
      </c>
      <c r="EF36" s="108">
        <v>167067.27491235372</v>
      </c>
      <c r="EG36" s="108">
        <v>158139.92807168851</v>
      </c>
      <c r="EH36" s="108">
        <v>207048.58212540683</v>
      </c>
      <c r="EI36" s="108">
        <v>192223.81296237279</v>
      </c>
      <c r="EJ36" s="108">
        <v>182594.45196113249</v>
      </c>
      <c r="EK36" s="108">
        <v>245294.30141677137</v>
      </c>
      <c r="EL36" s="108">
        <v>186515.33319770155</v>
      </c>
      <c r="EM36" s="108">
        <v>275105.31201570871</v>
      </c>
      <c r="EN36" s="108">
        <v>256766.7240377448</v>
      </c>
      <c r="EO36" s="108">
        <v>265174.53966052202</v>
      </c>
      <c r="EP36" s="108">
        <v>44373.519461476666</v>
      </c>
      <c r="EQ36" s="108">
        <v>48487.269661081387</v>
      </c>
      <c r="ER36" s="108">
        <v>65112.715410829085</v>
      </c>
      <c r="ES36" s="108">
        <v>58847.25789675735</v>
      </c>
      <c r="ET36" s="108">
        <v>83106.959223327576</v>
      </c>
      <c r="EU36" s="108">
        <v>114595.33132837724</v>
      </c>
      <c r="EV36" s="108">
        <v>84572.948872883324</v>
      </c>
      <c r="EW36" s="108">
        <v>101307.48206464865</v>
      </c>
      <c r="EX36" s="108">
        <v>96364.33021449644</v>
      </c>
      <c r="EY36" s="108">
        <v>76727.480551084183</v>
      </c>
      <c r="EZ36" s="108">
        <v>71937.407882347936</v>
      </c>
      <c r="FA36" s="108">
        <v>98856.668277594203</v>
      </c>
      <c r="FB36" s="108">
        <v>98600.814718676265</v>
      </c>
      <c r="FC36" s="108">
        <v>100615.28037502902</v>
      </c>
      <c r="FD36" s="108">
        <v>36811.911030065487</v>
      </c>
      <c r="FE36" s="108">
        <v>44746.242571054587</v>
      </c>
      <c r="FF36" s="108">
        <v>43025.004034797545</v>
      </c>
      <c r="FG36" s="108">
        <v>35780.285485211025</v>
      </c>
      <c r="FH36" s="108">
        <v>46258.009728020232</v>
      </c>
      <c r="FI36" s="108">
        <v>53807.599696604098</v>
      </c>
      <c r="FJ36" s="108">
        <v>54732.119587320907</v>
      </c>
      <c r="FK36" s="108">
        <v>58763.29183242943</v>
      </c>
      <c r="FL36" s="108">
        <v>51384.456537346035</v>
      </c>
      <c r="FM36" s="108">
        <v>54046.136370429012</v>
      </c>
      <c r="FN36" s="108">
        <v>57450.350756463413</v>
      </c>
      <c r="FO36" s="108">
        <v>54305.830429671514</v>
      </c>
      <c r="FP36" s="108">
        <v>39436.643573491921</v>
      </c>
      <c r="FQ36" s="108">
        <v>60417.311434175295</v>
      </c>
      <c r="FR36" s="108">
        <v>56487.309990560505</v>
      </c>
      <c r="FS36" s="108">
        <v>54241.636821165841</v>
      </c>
      <c r="FT36" s="108">
        <v>64790.377557424159</v>
      </c>
      <c r="FU36" s="108">
        <v>48708.336351247162</v>
      </c>
      <c r="FV36" s="108">
        <v>56132.329491680539</v>
      </c>
      <c r="FW36" s="108">
        <v>33325.990427307639</v>
      </c>
      <c r="FX36" s="108">
        <v>46953.340147710063</v>
      </c>
      <c r="FY36" s="108">
        <v>55247.730764493557</v>
      </c>
      <c r="FZ36" s="108">
        <v>59600.566882225212</v>
      </c>
      <c r="GA36" s="108">
        <v>65736.499707039373</v>
      </c>
      <c r="GB36" s="108">
        <v>89467.923945414106</v>
      </c>
      <c r="GC36" s="108">
        <v>68836.298113842116</v>
      </c>
      <c r="GD36" s="108">
        <v>71765.644626263645</v>
      </c>
      <c r="GE36" s="108">
        <v>73982.337643077844</v>
      </c>
    </row>
    <row r="37" spans="2:187" s="5" customFormat="1" x14ac:dyDescent="0.35">
      <c r="C37" s="92"/>
      <c r="D37" s="103" t="s">
        <v>25</v>
      </c>
      <c r="E37" s="92" t="s">
        <v>24</v>
      </c>
      <c r="F37" s="107">
        <v>3810.181</v>
      </c>
      <c r="G37" s="107">
        <v>3809.5540000000001</v>
      </c>
      <c r="H37" s="107">
        <v>3835.902</v>
      </c>
      <c r="I37" s="107">
        <v>3868.9319999999998</v>
      </c>
      <c r="J37" s="107">
        <v>3906.538</v>
      </c>
      <c r="K37" s="107">
        <v>3955.8760000000002</v>
      </c>
      <c r="L37" s="107">
        <v>4015.212</v>
      </c>
      <c r="M37" s="107">
        <v>4087</v>
      </c>
      <c r="N37" s="107">
        <v>4058</v>
      </c>
      <c r="O37" s="107">
        <v>4074</v>
      </c>
      <c r="P37" s="107">
        <v>4120.26</v>
      </c>
      <c r="Q37" s="107">
        <v>4143.41</v>
      </c>
      <c r="R37" s="107">
        <v>4182.3</v>
      </c>
      <c r="S37" s="107">
        <v>4212.3100000000004</v>
      </c>
      <c r="T37" s="107">
        <v>34573.595000000001</v>
      </c>
      <c r="U37" s="107">
        <v>34930.440199999997</v>
      </c>
      <c r="V37" s="107">
        <v>35177.806199999999</v>
      </c>
      <c r="W37" s="107">
        <v>35468.306199999999</v>
      </c>
      <c r="X37" s="107">
        <v>35718.575499999999</v>
      </c>
      <c r="Y37" s="107">
        <v>36202.722999999998</v>
      </c>
      <c r="Z37" s="107">
        <v>36609.593000000001</v>
      </c>
      <c r="AA37" s="107">
        <v>36951.606</v>
      </c>
      <c r="AB37" s="107">
        <v>37333.766380690002</v>
      </c>
      <c r="AC37" s="107">
        <v>38686.992329170003</v>
      </c>
      <c r="AD37" s="107">
        <v>38912.69</v>
      </c>
      <c r="AE37" s="107">
        <v>39038.439655770002</v>
      </c>
      <c r="AF37" s="107">
        <v>39250</v>
      </c>
      <c r="AG37" s="107">
        <v>39348.32</v>
      </c>
      <c r="AH37" s="107">
        <v>2845.67549061</v>
      </c>
      <c r="AI37" s="107">
        <v>2932.7604912900001</v>
      </c>
      <c r="AJ37" s="107">
        <v>2899.04197436</v>
      </c>
      <c r="AK37" s="107">
        <v>2921.4818156400001</v>
      </c>
      <c r="AL37" s="107">
        <v>2940.3415642599998</v>
      </c>
      <c r="AM37" s="107">
        <v>3068.8208138499999</v>
      </c>
      <c r="AN37" s="107">
        <v>3082.5602833299999</v>
      </c>
      <c r="AO37" s="107">
        <v>3112.9464161800001</v>
      </c>
      <c r="AP37" s="107">
        <v>3186</v>
      </c>
      <c r="AQ37" s="107">
        <v>3202.6543830599999</v>
      </c>
      <c r="AR37" s="107">
        <v>3226.6</v>
      </c>
      <c r="AS37" s="107">
        <v>3231.84</v>
      </c>
      <c r="AT37" s="107">
        <v>3214.0542779871898</v>
      </c>
      <c r="AU37" s="107">
        <v>3238.5</v>
      </c>
      <c r="AV37" s="107">
        <v>25674.3</v>
      </c>
      <c r="AW37" s="107">
        <v>25991</v>
      </c>
      <c r="AX37" s="107">
        <v>26360.6</v>
      </c>
      <c r="AY37" s="107">
        <v>26582.3</v>
      </c>
      <c r="AZ37" s="107">
        <v>26770.7</v>
      </c>
      <c r="BA37" s="107">
        <v>27051.7</v>
      </c>
      <c r="BB37" s="107">
        <v>27350.2</v>
      </c>
      <c r="BC37" s="107">
        <v>27730.2</v>
      </c>
      <c r="BD37" s="107">
        <v>28090</v>
      </c>
      <c r="BE37" s="107">
        <v>28221</v>
      </c>
      <c r="BF37" s="107">
        <v>28346.85</v>
      </c>
      <c r="BG37" s="107">
        <v>27128.493550020001</v>
      </c>
      <c r="BH37" s="107">
        <v>27921.501750573301</v>
      </c>
      <c r="BI37" s="107">
        <v>28351.614699422302</v>
      </c>
      <c r="BJ37" s="107">
        <v>37863</v>
      </c>
      <c r="BK37" s="107">
        <v>38739</v>
      </c>
      <c r="BL37" s="107">
        <v>39599</v>
      </c>
      <c r="BM37" s="107">
        <v>40484</v>
      </c>
      <c r="BN37" s="107">
        <v>41131</v>
      </c>
      <c r="BO37" s="107">
        <v>41689</v>
      </c>
      <c r="BP37" s="107">
        <v>42178</v>
      </c>
      <c r="BQ37" s="107">
        <v>42587</v>
      </c>
      <c r="BR37" s="107">
        <v>42833</v>
      </c>
      <c r="BS37" s="107">
        <v>43085.163999999997</v>
      </c>
      <c r="BT37" s="107">
        <v>43798</v>
      </c>
      <c r="BU37" s="107">
        <v>44442</v>
      </c>
      <c r="BV37" s="107">
        <v>44917</v>
      </c>
      <c r="BW37" s="107">
        <v>45364</v>
      </c>
      <c r="BX37" s="107">
        <v>137464.93799999999</v>
      </c>
      <c r="BY37" s="107">
        <v>139118.03700000001</v>
      </c>
      <c r="BZ37" s="107">
        <v>139627.552</v>
      </c>
      <c r="CA37" s="107">
        <v>140872.02799999999</v>
      </c>
      <c r="CB37" s="107">
        <v>141675.837</v>
      </c>
      <c r="CC37" s="107">
        <v>141326.28099999999</v>
      </c>
      <c r="CD37" s="107">
        <v>142404.592</v>
      </c>
      <c r="CE37" s="107">
        <v>141446.783</v>
      </c>
      <c r="CF37" s="107">
        <v>141844.50049999999</v>
      </c>
      <c r="CG37" s="107">
        <v>140013.02799999999</v>
      </c>
      <c r="CH37" s="107">
        <v>140415.033</v>
      </c>
      <c r="CI37" s="107">
        <v>140566.5</v>
      </c>
      <c r="CJ37" s="107">
        <v>140358.67000000001</v>
      </c>
      <c r="CK37" s="107">
        <v>140837.94200000001</v>
      </c>
      <c r="CL37" s="107">
        <v>189519.30006014</v>
      </c>
      <c r="CM37" s="107">
        <v>179841.54272823999</v>
      </c>
      <c r="CN37" s="107">
        <v>176400.0058369</v>
      </c>
      <c r="CO37" s="107">
        <v>178225.55710529</v>
      </c>
      <c r="CP37" s="107">
        <v>180726.38791516001</v>
      </c>
      <c r="CQ37" s="107">
        <v>180344</v>
      </c>
      <c r="CR37" s="107">
        <v>180416</v>
      </c>
      <c r="CS37" s="107">
        <v>180741</v>
      </c>
      <c r="CT37" s="107">
        <v>180741</v>
      </c>
      <c r="CU37" s="107">
        <v>181384.05900000001</v>
      </c>
      <c r="CV37" s="107">
        <v>181699.78400000001</v>
      </c>
      <c r="CW37" s="107">
        <v>181656.66763392999</v>
      </c>
      <c r="CX37" s="107">
        <v>181777.85</v>
      </c>
      <c r="CY37" s="107">
        <v>181954.39</v>
      </c>
      <c r="CZ37" s="107">
        <v>4061.83650979</v>
      </c>
      <c r="DA37" s="107">
        <v>4096.2416794500004</v>
      </c>
      <c r="DB37" s="107">
        <v>4163.0765337599996</v>
      </c>
      <c r="DC37" s="107">
        <v>4202.67561458</v>
      </c>
      <c r="DD37" s="107">
        <v>4232.0720100799999</v>
      </c>
      <c r="DE37" s="107">
        <v>4279.6911179899998</v>
      </c>
      <c r="DF37" s="107">
        <v>4319.8792326499997</v>
      </c>
      <c r="DG37" s="107">
        <v>4340.3851949999998</v>
      </c>
      <c r="DH37" s="107">
        <v>4475.5042117900002</v>
      </c>
      <c r="DI37" s="107">
        <v>4485</v>
      </c>
      <c r="DJ37" s="107">
        <v>4558.1907000000001</v>
      </c>
      <c r="DK37" s="107">
        <v>4634.6020200000003</v>
      </c>
      <c r="DL37" s="107">
        <v>4651.3599999999997</v>
      </c>
      <c r="DM37" s="107">
        <v>4730.3500000000004</v>
      </c>
      <c r="DN37" s="107">
        <v>64783.822472870001</v>
      </c>
      <c r="DO37" s="107">
        <v>65013.415822290001</v>
      </c>
      <c r="DP37" s="107">
        <v>65186.309286980002</v>
      </c>
      <c r="DQ37" s="107">
        <v>65985.544849500002</v>
      </c>
      <c r="DR37" s="107">
        <v>66521.546676119993</v>
      </c>
      <c r="DS37" s="107">
        <v>66216.546006730001</v>
      </c>
      <c r="DT37" s="107">
        <v>66542.324039860003</v>
      </c>
      <c r="DU37" s="107">
        <v>66836.138240350003</v>
      </c>
      <c r="DV37" s="107">
        <v>67006</v>
      </c>
      <c r="DW37" s="107">
        <v>67339.856520839996</v>
      </c>
      <c r="DX37" s="107">
        <v>67580.7</v>
      </c>
      <c r="DY37" s="107">
        <v>67928.850000000006</v>
      </c>
      <c r="DZ37" s="107">
        <v>68127.632887030297</v>
      </c>
      <c r="EA37" s="107">
        <v>68546.2</v>
      </c>
      <c r="EB37" s="107">
        <v>81040.914379349997</v>
      </c>
      <c r="EC37" s="107">
        <v>80991.544399339997</v>
      </c>
      <c r="ED37" s="107">
        <v>80942.174419339994</v>
      </c>
      <c r="EE37" s="107">
        <v>81117.562635680006</v>
      </c>
      <c r="EF37" s="107">
        <v>81331.445701119999</v>
      </c>
      <c r="EG37" s="107">
        <v>81037.64451179</v>
      </c>
      <c r="EH37" s="107">
        <v>81131.289501050007</v>
      </c>
      <c r="EI37" s="107">
        <v>81137</v>
      </c>
      <c r="EJ37" s="107">
        <v>81203</v>
      </c>
      <c r="EK37" s="107">
        <v>81225.790999999997</v>
      </c>
      <c r="EL37" s="107">
        <v>81790.18618474</v>
      </c>
      <c r="EM37" s="107">
        <v>81998</v>
      </c>
      <c r="EN37" s="107">
        <v>82357</v>
      </c>
      <c r="EO37" s="107">
        <v>82097.640298696002</v>
      </c>
      <c r="EP37" s="107">
        <v>35053</v>
      </c>
      <c r="EQ37" s="107">
        <v>35474</v>
      </c>
      <c r="ER37" s="107">
        <v>35808</v>
      </c>
      <c r="ES37" s="107">
        <v>36492</v>
      </c>
      <c r="ET37" s="107">
        <v>36814</v>
      </c>
      <c r="EU37" s="107">
        <v>37189</v>
      </c>
      <c r="EV37" s="107">
        <v>37740</v>
      </c>
      <c r="EW37" s="107">
        <v>37953</v>
      </c>
      <c r="EX37" s="107">
        <v>38460.334000000003</v>
      </c>
      <c r="EY37" s="107">
        <v>38586.474786899998</v>
      </c>
      <c r="EZ37" s="107">
        <v>38811.959078840002</v>
      </c>
      <c r="FA37" s="107">
        <v>38928.61162363</v>
      </c>
      <c r="FB37" s="107">
        <v>39049.3708957493</v>
      </c>
      <c r="FC37" s="107">
        <v>39417.358700288176</v>
      </c>
      <c r="FD37" s="107">
        <v>20126</v>
      </c>
      <c r="FE37" s="107">
        <v>20126</v>
      </c>
      <c r="FF37" s="107">
        <v>20126</v>
      </c>
      <c r="FG37" s="107">
        <v>20126</v>
      </c>
      <c r="FH37" s="107">
        <v>20127</v>
      </c>
      <c r="FI37" s="107">
        <v>20189</v>
      </c>
      <c r="FJ37" s="107">
        <v>20250</v>
      </c>
      <c r="FK37" s="107">
        <v>20301</v>
      </c>
      <c r="FL37" s="107">
        <v>20361</v>
      </c>
      <c r="FM37" s="107">
        <v>20427</v>
      </c>
      <c r="FN37" s="107">
        <v>20429.770436639999</v>
      </c>
      <c r="FO37" s="107">
        <v>20210.060000000001</v>
      </c>
      <c r="FP37" s="107">
        <v>20684</v>
      </c>
      <c r="FQ37" s="107">
        <v>20487</v>
      </c>
      <c r="FR37" s="107">
        <v>6754.2805184446661</v>
      </c>
      <c r="FS37" s="107">
        <v>6804.6212881355923</v>
      </c>
      <c r="FT37" s="107">
        <v>6862.6522512462616</v>
      </c>
      <c r="FU37" s="107">
        <v>6838</v>
      </c>
      <c r="FV37" s="107">
        <v>6855</v>
      </c>
      <c r="FW37" s="107">
        <v>6872</v>
      </c>
      <c r="FX37" s="107">
        <v>6889</v>
      </c>
      <c r="FY37" s="107">
        <v>6906</v>
      </c>
      <c r="FZ37" s="107">
        <v>6876</v>
      </c>
      <c r="GA37" s="107">
        <v>6777</v>
      </c>
      <c r="GB37" s="107">
        <v>6872</v>
      </c>
      <c r="GC37" s="107">
        <v>6973</v>
      </c>
      <c r="GD37" s="107">
        <v>6862</v>
      </c>
      <c r="GE37" s="107">
        <v>6856.44</v>
      </c>
    </row>
    <row r="38" spans="2:187" x14ac:dyDescent="0.35">
      <c r="Q38" s="3"/>
    </row>
    <row r="39" spans="2:187" s="33" customFormat="1" ht="13" x14ac:dyDescent="0.3">
      <c r="B39" s="34" t="s">
        <v>114</v>
      </c>
      <c r="C39" s="3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GE942"/>
  <sheetViews>
    <sheetView showGridLines="0" workbookViewId="0">
      <pane ySplit="11" topLeftCell="A957" activePane="bottomLeft" state="frozen"/>
      <selection pane="bottomLeft" activeCell="A12" sqref="A12"/>
    </sheetView>
  </sheetViews>
  <sheetFormatPr defaultColWidth="9" defaultRowHeight="14.5" x14ac:dyDescent="0.35"/>
  <cols>
    <col min="1" max="2" width="1.26953125" customWidth="1"/>
    <col min="3" max="3" width="14.7265625" customWidth="1"/>
    <col min="4" max="4" width="13.1796875" customWidth="1"/>
    <col min="5" max="5" width="11" customWidth="1"/>
    <col min="6" max="7" width="14.1796875" customWidth="1"/>
    <col min="8" max="8" width="22" customWidth="1"/>
    <col min="9" max="19" width="14.1796875" customWidth="1"/>
    <col min="20" max="20" width="14.1796875" style="3" customWidth="1"/>
    <col min="21" max="187" width="14.1796875" customWidth="1"/>
  </cols>
  <sheetData>
    <row r="1" spans="2:187" s="12" customFormat="1" ht="15.5" x14ac:dyDescent="0.2">
      <c r="B1" s="13"/>
      <c r="C1" s="14" t="str">
        <f>'Output|Ratios'!C1</f>
        <v>JEN - Opex ratios analysis</v>
      </c>
      <c r="D1" s="14"/>
      <c r="E1" s="14"/>
      <c r="F1" s="15" t="s">
        <v>124</v>
      </c>
      <c r="G1" s="16" t="s">
        <v>125</v>
      </c>
      <c r="H1" s="17" t="s">
        <v>126</v>
      </c>
      <c r="I1" s="18" t="s">
        <v>127</v>
      </c>
      <c r="J1" s="19" t="s">
        <v>128</v>
      </c>
      <c r="K1" s="20" t="s">
        <v>129</v>
      </c>
      <c r="L1" s="21" t="s">
        <v>130</v>
      </c>
      <c r="M1" s="22" t="s">
        <v>131</v>
      </c>
    </row>
    <row r="2" spans="2:187" s="23" customFormat="1" ht="13.5" thickBot="1" x14ac:dyDescent="0.35">
      <c r="B2" s="24"/>
      <c r="C2" s="25" t="s">
        <v>151</v>
      </c>
      <c r="D2" s="26"/>
      <c r="E2" s="26"/>
      <c r="F2" s="26"/>
      <c r="G2" s="27"/>
      <c r="H2" s="27"/>
    </row>
    <row r="3" spans="2:187" s="28" customFormat="1" ht="11.25" customHeight="1" x14ac:dyDescent="0.3">
      <c r="B3" s="29"/>
      <c r="C3" s="3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</row>
    <row r="4" spans="2:187" s="31" customFormat="1" ht="3" customHeight="1" x14ac:dyDescent="0.2">
      <c r="B4" s="32"/>
    </row>
    <row r="5" spans="2:187" s="31" customFormat="1" ht="9" customHeight="1" x14ac:dyDescent="0.2">
      <c r="B5" s="32" t="s">
        <v>132</v>
      </c>
    </row>
    <row r="6" spans="2:187" s="31" customFormat="1" ht="3" customHeight="1" x14ac:dyDescent="0.2">
      <c r="B6" s="32"/>
    </row>
    <row r="7" spans="2:187" s="33" customFormat="1" ht="13" x14ac:dyDescent="0.3">
      <c r="B7" s="34" t="s">
        <v>150</v>
      </c>
      <c r="C7" s="35"/>
    </row>
    <row r="8" spans="2:187" s="5" customFormat="1" x14ac:dyDescent="0.35"/>
    <row r="9" spans="2:187" s="5" customFormat="1" x14ac:dyDescent="0.35">
      <c r="C9" s="91" t="s">
        <v>148</v>
      </c>
    </row>
    <row r="10" spans="2:187" s="5" customFormat="1" x14ac:dyDescent="0.35"/>
    <row r="11" spans="2:187" s="56" customFormat="1" ht="11.5" x14ac:dyDescent="0.25">
      <c r="B11" s="57"/>
      <c r="C11" s="58" t="s">
        <v>147</v>
      </c>
    </row>
    <row r="12" spans="2:187" s="5" customFormat="1" x14ac:dyDescent="0.35">
      <c r="T12" s="3"/>
    </row>
    <row r="13" spans="2:187" x14ac:dyDescent="0.35">
      <c r="C13" s="92" t="s">
        <v>68</v>
      </c>
      <c r="D13" s="92" t="s">
        <v>69</v>
      </c>
      <c r="E13" s="92" t="s">
        <v>70</v>
      </c>
      <c r="F13" s="92" t="s">
        <v>71</v>
      </c>
      <c r="G13" s="92" t="s">
        <v>72</v>
      </c>
      <c r="H13" s="92" t="s">
        <v>73</v>
      </c>
      <c r="I13" s="93">
        <v>2006</v>
      </c>
      <c r="J13" s="93">
        <v>2007</v>
      </c>
      <c r="K13" s="93">
        <v>2008</v>
      </c>
      <c r="L13" s="93">
        <v>2009</v>
      </c>
      <c r="M13" s="93">
        <v>2010</v>
      </c>
      <c r="N13" s="93">
        <v>2011</v>
      </c>
      <c r="O13" s="93">
        <v>2012</v>
      </c>
      <c r="P13" s="93">
        <v>2013</v>
      </c>
      <c r="Q13" s="93">
        <v>2014</v>
      </c>
      <c r="R13" s="93">
        <v>2015</v>
      </c>
      <c r="S13" s="93">
        <v>2016</v>
      </c>
      <c r="T13" s="93">
        <v>2017</v>
      </c>
      <c r="U13" s="93">
        <v>2018</v>
      </c>
      <c r="V13" s="94">
        <v>2019</v>
      </c>
    </row>
    <row r="14" spans="2:187" x14ac:dyDescent="0.35">
      <c r="C14" s="92" t="s">
        <v>49</v>
      </c>
      <c r="D14" s="92"/>
      <c r="E14" s="92"/>
      <c r="F14" s="92"/>
      <c r="G14" s="92"/>
      <c r="H14" s="92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6"/>
    </row>
    <row r="15" spans="2:187" x14ac:dyDescent="0.35">
      <c r="C15" s="92" t="str">
        <f>C14</f>
        <v>ACT</v>
      </c>
      <c r="D15" s="92" t="s">
        <v>74</v>
      </c>
      <c r="E15" s="92"/>
      <c r="F15" s="92"/>
      <c r="G15" s="92"/>
      <c r="H15" s="92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6"/>
    </row>
    <row r="16" spans="2:187" x14ac:dyDescent="0.35">
      <c r="C16" s="92" t="str">
        <f t="shared" ref="C16:C79" si="0">C15</f>
        <v>ACT</v>
      </c>
      <c r="D16" s="92"/>
      <c r="E16" s="92" t="s">
        <v>75</v>
      </c>
      <c r="F16" s="92"/>
      <c r="G16" s="92"/>
      <c r="H16" s="92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6"/>
    </row>
    <row r="17" spans="3:22" x14ac:dyDescent="0.35">
      <c r="C17" s="92" t="str">
        <f t="shared" si="0"/>
        <v>ACT</v>
      </c>
      <c r="D17" s="92"/>
      <c r="E17" s="92"/>
      <c r="F17" s="92" t="s">
        <v>76</v>
      </c>
      <c r="G17" s="92"/>
      <c r="H17" s="92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6"/>
    </row>
    <row r="18" spans="3:22" x14ac:dyDescent="0.35">
      <c r="C18" s="92" t="str">
        <f t="shared" si="0"/>
        <v>ACT</v>
      </c>
      <c r="D18" s="92"/>
      <c r="E18" s="92"/>
      <c r="F18" s="92"/>
      <c r="G18" s="92" t="s">
        <v>77</v>
      </c>
      <c r="H18" s="92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6"/>
    </row>
    <row r="19" spans="3:22" x14ac:dyDescent="0.35">
      <c r="C19" s="92" t="str">
        <f t="shared" si="0"/>
        <v>ACT</v>
      </c>
      <c r="D19" s="92"/>
      <c r="E19" s="92"/>
      <c r="F19" s="92"/>
      <c r="G19" s="92"/>
      <c r="H19" s="92" t="s">
        <v>78</v>
      </c>
      <c r="I19" s="95">
        <v>101753988.976686</v>
      </c>
      <c r="J19" s="95">
        <v>105368887.48857801</v>
      </c>
      <c r="K19" s="95">
        <v>115481903.678011</v>
      </c>
      <c r="L19" s="95">
        <v>126069442.974218</v>
      </c>
      <c r="M19" s="95">
        <v>135599635.444534</v>
      </c>
      <c r="N19" s="95">
        <v>141777976.029273</v>
      </c>
      <c r="O19" s="95">
        <v>151092064.78116801</v>
      </c>
      <c r="P19" s="95">
        <v>159611557.17829201</v>
      </c>
      <c r="Q19" s="95">
        <v>161985598.99817601</v>
      </c>
      <c r="R19" s="95">
        <v>175854144</v>
      </c>
      <c r="S19" s="95">
        <v>193181380</v>
      </c>
      <c r="T19" s="95">
        <v>197731474</v>
      </c>
      <c r="U19" s="95">
        <v>196402527</v>
      </c>
      <c r="V19" s="96">
        <v>200626014</v>
      </c>
    </row>
    <row r="20" spans="3:22" x14ac:dyDescent="0.35">
      <c r="C20" s="92" t="str">
        <f t="shared" si="0"/>
        <v>ACT</v>
      </c>
      <c r="D20" s="92"/>
      <c r="E20" s="92"/>
      <c r="F20" s="92"/>
      <c r="G20" s="92"/>
      <c r="H20" s="92" t="s">
        <v>79</v>
      </c>
      <c r="I20" s="95">
        <v>2789999.6977509898</v>
      </c>
      <c r="J20" s="95">
        <v>3865235.6154537802</v>
      </c>
      <c r="K20" s="95">
        <v>2757776.8042509998</v>
      </c>
      <c r="L20" s="95">
        <v>5737067.15504051</v>
      </c>
      <c r="M20" s="95">
        <v>2513819.90627904</v>
      </c>
      <c r="N20" s="95">
        <v>4143410.0341963298</v>
      </c>
      <c r="O20" s="95">
        <v>5273769.51172351</v>
      </c>
      <c r="P20" s="95">
        <v>2849815.3536040401</v>
      </c>
      <c r="Q20" s="95">
        <v>4043039.3071081499</v>
      </c>
      <c r="R20" s="95">
        <v>4452448</v>
      </c>
      <c r="S20" s="95">
        <v>2913884</v>
      </c>
      <c r="T20" s="95">
        <v>2525013</v>
      </c>
      <c r="U20" s="95">
        <v>3928051</v>
      </c>
      <c r="V20" s="96">
        <v>3819592</v>
      </c>
    </row>
    <row r="21" spans="3:22" x14ac:dyDescent="0.35">
      <c r="C21" s="92" t="str">
        <f t="shared" si="0"/>
        <v>ACT</v>
      </c>
      <c r="D21" s="92"/>
      <c r="E21" s="92"/>
      <c r="F21" s="92"/>
      <c r="G21" s="92"/>
      <c r="H21" s="92" t="s">
        <v>80</v>
      </c>
      <c r="I21" s="95">
        <v>-4793049.33678817</v>
      </c>
      <c r="J21" s="95">
        <v>-5183304.6717622299</v>
      </c>
      <c r="K21" s="95">
        <v>-5622494.4715203699</v>
      </c>
      <c r="L21" s="95">
        <v>-6172688.7992160302</v>
      </c>
      <c r="M21" s="95">
        <v>-6690509.2739182096</v>
      </c>
      <c r="N21" s="95">
        <v>-7075871.6301487396</v>
      </c>
      <c r="O21" s="95">
        <v>-7592070.9555467702</v>
      </c>
      <c r="P21" s="95">
        <v>-8129520.1030721003</v>
      </c>
      <c r="Q21" s="95">
        <v>-8467340.9200668801</v>
      </c>
      <c r="R21" s="95">
        <v>-8836017</v>
      </c>
      <c r="S21" s="95">
        <v>-9939663</v>
      </c>
      <c r="T21" s="95">
        <v>-10426930</v>
      </c>
      <c r="U21" s="95">
        <v>-11018998</v>
      </c>
      <c r="V21" s="96">
        <v>-11574843</v>
      </c>
    </row>
    <row r="22" spans="3:22" x14ac:dyDescent="0.35">
      <c r="C22" s="92" t="str">
        <f t="shared" si="0"/>
        <v>ACT</v>
      </c>
      <c r="D22" s="92"/>
      <c r="E22" s="92"/>
      <c r="F22" s="92"/>
      <c r="G22" s="92"/>
      <c r="H22" s="92" t="s">
        <v>81</v>
      </c>
      <c r="I22" s="95">
        <v>5617948.1509288698</v>
      </c>
      <c r="J22" s="95">
        <v>11431085.2457416</v>
      </c>
      <c r="K22" s="95">
        <v>13452256.963476401</v>
      </c>
      <c r="L22" s="95">
        <v>9965814.1144918501</v>
      </c>
      <c r="M22" s="95">
        <v>10355029.952377301</v>
      </c>
      <c r="N22" s="95">
        <v>12246550.347847801</v>
      </c>
      <c r="O22" s="95">
        <v>10837793.8409469</v>
      </c>
      <c r="P22" s="95">
        <v>7653746.5693526696</v>
      </c>
      <c r="Q22" s="95">
        <v>10818158.399531299</v>
      </c>
      <c r="R22" s="95">
        <v>20426123</v>
      </c>
      <c r="S22" s="95">
        <v>11559505</v>
      </c>
      <c r="T22" s="95">
        <v>11667284</v>
      </c>
      <c r="U22" s="95">
        <v>11314435</v>
      </c>
      <c r="V22" s="96">
        <v>11457501</v>
      </c>
    </row>
    <row r="23" spans="3:22" x14ac:dyDescent="0.35">
      <c r="C23" s="92" t="str">
        <f t="shared" si="0"/>
        <v>ACT</v>
      </c>
      <c r="D23" s="92"/>
      <c r="E23" s="92"/>
      <c r="F23" s="92"/>
      <c r="G23" s="92"/>
      <c r="H23" s="92" t="s">
        <v>82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6">
        <v>0</v>
      </c>
    </row>
    <row r="24" spans="3:22" x14ac:dyDescent="0.35">
      <c r="C24" s="92" t="str">
        <f t="shared" si="0"/>
        <v>ACT</v>
      </c>
      <c r="D24" s="92"/>
      <c r="E24" s="92"/>
      <c r="F24" s="92"/>
      <c r="G24" s="92"/>
      <c r="H24" s="92" t="s">
        <v>83</v>
      </c>
      <c r="I24" s="95">
        <v>105368887.48857801</v>
      </c>
      <c r="J24" s="95">
        <v>115481903.678011</v>
      </c>
      <c r="K24" s="95">
        <v>126069442.974218</v>
      </c>
      <c r="L24" s="95">
        <v>135599635.444534</v>
      </c>
      <c r="M24" s="95">
        <v>141777976.02927199</v>
      </c>
      <c r="N24" s="95">
        <v>151092064.78116801</v>
      </c>
      <c r="O24" s="95">
        <v>159611557.17829201</v>
      </c>
      <c r="P24" s="95">
        <v>161985598.99817699</v>
      </c>
      <c r="Q24" s="95">
        <v>168379455.784749</v>
      </c>
      <c r="R24" s="95">
        <v>191896698</v>
      </c>
      <c r="S24" s="95">
        <v>197715106</v>
      </c>
      <c r="T24" s="95">
        <v>201496841</v>
      </c>
      <c r="U24" s="95">
        <v>200626015</v>
      </c>
      <c r="V24" s="96">
        <v>204328264</v>
      </c>
    </row>
    <row r="25" spans="3:22" x14ac:dyDescent="0.35">
      <c r="C25" s="92" t="str">
        <f t="shared" si="0"/>
        <v>ACT</v>
      </c>
      <c r="D25" s="92"/>
      <c r="E25" s="92"/>
      <c r="F25" s="92"/>
      <c r="G25" s="92" t="s">
        <v>84</v>
      </c>
      <c r="H25" s="92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6"/>
    </row>
    <row r="26" spans="3:22" x14ac:dyDescent="0.35">
      <c r="C26" s="92" t="str">
        <f t="shared" si="0"/>
        <v>ACT</v>
      </c>
      <c r="D26" s="92"/>
      <c r="E26" s="92"/>
      <c r="F26" s="92"/>
      <c r="G26" s="92"/>
      <c r="H26" s="92" t="s">
        <v>78</v>
      </c>
      <c r="I26" s="95">
        <v>29921233.1992632</v>
      </c>
      <c r="J26" s="95">
        <v>29892065.929208498</v>
      </c>
      <c r="K26" s="95">
        <v>29505150.079836901</v>
      </c>
      <c r="L26" s="95">
        <v>28691708.115439799</v>
      </c>
      <c r="M26" s="95">
        <v>28413269.8290562</v>
      </c>
      <c r="N26" s="95">
        <v>35451441.521421298</v>
      </c>
      <c r="O26" s="95">
        <v>41459469.1993552</v>
      </c>
      <c r="P26" s="95">
        <v>47651384.414009899</v>
      </c>
      <c r="Q26" s="95">
        <v>50039648.111213602</v>
      </c>
      <c r="R26" s="95">
        <v>52162901</v>
      </c>
      <c r="S26" s="95">
        <v>49648673</v>
      </c>
      <c r="T26" s="95">
        <v>51404489</v>
      </c>
      <c r="U26" s="95">
        <v>54014919</v>
      </c>
      <c r="V26" s="96">
        <v>54156757</v>
      </c>
    </row>
    <row r="27" spans="3:22" x14ac:dyDescent="0.35">
      <c r="C27" s="92" t="str">
        <f t="shared" si="0"/>
        <v>ACT</v>
      </c>
      <c r="D27" s="92"/>
      <c r="E27" s="92"/>
      <c r="F27" s="92"/>
      <c r="G27" s="92"/>
      <c r="H27" s="92" t="s">
        <v>79</v>
      </c>
      <c r="I27" s="95">
        <v>820412.37323293602</v>
      </c>
      <c r="J27" s="95">
        <v>1096527.45324462</v>
      </c>
      <c r="K27" s="95">
        <v>704600.59892147605</v>
      </c>
      <c r="L27" s="95">
        <v>1305679.25397086</v>
      </c>
      <c r="M27" s="95">
        <v>526740.67348783603</v>
      </c>
      <c r="N27" s="95">
        <v>1031410.04737374</v>
      </c>
      <c r="O27" s="95">
        <v>1436596.8967589601</v>
      </c>
      <c r="P27" s="95">
        <v>847348.81281435804</v>
      </c>
      <c r="Q27" s="95">
        <v>1240874.78914916</v>
      </c>
      <c r="R27" s="95">
        <v>1313651</v>
      </c>
      <c r="S27" s="95">
        <v>748884</v>
      </c>
      <c r="T27" s="95">
        <v>656431</v>
      </c>
      <c r="U27" s="95">
        <v>1080298</v>
      </c>
      <c r="V27" s="96">
        <v>982459</v>
      </c>
    </row>
    <row r="28" spans="3:22" x14ac:dyDescent="0.35">
      <c r="C28" s="92" t="str">
        <f t="shared" si="0"/>
        <v>ACT</v>
      </c>
      <c r="D28" s="92"/>
      <c r="E28" s="92"/>
      <c r="F28" s="92"/>
      <c r="G28" s="92"/>
      <c r="H28" s="92" t="s">
        <v>80</v>
      </c>
      <c r="I28" s="95">
        <v>-1425546.1929110701</v>
      </c>
      <c r="J28" s="95">
        <v>-1483443.3026161599</v>
      </c>
      <c r="K28" s="95">
        <v>-1518042.5633185699</v>
      </c>
      <c r="L28" s="95">
        <v>-1584117.54035444</v>
      </c>
      <c r="M28" s="95">
        <v>-1653068.5254126</v>
      </c>
      <c r="N28" s="95">
        <v>-1890983.79297971</v>
      </c>
      <c r="O28" s="95">
        <v>-2121361.5540644899</v>
      </c>
      <c r="P28" s="95">
        <v>-2371005.5469385302</v>
      </c>
      <c r="Q28" s="95">
        <v>-2512273.3800086202</v>
      </c>
      <c r="R28" s="95">
        <v>-2655306</v>
      </c>
      <c r="S28" s="95">
        <v>-2912489</v>
      </c>
      <c r="T28" s="95">
        <v>-3009630</v>
      </c>
      <c r="U28" s="95">
        <v>-3317286</v>
      </c>
      <c r="V28" s="96">
        <v>-3483298</v>
      </c>
    </row>
    <row r="29" spans="3:22" x14ac:dyDescent="0.35">
      <c r="C29" s="92" t="str">
        <f t="shared" si="0"/>
        <v>ACT</v>
      </c>
      <c r="D29" s="92"/>
      <c r="E29" s="92"/>
      <c r="F29" s="92"/>
      <c r="G29" s="92"/>
      <c r="H29" s="92" t="s">
        <v>81</v>
      </c>
      <c r="I29" s="95">
        <v>575966.54962342395</v>
      </c>
      <c r="J29" s="95">
        <v>0</v>
      </c>
      <c r="K29" s="95">
        <v>0</v>
      </c>
      <c r="L29" s="95">
        <v>0</v>
      </c>
      <c r="M29" s="95">
        <v>8164499.5442898599</v>
      </c>
      <c r="N29" s="95">
        <v>6867601.4235398499</v>
      </c>
      <c r="O29" s="95">
        <v>6876679.8719602497</v>
      </c>
      <c r="P29" s="95">
        <v>3911920.43132796</v>
      </c>
      <c r="Q29" s="95">
        <v>3181433.1223909999</v>
      </c>
      <c r="R29" s="95">
        <v>790716</v>
      </c>
      <c r="S29" s="95">
        <v>3914102</v>
      </c>
      <c r="T29" s="95">
        <v>3554380</v>
      </c>
      <c r="U29" s="95">
        <v>2378826</v>
      </c>
      <c r="V29" s="96">
        <v>5716838</v>
      </c>
    </row>
    <row r="30" spans="3:22" x14ac:dyDescent="0.35">
      <c r="C30" s="92" t="str">
        <f t="shared" si="0"/>
        <v>ACT</v>
      </c>
      <c r="D30" s="92"/>
      <c r="E30" s="92"/>
      <c r="F30" s="92"/>
      <c r="G30" s="92"/>
      <c r="H30" s="92" t="s">
        <v>82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6">
        <v>0</v>
      </c>
    </row>
    <row r="31" spans="3:22" x14ac:dyDescent="0.35">
      <c r="C31" s="92" t="str">
        <f t="shared" si="0"/>
        <v>ACT</v>
      </c>
      <c r="D31" s="92"/>
      <c r="E31" s="92"/>
      <c r="F31" s="92"/>
      <c r="G31" s="92"/>
      <c r="H31" s="92" t="s">
        <v>83</v>
      </c>
      <c r="I31" s="95">
        <v>29892065.929208498</v>
      </c>
      <c r="J31" s="95">
        <v>29505150.079837002</v>
      </c>
      <c r="K31" s="95">
        <v>28691708.115439799</v>
      </c>
      <c r="L31" s="95">
        <v>28413269.8290562</v>
      </c>
      <c r="M31" s="95">
        <v>35451441.521421298</v>
      </c>
      <c r="N31" s="95">
        <v>41459469.1993552</v>
      </c>
      <c r="O31" s="95">
        <v>47651384.414009899</v>
      </c>
      <c r="P31" s="95">
        <v>50039648.111213699</v>
      </c>
      <c r="Q31" s="95">
        <v>51949682.6427451</v>
      </c>
      <c r="R31" s="95">
        <v>51611962</v>
      </c>
      <c r="S31" s="95">
        <v>51399170</v>
      </c>
      <c r="T31" s="95">
        <v>52605670</v>
      </c>
      <c r="U31" s="95">
        <v>54156757</v>
      </c>
      <c r="V31" s="96">
        <v>57372756</v>
      </c>
    </row>
    <row r="32" spans="3:22" x14ac:dyDescent="0.35">
      <c r="C32" s="92" t="str">
        <f t="shared" si="0"/>
        <v>ACT</v>
      </c>
      <c r="D32" s="92"/>
      <c r="E32" s="92"/>
      <c r="F32" s="92"/>
      <c r="G32" s="92" t="s">
        <v>85</v>
      </c>
      <c r="H32" s="92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6"/>
    </row>
    <row r="33" spans="3:22" x14ac:dyDescent="0.35">
      <c r="C33" s="92" t="str">
        <f t="shared" si="0"/>
        <v>ACT</v>
      </c>
      <c r="D33" s="92"/>
      <c r="E33" s="92"/>
      <c r="F33" s="92"/>
      <c r="G33" s="92"/>
      <c r="H33" s="92" t="s">
        <v>78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6">
        <v>0</v>
      </c>
    </row>
    <row r="34" spans="3:22" x14ac:dyDescent="0.35">
      <c r="C34" s="92" t="str">
        <f t="shared" si="0"/>
        <v>ACT</v>
      </c>
      <c r="D34" s="92"/>
      <c r="E34" s="92"/>
      <c r="F34" s="92"/>
      <c r="G34" s="92"/>
      <c r="H34" s="92" t="s">
        <v>79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6">
        <v>0</v>
      </c>
    </row>
    <row r="35" spans="3:22" x14ac:dyDescent="0.35">
      <c r="C35" s="92" t="str">
        <f t="shared" si="0"/>
        <v>ACT</v>
      </c>
      <c r="D35" s="92"/>
      <c r="E35" s="92"/>
      <c r="F35" s="92"/>
      <c r="G35" s="92"/>
      <c r="H35" s="92" t="s">
        <v>81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6">
        <v>0</v>
      </c>
    </row>
    <row r="36" spans="3:22" x14ac:dyDescent="0.35">
      <c r="C36" s="92" t="str">
        <f t="shared" si="0"/>
        <v>ACT</v>
      </c>
      <c r="D36" s="92"/>
      <c r="E36" s="92"/>
      <c r="F36" s="92"/>
      <c r="G36" s="92"/>
      <c r="H36" s="92" t="s">
        <v>82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6">
        <v>0</v>
      </c>
    </row>
    <row r="37" spans="3:22" x14ac:dyDescent="0.35">
      <c r="C37" s="92" t="str">
        <f t="shared" si="0"/>
        <v>ACT</v>
      </c>
      <c r="D37" s="92"/>
      <c r="E37" s="92"/>
      <c r="F37" s="92"/>
      <c r="G37" s="92"/>
      <c r="H37" s="92" t="s">
        <v>83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6">
        <v>0</v>
      </c>
    </row>
    <row r="38" spans="3:22" x14ac:dyDescent="0.35">
      <c r="C38" s="92" t="str">
        <f t="shared" si="0"/>
        <v>ACT</v>
      </c>
      <c r="D38" s="92"/>
      <c r="E38" s="92"/>
      <c r="F38" s="92"/>
      <c r="G38" s="92" t="s">
        <v>86</v>
      </c>
      <c r="H38" s="92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6"/>
    </row>
    <row r="39" spans="3:22" x14ac:dyDescent="0.35">
      <c r="C39" s="92" t="str">
        <f t="shared" si="0"/>
        <v>ACT</v>
      </c>
      <c r="D39" s="92"/>
      <c r="E39" s="92"/>
      <c r="F39" s="92"/>
      <c r="G39" s="92"/>
      <c r="H39" s="92" t="s">
        <v>78</v>
      </c>
      <c r="I39" s="95">
        <v>713421.20522999705</v>
      </c>
      <c r="J39" s="95">
        <v>707051.29583595903</v>
      </c>
      <c r="K39" s="95">
        <v>706139.15360748104</v>
      </c>
      <c r="L39" s="95">
        <v>695527.13721837802</v>
      </c>
      <c r="M39" s="95">
        <v>698507.69718627096</v>
      </c>
      <c r="N39" s="95">
        <v>681538.13854403805</v>
      </c>
      <c r="O39" s="95">
        <v>671033.88853130804</v>
      </c>
      <c r="P39" s="95">
        <v>663245.221941047</v>
      </c>
      <c r="Q39" s="95">
        <v>642735.39366193197</v>
      </c>
      <c r="R39" s="95">
        <v>615240</v>
      </c>
      <c r="S39" s="95">
        <v>647933</v>
      </c>
      <c r="T39" s="95">
        <v>603956</v>
      </c>
      <c r="U39" s="95">
        <v>644008</v>
      </c>
      <c r="V39" s="96">
        <v>884948</v>
      </c>
    </row>
    <row r="40" spans="3:22" x14ac:dyDescent="0.35">
      <c r="C40" s="92" t="str">
        <f t="shared" si="0"/>
        <v>ACT</v>
      </c>
      <c r="D40" s="92"/>
      <c r="E40" s="92"/>
      <c r="F40" s="92"/>
      <c r="G40" s="92"/>
      <c r="H40" s="92" t="s">
        <v>79</v>
      </c>
      <c r="I40" s="95">
        <v>19561.3456236776</v>
      </c>
      <c r="J40" s="95">
        <v>25936.686964775501</v>
      </c>
      <c r="K40" s="95">
        <v>16863.0245637607</v>
      </c>
      <c r="L40" s="95">
        <v>31651.491433899198</v>
      </c>
      <c r="M40" s="95">
        <v>12949.316184513</v>
      </c>
      <c r="N40" s="95">
        <v>19959.181916883201</v>
      </c>
      <c r="O40" s="95">
        <v>23541.518728084699</v>
      </c>
      <c r="P40" s="95">
        <v>11882.243389823399</v>
      </c>
      <c r="Q40" s="95">
        <v>16142.508605553399</v>
      </c>
      <c r="R40" s="95">
        <v>15711</v>
      </c>
      <c r="S40" s="95">
        <v>9773</v>
      </c>
      <c r="T40" s="95">
        <v>7712</v>
      </c>
      <c r="U40" s="95">
        <v>12880</v>
      </c>
      <c r="V40" s="96">
        <v>16412</v>
      </c>
    </row>
    <row r="41" spans="3:22" x14ac:dyDescent="0.35">
      <c r="C41" s="92" t="str">
        <f t="shared" si="0"/>
        <v>ACT</v>
      </c>
      <c r="D41" s="92"/>
      <c r="E41" s="92"/>
      <c r="F41" s="92"/>
      <c r="G41" s="92"/>
      <c r="H41" s="92" t="s">
        <v>80</v>
      </c>
      <c r="I41" s="95">
        <v>-25931.255017715099</v>
      </c>
      <c r="J41" s="95">
        <v>-26848.8291932539</v>
      </c>
      <c r="K41" s="95">
        <v>-27475.040952863299</v>
      </c>
      <c r="L41" s="95">
        <v>-28670.931466006299</v>
      </c>
      <c r="M41" s="95">
        <v>-29918.874826745701</v>
      </c>
      <c r="N41" s="95">
        <v>-30463.431929613798</v>
      </c>
      <c r="O41" s="95">
        <v>-31330.185318345601</v>
      </c>
      <c r="P41" s="95">
        <v>-32392.071668938399</v>
      </c>
      <c r="Q41" s="95">
        <v>-32962.172130311701</v>
      </c>
      <c r="R41" s="95">
        <v>-33770</v>
      </c>
      <c r="S41" s="95">
        <v>-37177</v>
      </c>
      <c r="T41" s="95">
        <v>-37726</v>
      </c>
      <c r="U41" s="95">
        <v>-38751</v>
      </c>
      <c r="V41" s="96">
        <v>-39663</v>
      </c>
    </row>
    <row r="42" spans="3:22" x14ac:dyDescent="0.35">
      <c r="C42" s="92" t="str">
        <f t="shared" si="0"/>
        <v>ACT</v>
      </c>
      <c r="D42" s="92"/>
      <c r="E42" s="92"/>
      <c r="F42" s="92"/>
      <c r="G42" s="92"/>
      <c r="H42" s="92" t="s">
        <v>81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-16573</v>
      </c>
      <c r="T42" s="95">
        <v>110251</v>
      </c>
      <c r="U42" s="95">
        <v>266810</v>
      </c>
      <c r="V42" s="96">
        <v>224810</v>
      </c>
    </row>
    <row r="43" spans="3:22" x14ac:dyDescent="0.35">
      <c r="C43" s="92" t="str">
        <f t="shared" si="0"/>
        <v>ACT</v>
      </c>
      <c r="D43" s="92"/>
      <c r="E43" s="92"/>
      <c r="F43" s="92"/>
      <c r="G43" s="92"/>
      <c r="H43" s="92" t="s">
        <v>82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6">
        <v>0</v>
      </c>
    </row>
    <row r="44" spans="3:22" x14ac:dyDescent="0.35">
      <c r="C44" s="92" t="str">
        <f t="shared" si="0"/>
        <v>ACT</v>
      </c>
      <c r="D44" s="92"/>
      <c r="E44" s="92"/>
      <c r="F44" s="92"/>
      <c r="G44" s="92"/>
      <c r="H44" s="92" t="s">
        <v>83</v>
      </c>
      <c r="I44" s="95">
        <v>707051.29583595996</v>
      </c>
      <c r="J44" s="95">
        <v>706139.15360748104</v>
      </c>
      <c r="K44" s="95">
        <v>695527.13721837802</v>
      </c>
      <c r="L44" s="95">
        <v>698507.69718627096</v>
      </c>
      <c r="M44" s="95">
        <v>681538.13854403805</v>
      </c>
      <c r="N44" s="95">
        <v>671033.88853130699</v>
      </c>
      <c r="O44" s="95">
        <v>663245.221941047</v>
      </c>
      <c r="P44" s="95">
        <v>642735.39366193197</v>
      </c>
      <c r="Q44" s="95">
        <v>625915.73013717402</v>
      </c>
      <c r="R44" s="95">
        <v>597181</v>
      </c>
      <c r="S44" s="95">
        <v>603956</v>
      </c>
      <c r="T44" s="95">
        <v>684193</v>
      </c>
      <c r="U44" s="95">
        <v>884947</v>
      </c>
      <c r="V44" s="96">
        <v>1086507</v>
      </c>
    </row>
    <row r="45" spans="3:22" x14ac:dyDescent="0.35">
      <c r="C45" s="92" t="str">
        <f t="shared" si="0"/>
        <v>ACT</v>
      </c>
      <c r="D45" s="92"/>
      <c r="E45" s="92"/>
      <c r="F45" s="92"/>
      <c r="G45" s="92" t="s">
        <v>87</v>
      </c>
      <c r="H45" s="92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6"/>
    </row>
    <row r="46" spans="3:22" x14ac:dyDescent="0.35">
      <c r="C46" s="92" t="str">
        <f t="shared" si="0"/>
        <v>ACT</v>
      </c>
      <c r="D46" s="92"/>
      <c r="E46" s="92"/>
      <c r="F46" s="92"/>
      <c r="G46" s="92"/>
      <c r="H46" s="92" t="s">
        <v>78</v>
      </c>
      <c r="I46" s="95">
        <v>191885576.87788099</v>
      </c>
      <c r="J46" s="95">
        <v>196970776.72940099</v>
      </c>
      <c r="K46" s="95">
        <v>203825585.30768701</v>
      </c>
      <c r="L46" s="95">
        <v>209624516.04570499</v>
      </c>
      <c r="M46" s="95">
        <v>221666781.38886201</v>
      </c>
      <c r="N46" s="95">
        <v>227535519.93167099</v>
      </c>
      <c r="O46" s="95">
        <v>237296284.531277</v>
      </c>
      <c r="P46" s="95">
        <v>249488340.384482</v>
      </c>
      <c r="Q46" s="95">
        <v>254206901.75452501</v>
      </c>
      <c r="R46" s="95">
        <v>268778742</v>
      </c>
      <c r="S46" s="95">
        <v>292218939</v>
      </c>
      <c r="T46" s="95">
        <v>297810903</v>
      </c>
      <c r="U46" s="95">
        <v>300508052</v>
      </c>
      <c r="V46" s="96">
        <v>312645799</v>
      </c>
    </row>
    <row r="47" spans="3:22" x14ac:dyDescent="0.35">
      <c r="C47" s="92" t="str">
        <f t="shared" si="0"/>
        <v>ACT</v>
      </c>
      <c r="D47" s="92"/>
      <c r="E47" s="92"/>
      <c r="F47" s="92"/>
      <c r="G47" s="92"/>
      <c r="H47" s="92" t="s">
        <v>79</v>
      </c>
      <c r="I47" s="95">
        <v>5261323.9724166896</v>
      </c>
      <c r="J47" s="95">
        <v>7225457.9085368402</v>
      </c>
      <c r="K47" s="95">
        <v>4867476.6640641503</v>
      </c>
      <c r="L47" s="95">
        <v>9539424.4435824007</v>
      </c>
      <c r="M47" s="95">
        <v>4109379.5406555701</v>
      </c>
      <c r="N47" s="95">
        <v>6654113.1926787803</v>
      </c>
      <c r="O47" s="95">
        <v>8295985.6377556697</v>
      </c>
      <c r="P47" s="95">
        <v>4458444.6005691104</v>
      </c>
      <c r="Q47" s="95">
        <v>6353519.7374902098</v>
      </c>
      <c r="R47" s="95">
        <v>6816734</v>
      </c>
      <c r="S47" s="95">
        <v>4407733</v>
      </c>
      <c r="T47" s="95">
        <v>3803018</v>
      </c>
      <c r="U47" s="95">
        <v>6010161</v>
      </c>
      <c r="V47" s="96">
        <v>5946625</v>
      </c>
    </row>
    <row r="48" spans="3:22" x14ac:dyDescent="0.35">
      <c r="C48" s="92" t="str">
        <f t="shared" si="0"/>
        <v>ACT</v>
      </c>
      <c r="D48" s="92"/>
      <c r="E48" s="92"/>
      <c r="F48" s="92"/>
      <c r="G48" s="92"/>
      <c r="H48" s="92" t="s">
        <v>80</v>
      </c>
      <c r="I48" s="95">
        <v>-7359331.7098108605</v>
      </c>
      <c r="J48" s="95">
        <v>-7808977.1884119203</v>
      </c>
      <c r="K48" s="95">
        <v>-8203103.5811133301</v>
      </c>
      <c r="L48" s="95">
        <v>-8827095.9261921309</v>
      </c>
      <c r="M48" s="95">
        <v>-9494556.3410912491</v>
      </c>
      <c r="N48" s="95">
        <v>-9896542.9078916609</v>
      </c>
      <c r="O48" s="95">
        <v>-10445585.1790666</v>
      </c>
      <c r="P48" s="95">
        <v>-11096176.3806921</v>
      </c>
      <c r="Q48" s="95">
        <v>-11522621.385048101</v>
      </c>
      <c r="R48" s="95">
        <v>-12021617</v>
      </c>
      <c r="S48" s="95">
        <v>-13431718</v>
      </c>
      <c r="T48" s="95">
        <v>-13899789</v>
      </c>
      <c r="U48" s="95">
        <v>-14580665</v>
      </c>
      <c r="V48" s="96">
        <v>-15196251</v>
      </c>
    </row>
    <row r="49" spans="3:22" x14ac:dyDescent="0.35">
      <c r="C49" s="92" t="str">
        <f t="shared" si="0"/>
        <v>ACT</v>
      </c>
      <c r="D49" s="92"/>
      <c r="E49" s="92"/>
      <c r="F49" s="92"/>
      <c r="G49" s="92"/>
      <c r="H49" s="92" t="s">
        <v>81</v>
      </c>
      <c r="I49" s="95">
        <v>7183207.5889135599</v>
      </c>
      <c r="J49" s="95">
        <v>7438327.85816174</v>
      </c>
      <c r="K49" s="95">
        <v>9134557.6550666001</v>
      </c>
      <c r="L49" s="95">
        <v>11329936.825766699</v>
      </c>
      <c r="M49" s="95">
        <v>11253915.343245501</v>
      </c>
      <c r="N49" s="95">
        <v>13003194.314818</v>
      </c>
      <c r="O49" s="95">
        <v>14341655.394516001</v>
      </c>
      <c r="P49" s="95">
        <v>11356293.1501662</v>
      </c>
      <c r="Q49" s="95">
        <v>9568462.6265133396</v>
      </c>
      <c r="R49" s="95">
        <v>12825645</v>
      </c>
      <c r="S49" s="95">
        <v>14526246</v>
      </c>
      <c r="T49" s="95">
        <v>11482759</v>
      </c>
      <c r="U49" s="95">
        <v>20708251</v>
      </c>
      <c r="V49" s="96">
        <v>22583457</v>
      </c>
    </row>
    <row r="50" spans="3:22" x14ac:dyDescent="0.35">
      <c r="C50" s="92" t="str">
        <f t="shared" si="0"/>
        <v>ACT</v>
      </c>
      <c r="D50" s="92"/>
      <c r="E50" s="92"/>
      <c r="F50" s="92"/>
      <c r="G50" s="92"/>
      <c r="H50" s="92" t="s">
        <v>82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6">
        <v>0</v>
      </c>
    </row>
    <row r="51" spans="3:22" x14ac:dyDescent="0.35">
      <c r="C51" s="92" t="str">
        <f t="shared" si="0"/>
        <v>ACT</v>
      </c>
      <c r="D51" s="92"/>
      <c r="E51" s="92"/>
      <c r="F51" s="92"/>
      <c r="G51" s="92"/>
      <c r="H51" s="92" t="s">
        <v>83</v>
      </c>
      <c r="I51" s="95">
        <v>196970776.72940001</v>
      </c>
      <c r="J51" s="95">
        <v>203825585.307688</v>
      </c>
      <c r="K51" s="95">
        <v>209624516.04570401</v>
      </c>
      <c r="L51" s="95">
        <v>221666781.38886201</v>
      </c>
      <c r="M51" s="95">
        <v>227535519.93167201</v>
      </c>
      <c r="N51" s="95">
        <v>237296284.53127599</v>
      </c>
      <c r="O51" s="95">
        <v>249488340.384482</v>
      </c>
      <c r="P51" s="95">
        <v>254206901.75452501</v>
      </c>
      <c r="Q51" s="95">
        <v>258606262.73348001</v>
      </c>
      <c r="R51" s="95">
        <v>276399504</v>
      </c>
      <c r="S51" s="95">
        <v>297721200</v>
      </c>
      <c r="T51" s="95">
        <v>299196891</v>
      </c>
      <c r="U51" s="95">
        <v>312645799</v>
      </c>
      <c r="V51" s="96">
        <v>325979630</v>
      </c>
    </row>
    <row r="52" spans="3:22" x14ac:dyDescent="0.35">
      <c r="C52" s="92" t="str">
        <f t="shared" si="0"/>
        <v>ACT</v>
      </c>
      <c r="D52" s="92"/>
      <c r="E52" s="92"/>
      <c r="F52" s="92"/>
      <c r="G52" s="92" t="s">
        <v>88</v>
      </c>
      <c r="H52" s="92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6"/>
    </row>
    <row r="53" spans="3:22" x14ac:dyDescent="0.35">
      <c r="C53" s="92" t="str">
        <f t="shared" si="0"/>
        <v>ACT</v>
      </c>
      <c r="D53" s="92"/>
      <c r="E53" s="92"/>
      <c r="F53" s="92"/>
      <c r="G53" s="92"/>
      <c r="H53" s="92" t="s">
        <v>78</v>
      </c>
      <c r="I53" s="95">
        <v>23640226.372349799</v>
      </c>
      <c r="J53" s="95">
        <v>23847383.832089301</v>
      </c>
      <c r="K53" s="95">
        <v>24070171.806472201</v>
      </c>
      <c r="L53" s="95">
        <v>24555187.9707243</v>
      </c>
      <c r="M53" s="95">
        <v>24827302.7282115</v>
      </c>
      <c r="N53" s="95">
        <v>27310888.6419654</v>
      </c>
      <c r="O53" s="95">
        <v>32587846.497573402</v>
      </c>
      <c r="P53" s="95">
        <v>44033027.793759301</v>
      </c>
      <c r="Q53" s="95">
        <v>59924065.6390028</v>
      </c>
      <c r="R53" s="95">
        <v>72332608</v>
      </c>
      <c r="S53" s="95">
        <v>73602999</v>
      </c>
      <c r="T53" s="95">
        <v>74728139</v>
      </c>
      <c r="U53" s="95">
        <v>76045361</v>
      </c>
      <c r="V53" s="96">
        <v>76598504</v>
      </c>
    </row>
    <row r="54" spans="3:22" x14ac:dyDescent="0.35">
      <c r="C54" s="92" t="str">
        <f t="shared" si="0"/>
        <v>ACT</v>
      </c>
      <c r="D54" s="92"/>
      <c r="E54" s="92"/>
      <c r="F54" s="92"/>
      <c r="G54" s="92"/>
      <c r="H54" s="92" t="s">
        <v>79</v>
      </c>
      <c r="I54" s="95">
        <v>648193.01038638095</v>
      </c>
      <c r="J54" s="95">
        <v>874791.02722025104</v>
      </c>
      <c r="K54" s="95">
        <v>574810.07299037999</v>
      </c>
      <c r="L54" s="95">
        <v>1117437.8110126001</v>
      </c>
      <c r="M54" s="95">
        <v>460262.06200917601</v>
      </c>
      <c r="N54" s="95">
        <v>796923.42630039796</v>
      </c>
      <c r="O54" s="95">
        <v>1131945.2339968199</v>
      </c>
      <c r="P54" s="95">
        <v>782636.29567831801</v>
      </c>
      <c r="Q54" s="95">
        <v>1481144.05688927</v>
      </c>
      <c r="R54" s="95">
        <v>1814010</v>
      </c>
      <c r="S54" s="95">
        <v>1110203</v>
      </c>
      <c r="T54" s="95">
        <v>954272</v>
      </c>
      <c r="U54" s="95">
        <v>1520907</v>
      </c>
      <c r="V54" s="96">
        <v>1387640</v>
      </c>
    </row>
    <row r="55" spans="3:22" x14ac:dyDescent="0.35">
      <c r="C55" s="92" t="str">
        <f t="shared" si="0"/>
        <v>ACT</v>
      </c>
      <c r="D55" s="92"/>
      <c r="E55" s="92"/>
      <c r="F55" s="92"/>
      <c r="G55" s="92"/>
      <c r="H55" s="92" t="s">
        <v>80</v>
      </c>
      <c r="I55" s="95">
        <v>-1181864.60922854</v>
      </c>
      <c r="J55" s="95">
        <v>-1240894.3936271199</v>
      </c>
      <c r="K55" s="95">
        <v>-1292757.1254642</v>
      </c>
      <c r="L55" s="95">
        <v>-1371582.3485975</v>
      </c>
      <c r="M55" s="95">
        <v>-1444438.9173725799</v>
      </c>
      <c r="N55" s="95">
        <v>-1559001.3255042001</v>
      </c>
      <c r="O55" s="95">
        <v>-1758629.9303681699</v>
      </c>
      <c r="P55" s="95">
        <v>-2130261.43240728</v>
      </c>
      <c r="Q55" s="95">
        <v>-2606333.34878967</v>
      </c>
      <c r="R55" s="95">
        <v>-3012046</v>
      </c>
      <c r="S55" s="95">
        <v>-3286302</v>
      </c>
      <c r="T55" s="95">
        <v>-3525175</v>
      </c>
      <c r="U55" s="95">
        <v>-3830911</v>
      </c>
      <c r="V55" s="96">
        <v>-4174925</v>
      </c>
    </row>
    <row r="56" spans="3:22" x14ac:dyDescent="0.35">
      <c r="C56" s="92" t="str">
        <f t="shared" si="0"/>
        <v>ACT</v>
      </c>
      <c r="D56" s="92"/>
      <c r="E56" s="92"/>
      <c r="F56" s="92"/>
      <c r="G56" s="92"/>
      <c r="H56" s="92" t="s">
        <v>81</v>
      </c>
      <c r="I56" s="95">
        <v>740829.05858165806</v>
      </c>
      <c r="J56" s="95">
        <v>588891.34078984801</v>
      </c>
      <c r="K56" s="95">
        <v>1202963.21672586</v>
      </c>
      <c r="L56" s="95">
        <v>526259.29507210804</v>
      </c>
      <c r="M56" s="95">
        <v>3467762.7691173102</v>
      </c>
      <c r="N56" s="95">
        <v>6039035.7548117796</v>
      </c>
      <c r="O56" s="95">
        <v>12071865.9925573</v>
      </c>
      <c r="P56" s="95">
        <v>17238662.981972501</v>
      </c>
      <c r="Q56" s="95">
        <v>13347422.3498761</v>
      </c>
      <c r="R56" s="95">
        <v>4264666</v>
      </c>
      <c r="S56" s="95">
        <v>3301239</v>
      </c>
      <c r="T56" s="95">
        <v>4383002</v>
      </c>
      <c r="U56" s="95">
        <v>2863147</v>
      </c>
      <c r="V56" s="96">
        <v>2443264</v>
      </c>
    </row>
    <row r="57" spans="3:22" x14ac:dyDescent="0.35">
      <c r="C57" s="92" t="str">
        <f t="shared" si="0"/>
        <v>ACT</v>
      </c>
      <c r="D57" s="92"/>
      <c r="E57" s="92"/>
      <c r="F57" s="92"/>
      <c r="G57" s="92"/>
      <c r="H57" s="92" t="s">
        <v>82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6">
        <v>0</v>
      </c>
    </row>
    <row r="58" spans="3:22" x14ac:dyDescent="0.35">
      <c r="C58" s="92" t="str">
        <f t="shared" si="0"/>
        <v>ACT</v>
      </c>
      <c r="D58" s="92"/>
      <c r="E58" s="92"/>
      <c r="F58" s="92"/>
      <c r="G58" s="92"/>
      <c r="H58" s="92" t="s">
        <v>83</v>
      </c>
      <c r="I58" s="95">
        <v>23847383.832089301</v>
      </c>
      <c r="J58" s="95">
        <v>24070171.806472301</v>
      </c>
      <c r="K58" s="95">
        <v>24555187.970724199</v>
      </c>
      <c r="L58" s="95">
        <v>24827302.7282115</v>
      </c>
      <c r="M58" s="95">
        <v>27310888.6419654</v>
      </c>
      <c r="N58" s="95">
        <v>32587846.497573402</v>
      </c>
      <c r="O58" s="95">
        <v>44033027.793759301</v>
      </c>
      <c r="P58" s="95">
        <v>59924065.6390028</v>
      </c>
      <c r="Q58" s="95">
        <v>72146298.696978495</v>
      </c>
      <c r="R58" s="95">
        <v>75399238</v>
      </c>
      <c r="S58" s="95">
        <v>74728139</v>
      </c>
      <c r="T58" s="95">
        <v>76540238</v>
      </c>
      <c r="U58" s="95">
        <v>76598504</v>
      </c>
      <c r="V58" s="96">
        <v>76254483</v>
      </c>
    </row>
    <row r="59" spans="3:22" x14ac:dyDescent="0.35">
      <c r="C59" s="92" t="str">
        <f t="shared" si="0"/>
        <v>ACT</v>
      </c>
      <c r="D59" s="92"/>
      <c r="E59" s="92"/>
      <c r="F59" s="92"/>
      <c r="G59" s="92" t="s">
        <v>89</v>
      </c>
      <c r="H59" s="92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6"/>
    </row>
    <row r="60" spans="3:22" x14ac:dyDescent="0.35">
      <c r="C60" s="92" t="str">
        <f t="shared" si="0"/>
        <v>ACT</v>
      </c>
      <c r="D60" s="92"/>
      <c r="E60" s="92"/>
      <c r="F60" s="92"/>
      <c r="G60" s="92"/>
      <c r="H60" s="92" t="s">
        <v>78</v>
      </c>
      <c r="I60" s="95">
        <v>125221180.75962199</v>
      </c>
      <c r="J60" s="95">
        <v>127926053.163423</v>
      </c>
      <c r="K60" s="95">
        <v>132145942.683881</v>
      </c>
      <c r="L60" s="95">
        <v>137463233.713763</v>
      </c>
      <c r="M60" s="95">
        <v>144463462.141121</v>
      </c>
      <c r="N60" s="95">
        <v>154115807.96005401</v>
      </c>
      <c r="O60" s="95">
        <v>166784273.95031399</v>
      </c>
      <c r="P60" s="95">
        <v>180863034.82650399</v>
      </c>
      <c r="Q60" s="95">
        <v>183199408.382797</v>
      </c>
      <c r="R60" s="95">
        <v>170044691</v>
      </c>
      <c r="S60" s="95">
        <v>160304244</v>
      </c>
      <c r="T60" s="95">
        <v>157576239</v>
      </c>
      <c r="U60" s="95">
        <v>158218975</v>
      </c>
      <c r="V60" s="96">
        <v>157579753</v>
      </c>
    </row>
    <row r="61" spans="3:22" x14ac:dyDescent="0.35">
      <c r="C61" s="92" t="str">
        <f t="shared" si="0"/>
        <v>ACT</v>
      </c>
      <c r="D61" s="92"/>
      <c r="E61" s="92"/>
      <c r="F61" s="92"/>
      <c r="G61" s="92"/>
      <c r="H61" s="92" t="s">
        <v>79</v>
      </c>
      <c r="I61" s="95">
        <v>3433448.2607007599</v>
      </c>
      <c r="J61" s="95">
        <v>4692697.7081854297</v>
      </c>
      <c r="K61" s="95">
        <v>3155724.0043911701</v>
      </c>
      <c r="L61" s="95">
        <v>6255566.6508827899</v>
      </c>
      <c r="M61" s="95">
        <v>2678142.3539216099</v>
      </c>
      <c r="N61" s="95">
        <v>4500543.3802912803</v>
      </c>
      <c r="O61" s="95">
        <v>5812507.5712219197</v>
      </c>
      <c r="P61" s="95">
        <v>3225636.9141032598</v>
      </c>
      <c r="Q61" s="95">
        <v>4564239.2082448602</v>
      </c>
      <c r="R61" s="95">
        <v>4309336</v>
      </c>
      <c r="S61" s="95">
        <v>2417976</v>
      </c>
      <c r="T61" s="95">
        <v>2012234</v>
      </c>
      <c r="U61" s="95">
        <v>3164380</v>
      </c>
      <c r="V61" s="96">
        <v>2999768</v>
      </c>
    </row>
    <row r="62" spans="3:22" x14ac:dyDescent="0.35">
      <c r="C62" s="92" t="str">
        <f t="shared" si="0"/>
        <v>ACT</v>
      </c>
      <c r="D62" s="92"/>
      <c r="E62" s="92"/>
      <c r="F62" s="92"/>
      <c r="G62" s="92"/>
      <c r="H62" s="92" t="s">
        <v>80</v>
      </c>
      <c r="I62" s="95">
        <v>-6539973.16014052</v>
      </c>
      <c r="J62" s="95">
        <v>-6930175.4479104104</v>
      </c>
      <c r="K62" s="95">
        <v>-7295380.8745836299</v>
      </c>
      <c r="L62" s="95">
        <v>-7848368.1391045302</v>
      </c>
      <c r="M62" s="95">
        <v>-8404805.3523712996</v>
      </c>
      <c r="N62" s="95">
        <v>-8818764.3106810395</v>
      </c>
      <c r="O62" s="95">
        <v>-9360844.6659632493</v>
      </c>
      <c r="P62" s="95">
        <v>-9981857.8091329895</v>
      </c>
      <c r="Q62" s="95">
        <v>-10311777.650435399</v>
      </c>
      <c r="R62" s="95">
        <v>-10886803</v>
      </c>
      <c r="S62" s="95">
        <v>-11957564</v>
      </c>
      <c r="T62" s="95">
        <v>-12240168</v>
      </c>
      <c r="U62" s="95">
        <v>-12631678</v>
      </c>
      <c r="V62" s="96">
        <v>-12983613</v>
      </c>
    </row>
    <row r="63" spans="3:22" x14ac:dyDescent="0.35">
      <c r="C63" s="92" t="str">
        <f t="shared" si="0"/>
        <v>ACT</v>
      </c>
      <c r="D63" s="92"/>
      <c r="E63" s="92"/>
      <c r="F63" s="92"/>
      <c r="G63" s="92"/>
      <c r="H63" s="92" t="s">
        <v>81</v>
      </c>
      <c r="I63" s="95">
        <v>5811397.3032412902</v>
      </c>
      <c r="J63" s="95">
        <v>6457367.2601824803</v>
      </c>
      <c r="K63" s="95">
        <v>9456947.9000749197</v>
      </c>
      <c r="L63" s="95">
        <v>8593029.91557898</v>
      </c>
      <c r="M63" s="95">
        <v>15379008.817383399</v>
      </c>
      <c r="N63" s="95">
        <v>16986686.920649</v>
      </c>
      <c r="O63" s="95">
        <v>17627097.970931798</v>
      </c>
      <c r="P63" s="95">
        <v>9092594.4513230007</v>
      </c>
      <c r="Q63" s="95">
        <v>13306009.6662075</v>
      </c>
      <c r="R63" s="95">
        <v>6880614</v>
      </c>
      <c r="S63" s="95">
        <v>6867020</v>
      </c>
      <c r="T63" s="95">
        <v>7330299</v>
      </c>
      <c r="U63" s="95">
        <v>8828077</v>
      </c>
      <c r="V63" s="96">
        <v>12110716</v>
      </c>
    </row>
    <row r="64" spans="3:22" x14ac:dyDescent="0.35">
      <c r="C64" s="92" t="str">
        <f t="shared" si="0"/>
        <v>ACT</v>
      </c>
      <c r="D64" s="92"/>
      <c r="E64" s="92"/>
      <c r="F64" s="92"/>
      <c r="G64" s="92"/>
      <c r="H64" s="92" t="s">
        <v>82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6">
        <v>0</v>
      </c>
    </row>
    <row r="65" spans="3:22" x14ac:dyDescent="0.35">
      <c r="C65" s="92" t="str">
        <f t="shared" si="0"/>
        <v>ACT</v>
      </c>
      <c r="D65" s="92"/>
      <c r="E65" s="92"/>
      <c r="F65" s="92"/>
      <c r="G65" s="92"/>
      <c r="H65" s="92" t="s">
        <v>83</v>
      </c>
      <c r="I65" s="95">
        <v>127926053.163424</v>
      </c>
      <c r="J65" s="95">
        <v>132145942.683881</v>
      </c>
      <c r="K65" s="95">
        <v>137463233.713763</v>
      </c>
      <c r="L65" s="95">
        <v>144463462.14111999</v>
      </c>
      <c r="M65" s="95">
        <v>154115807.96005499</v>
      </c>
      <c r="N65" s="95">
        <v>166784273.950313</v>
      </c>
      <c r="O65" s="95">
        <v>180863034.82650399</v>
      </c>
      <c r="P65" s="95">
        <v>183199408.382797</v>
      </c>
      <c r="Q65" s="95">
        <v>190757879.606814</v>
      </c>
      <c r="R65" s="95">
        <v>170347838</v>
      </c>
      <c r="S65" s="95">
        <v>157631676</v>
      </c>
      <c r="T65" s="95">
        <v>154678604</v>
      </c>
      <c r="U65" s="95">
        <v>157579754</v>
      </c>
      <c r="V65" s="96">
        <v>159706624</v>
      </c>
    </row>
    <row r="66" spans="3:22" x14ac:dyDescent="0.35">
      <c r="C66" s="92" t="str">
        <f t="shared" si="0"/>
        <v>ACT</v>
      </c>
      <c r="D66" s="92"/>
      <c r="E66" s="92"/>
      <c r="F66" s="92"/>
      <c r="G66" s="92" t="s">
        <v>90</v>
      </c>
      <c r="H66" s="92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6"/>
    </row>
    <row r="67" spans="3:22" x14ac:dyDescent="0.35">
      <c r="C67" s="92" t="str">
        <f t="shared" si="0"/>
        <v>ACT</v>
      </c>
      <c r="D67" s="92"/>
      <c r="E67" s="92"/>
      <c r="F67" s="92"/>
      <c r="G67" s="92"/>
      <c r="H67" s="92" t="s">
        <v>78</v>
      </c>
      <c r="I67" s="95">
        <v>12453914.7172774</v>
      </c>
      <c r="J67" s="95">
        <v>13308275.085224099</v>
      </c>
      <c r="K67" s="95">
        <v>13127106.392167401</v>
      </c>
      <c r="L67" s="95">
        <v>13879034.9119837</v>
      </c>
      <c r="M67" s="95">
        <v>16170750.816322699</v>
      </c>
      <c r="N67" s="95">
        <v>21983916.1812746</v>
      </c>
      <c r="O67" s="95">
        <v>25541453.608230401</v>
      </c>
      <c r="P67" s="95">
        <v>27719321.829684801</v>
      </c>
      <c r="Q67" s="95">
        <v>39064684.239712797</v>
      </c>
      <c r="R67" s="95">
        <v>33347771</v>
      </c>
      <c r="S67" s="95">
        <v>26273761</v>
      </c>
      <c r="T67" s="95">
        <v>19773497</v>
      </c>
      <c r="U67" s="95">
        <v>14336642</v>
      </c>
      <c r="V67" s="96">
        <v>11047498</v>
      </c>
    </row>
    <row r="68" spans="3:22" x14ac:dyDescent="0.35">
      <c r="C68" s="92" t="str">
        <f t="shared" si="0"/>
        <v>ACT</v>
      </c>
      <c r="D68" s="92"/>
      <c r="E68" s="92"/>
      <c r="F68" s="92"/>
      <c r="G68" s="92"/>
      <c r="H68" s="92" t="s">
        <v>79</v>
      </c>
      <c r="I68" s="95">
        <v>341474.75343675801</v>
      </c>
      <c r="J68" s="95">
        <v>488186.029725714</v>
      </c>
      <c r="K68" s="95">
        <v>313483.13772340002</v>
      </c>
      <c r="L68" s="95">
        <v>631595.99549818004</v>
      </c>
      <c r="M68" s="95">
        <v>299782.18723292701</v>
      </c>
      <c r="N68" s="95">
        <v>637332.20952952094</v>
      </c>
      <c r="O68" s="95">
        <v>880340.75614807103</v>
      </c>
      <c r="P68" s="95">
        <v>491617.66842634999</v>
      </c>
      <c r="Q68" s="95">
        <v>962051.49627462798</v>
      </c>
      <c r="R68" s="95">
        <v>835397</v>
      </c>
      <c r="S68" s="95">
        <v>396305</v>
      </c>
      <c r="T68" s="95">
        <v>252506</v>
      </c>
      <c r="U68" s="95">
        <v>286733</v>
      </c>
      <c r="V68" s="96">
        <v>208693</v>
      </c>
    </row>
    <row r="69" spans="3:22" x14ac:dyDescent="0.35">
      <c r="C69" s="92" t="str">
        <f t="shared" si="0"/>
        <v>ACT</v>
      </c>
      <c r="D69" s="92"/>
      <c r="E69" s="92"/>
      <c r="F69" s="92"/>
      <c r="G69" s="92"/>
      <c r="H69" s="92" t="s">
        <v>80</v>
      </c>
      <c r="I69" s="95">
        <v>-1721801.08879559</v>
      </c>
      <c r="J69" s="95">
        <v>-1826626.5846879301</v>
      </c>
      <c r="K69" s="95">
        <v>-1914126.44433831</v>
      </c>
      <c r="L69" s="95">
        <v>-2076874.3290276299</v>
      </c>
      <c r="M69" s="95">
        <v>-2260698.1150918799</v>
      </c>
      <c r="N69" s="95">
        <v>-3739018.26861009</v>
      </c>
      <c r="O69" s="95">
        <v>-5110990.50336086</v>
      </c>
      <c r="P69" s="95">
        <v>-6274398.0088775596</v>
      </c>
      <c r="Q69" s="95">
        <v>-8829193.2979426701</v>
      </c>
      <c r="R69" s="95">
        <v>-9828180</v>
      </c>
      <c r="S69" s="95">
        <v>-9434512</v>
      </c>
      <c r="T69" s="95">
        <v>-8100721</v>
      </c>
      <c r="U69" s="95">
        <v>-7915202</v>
      </c>
      <c r="V69" s="96">
        <v>-6061654</v>
      </c>
    </row>
    <row r="70" spans="3:22" x14ac:dyDescent="0.35">
      <c r="C70" s="92" t="str">
        <f t="shared" si="0"/>
        <v>ACT</v>
      </c>
      <c r="D70" s="92"/>
      <c r="E70" s="92"/>
      <c r="F70" s="92"/>
      <c r="G70" s="92"/>
      <c r="H70" s="92" t="s">
        <v>81</v>
      </c>
      <c r="I70" s="95">
        <v>2234686.7033054898</v>
      </c>
      <c r="J70" s="95">
        <v>1157271.8619055799</v>
      </c>
      <c r="K70" s="95">
        <v>2352571.8264311999</v>
      </c>
      <c r="L70" s="95">
        <v>3736994.2378684599</v>
      </c>
      <c r="M70" s="95">
        <v>7774081.2928108396</v>
      </c>
      <c r="N70" s="95">
        <v>6659223.4860363798</v>
      </c>
      <c r="O70" s="95">
        <v>6408517.9686671896</v>
      </c>
      <c r="P70" s="95">
        <v>17128142.750479199</v>
      </c>
      <c r="Q70" s="95">
        <v>33559137.107997499</v>
      </c>
      <c r="R70" s="95">
        <v>6316396</v>
      </c>
      <c r="S70" s="95">
        <v>2826666</v>
      </c>
      <c r="T70" s="95">
        <v>3369417</v>
      </c>
      <c r="U70" s="95">
        <v>4989125</v>
      </c>
      <c r="V70" s="96">
        <v>4957458</v>
      </c>
    </row>
    <row r="71" spans="3:22" x14ac:dyDescent="0.35">
      <c r="C71" s="92" t="str">
        <f t="shared" si="0"/>
        <v>ACT</v>
      </c>
      <c r="D71" s="92"/>
      <c r="E71" s="92"/>
      <c r="F71" s="92"/>
      <c r="G71" s="92"/>
      <c r="H71" s="92" t="s">
        <v>82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95">
        <v>-63196</v>
      </c>
      <c r="T71" s="95">
        <v>-278130</v>
      </c>
      <c r="U71" s="95">
        <v>-649799</v>
      </c>
      <c r="V71" s="96">
        <v>-762681</v>
      </c>
    </row>
    <row r="72" spans="3:22" x14ac:dyDescent="0.35">
      <c r="C72" s="92" t="str">
        <f t="shared" si="0"/>
        <v>ACT</v>
      </c>
      <c r="D72" s="92"/>
      <c r="E72" s="92"/>
      <c r="F72" s="92"/>
      <c r="G72" s="92"/>
      <c r="H72" s="92" t="s">
        <v>83</v>
      </c>
      <c r="I72" s="95">
        <v>13308275.085224099</v>
      </c>
      <c r="J72" s="95">
        <v>13127106.392167499</v>
      </c>
      <c r="K72" s="95">
        <v>13879034.9119837</v>
      </c>
      <c r="L72" s="95">
        <v>16170750.816322699</v>
      </c>
      <c r="M72" s="95">
        <v>21983916.1812746</v>
      </c>
      <c r="N72" s="95">
        <v>25541453.608230401</v>
      </c>
      <c r="O72" s="95">
        <v>27719321.829684801</v>
      </c>
      <c r="P72" s="95">
        <v>39064684.239712797</v>
      </c>
      <c r="Q72" s="95">
        <v>64756679.546042301</v>
      </c>
      <c r="R72" s="95">
        <v>30671384</v>
      </c>
      <c r="S72" s="95">
        <v>19999024</v>
      </c>
      <c r="T72" s="95">
        <v>15016568</v>
      </c>
      <c r="U72" s="95">
        <v>11047499</v>
      </c>
      <c r="V72" s="96">
        <v>9389314</v>
      </c>
    </row>
    <row r="73" spans="3:22" x14ac:dyDescent="0.35">
      <c r="C73" s="92" t="str">
        <f t="shared" si="0"/>
        <v>ACT</v>
      </c>
      <c r="D73" s="92"/>
      <c r="E73" s="92"/>
      <c r="F73" s="92"/>
      <c r="G73" s="92" t="s">
        <v>91</v>
      </c>
      <c r="H73" s="92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6"/>
    </row>
    <row r="74" spans="3:22" x14ac:dyDescent="0.35">
      <c r="C74" s="92" t="str">
        <f t="shared" si="0"/>
        <v>ACT</v>
      </c>
      <c r="D74" s="92"/>
      <c r="E74" s="92"/>
      <c r="F74" s="92"/>
      <c r="G74" s="92"/>
      <c r="H74" s="92" t="s">
        <v>78</v>
      </c>
      <c r="I74" s="95">
        <v>19645185.547053199</v>
      </c>
      <c r="J74" s="95">
        <v>20858705.605300501</v>
      </c>
      <c r="K74" s="95">
        <v>23428905.246008899</v>
      </c>
      <c r="L74" s="95">
        <v>23291724.2482685</v>
      </c>
      <c r="M74" s="95">
        <v>16133812.872093501</v>
      </c>
      <c r="N74" s="95">
        <v>25985670.4815294</v>
      </c>
      <c r="O74" s="95">
        <v>36742107.605460599</v>
      </c>
      <c r="P74" s="95">
        <v>37909545.352480903</v>
      </c>
      <c r="Q74" s="95">
        <v>38901740.221653499</v>
      </c>
      <c r="R74" s="95">
        <v>73441256</v>
      </c>
      <c r="S74" s="95">
        <v>94461667</v>
      </c>
      <c r="T74" s="95">
        <v>107474905</v>
      </c>
      <c r="U74" s="95">
        <v>114559456</v>
      </c>
      <c r="V74" s="96">
        <v>130559906</v>
      </c>
    </row>
    <row r="75" spans="3:22" x14ac:dyDescent="0.35">
      <c r="C75" s="92" t="str">
        <f t="shared" si="0"/>
        <v>ACT</v>
      </c>
      <c r="D75" s="92"/>
      <c r="E75" s="92"/>
      <c r="F75" s="92"/>
      <c r="G75" s="92"/>
      <c r="H75" s="92" t="s">
        <v>79</v>
      </c>
      <c r="I75" s="95">
        <v>538652.70825990499</v>
      </c>
      <c r="J75" s="95">
        <v>765157.66389402596</v>
      </c>
      <c r="K75" s="95">
        <v>559496.24468080804</v>
      </c>
      <c r="L75" s="95">
        <v>599236.83415566897</v>
      </c>
      <c r="M75" s="95">
        <v>299097.411501811</v>
      </c>
      <c r="N75" s="95">
        <v>752521.41208709194</v>
      </c>
      <c r="O75" s="95">
        <v>1263901.3131260099</v>
      </c>
      <c r="P75" s="95">
        <v>672725.06811382296</v>
      </c>
      <c r="Q75" s="95">
        <v>962371.859530719</v>
      </c>
      <c r="R75" s="95">
        <v>1837888</v>
      </c>
      <c r="S75" s="95">
        <v>1424828</v>
      </c>
      <c r="T75" s="95">
        <v>1372445</v>
      </c>
      <c r="U75" s="95">
        <v>2291190</v>
      </c>
      <c r="V75" s="96">
        <v>2469250</v>
      </c>
    </row>
    <row r="76" spans="3:22" x14ac:dyDescent="0.35">
      <c r="C76" s="92" t="str">
        <f t="shared" si="0"/>
        <v>ACT</v>
      </c>
      <c r="D76" s="92"/>
      <c r="E76" s="92"/>
      <c r="F76" s="92"/>
      <c r="G76" s="92"/>
      <c r="H76" s="92" t="s">
        <v>80</v>
      </c>
      <c r="I76" s="95">
        <v>-581497.36654337705</v>
      </c>
      <c r="J76" s="95">
        <v>-650109.16950431303</v>
      </c>
      <c r="K76" s="95">
        <v>-696677.24242124602</v>
      </c>
      <c r="L76" s="95">
        <v>-767887.87690187898</v>
      </c>
      <c r="M76" s="95">
        <v>-626579.78834267298</v>
      </c>
      <c r="N76" s="95">
        <v>-765222.71572983195</v>
      </c>
      <c r="O76" s="95">
        <v>-971587.44095510303</v>
      </c>
      <c r="P76" s="95">
        <v>-1019597.58456674</v>
      </c>
      <c r="Q76" s="95">
        <v>-1060263.1919046801</v>
      </c>
      <c r="R76" s="95">
        <v>-4778032</v>
      </c>
      <c r="S76" s="95">
        <v>-6386312</v>
      </c>
      <c r="T76" s="95">
        <v>-6979708</v>
      </c>
      <c r="U76" s="95">
        <v>-7586674</v>
      </c>
      <c r="V76" s="96">
        <v>-8069344</v>
      </c>
    </row>
    <row r="77" spans="3:22" x14ac:dyDescent="0.35">
      <c r="C77" s="92" t="str">
        <f t="shared" si="0"/>
        <v>ACT</v>
      </c>
      <c r="D77" s="92"/>
      <c r="E77" s="92"/>
      <c r="F77" s="92"/>
      <c r="G77" s="92"/>
      <c r="H77" s="92" t="s">
        <v>81</v>
      </c>
      <c r="I77" s="95">
        <v>1256364.71653071</v>
      </c>
      <c r="J77" s="95">
        <v>2455151.14631875</v>
      </c>
      <c r="K77" s="95">
        <v>0</v>
      </c>
      <c r="L77" s="95">
        <v>3134506.86464795</v>
      </c>
      <c r="M77" s="95">
        <v>10179339.9862768</v>
      </c>
      <c r="N77" s="95">
        <v>10769138.427573999</v>
      </c>
      <c r="O77" s="95">
        <v>875123.874849446</v>
      </c>
      <c r="P77" s="95">
        <v>1339067.3856255901</v>
      </c>
      <c r="Q77" s="95">
        <v>1489612.3614581199</v>
      </c>
      <c r="R77" s="95">
        <v>18547545</v>
      </c>
      <c r="S77" s="95">
        <v>17959612</v>
      </c>
      <c r="T77" s="95">
        <v>13029245</v>
      </c>
      <c r="U77" s="95">
        <v>21295934</v>
      </c>
      <c r="V77" s="96">
        <v>10546680</v>
      </c>
    </row>
    <row r="78" spans="3:22" x14ac:dyDescent="0.35">
      <c r="C78" s="92" t="str">
        <f t="shared" si="0"/>
        <v>ACT</v>
      </c>
      <c r="D78" s="92"/>
      <c r="E78" s="92"/>
      <c r="F78" s="92"/>
      <c r="G78" s="92"/>
      <c r="H78" s="92" t="s">
        <v>82</v>
      </c>
      <c r="I78" s="95">
        <v>0</v>
      </c>
      <c r="J78" s="95">
        <v>0</v>
      </c>
      <c r="K78" s="95">
        <v>0</v>
      </c>
      <c r="L78" s="95">
        <v>10123767.198076701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5">
        <v>0</v>
      </c>
      <c r="T78" s="95">
        <v>0</v>
      </c>
      <c r="U78" s="95">
        <v>0</v>
      </c>
      <c r="V78" s="96">
        <v>0</v>
      </c>
    </row>
    <row r="79" spans="3:22" x14ac:dyDescent="0.35">
      <c r="C79" s="92" t="str">
        <f t="shared" si="0"/>
        <v>ACT</v>
      </c>
      <c r="D79" s="92"/>
      <c r="E79" s="92"/>
      <c r="F79" s="92"/>
      <c r="G79" s="92"/>
      <c r="H79" s="92" t="s">
        <v>83</v>
      </c>
      <c r="I79" s="95">
        <v>20858705.6053004</v>
      </c>
      <c r="J79" s="95">
        <v>23428905.246009</v>
      </c>
      <c r="K79" s="95">
        <v>23291724.2482685</v>
      </c>
      <c r="L79" s="95">
        <v>36381347.268246897</v>
      </c>
      <c r="M79" s="95">
        <v>25985670.4815294</v>
      </c>
      <c r="N79" s="95">
        <v>36742107.605460703</v>
      </c>
      <c r="O79" s="95">
        <v>37909545.352481</v>
      </c>
      <c r="P79" s="95">
        <v>38901740.221653603</v>
      </c>
      <c r="Q79" s="95">
        <v>40293461.250737697</v>
      </c>
      <c r="R79" s="95">
        <v>89048657</v>
      </c>
      <c r="S79" s="95">
        <v>107459795</v>
      </c>
      <c r="T79" s="95">
        <v>114896887</v>
      </c>
      <c r="U79" s="95">
        <v>130559906</v>
      </c>
      <c r="V79" s="96">
        <v>135506492</v>
      </c>
    </row>
    <row r="80" spans="3:22" x14ac:dyDescent="0.35">
      <c r="C80" s="92" t="s">
        <v>62</v>
      </c>
      <c r="D80" s="92"/>
      <c r="E80" s="92"/>
      <c r="F80" s="92"/>
      <c r="G80" s="92"/>
      <c r="H80" s="92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6"/>
    </row>
    <row r="81" spans="3:22" x14ac:dyDescent="0.35">
      <c r="C81" s="92" t="str">
        <f>C80</f>
        <v>AGD</v>
      </c>
      <c r="D81" s="92" t="s">
        <v>74</v>
      </c>
      <c r="E81" s="92"/>
      <c r="F81" s="92"/>
      <c r="G81" s="92"/>
      <c r="H81" s="92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6"/>
    </row>
    <row r="82" spans="3:22" x14ac:dyDescent="0.35">
      <c r="C82" s="92" t="str">
        <f t="shared" ref="C82:C145" si="1">C81</f>
        <v>AGD</v>
      </c>
      <c r="D82" s="92"/>
      <c r="E82" s="92" t="s">
        <v>75</v>
      </c>
      <c r="F82" s="92"/>
      <c r="G82" s="92"/>
      <c r="H82" s="92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6"/>
    </row>
    <row r="83" spans="3:22" x14ac:dyDescent="0.35">
      <c r="C83" s="92" t="str">
        <f t="shared" si="1"/>
        <v>AGD</v>
      </c>
      <c r="D83" s="92"/>
      <c r="E83" s="92"/>
      <c r="F83" s="92" t="s">
        <v>76</v>
      </c>
      <c r="G83" s="92"/>
      <c r="H83" s="92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6"/>
    </row>
    <row r="84" spans="3:22" x14ac:dyDescent="0.35">
      <c r="C84" s="92" t="str">
        <f t="shared" si="1"/>
        <v>AGD</v>
      </c>
      <c r="D84" s="92"/>
      <c r="E84" s="92"/>
      <c r="F84" s="92"/>
      <c r="G84" s="92" t="s">
        <v>77</v>
      </c>
      <c r="H84" s="92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6"/>
    </row>
    <row r="85" spans="3:22" x14ac:dyDescent="0.35">
      <c r="C85" s="92" t="str">
        <f t="shared" si="1"/>
        <v>AGD</v>
      </c>
      <c r="D85" s="92"/>
      <c r="E85" s="92"/>
      <c r="F85" s="92"/>
      <c r="G85" s="92"/>
      <c r="H85" s="92" t="s">
        <v>78</v>
      </c>
      <c r="I85" s="95">
        <v>562220521</v>
      </c>
      <c r="J85" s="95">
        <v>608877515</v>
      </c>
      <c r="K85" s="95">
        <v>671202711</v>
      </c>
      <c r="L85" s="95">
        <v>734481944</v>
      </c>
      <c r="M85" s="95">
        <v>872743867</v>
      </c>
      <c r="N85" s="95">
        <v>999729850</v>
      </c>
      <c r="O85" s="95">
        <v>1120207709</v>
      </c>
      <c r="P85" s="95">
        <v>1304953771</v>
      </c>
      <c r="Q85" s="95">
        <v>1452538590</v>
      </c>
      <c r="R85" s="95">
        <v>1614708466</v>
      </c>
      <c r="S85" s="95">
        <v>1699820110.9953599</v>
      </c>
      <c r="T85" s="95">
        <v>1749766896.1745801</v>
      </c>
      <c r="U85" s="95">
        <v>1775683627.3800001</v>
      </c>
      <c r="V85" s="96">
        <v>1821155094.0799999</v>
      </c>
    </row>
    <row r="86" spans="3:22" x14ac:dyDescent="0.35">
      <c r="C86" s="92" t="str">
        <f t="shared" si="1"/>
        <v>AGD</v>
      </c>
      <c r="D86" s="92"/>
      <c r="E86" s="92"/>
      <c r="F86" s="92"/>
      <c r="G86" s="92"/>
      <c r="H86" s="92" t="s">
        <v>79</v>
      </c>
      <c r="I86" s="95">
        <v>14980729</v>
      </c>
      <c r="J86" s="95">
        <v>21512155</v>
      </c>
      <c r="K86" s="95">
        <v>15628902</v>
      </c>
      <c r="L86" s="95">
        <v>31905760</v>
      </c>
      <c r="M86" s="95">
        <v>15884918</v>
      </c>
      <c r="N86" s="95">
        <v>28444570</v>
      </c>
      <c r="O86" s="95">
        <v>37967643</v>
      </c>
      <c r="P86" s="95">
        <v>23003466</v>
      </c>
      <c r="Q86" s="95">
        <v>35585578</v>
      </c>
      <c r="R86" s="95">
        <v>40544983.331424698</v>
      </c>
      <c r="S86" s="95">
        <v>26074950.4899025</v>
      </c>
      <c r="T86" s="95">
        <v>14391869.0141866</v>
      </c>
      <c r="U86" s="95">
        <v>23268642.07</v>
      </c>
      <c r="V86" s="96">
        <v>24183093.73</v>
      </c>
    </row>
    <row r="87" spans="3:22" x14ac:dyDescent="0.35">
      <c r="C87" s="92" t="str">
        <f t="shared" si="1"/>
        <v>AGD</v>
      </c>
      <c r="D87" s="92"/>
      <c r="E87" s="92"/>
      <c r="F87" s="92"/>
      <c r="G87" s="92"/>
      <c r="H87" s="92" t="s">
        <v>80</v>
      </c>
      <c r="I87" s="95">
        <v>-13913416</v>
      </c>
      <c r="J87" s="95">
        <v>-15128638</v>
      </c>
      <c r="K87" s="95">
        <v>-16707640</v>
      </c>
      <c r="L87" s="95">
        <v>-18285345</v>
      </c>
      <c r="M87" s="95">
        <v>-22304125</v>
      </c>
      <c r="N87" s="95">
        <v>-25447384</v>
      </c>
      <c r="O87" s="95">
        <v>-28274365</v>
      </c>
      <c r="P87" s="95">
        <v>-32541998</v>
      </c>
      <c r="Q87" s="95">
        <v>-36090511</v>
      </c>
      <c r="R87" s="95">
        <v>-38513925.185628198</v>
      </c>
      <c r="S87" s="95">
        <v>-41178278.675346501</v>
      </c>
      <c r="T87" s="95">
        <v>-26916401.567709301</v>
      </c>
      <c r="U87" s="95">
        <v>-29066167.140000001</v>
      </c>
      <c r="V87" s="96">
        <v>-31128371.43</v>
      </c>
    </row>
    <row r="88" spans="3:22" x14ac:dyDescent="0.35">
      <c r="C88" s="92" t="str">
        <f t="shared" si="1"/>
        <v>AGD</v>
      </c>
      <c r="D88" s="92"/>
      <c r="E88" s="92"/>
      <c r="F88" s="92"/>
      <c r="G88" s="92"/>
      <c r="H88" s="92" t="s">
        <v>81</v>
      </c>
      <c r="I88" s="95">
        <v>47755327</v>
      </c>
      <c r="J88" s="95">
        <v>58857920</v>
      </c>
      <c r="K88" s="95">
        <v>67039364</v>
      </c>
      <c r="L88" s="95">
        <v>63581796</v>
      </c>
      <c r="M88" s="95">
        <v>106790108</v>
      </c>
      <c r="N88" s="95">
        <v>155186019</v>
      </c>
      <c r="O88" s="95">
        <v>174482418</v>
      </c>
      <c r="P88" s="95">
        <v>144051603</v>
      </c>
      <c r="Q88" s="95">
        <v>162674810</v>
      </c>
      <c r="R88" s="95">
        <v>83080586.849568203</v>
      </c>
      <c r="S88" s="95">
        <v>65050113.3646641</v>
      </c>
      <c r="T88" s="95">
        <v>38522338.203281797</v>
      </c>
      <c r="U88" s="95">
        <v>52568508.450000003</v>
      </c>
      <c r="V88" s="96">
        <v>60852281.310000002</v>
      </c>
    </row>
    <row r="89" spans="3:22" x14ac:dyDescent="0.35">
      <c r="C89" s="92" t="str">
        <f t="shared" si="1"/>
        <v>AGD</v>
      </c>
      <c r="D89" s="92"/>
      <c r="E89" s="92"/>
      <c r="F89" s="92"/>
      <c r="G89" s="92"/>
      <c r="H89" s="92" t="s">
        <v>82</v>
      </c>
      <c r="I89" s="95">
        <v>-2165647</v>
      </c>
      <c r="J89" s="95">
        <v>-2916239</v>
      </c>
      <c r="K89" s="95">
        <v>-2681394</v>
      </c>
      <c r="L89" s="95">
        <v>-3152132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5">
        <v>0</v>
      </c>
      <c r="S89" s="95">
        <v>0</v>
      </c>
      <c r="T89" s="95">
        <v>0</v>
      </c>
      <c r="U89" s="95">
        <v>-1266375.02</v>
      </c>
      <c r="V89" s="96">
        <v>-662149.93000000005</v>
      </c>
    </row>
    <row r="90" spans="3:22" x14ac:dyDescent="0.35">
      <c r="C90" s="92" t="str">
        <f t="shared" si="1"/>
        <v>AGD</v>
      </c>
      <c r="D90" s="92"/>
      <c r="E90" s="92"/>
      <c r="F90" s="92"/>
      <c r="G90" s="92"/>
      <c r="H90" s="92" t="s">
        <v>83</v>
      </c>
      <c r="I90" s="95">
        <v>608877515</v>
      </c>
      <c r="J90" s="95">
        <v>671202711</v>
      </c>
      <c r="K90" s="95">
        <v>734481944</v>
      </c>
      <c r="L90" s="95">
        <v>808532023</v>
      </c>
      <c r="M90" s="95">
        <v>973114768</v>
      </c>
      <c r="N90" s="95">
        <v>1157913056</v>
      </c>
      <c r="O90" s="95">
        <v>1304383405</v>
      </c>
      <c r="P90" s="95">
        <v>1439466842</v>
      </c>
      <c r="Q90" s="95">
        <v>1614708466</v>
      </c>
      <c r="R90" s="95">
        <v>1699820110.9953599</v>
      </c>
      <c r="S90" s="95">
        <v>1749766896.1745801</v>
      </c>
      <c r="T90" s="95">
        <v>1775764701.8243401</v>
      </c>
      <c r="U90" s="95">
        <v>1821188235.74</v>
      </c>
      <c r="V90" s="96">
        <v>1874399947.76</v>
      </c>
    </row>
    <row r="91" spans="3:22" x14ac:dyDescent="0.35">
      <c r="C91" s="92" t="str">
        <f t="shared" si="1"/>
        <v>AGD</v>
      </c>
      <c r="D91" s="92"/>
      <c r="E91" s="92"/>
      <c r="F91" s="92"/>
      <c r="G91" s="92" t="s">
        <v>84</v>
      </c>
      <c r="H91" s="92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6"/>
    </row>
    <row r="92" spans="3:22" x14ac:dyDescent="0.35">
      <c r="C92" s="92" t="str">
        <f t="shared" si="1"/>
        <v>AGD</v>
      </c>
      <c r="D92" s="92"/>
      <c r="E92" s="92"/>
      <c r="F92" s="92"/>
      <c r="G92" s="92"/>
      <c r="H92" s="92" t="s">
        <v>78</v>
      </c>
      <c r="I92" s="95">
        <v>284317233</v>
      </c>
      <c r="J92" s="95">
        <v>320713010</v>
      </c>
      <c r="K92" s="95">
        <v>369551798</v>
      </c>
      <c r="L92" s="95">
        <v>411930769</v>
      </c>
      <c r="M92" s="95">
        <v>344758801</v>
      </c>
      <c r="N92" s="95">
        <v>416805354</v>
      </c>
      <c r="O92" s="95">
        <v>487487464</v>
      </c>
      <c r="P92" s="95">
        <v>555401870</v>
      </c>
      <c r="Q92" s="95">
        <v>578518925</v>
      </c>
      <c r="R92" s="95">
        <v>760839558</v>
      </c>
      <c r="S92" s="95">
        <v>793340123.26172197</v>
      </c>
      <c r="T92" s="95">
        <v>813752534.12214804</v>
      </c>
      <c r="U92" s="95">
        <v>816677554.13</v>
      </c>
      <c r="V92" s="96">
        <v>830791597.23000002</v>
      </c>
    </row>
    <row r="93" spans="3:22" x14ac:dyDescent="0.35">
      <c r="C93" s="92" t="str">
        <f t="shared" si="1"/>
        <v>AGD</v>
      </c>
      <c r="D93" s="92"/>
      <c r="E93" s="92"/>
      <c r="F93" s="92"/>
      <c r="G93" s="92"/>
      <c r="H93" s="92" t="s">
        <v>79</v>
      </c>
      <c r="I93" s="95">
        <v>7706917</v>
      </c>
      <c r="J93" s="95">
        <v>10910084</v>
      </c>
      <c r="K93" s="95">
        <v>9408708</v>
      </c>
      <c r="L93" s="95">
        <v>16874105</v>
      </c>
      <c r="M93" s="95">
        <v>6813307</v>
      </c>
      <c r="N93" s="95">
        <v>12248766</v>
      </c>
      <c r="O93" s="95">
        <v>14829976</v>
      </c>
      <c r="P93" s="95">
        <v>10529193</v>
      </c>
      <c r="Q93" s="95">
        <v>14654058</v>
      </c>
      <c r="R93" s="95">
        <v>15719371.4110601</v>
      </c>
      <c r="S93" s="95">
        <v>11102697.721186999</v>
      </c>
      <c r="T93" s="95">
        <v>10010870.8571104</v>
      </c>
      <c r="U93" s="95">
        <v>14767651.09</v>
      </c>
      <c r="V93" s="96">
        <v>14477414.789999999</v>
      </c>
    </row>
    <row r="94" spans="3:22" x14ac:dyDescent="0.35">
      <c r="C94" s="92" t="str">
        <f t="shared" si="1"/>
        <v>AGD</v>
      </c>
      <c r="D94" s="92"/>
      <c r="E94" s="92"/>
      <c r="F94" s="92"/>
      <c r="G94" s="92"/>
      <c r="H94" s="92" t="s">
        <v>80</v>
      </c>
      <c r="I94" s="95">
        <v>-14622021</v>
      </c>
      <c r="J94" s="95">
        <v>-15976592</v>
      </c>
      <c r="K94" s="95">
        <v>-17707005</v>
      </c>
      <c r="L94" s="95">
        <v>-19282952</v>
      </c>
      <c r="M94" s="95">
        <v>-12810023</v>
      </c>
      <c r="N94" s="95">
        <v>-14616468</v>
      </c>
      <c r="O94" s="95">
        <v>-16638578</v>
      </c>
      <c r="P94" s="95">
        <v>-18689401</v>
      </c>
      <c r="Q94" s="95">
        <v>-19525084</v>
      </c>
      <c r="R94" s="95">
        <v>-20999863.130456202</v>
      </c>
      <c r="S94" s="95">
        <v>-22203454.314996898</v>
      </c>
      <c r="T94" s="95">
        <v>-24320337.387832001</v>
      </c>
      <c r="U94" s="95">
        <v>-25363066.34</v>
      </c>
      <c r="V94" s="96">
        <v>-26228147.800000001</v>
      </c>
    </row>
    <row r="95" spans="3:22" x14ac:dyDescent="0.35">
      <c r="C95" s="92" t="str">
        <f t="shared" si="1"/>
        <v>AGD</v>
      </c>
      <c r="D95" s="92"/>
      <c r="E95" s="92"/>
      <c r="F95" s="92"/>
      <c r="G95" s="92"/>
      <c r="H95" s="92" t="s">
        <v>81</v>
      </c>
      <c r="I95" s="95">
        <v>43105628</v>
      </c>
      <c r="J95" s="95">
        <v>53297797</v>
      </c>
      <c r="K95" s="95">
        <v>50984884</v>
      </c>
      <c r="L95" s="95">
        <v>-11514172</v>
      </c>
      <c r="M95" s="95">
        <v>85162775</v>
      </c>
      <c r="N95" s="95">
        <v>70669396</v>
      </c>
      <c r="O95" s="95">
        <v>68460193</v>
      </c>
      <c r="P95" s="95">
        <v>47326517</v>
      </c>
      <c r="Q95" s="95">
        <v>157243905</v>
      </c>
      <c r="R95" s="95">
        <v>37781056.9811185</v>
      </c>
      <c r="S95" s="95">
        <v>29717248.4549926</v>
      </c>
      <c r="T95" s="95">
        <v>20358432.3549731</v>
      </c>
      <c r="U95" s="95">
        <v>24728743.710000001</v>
      </c>
      <c r="V95" s="96">
        <v>41413106.460000001</v>
      </c>
    </row>
    <row r="96" spans="3:22" x14ac:dyDescent="0.35">
      <c r="C96" s="92" t="str">
        <f t="shared" si="1"/>
        <v>AGD</v>
      </c>
      <c r="D96" s="92"/>
      <c r="E96" s="92"/>
      <c r="F96" s="92"/>
      <c r="G96" s="92"/>
      <c r="H96" s="92" t="s">
        <v>82</v>
      </c>
      <c r="I96" s="95">
        <v>205254</v>
      </c>
      <c r="J96" s="95">
        <v>607500</v>
      </c>
      <c r="K96" s="95">
        <v>-316126</v>
      </c>
      <c r="L96" s="95">
        <v>-2277500</v>
      </c>
      <c r="M96" s="95">
        <v>0</v>
      </c>
      <c r="N96" s="95">
        <v>0</v>
      </c>
      <c r="O96" s="95">
        <v>0</v>
      </c>
      <c r="P96" s="95">
        <v>0</v>
      </c>
      <c r="Q96" s="95">
        <v>29947754</v>
      </c>
      <c r="R96" s="95">
        <v>0</v>
      </c>
      <c r="S96" s="95">
        <v>-1750925.41533477</v>
      </c>
      <c r="T96" s="95">
        <v>0</v>
      </c>
      <c r="U96" s="95">
        <v>0</v>
      </c>
      <c r="V96" s="96">
        <v>42760883.329999998</v>
      </c>
    </row>
    <row r="97" spans="3:22" x14ac:dyDescent="0.35">
      <c r="C97" s="92" t="str">
        <f t="shared" si="1"/>
        <v>AGD</v>
      </c>
      <c r="D97" s="92"/>
      <c r="E97" s="92"/>
      <c r="F97" s="92"/>
      <c r="G97" s="92"/>
      <c r="H97" s="92" t="s">
        <v>83</v>
      </c>
      <c r="I97" s="95">
        <v>320713010</v>
      </c>
      <c r="J97" s="95">
        <v>369551798</v>
      </c>
      <c r="K97" s="95">
        <v>411922259</v>
      </c>
      <c r="L97" s="95">
        <v>395730249</v>
      </c>
      <c r="M97" s="95">
        <v>423924860</v>
      </c>
      <c r="N97" s="95">
        <v>485107047</v>
      </c>
      <c r="O97" s="95">
        <v>554139055</v>
      </c>
      <c r="P97" s="95">
        <v>594568179</v>
      </c>
      <c r="Q97" s="95">
        <v>760839558</v>
      </c>
      <c r="R97" s="95">
        <v>793340123.26172197</v>
      </c>
      <c r="S97" s="95">
        <v>810205689.70756996</v>
      </c>
      <c r="T97" s="95">
        <v>819801499.94639897</v>
      </c>
      <c r="U97" s="95">
        <v>830810882.59000003</v>
      </c>
      <c r="V97" s="96">
        <v>903214854.00999999</v>
      </c>
    </row>
    <row r="98" spans="3:22" x14ac:dyDescent="0.35">
      <c r="C98" s="92" t="str">
        <f t="shared" si="1"/>
        <v>AGD</v>
      </c>
      <c r="D98" s="92"/>
      <c r="E98" s="92"/>
      <c r="F98" s="92"/>
      <c r="G98" s="92" t="s">
        <v>85</v>
      </c>
      <c r="H98" s="92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6"/>
    </row>
    <row r="99" spans="3:22" x14ac:dyDescent="0.35">
      <c r="C99" s="92" t="str">
        <f t="shared" si="1"/>
        <v>AGD</v>
      </c>
      <c r="D99" s="92"/>
      <c r="E99" s="92"/>
      <c r="F99" s="92"/>
      <c r="G99" s="92"/>
      <c r="H99" s="92" t="s">
        <v>78</v>
      </c>
      <c r="I99" s="95">
        <v>51489593</v>
      </c>
      <c r="J99" s="95">
        <v>53732658</v>
      </c>
      <c r="K99" s="95">
        <v>61388879</v>
      </c>
      <c r="L99" s="95">
        <v>82395588</v>
      </c>
      <c r="M99" s="95">
        <v>115629551</v>
      </c>
      <c r="N99" s="95">
        <v>120196561</v>
      </c>
      <c r="O99" s="95">
        <v>132048247</v>
      </c>
      <c r="P99" s="95">
        <v>138055059</v>
      </c>
      <c r="Q99" s="95">
        <v>117958436</v>
      </c>
      <c r="R99" s="95">
        <v>110739961</v>
      </c>
      <c r="S99" s="95">
        <v>110055588.272606</v>
      </c>
      <c r="T99" s="95">
        <v>90592684.753276303</v>
      </c>
      <c r="U99" s="95">
        <v>94841616.040000007</v>
      </c>
      <c r="V99" s="96">
        <v>96226738.040000007</v>
      </c>
    </row>
    <row r="100" spans="3:22" x14ac:dyDescent="0.35">
      <c r="C100" s="92" t="str">
        <f t="shared" si="1"/>
        <v>AGD</v>
      </c>
      <c r="D100" s="92"/>
      <c r="E100" s="92"/>
      <c r="F100" s="92"/>
      <c r="G100" s="92"/>
      <c r="H100" s="92" t="s">
        <v>79</v>
      </c>
      <c r="I100" s="95">
        <v>1493476</v>
      </c>
      <c r="J100" s="95">
        <v>1466564</v>
      </c>
      <c r="K100" s="95">
        <v>2240497</v>
      </c>
      <c r="L100" s="95">
        <v>2436862</v>
      </c>
      <c r="M100" s="95">
        <v>3066023</v>
      </c>
      <c r="N100" s="95">
        <v>3860587</v>
      </c>
      <c r="O100" s="95">
        <v>2709567</v>
      </c>
      <c r="P100" s="95">
        <v>3164622</v>
      </c>
      <c r="Q100" s="95">
        <v>3291157</v>
      </c>
      <c r="R100" s="95">
        <v>2080979.79570702</v>
      </c>
      <c r="S100" s="95">
        <v>2288894.1472986001</v>
      </c>
      <c r="T100" s="95">
        <v>1378642.3352482701</v>
      </c>
      <c r="U100" s="95">
        <v>1925414.22</v>
      </c>
      <c r="V100" s="96">
        <v>1856213.49</v>
      </c>
    </row>
    <row r="101" spans="3:22" x14ac:dyDescent="0.35">
      <c r="C101" s="92" t="str">
        <f t="shared" si="1"/>
        <v>AGD</v>
      </c>
      <c r="D101" s="92"/>
      <c r="E101" s="92"/>
      <c r="F101" s="92"/>
      <c r="G101" s="92"/>
      <c r="H101" s="92" t="s">
        <v>81</v>
      </c>
      <c r="I101" s="95">
        <v>767200</v>
      </c>
      <c r="J101" s="95">
        <v>6222499</v>
      </c>
      <c r="K101" s="95">
        <v>18777508</v>
      </c>
      <c r="L101" s="95">
        <v>16691180</v>
      </c>
      <c r="M101" s="95">
        <v>1811486</v>
      </c>
      <c r="N101" s="95">
        <v>4832382</v>
      </c>
      <c r="O101" s="95">
        <v>1740502</v>
      </c>
      <c r="P101" s="95">
        <v>1183666</v>
      </c>
      <c r="Q101" s="95">
        <v>-10475525</v>
      </c>
      <c r="R101" s="95">
        <v>42711.860397128898</v>
      </c>
      <c r="S101" s="95">
        <v>8260.9167543698004</v>
      </c>
      <c r="T101" s="95">
        <v>66463.9993609511</v>
      </c>
      <c r="U101" s="95">
        <v>6356.22</v>
      </c>
      <c r="V101" s="96">
        <v>1483252.93</v>
      </c>
    </row>
    <row r="102" spans="3:22" x14ac:dyDescent="0.35">
      <c r="C102" s="92" t="str">
        <f t="shared" si="1"/>
        <v>AGD</v>
      </c>
      <c r="D102" s="92"/>
      <c r="E102" s="92"/>
      <c r="F102" s="92"/>
      <c r="G102" s="92"/>
      <c r="H102" s="92" t="s">
        <v>82</v>
      </c>
      <c r="I102" s="95">
        <v>-17612</v>
      </c>
      <c r="J102" s="95">
        <v>-32843</v>
      </c>
      <c r="K102" s="95">
        <v>-11296</v>
      </c>
      <c r="L102" s="95">
        <v>12134380</v>
      </c>
      <c r="M102" s="95">
        <v>0</v>
      </c>
      <c r="N102" s="95">
        <v>-8099</v>
      </c>
      <c r="O102" s="95">
        <v>-153</v>
      </c>
      <c r="P102" s="95">
        <v>-23420</v>
      </c>
      <c r="Q102" s="95">
        <v>-34107</v>
      </c>
      <c r="R102" s="95">
        <v>-2808064.3834979301</v>
      </c>
      <c r="S102" s="95">
        <v>-22057192.138422798</v>
      </c>
      <c r="T102" s="95">
        <v>-983016.97188056295</v>
      </c>
      <c r="U102" s="95">
        <v>-550509.79</v>
      </c>
      <c r="V102" s="96">
        <v>3742410.21</v>
      </c>
    </row>
    <row r="103" spans="3:22" x14ac:dyDescent="0.35">
      <c r="C103" s="92" t="str">
        <f t="shared" si="1"/>
        <v>AGD</v>
      </c>
      <c r="D103" s="92"/>
      <c r="E103" s="92"/>
      <c r="F103" s="92"/>
      <c r="G103" s="92"/>
      <c r="H103" s="92" t="s">
        <v>83</v>
      </c>
      <c r="I103" s="95">
        <v>53732658</v>
      </c>
      <c r="J103" s="95">
        <v>61388879</v>
      </c>
      <c r="K103" s="95">
        <v>82395588</v>
      </c>
      <c r="L103" s="95">
        <v>113658011</v>
      </c>
      <c r="M103" s="95">
        <v>120507059</v>
      </c>
      <c r="N103" s="95">
        <v>128881432</v>
      </c>
      <c r="O103" s="95">
        <v>136498163</v>
      </c>
      <c r="P103" s="95">
        <v>142379927</v>
      </c>
      <c r="Q103" s="95">
        <v>110739961</v>
      </c>
      <c r="R103" s="95">
        <v>110055588.272606</v>
      </c>
      <c r="S103" s="95">
        <v>90295551.198236406</v>
      </c>
      <c r="T103" s="95">
        <v>91054774.116004899</v>
      </c>
      <c r="U103" s="95">
        <v>96222876.689999998</v>
      </c>
      <c r="V103" s="96">
        <v>103308614.67</v>
      </c>
    </row>
    <row r="104" spans="3:22" x14ac:dyDescent="0.35">
      <c r="C104" s="92" t="str">
        <f t="shared" si="1"/>
        <v>AGD</v>
      </c>
      <c r="D104" s="92"/>
      <c r="E104" s="92"/>
      <c r="F104" s="92"/>
      <c r="G104" s="92" t="s">
        <v>86</v>
      </c>
      <c r="H104" s="92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6"/>
    </row>
    <row r="105" spans="3:22" x14ac:dyDescent="0.35">
      <c r="C105" s="92" t="str">
        <f t="shared" si="1"/>
        <v>AGD</v>
      </c>
      <c r="D105" s="92"/>
      <c r="E105" s="92"/>
      <c r="F105" s="92"/>
      <c r="G105" s="92"/>
      <c r="H105" s="92" t="s">
        <v>78</v>
      </c>
      <c r="I105" s="95">
        <v>351896633</v>
      </c>
      <c r="J105" s="95">
        <v>377629785</v>
      </c>
      <c r="K105" s="95">
        <v>413806032</v>
      </c>
      <c r="L105" s="95">
        <v>443021460</v>
      </c>
      <c r="M105" s="95">
        <v>523228690</v>
      </c>
      <c r="N105" s="95">
        <v>664343246</v>
      </c>
      <c r="O105" s="95">
        <v>816089432</v>
      </c>
      <c r="P105" s="95">
        <v>1049427595</v>
      </c>
      <c r="Q105" s="95">
        <v>1181510070</v>
      </c>
      <c r="R105" s="95">
        <v>1351955995</v>
      </c>
      <c r="S105" s="95">
        <v>1406741084.8941901</v>
      </c>
      <c r="T105" s="95">
        <v>1436468664.97524</v>
      </c>
      <c r="U105" s="95">
        <v>1463646752.02</v>
      </c>
      <c r="V105" s="96">
        <v>1504524507.8599999</v>
      </c>
    </row>
    <row r="106" spans="3:22" x14ac:dyDescent="0.35">
      <c r="C106" s="92" t="str">
        <f t="shared" si="1"/>
        <v>AGD</v>
      </c>
      <c r="D106" s="92"/>
      <c r="E106" s="92"/>
      <c r="F106" s="92"/>
      <c r="G106" s="92"/>
      <c r="H106" s="92" t="s">
        <v>79</v>
      </c>
      <c r="I106" s="95">
        <v>9862647</v>
      </c>
      <c r="J106" s="95">
        <v>11737173</v>
      </c>
      <c r="K106" s="95">
        <v>12424044</v>
      </c>
      <c r="L106" s="95">
        <v>16428491</v>
      </c>
      <c r="M106" s="95">
        <v>11544734</v>
      </c>
      <c r="N106" s="95">
        <v>20204570</v>
      </c>
      <c r="O106" s="95">
        <v>21219754</v>
      </c>
      <c r="P106" s="95">
        <v>22351510</v>
      </c>
      <c r="Q106" s="95">
        <v>31785251</v>
      </c>
      <c r="R106" s="95">
        <v>28513218.2738305</v>
      </c>
      <c r="S106" s="95">
        <v>23467652.647430498</v>
      </c>
      <c r="T106" s="95">
        <v>20226234.8353833</v>
      </c>
      <c r="U106" s="95">
        <v>29359282.329999998</v>
      </c>
      <c r="V106" s="96">
        <v>29133232.670000002</v>
      </c>
    </row>
    <row r="107" spans="3:22" x14ac:dyDescent="0.35">
      <c r="C107" s="92" t="str">
        <f t="shared" si="1"/>
        <v>AGD</v>
      </c>
      <c r="D107" s="92"/>
      <c r="E107" s="92"/>
      <c r="F107" s="92"/>
      <c r="G107" s="92"/>
      <c r="H107" s="92" t="s">
        <v>80</v>
      </c>
      <c r="I107" s="95">
        <v>-20402195</v>
      </c>
      <c r="J107" s="95">
        <v>-21782775</v>
      </c>
      <c r="K107" s="95">
        <v>-23462955</v>
      </c>
      <c r="L107" s="95">
        <v>-25114930</v>
      </c>
      <c r="M107" s="95">
        <v>-20203942</v>
      </c>
      <c r="N107" s="95">
        <v>-24118319</v>
      </c>
      <c r="O107" s="95">
        <v>-28346648</v>
      </c>
      <c r="P107" s="95">
        <v>-34479920</v>
      </c>
      <c r="Q107" s="95">
        <v>-38636602</v>
      </c>
      <c r="R107" s="95">
        <v>-42260064.114652596</v>
      </c>
      <c r="S107" s="95">
        <v>-45288117.070056997</v>
      </c>
      <c r="T107" s="95">
        <v>-47176957.655629702</v>
      </c>
      <c r="U107" s="95">
        <v>-49889105.759999998</v>
      </c>
      <c r="V107" s="96">
        <v>-52151701.200000003</v>
      </c>
    </row>
    <row r="108" spans="3:22" x14ac:dyDescent="0.35">
      <c r="C108" s="92" t="str">
        <f t="shared" si="1"/>
        <v>AGD</v>
      </c>
      <c r="D108" s="92"/>
      <c r="E108" s="92"/>
      <c r="F108" s="92"/>
      <c r="G108" s="92"/>
      <c r="H108" s="92" t="s">
        <v>81</v>
      </c>
      <c r="I108" s="95">
        <v>36104500</v>
      </c>
      <c r="J108" s="95">
        <v>45724018</v>
      </c>
      <c r="K108" s="95">
        <v>40513396</v>
      </c>
      <c r="L108" s="95">
        <v>41173428</v>
      </c>
      <c r="M108" s="95">
        <v>142654258</v>
      </c>
      <c r="N108" s="95">
        <v>158040352</v>
      </c>
      <c r="O108" s="95">
        <v>241727872</v>
      </c>
      <c r="P108" s="95">
        <v>128161632</v>
      </c>
      <c r="Q108" s="95">
        <v>207245030</v>
      </c>
      <c r="R108" s="95">
        <v>68531935.735015899</v>
      </c>
      <c r="S108" s="95">
        <v>48426914.069065101</v>
      </c>
      <c r="T108" s="95">
        <v>55027188.814192399</v>
      </c>
      <c r="U108" s="95">
        <v>61437931.780000001</v>
      </c>
      <c r="V108" s="96">
        <v>64200428.130000003</v>
      </c>
    </row>
    <row r="109" spans="3:22" x14ac:dyDescent="0.35">
      <c r="C109" s="92" t="str">
        <f t="shared" si="1"/>
        <v>AGD</v>
      </c>
      <c r="D109" s="92"/>
      <c r="E109" s="92"/>
      <c r="F109" s="92"/>
      <c r="G109" s="92"/>
      <c r="H109" s="92" t="s">
        <v>82</v>
      </c>
      <c r="I109" s="95">
        <v>168200</v>
      </c>
      <c r="J109" s="95">
        <v>497829</v>
      </c>
      <c r="K109" s="95">
        <v>-259056</v>
      </c>
      <c r="L109" s="95">
        <v>-3251209</v>
      </c>
      <c r="M109" s="95">
        <v>0</v>
      </c>
      <c r="N109" s="95">
        <v>0</v>
      </c>
      <c r="O109" s="95">
        <v>0</v>
      </c>
      <c r="P109" s="95">
        <v>0</v>
      </c>
      <c r="Q109" s="95">
        <v>-29947754</v>
      </c>
      <c r="R109" s="95">
        <v>0</v>
      </c>
      <c r="S109" s="95">
        <v>0</v>
      </c>
      <c r="T109" s="95">
        <v>0</v>
      </c>
      <c r="U109" s="95">
        <v>0</v>
      </c>
      <c r="V109" s="96">
        <v>-42760883.329999998</v>
      </c>
    </row>
    <row r="110" spans="3:22" x14ac:dyDescent="0.35">
      <c r="C110" s="92" t="str">
        <f t="shared" si="1"/>
        <v>AGD</v>
      </c>
      <c r="D110" s="92"/>
      <c r="E110" s="92"/>
      <c r="F110" s="92"/>
      <c r="G110" s="92"/>
      <c r="H110" s="92" t="s">
        <v>83</v>
      </c>
      <c r="I110" s="95">
        <v>377629785</v>
      </c>
      <c r="J110" s="95">
        <v>413806032</v>
      </c>
      <c r="K110" s="95">
        <v>443021460</v>
      </c>
      <c r="L110" s="95">
        <v>472257241</v>
      </c>
      <c r="M110" s="95">
        <v>657223740</v>
      </c>
      <c r="N110" s="95">
        <v>818469849</v>
      </c>
      <c r="O110" s="95">
        <v>1050690410</v>
      </c>
      <c r="P110" s="95">
        <v>1165460817</v>
      </c>
      <c r="Q110" s="95">
        <v>1351955995</v>
      </c>
      <c r="R110" s="95">
        <v>1406741084.8941901</v>
      </c>
      <c r="S110" s="95">
        <v>1433347534.5406301</v>
      </c>
      <c r="T110" s="95">
        <v>1464545130.9691801</v>
      </c>
      <c r="U110" s="95">
        <v>1504554860.3699999</v>
      </c>
      <c r="V110" s="96">
        <v>1502945584.1300001</v>
      </c>
    </row>
    <row r="111" spans="3:22" x14ac:dyDescent="0.35">
      <c r="C111" s="92" t="str">
        <f t="shared" si="1"/>
        <v>AGD</v>
      </c>
      <c r="D111" s="92"/>
      <c r="E111" s="92"/>
      <c r="F111" s="92"/>
      <c r="G111" s="92" t="s">
        <v>87</v>
      </c>
      <c r="H111" s="92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6"/>
    </row>
    <row r="112" spans="3:22" x14ac:dyDescent="0.35">
      <c r="C112" s="92" t="str">
        <f t="shared" si="1"/>
        <v>AGD</v>
      </c>
      <c r="D112" s="92"/>
      <c r="E112" s="92"/>
      <c r="F112" s="92"/>
      <c r="G112" s="92"/>
      <c r="H112" s="92" t="s">
        <v>78</v>
      </c>
      <c r="I112" s="95">
        <v>1229650269</v>
      </c>
      <c r="J112" s="95">
        <v>1350167492</v>
      </c>
      <c r="K112" s="95">
        <v>1507432702</v>
      </c>
      <c r="L112" s="95">
        <v>1704869428</v>
      </c>
      <c r="M112" s="95">
        <v>1869917475</v>
      </c>
      <c r="N112" s="95">
        <v>2034746348</v>
      </c>
      <c r="O112" s="95">
        <v>2373965793</v>
      </c>
      <c r="P112" s="95">
        <v>2729894064</v>
      </c>
      <c r="Q112" s="95">
        <v>3041383472</v>
      </c>
      <c r="R112" s="95">
        <v>3297033948</v>
      </c>
      <c r="S112" s="95">
        <v>3471043499.6202302</v>
      </c>
      <c r="T112" s="95">
        <v>3563807062.65769</v>
      </c>
      <c r="U112" s="95">
        <v>3656941595.2199998</v>
      </c>
      <c r="V112" s="96">
        <v>3811353654.04</v>
      </c>
    </row>
    <row r="113" spans="3:22" x14ac:dyDescent="0.35">
      <c r="C113" s="92" t="str">
        <f t="shared" si="1"/>
        <v>AGD</v>
      </c>
      <c r="D113" s="92"/>
      <c r="E113" s="92"/>
      <c r="F113" s="92"/>
      <c r="G113" s="92"/>
      <c r="H113" s="92" t="s">
        <v>79</v>
      </c>
      <c r="I113" s="95">
        <v>32793191</v>
      </c>
      <c r="J113" s="95">
        <v>47737763</v>
      </c>
      <c r="K113" s="95">
        <v>35162224</v>
      </c>
      <c r="L113" s="95">
        <v>74165846</v>
      </c>
      <c r="M113" s="95">
        <v>34034597</v>
      </c>
      <c r="N113" s="95">
        <v>57893126</v>
      </c>
      <c r="O113" s="95">
        <v>80461761</v>
      </c>
      <c r="P113" s="95">
        <v>48122031</v>
      </c>
      <c r="Q113" s="95">
        <v>74510508</v>
      </c>
      <c r="R113" s="95">
        <v>81655371.436239898</v>
      </c>
      <c r="S113" s="95">
        <v>51901672.772254802</v>
      </c>
      <c r="T113" s="95">
        <v>53461989.3064785</v>
      </c>
      <c r="U113" s="95">
        <v>82591949.180000007</v>
      </c>
      <c r="V113" s="96">
        <v>83476731.689999998</v>
      </c>
    </row>
    <row r="114" spans="3:22" x14ac:dyDescent="0.35">
      <c r="C114" s="92" t="str">
        <f t="shared" si="1"/>
        <v>AGD</v>
      </c>
      <c r="D114" s="92"/>
      <c r="E114" s="92"/>
      <c r="F114" s="92"/>
      <c r="G114" s="92"/>
      <c r="H114" s="92" t="s">
        <v>80</v>
      </c>
      <c r="I114" s="95">
        <v>-29339329</v>
      </c>
      <c r="J114" s="95">
        <v>-32239319</v>
      </c>
      <c r="K114" s="95">
        <v>-35969393</v>
      </c>
      <c r="L114" s="95">
        <v>-40246168</v>
      </c>
      <c r="M114" s="95">
        <v>-45090756</v>
      </c>
      <c r="N114" s="95">
        <v>-48849886</v>
      </c>
      <c r="O114" s="95">
        <v>-56384479</v>
      </c>
      <c r="P114" s="95">
        <v>-64409729</v>
      </c>
      <c r="Q114" s="95">
        <v>-71196361</v>
      </c>
      <c r="R114" s="95">
        <v>-74091309.469041407</v>
      </c>
      <c r="S114" s="95">
        <v>-77851658.553049207</v>
      </c>
      <c r="T114" s="95">
        <v>-97497945.899384394</v>
      </c>
      <c r="U114" s="95">
        <v>-100468807.33</v>
      </c>
      <c r="V114" s="96">
        <v>-104514919.78</v>
      </c>
    </row>
    <row r="115" spans="3:22" x14ac:dyDescent="0.35">
      <c r="C115" s="92" t="str">
        <f t="shared" si="1"/>
        <v>AGD</v>
      </c>
      <c r="D115" s="92"/>
      <c r="E115" s="92"/>
      <c r="F115" s="92"/>
      <c r="G115" s="92"/>
      <c r="H115" s="92" t="s">
        <v>81</v>
      </c>
      <c r="I115" s="95">
        <v>121626533</v>
      </c>
      <c r="J115" s="95">
        <v>148550442</v>
      </c>
      <c r="K115" s="95">
        <v>202608426</v>
      </c>
      <c r="L115" s="95">
        <v>201148246</v>
      </c>
      <c r="M115" s="95">
        <v>202500115</v>
      </c>
      <c r="N115" s="95">
        <v>292470858</v>
      </c>
      <c r="O115" s="95">
        <v>332421356</v>
      </c>
      <c r="P115" s="95">
        <v>340848853</v>
      </c>
      <c r="Q115" s="95">
        <v>252336330</v>
      </c>
      <c r="R115" s="95">
        <v>166445489.65302801</v>
      </c>
      <c r="S115" s="95">
        <v>118713548.818262</v>
      </c>
      <c r="T115" s="95">
        <v>137320210.799707</v>
      </c>
      <c r="U115" s="95">
        <v>177045937.25999999</v>
      </c>
      <c r="V115" s="96">
        <v>199670049.52000001</v>
      </c>
    </row>
    <row r="116" spans="3:22" x14ac:dyDescent="0.35">
      <c r="C116" s="92" t="str">
        <f t="shared" si="1"/>
        <v>AGD</v>
      </c>
      <c r="D116" s="92"/>
      <c r="E116" s="92"/>
      <c r="F116" s="92"/>
      <c r="G116" s="92"/>
      <c r="H116" s="92" t="s">
        <v>82</v>
      </c>
      <c r="I116" s="95">
        <v>-4563172</v>
      </c>
      <c r="J116" s="95">
        <v>-6783675</v>
      </c>
      <c r="K116" s="95">
        <v>-4364532</v>
      </c>
      <c r="L116" s="95">
        <v>-5808033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95">
        <v>-4681397.49</v>
      </c>
      <c r="V116" s="96">
        <v>-2395666.4700000002</v>
      </c>
    </row>
    <row r="117" spans="3:22" x14ac:dyDescent="0.35">
      <c r="C117" s="92" t="str">
        <f t="shared" si="1"/>
        <v>AGD</v>
      </c>
      <c r="D117" s="92"/>
      <c r="E117" s="92"/>
      <c r="F117" s="92"/>
      <c r="G117" s="92"/>
      <c r="H117" s="92" t="s">
        <v>83</v>
      </c>
      <c r="I117" s="95">
        <v>1350167492</v>
      </c>
      <c r="J117" s="95">
        <v>1507432702</v>
      </c>
      <c r="K117" s="95">
        <v>1704869428</v>
      </c>
      <c r="L117" s="95">
        <v>1934129318</v>
      </c>
      <c r="M117" s="95">
        <v>2061361431</v>
      </c>
      <c r="N117" s="95">
        <v>2336260446</v>
      </c>
      <c r="O117" s="95">
        <v>2730464431</v>
      </c>
      <c r="P117" s="95">
        <v>3054455219</v>
      </c>
      <c r="Q117" s="95">
        <v>3297033948</v>
      </c>
      <c r="R117" s="95">
        <v>3471043499.6202302</v>
      </c>
      <c r="S117" s="95">
        <v>3563807062.6577001</v>
      </c>
      <c r="T117" s="95">
        <v>3657091316.8645</v>
      </c>
      <c r="U117" s="95">
        <v>3811429276.8400002</v>
      </c>
      <c r="V117" s="96">
        <v>3987589849</v>
      </c>
    </row>
    <row r="118" spans="3:22" x14ac:dyDescent="0.35">
      <c r="C118" s="92" t="str">
        <f t="shared" si="1"/>
        <v>AGD</v>
      </c>
      <c r="D118" s="92"/>
      <c r="E118" s="92"/>
      <c r="F118" s="92"/>
      <c r="G118" s="92" t="s">
        <v>88</v>
      </c>
      <c r="H118" s="92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6"/>
    </row>
    <row r="119" spans="3:22" x14ac:dyDescent="0.35">
      <c r="C119" s="92" t="str">
        <f t="shared" si="1"/>
        <v>AGD</v>
      </c>
      <c r="D119" s="92"/>
      <c r="E119" s="92"/>
      <c r="F119" s="92"/>
      <c r="G119" s="92"/>
      <c r="H119" s="92" t="s">
        <v>78</v>
      </c>
      <c r="I119" s="95">
        <v>1238229486</v>
      </c>
      <c r="J119" s="95">
        <v>1354552460</v>
      </c>
      <c r="K119" s="95">
        <v>1550981470</v>
      </c>
      <c r="L119" s="95">
        <v>1771699634</v>
      </c>
      <c r="M119" s="95">
        <v>2133229473</v>
      </c>
      <c r="N119" s="95">
        <v>2411991465</v>
      </c>
      <c r="O119" s="95">
        <v>2729351107</v>
      </c>
      <c r="P119" s="95">
        <v>3072297029</v>
      </c>
      <c r="Q119" s="95">
        <v>3350436652</v>
      </c>
      <c r="R119" s="95">
        <v>3471605224</v>
      </c>
      <c r="S119" s="95">
        <v>3534465076.9993701</v>
      </c>
      <c r="T119" s="95">
        <v>3525282061.7924099</v>
      </c>
      <c r="U119" s="95">
        <v>3599702786.3600001</v>
      </c>
      <c r="V119" s="96">
        <v>3652240255.1100001</v>
      </c>
    </row>
    <row r="120" spans="3:22" x14ac:dyDescent="0.35">
      <c r="C120" s="92" t="str">
        <f t="shared" si="1"/>
        <v>AGD</v>
      </c>
      <c r="D120" s="92"/>
      <c r="E120" s="92"/>
      <c r="F120" s="92"/>
      <c r="G120" s="92"/>
      <c r="H120" s="92" t="s">
        <v>79</v>
      </c>
      <c r="I120" s="95">
        <v>34228049</v>
      </c>
      <c r="J120" s="95">
        <v>43606520</v>
      </c>
      <c r="K120" s="95">
        <v>44094212</v>
      </c>
      <c r="L120" s="95">
        <v>68168143</v>
      </c>
      <c r="M120" s="95">
        <v>45255157</v>
      </c>
      <c r="N120" s="95">
        <v>72050500</v>
      </c>
      <c r="O120" s="95">
        <v>77157304</v>
      </c>
      <c r="P120" s="95">
        <v>61440880</v>
      </c>
      <c r="Q120" s="95">
        <v>87522088</v>
      </c>
      <c r="R120" s="95">
        <v>74494484.472908899</v>
      </c>
      <c r="S120" s="95">
        <v>54900830.817201003</v>
      </c>
      <c r="T120" s="95">
        <v>43425952.903180502</v>
      </c>
      <c r="U120" s="95">
        <v>65157828.68</v>
      </c>
      <c r="V120" s="96">
        <v>63611817.079999998</v>
      </c>
    </row>
    <row r="121" spans="3:22" x14ac:dyDescent="0.35">
      <c r="C121" s="92" t="str">
        <f t="shared" si="1"/>
        <v>AGD</v>
      </c>
      <c r="D121" s="92"/>
      <c r="E121" s="92"/>
      <c r="F121" s="92"/>
      <c r="G121" s="92"/>
      <c r="H121" s="92" t="s">
        <v>80</v>
      </c>
      <c r="I121" s="95">
        <v>-40651470</v>
      </c>
      <c r="J121" s="95">
        <v>-44283428</v>
      </c>
      <c r="K121" s="95">
        <v>-48465733</v>
      </c>
      <c r="L121" s="95">
        <v>-53069135</v>
      </c>
      <c r="M121" s="95">
        <v>-50081941</v>
      </c>
      <c r="N121" s="95">
        <v>-57581986</v>
      </c>
      <c r="O121" s="95">
        <v>-65508462</v>
      </c>
      <c r="P121" s="95">
        <v>-75034397</v>
      </c>
      <c r="Q121" s="95">
        <v>-83422857</v>
      </c>
      <c r="R121" s="95">
        <v>-83502790.748186201</v>
      </c>
      <c r="S121" s="95">
        <v>-88983640.705867007</v>
      </c>
      <c r="T121" s="95">
        <v>-90893080.237541795</v>
      </c>
      <c r="U121" s="95">
        <v>-99150865.209999993</v>
      </c>
      <c r="V121" s="96">
        <v>-105549808.08</v>
      </c>
    </row>
    <row r="122" spans="3:22" x14ac:dyDescent="0.35">
      <c r="C122" s="92" t="str">
        <f t="shared" si="1"/>
        <v>AGD</v>
      </c>
      <c r="D122" s="92"/>
      <c r="E122" s="92"/>
      <c r="F122" s="92"/>
      <c r="G122" s="92"/>
      <c r="H122" s="92" t="s">
        <v>81</v>
      </c>
      <c r="I122" s="95">
        <v>123311991</v>
      </c>
      <c r="J122" s="95">
        <v>198411741</v>
      </c>
      <c r="K122" s="95">
        <v>226429874</v>
      </c>
      <c r="L122" s="95">
        <v>335609308</v>
      </c>
      <c r="M122" s="95">
        <v>317411555</v>
      </c>
      <c r="N122" s="95">
        <v>356481492</v>
      </c>
      <c r="O122" s="95">
        <v>375601511</v>
      </c>
      <c r="P122" s="95">
        <v>276231383</v>
      </c>
      <c r="Q122" s="95">
        <v>117538461</v>
      </c>
      <c r="R122" s="95">
        <v>105920121.913185</v>
      </c>
      <c r="S122" s="95">
        <v>113125444.048015</v>
      </c>
      <c r="T122" s="95">
        <v>100780004.08366001</v>
      </c>
      <c r="U122" s="95">
        <v>91690445.700000003</v>
      </c>
      <c r="V122" s="96">
        <v>125405434.87</v>
      </c>
    </row>
    <row r="123" spans="3:22" x14ac:dyDescent="0.35">
      <c r="C123" s="92" t="str">
        <f t="shared" si="1"/>
        <v>AGD</v>
      </c>
      <c r="D123" s="92"/>
      <c r="E123" s="92"/>
      <c r="F123" s="92"/>
      <c r="G123" s="92"/>
      <c r="H123" s="92" t="s">
        <v>82</v>
      </c>
      <c r="I123" s="95">
        <v>-565597</v>
      </c>
      <c r="J123" s="95">
        <v>-1305823</v>
      </c>
      <c r="K123" s="95">
        <v>-1340189</v>
      </c>
      <c r="L123" s="95">
        <v>4144184</v>
      </c>
      <c r="M123" s="95">
        <v>-551917</v>
      </c>
      <c r="N123" s="95">
        <v>-618714</v>
      </c>
      <c r="O123" s="95">
        <v>-827791</v>
      </c>
      <c r="P123" s="95">
        <v>-458102</v>
      </c>
      <c r="Q123" s="95">
        <v>-469120</v>
      </c>
      <c r="R123" s="95">
        <v>-34051962.638538703</v>
      </c>
      <c r="S123" s="95">
        <v>-81088138.8432284</v>
      </c>
      <c r="T123" s="95">
        <v>-5684633.9660752304</v>
      </c>
      <c r="U123" s="95">
        <v>-5123317.25</v>
      </c>
      <c r="V123" s="96">
        <v>15608886.02</v>
      </c>
    </row>
    <row r="124" spans="3:22" x14ac:dyDescent="0.35">
      <c r="C124" s="92" t="str">
        <f t="shared" si="1"/>
        <v>AGD</v>
      </c>
      <c r="D124" s="92"/>
      <c r="E124" s="92"/>
      <c r="F124" s="92"/>
      <c r="G124" s="92"/>
      <c r="H124" s="92" t="s">
        <v>83</v>
      </c>
      <c r="I124" s="95">
        <v>1354552460</v>
      </c>
      <c r="J124" s="95">
        <v>1550981470</v>
      </c>
      <c r="K124" s="95">
        <v>1771699634</v>
      </c>
      <c r="L124" s="95">
        <v>2126552135</v>
      </c>
      <c r="M124" s="95">
        <v>2445262328</v>
      </c>
      <c r="N124" s="95">
        <v>2782322758</v>
      </c>
      <c r="O124" s="95">
        <v>3115773670</v>
      </c>
      <c r="P124" s="95">
        <v>3334476793</v>
      </c>
      <c r="Q124" s="95">
        <v>3471605224</v>
      </c>
      <c r="R124" s="95">
        <v>3534465076.9993701</v>
      </c>
      <c r="S124" s="95">
        <v>3532419572.3154898</v>
      </c>
      <c r="T124" s="95">
        <v>3572910304.5756402</v>
      </c>
      <c r="U124" s="95">
        <v>3652276878.2800002</v>
      </c>
      <c r="V124" s="96">
        <v>3751316585</v>
      </c>
    </row>
    <row r="125" spans="3:22" x14ac:dyDescent="0.35">
      <c r="C125" s="92" t="str">
        <f t="shared" si="1"/>
        <v>AGD</v>
      </c>
      <c r="D125" s="92"/>
      <c r="E125" s="92"/>
      <c r="F125" s="92"/>
      <c r="G125" s="92" t="s">
        <v>89</v>
      </c>
      <c r="H125" s="92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6"/>
    </row>
    <row r="126" spans="3:22" x14ac:dyDescent="0.35">
      <c r="C126" s="92" t="str">
        <f t="shared" si="1"/>
        <v>AGD</v>
      </c>
      <c r="D126" s="92"/>
      <c r="E126" s="92"/>
      <c r="F126" s="92"/>
      <c r="G126" s="92"/>
      <c r="H126" s="92" t="s">
        <v>78</v>
      </c>
      <c r="I126" s="95">
        <v>820582305</v>
      </c>
      <c r="J126" s="95">
        <v>919231270</v>
      </c>
      <c r="K126" s="95">
        <v>1053774590</v>
      </c>
      <c r="L126" s="95">
        <v>1195545342</v>
      </c>
      <c r="M126" s="95">
        <v>1447579374</v>
      </c>
      <c r="N126" s="95">
        <v>1667305534</v>
      </c>
      <c r="O126" s="95">
        <v>1955039318</v>
      </c>
      <c r="P126" s="95">
        <v>2284520029</v>
      </c>
      <c r="Q126" s="95">
        <v>2448434350</v>
      </c>
      <c r="R126" s="95">
        <v>2533916698</v>
      </c>
      <c r="S126" s="95">
        <v>2608027342.0032301</v>
      </c>
      <c r="T126" s="95">
        <v>2647576663.5682001</v>
      </c>
      <c r="U126" s="95">
        <v>2672043941.4299998</v>
      </c>
      <c r="V126" s="96">
        <v>2732672955.54</v>
      </c>
    </row>
    <row r="127" spans="3:22" x14ac:dyDescent="0.35">
      <c r="C127" s="92" t="str">
        <f t="shared" si="1"/>
        <v>AGD</v>
      </c>
      <c r="D127" s="92"/>
      <c r="E127" s="92"/>
      <c r="F127" s="92"/>
      <c r="G127" s="92"/>
      <c r="H127" s="92" t="s">
        <v>79</v>
      </c>
      <c r="I127" s="95">
        <v>21916728</v>
      </c>
      <c r="J127" s="95">
        <v>32528116</v>
      </c>
      <c r="K127" s="95">
        <v>24584553</v>
      </c>
      <c r="L127" s="95">
        <v>52213758</v>
      </c>
      <c r="M127" s="95">
        <v>26347569</v>
      </c>
      <c r="N127" s="95">
        <v>47438605</v>
      </c>
      <c r="O127" s="95">
        <v>66262920</v>
      </c>
      <c r="P127" s="95">
        <v>40271066</v>
      </c>
      <c r="Q127" s="95">
        <v>59983915</v>
      </c>
      <c r="R127" s="95">
        <v>63086615.016865</v>
      </c>
      <c r="S127" s="95">
        <v>39774301.740744501</v>
      </c>
      <c r="T127" s="95">
        <v>38082006.250628397</v>
      </c>
      <c r="U127" s="95">
        <v>57400029.579999998</v>
      </c>
      <c r="V127" s="96">
        <v>57723107.590000004</v>
      </c>
    </row>
    <row r="128" spans="3:22" x14ac:dyDescent="0.35">
      <c r="C128" s="92" t="str">
        <f t="shared" si="1"/>
        <v>AGD</v>
      </c>
      <c r="D128" s="92"/>
      <c r="E128" s="92"/>
      <c r="F128" s="92"/>
      <c r="G128" s="92"/>
      <c r="H128" s="92" t="s">
        <v>80</v>
      </c>
      <c r="I128" s="95">
        <v>-36159860</v>
      </c>
      <c r="J128" s="95">
        <v>-39549542</v>
      </c>
      <c r="K128" s="95">
        <v>-43664075</v>
      </c>
      <c r="L128" s="95">
        <v>-48003154</v>
      </c>
      <c r="M128" s="95">
        <v>-45183079</v>
      </c>
      <c r="N128" s="95">
        <v>-51523440</v>
      </c>
      <c r="O128" s="95">
        <v>-59882674</v>
      </c>
      <c r="P128" s="95">
        <v>-69458211</v>
      </c>
      <c r="Q128" s="95">
        <v>-74898447</v>
      </c>
      <c r="R128" s="95">
        <v>-71946496.432168797</v>
      </c>
      <c r="S128" s="95">
        <v>-77417284.031250596</v>
      </c>
      <c r="T128" s="95">
        <v>-87165409.756298602</v>
      </c>
      <c r="U128" s="95">
        <v>-89858199.480000004</v>
      </c>
      <c r="V128" s="96">
        <v>-94649156.060000002</v>
      </c>
    </row>
    <row r="129" spans="3:22" x14ac:dyDescent="0.35">
      <c r="C129" s="92" t="str">
        <f t="shared" si="1"/>
        <v>AGD</v>
      </c>
      <c r="D129" s="92"/>
      <c r="E129" s="92"/>
      <c r="F129" s="92"/>
      <c r="G129" s="92"/>
      <c r="H129" s="92" t="s">
        <v>81</v>
      </c>
      <c r="I129" s="95">
        <v>113400329</v>
      </c>
      <c r="J129" s="95">
        <v>142756751</v>
      </c>
      <c r="K129" s="95">
        <v>162168688</v>
      </c>
      <c r="L129" s="95">
        <v>265143222</v>
      </c>
      <c r="M129" s="95">
        <v>205545312</v>
      </c>
      <c r="N129" s="95">
        <v>242419050</v>
      </c>
      <c r="O129" s="95">
        <v>281857074</v>
      </c>
      <c r="P129" s="95">
        <v>184943190</v>
      </c>
      <c r="Q129" s="95">
        <v>100509844</v>
      </c>
      <c r="R129" s="95">
        <v>92095129.192855805</v>
      </c>
      <c r="S129" s="95">
        <v>86078984.369598702</v>
      </c>
      <c r="T129" s="95">
        <v>75615971.458309501</v>
      </c>
      <c r="U129" s="95">
        <v>96088761.019999996</v>
      </c>
      <c r="V129" s="96">
        <v>114857162.41</v>
      </c>
    </row>
    <row r="130" spans="3:22" x14ac:dyDescent="0.35">
      <c r="C130" s="92" t="str">
        <f t="shared" si="1"/>
        <v>AGD</v>
      </c>
      <c r="D130" s="92"/>
      <c r="E130" s="92"/>
      <c r="F130" s="92"/>
      <c r="G130" s="92"/>
      <c r="H130" s="92" t="s">
        <v>82</v>
      </c>
      <c r="I130" s="95">
        <v>-508233</v>
      </c>
      <c r="J130" s="95">
        <v>-1192005</v>
      </c>
      <c r="K130" s="95">
        <v>-1318415</v>
      </c>
      <c r="L130" s="95">
        <v>-8670917</v>
      </c>
      <c r="M130" s="95">
        <v>-565003</v>
      </c>
      <c r="N130" s="95">
        <v>-405266</v>
      </c>
      <c r="O130" s="95">
        <v>-676354</v>
      </c>
      <c r="P130" s="95">
        <v>-303356</v>
      </c>
      <c r="Q130" s="95">
        <v>-112963</v>
      </c>
      <c r="R130" s="95">
        <v>-9124603.7743194103</v>
      </c>
      <c r="S130" s="95">
        <v>-8886680.5141265895</v>
      </c>
      <c r="T130" s="95">
        <v>-2051413.7588267501</v>
      </c>
      <c r="U130" s="95">
        <v>-2960741.65</v>
      </c>
      <c r="V130" s="96">
        <v>-56168.38</v>
      </c>
    </row>
    <row r="131" spans="3:22" x14ac:dyDescent="0.35">
      <c r="C131" s="92" t="str">
        <f t="shared" si="1"/>
        <v>AGD</v>
      </c>
      <c r="D131" s="92"/>
      <c r="E131" s="92"/>
      <c r="F131" s="92"/>
      <c r="G131" s="92"/>
      <c r="H131" s="92" t="s">
        <v>83</v>
      </c>
      <c r="I131" s="95">
        <v>919231270</v>
      </c>
      <c r="J131" s="95">
        <v>1053774590</v>
      </c>
      <c r="K131" s="95">
        <v>1195545342</v>
      </c>
      <c r="L131" s="95">
        <v>1456228251</v>
      </c>
      <c r="M131" s="95">
        <v>1633724173</v>
      </c>
      <c r="N131" s="95">
        <v>1905234483</v>
      </c>
      <c r="O131" s="95">
        <v>2242600284</v>
      </c>
      <c r="P131" s="95">
        <v>2439972717</v>
      </c>
      <c r="Q131" s="95">
        <v>2533916698</v>
      </c>
      <c r="R131" s="95">
        <v>2608027342.0032301</v>
      </c>
      <c r="S131" s="95">
        <v>2647576663.5682001</v>
      </c>
      <c r="T131" s="95">
        <v>2672057817.7620101</v>
      </c>
      <c r="U131" s="95">
        <v>2732713790.9000001</v>
      </c>
      <c r="V131" s="96">
        <v>2810547901.0999999</v>
      </c>
    </row>
    <row r="132" spans="3:22" x14ac:dyDescent="0.35">
      <c r="C132" s="92" t="str">
        <f t="shared" si="1"/>
        <v>AGD</v>
      </c>
      <c r="D132" s="92"/>
      <c r="E132" s="92"/>
      <c r="F132" s="92"/>
      <c r="G132" s="92" t="s">
        <v>90</v>
      </c>
      <c r="H132" s="92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6"/>
    </row>
    <row r="133" spans="3:22" x14ac:dyDescent="0.35">
      <c r="C133" s="92" t="str">
        <f t="shared" si="1"/>
        <v>AGD</v>
      </c>
      <c r="D133" s="92"/>
      <c r="E133" s="92"/>
      <c r="F133" s="92"/>
      <c r="G133" s="92"/>
      <c r="H133" s="92" t="s">
        <v>78</v>
      </c>
      <c r="I133" s="95">
        <v>43439561</v>
      </c>
      <c r="J133" s="95">
        <v>49902591</v>
      </c>
      <c r="K133" s="95">
        <v>59515124</v>
      </c>
      <c r="L133" s="95">
        <v>79341821</v>
      </c>
      <c r="M133" s="95">
        <v>110686444</v>
      </c>
      <c r="N133" s="95">
        <v>162464068</v>
      </c>
      <c r="O133" s="95">
        <v>288741305</v>
      </c>
      <c r="P133" s="95">
        <v>365797083</v>
      </c>
      <c r="Q133" s="95">
        <v>362262422</v>
      </c>
      <c r="R133" s="95">
        <v>367735461</v>
      </c>
      <c r="S133" s="95">
        <v>311345493.62045997</v>
      </c>
      <c r="T133" s="95">
        <v>226458757.096903</v>
      </c>
      <c r="U133" s="95">
        <v>147098779.00999999</v>
      </c>
      <c r="V133" s="96">
        <v>130021708.76000001</v>
      </c>
    </row>
    <row r="134" spans="3:22" x14ac:dyDescent="0.35">
      <c r="C134" s="92" t="str">
        <f t="shared" si="1"/>
        <v>AGD</v>
      </c>
      <c r="D134" s="92"/>
      <c r="E134" s="92"/>
      <c r="F134" s="92"/>
      <c r="G134" s="92"/>
      <c r="H134" s="92" t="s">
        <v>79</v>
      </c>
      <c r="I134" s="95">
        <v>1159286</v>
      </c>
      <c r="J134" s="95">
        <v>1765797</v>
      </c>
      <c r="K134" s="95">
        <v>1388108</v>
      </c>
      <c r="L134" s="95">
        <v>3453466</v>
      </c>
      <c r="M134" s="95">
        <v>2192804</v>
      </c>
      <c r="N134" s="95">
        <v>4736435</v>
      </c>
      <c r="O134" s="95">
        <v>9175328</v>
      </c>
      <c r="P134" s="95">
        <v>6742716</v>
      </c>
      <c r="Q134" s="95">
        <v>9057642</v>
      </c>
      <c r="R134" s="95">
        <v>8622581.2776989397</v>
      </c>
      <c r="S134" s="95">
        <v>4723681.8038080903</v>
      </c>
      <c r="T134" s="95">
        <v>2938928.61909797</v>
      </c>
      <c r="U134" s="95">
        <v>2860968.04</v>
      </c>
      <c r="V134" s="96">
        <v>2470059.2799999998</v>
      </c>
    </row>
    <row r="135" spans="3:22" x14ac:dyDescent="0.35">
      <c r="C135" s="92" t="str">
        <f t="shared" si="1"/>
        <v>AGD</v>
      </c>
      <c r="D135" s="92"/>
      <c r="E135" s="92"/>
      <c r="F135" s="92"/>
      <c r="G135" s="92"/>
      <c r="H135" s="92" t="s">
        <v>80</v>
      </c>
      <c r="I135" s="95">
        <v>-10479139</v>
      </c>
      <c r="J135" s="95">
        <v>-13999616</v>
      </c>
      <c r="K135" s="95">
        <v>-19018868</v>
      </c>
      <c r="L135" s="95">
        <v>-27128676</v>
      </c>
      <c r="M135" s="95">
        <v>-27727535</v>
      </c>
      <c r="N135" s="95">
        <v>-42064477</v>
      </c>
      <c r="O135" s="95">
        <v>-70228561</v>
      </c>
      <c r="P135" s="95">
        <v>-94674199</v>
      </c>
      <c r="Q135" s="95">
        <v>-84273163</v>
      </c>
      <c r="R135" s="95">
        <v>-91444614.016764298</v>
      </c>
      <c r="S135" s="95">
        <v>-100586079.050825</v>
      </c>
      <c r="T135" s="95">
        <v>-110419954.088864</v>
      </c>
      <c r="U135" s="95">
        <v>-88568535.049999997</v>
      </c>
      <c r="V135" s="96">
        <v>-77897974.510000005</v>
      </c>
    </row>
    <row r="136" spans="3:22" x14ac:dyDescent="0.35">
      <c r="C136" s="92" t="str">
        <f t="shared" si="1"/>
        <v>AGD</v>
      </c>
      <c r="D136" s="92"/>
      <c r="E136" s="92"/>
      <c r="F136" s="92"/>
      <c r="G136" s="92"/>
      <c r="H136" s="92" t="s">
        <v>81</v>
      </c>
      <c r="I136" s="95">
        <v>15782883</v>
      </c>
      <c r="J136" s="95">
        <v>21846353</v>
      </c>
      <c r="K136" s="95">
        <v>37457457</v>
      </c>
      <c r="L136" s="95">
        <v>36287689</v>
      </c>
      <c r="M136" s="95">
        <v>77312354</v>
      </c>
      <c r="N136" s="95">
        <v>163609644</v>
      </c>
      <c r="O136" s="95">
        <v>138109011</v>
      </c>
      <c r="P136" s="95">
        <v>84396822</v>
      </c>
      <c r="Q136" s="95">
        <v>80688560</v>
      </c>
      <c r="R136" s="95">
        <v>26432065.359525699</v>
      </c>
      <c r="S136" s="95">
        <v>13084578.1624803</v>
      </c>
      <c r="T136" s="95">
        <v>25810561.880291</v>
      </c>
      <c r="U136" s="95">
        <v>68638474.379999995</v>
      </c>
      <c r="V136" s="96">
        <v>108481812.48</v>
      </c>
    </row>
    <row r="137" spans="3:22" x14ac:dyDescent="0.35">
      <c r="C137" s="92" t="str">
        <f t="shared" si="1"/>
        <v>AGD</v>
      </c>
      <c r="D137" s="92"/>
      <c r="E137" s="92"/>
      <c r="F137" s="92"/>
      <c r="G137" s="92"/>
      <c r="H137" s="92" t="s">
        <v>82</v>
      </c>
      <c r="I137" s="95">
        <v>0</v>
      </c>
      <c r="J137" s="95">
        <v>0</v>
      </c>
      <c r="K137" s="95">
        <v>0</v>
      </c>
      <c r="L137" s="95">
        <v>2047618</v>
      </c>
      <c r="M137" s="95">
        <v>0</v>
      </c>
      <c r="N137" s="95">
        <v>-659</v>
      </c>
      <c r="O137" s="95">
        <v>0</v>
      </c>
      <c r="P137" s="95">
        <v>0</v>
      </c>
      <c r="Q137" s="95">
        <v>0</v>
      </c>
      <c r="R137" s="95">
        <v>0</v>
      </c>
      <c r="S137" s="95">
        <v>0</v>
      </c>
      <c r="T137" s="95">
        <v>0</v>
      </c>
      <c r="U137" s="95">
        <v>0</v>
      </c>
      <c r="V137" s="96">
        <v>0</v>
      </c>
    </row>
    <row r="138" spans="3:22" x14ac:dyDescent="0.35">
      <c r="C138" s="92" t="str">
        <f t="shared" si="1"/>
        <v>AGD</v>
      </c>
      <c r="D138" s="92"/>
      <c r="E138" s="92"/>
      <c r="F138" s="92"/>
      <c r="G138" s="92"/>
      <c r="H138" s="92" t="s">
        <v>83</v>
      </c>
      <c r="I138" s="95">
        <v>49902591</v>
      </c>
      <c r="J138" s="95">
        <v>59515124</v>
      </c>
      <c r="K138" s="95">
        <v>79341821</v>
      </c>
      <c r="L138" s="95">
        <v>94001918</v>
      </c>
      <c r="M138" s="95">
        <v>162464068</v>
      </c>
      <c r="N138" s="95">
        <v>288745011</v>
      </c>
      <c r="O138" s="95">
        <v>365797083</v>
      </c>
      <c r="P138" s="95">
        <v>362262422</v>
      </c>
      <c r="Q138" s="95">
        <v>367735461</v>
      </c>
      <c r="R138" s="95">
        <v>311345493.62045997</v>
      </c>
      <c r="S138" s="95">
        <v>228567674.53592399</v>
      </c>
      <c r="T138" s="95">
        <v>144788293.50742799</v>
      </c>
      <c r="U138" s="95">
        <v>130029686.38</v>
      </c>
      <c r="V138" s="96">
        <v>163075606.00999999</v>
      </c>
    </row>
    <row r="139" spans="3:22" x14ac:dyDescent="0.35">
      <c r="C139" s="92" t="str">
        <f t="shared" si="1"/>
        <v>AGD</v>
      </c>
      <c r="D139" s="92"/>
      <c r="E139" s="92"/>
      <c r="F139" s="92"/>
      <c r="G139" s="92" t="s">
        <v>91</v>
      </c>
      <c r="H139" s="92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6"/>
    </row>
    <row r="140" spans="3:22" x14ac:dyDescent="0.35">
      <c r="C140" s="92" t="str">
        <f t="shared" si="1"/>
        <v>AGD</v>
      </c>
      <c r="D140" s="92"/>
      <c r="E140" s="92"/>
      <c r="F140" s="92"/>
      <c r="G140" s="92"/>
      <c r="H140" s="92" t="s">
        <v>78</v>
      </c>
      <c r="I140" s="95">
        <v>402894432</v>
      </c>
      <c r="J140" s="95">
        <v>452738115</v>
      </c>
      <c r="K140" s="95">
        <v>514438828</v>
      </c>
      <c r="L140" s="95">
        <v>593933943</v>
      </c>
      <c r="M140" s="95">
        <v>693866314</v>
      </c>
      <c r="N140" s="95">
        <v>846507456</v>
      </c>
      <c r="O140" s="95">
        <v>905032675</v>
      </c>
      <c r="P140" s="95">
        <v>953358896</v>
      </c>
      <c r="Q140" s="95">
        <v>933060438</v>
      </c>
      <c r="R140" s="95">
        <v>778869994</v>
      </c>
      <c r="S140" s="95">
        <v>740585417.67997801</v>
      </c>
      <c r="T140" s="95">
        <v>630558325.60183299</v>
      </c>
      <c r="U140" s="95">
        <v>542648068.96000004</v>
      </c>
      <c r="V140" s="96">
        <v>546207672.44000006</v>
      </c>
    </row>
    <row r="141" spans="3:22" x14ac:dyDescent="0.35">
      <c r="C141" s="92" t="str">
        <f t="shared" si="1"/>
        <v>AGD</v>
      </c>
      <c r="D141" s="92"/>
      <c r="E141" s="92"/>
      <c r="F141" s="92"/>
      <c r="G141" s="92"/>
      <c r="H141" s="92" t="s">
        <v>79</v>
      </c>
      <c r="I141" s="95">
        <v>10971737</v>
      </c>
      <c r="J141" s="95">
        <v>15205375</v>
      </c>
      <c r="K141" s="95">
        <v>13571712</v>
      </c>
      <c r="L141" s="95">
        <v>24121416</v>
      </c>
      <c r="M141" s="95">
        <v>13485671</v>
      </c>
      <c r="N141" s="95">
        <v>24584394</v>
      </c>
      <c r="O141" s="95">
        <v>28654382</v>
      </c>
      <c r="P141" s="95">
        <v>17680391</v>
      </c>
      <c r="Q141" s="95">
        <v>23429750</v>
      </c>
      <c r="R141" s="95">
        <v>17134764.156597599</v>
      </c>
      <c r="S141" s="95">
        <v>10798216.239910699</v>
      </c>
      <c r="T141" s="95">
        <v>7636113.9264058396</v>
      </c>
      <c r="U141" s="95">
        <v>9638115.9000000004</v>
      </c>
      <c r="V141" s="96">
        <v>9455802.1500000004</v>
      </c>
    </row>
    <row r="142" spans="3:22" x14ac:dyDescent="0.35">
      <c r="C142" s="92" t="str">
        <f t="shared" si="1"/>
        <v>AGD</v>
      </c>
      <c r="D142" s="92"/>
      <c r="E142" s="92"/>
      <c r="F142" s="92"/>
      <c r="G142" s="92"/>
      <c r="H142" s="92" t="s">
        <v>80</v>
      </c>
      <c r="I142" s="95">
        <v>-35693193</v>
      </c>
      <c r="J142" s="95">
        <v>-41105272</v>
      </c>
      <c r="K142" s="95">
        <v>-48947000</v>
      </c>
      <c r="L142" s="95">
        <v>-58514898</v>
      </c>
      <c r="M142" s="95">
        <v>-50923202</v>
      </c>
      <c r="N142" s="95">
        <v>-60422622</v>
      </c>
      <c r="O142" s="95">
        <v>-67097310</v>
      </c>
      <c r="P142" s="95">
        <v>-74126961</v>
      </c>
      <c r="Q142" s="95">
        <v>-77382722</v>
      </c>
      <c r="R142" s="95">
        <v>-79184103.112818703</v>
      </c>
      <c r="S142" s="95">
        <v>-82987749.407456398</v>
      </c>
      <c r="T142" s="95">
        <v>-85780239.3647663</v>
      </c>
      <c r="U142" s="95">
        <v>-62454040.780000001</v>
      </c>
      <c r="V142" s="96">
        <v>-63258033.700000003</v>
      </c>
    </row>
    <row r="143" spans="3:22" x14ac:dyDescent="0.35">
      <c r="C143" s="92" t="str">
        <f t="shared" si="1"/>
        <v>AGD</v>
      </c>
      <c r="D143" s="92"/>
      <c r="E143" s="92"/>
      <c r="F143" s="92"/>
      <c r="G143" s="92"/>
      <c r="H143" s="92" t="s">
        <v>81</v>
      </c>
      <c r="I143" s="95">
        <v>77193836</v>
      </c>
      <c r="J143" s="95">
        <v>89804892</v>
      </c>
      <c r="K143" s="95">
        <v>117512749</v>
      </c>
      <c r="L143" s="95">
        <v>157260507</v>
      </c>
      <c r="M143" s="95">
        <v>192956708</v>
      </c>
      <c r="N143" s="95">
        <v>98112427</v>
      </c>
      <c r="O143" s="95">
        <v>90112675</v>
      </c>
      <c r="P143" s="95">
        <v>39497422</v>
      </c>
      <c r="Q143" s="95">
        <v>40039382</v>
      </c>
      <c r="R143" s="95">
        <v>27784731.507669799</v>
      </c>
      <c r="S143" s="95">
        <v>15349844.6387836</v>
      </c>
      <c r="T143" s="95">
        <v>16975073.949502502</v>
      </c>
      <c r="U143" s="95">
        <v>69031926.349999994</v>
      </c>
      <c r="V143" s="96">
        <v>192199214.69</v>
      </c>
    </row>
    <row r="144" spans="3:22" x14ac:dyDescent="0.35">
      <c r="C144" s="92" t="str">
        <f t="shared" si="1"/>
        <v>AGD</v>
      </c>
      <c r="D144" s="92"/>
      <c r="E144" s="92"/>
      <c r="F144" s="92"/>
      <c r="G144" s="92"/>
      <c r="H144" s="92" t="s">
        <v>82</v>
      </c>
      <c r="I144" s="95">
        <v>-2628697</v>
      </c>
      <c r="J144" s="95">
        <v>-2204283</v>
      </c>
      <c r="K144" s="95">
        <v>-2642345</v>
      </c>
      <c r="L144" s="95">
        <v>-6250126</v>
      </c>
      <c r="M144" s="95">
        <v>-2878035</v>
      </c>
      <c r="N144" s="95">
        <v>-3748980</v>
      </c>
      <c r="O144" s="95">
        <v>-3343525</v>
      </c>
      <c r="P144" s="95">
        <v>-3349311</v>
      </c>
      <c r="Q144" s="95">
        <v>-140276854</v>
      </c>
      <c r="R144" s="95">
        <v>-4019968.8714705398</v>
      </c>
      <c r="S144" s="95">
        <v>-63389799.166430697</v>
      </c>
      <c r="T144" s="95">
        <v>-16592750.616483999</v>
      </c>
      <c r="U144" s="95">
        <v>-12661392.07</v>
      </c>
      <c r="V144" s="96">
        <v>-29438641.82</v>
      </c>
    </row>
    <row r="145" spans="3:22" x14ac:dyDescent="0.35">
      <c r="C145" s="92" t="str">
        <f t="shared" si="1"/>
        <v>AGD</v>
      </c>
      <c r="D145" s="92"/>
      <c r="E145" s="92"/>
      <c r="F145" s="92"/>
      <c r="G145" s="92"/>
      <c r="H145" s="92" t="s">
        <v>83</v>
      </c>
      <c r="I145" s="95">
        <v>452738115</v>
      </c>
      <c r="J145" s="95">
        <v>514438828</v>
      </c>
      <c r="K145" s="95">
        <v>593933943</v>
      </c>
      <c r="L145" s="95">
        <v>710550841</v>
      </c>
      <c r="M145" s="95">
        <v>846507456</v>
      </c>
      <c r="N145" s="95">
        <v>905032675</v>
      </c>
      <c r="O145" s="95">
        <v>953358896</v>
      </c>
      <c r="P145" s="95">
        <v>933060438</v>
      </c>
      <c r="Q145" s="95">
        <v>778869994</v>
      </c>
      <c r="R145" s="95">
        <v>740585417.67997801</v>
      </c>
      <c r="S145" s="95">
        <v>620355929.98478496</v>
      </c>
      <c r="T145" s="95">
        <v>552796523.49649096</v>
      </c>
      <c r="U145" s="95">
        <v>546202678.36000001</v>
      </c>
      <c r="V145" s="96">
        <v>655166013.75999999</v>
      </c>
    </row>
    <row r="146" spans="3:22" x14ac:dyDescent="0.35">
      <c r="C146" s="92" t="s">
        <v>58</v>
      </c>
      <c r="D146" s="92"/>
      <c r="E146" s="92"/>
      <c r="F146" s="92"/>
      <c r="G146" s="92"/>
      <c r="H146" s="92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6"/>
    </row>
    <row r="147" spans="3:22" x14ac:dyDescent="0.35">
      <c r="C147" s="92" t="str">
        <f>C146</f>
        <v>AND</v>
      </c>
      <c r="D147" s="92" t="s">
        <v>74</v>
      </c>
      <c r="E147" s="92"/>
      <c r="F147" s="92"/>
      <c r="G147" s="92"/>
      <c r="H147" s="92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6"/>
    </row>
    <row r="148" spans="3:22" x14ac:dyDescent="0.35">
      <c r="C148" s="92" t="str">
        <f t="shared" ref="C148:C211" si="2">C147</f>
        <v>AND</v>
      </c>
      <c r="D148" s="92"/>
      <c r="E148" s="92" t="s">
        <v>75</v>
      </c>
      <c r="F148" s="92"/>
      <c r="G148" s="92"/>
      <c r="H148" s="92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6"/>
    </row>
    <row r="149" spans="3:22" x14ac:dyDescent="0.35">
      <c r="C149" s="92" t="str">
        <f t="shared" si="2"/>
        <v>AND</v>
      </c>
      <c r="D149" s="92"/>
      <c r="E149" s="92"/>
      <c r="F149" s="92" t="s">
        <v>76</v>
      </c>
      <c r="G149" s="92"/>
      <c r="H149" s="92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6"/>
    </row>
    <row r="150" spans="3:22" x14ac:dyDescent="0.35">
      <c r="C150" s="92" t="str">
        <f t="shared" si="2"/>
        <v>AND</v>
      </c>
      <c r="D150" s="92"/>
      <c r="E150" s="92"/>
      <c r="F150" s="92"/>
      <c r="G150" s="92" t="s">
        <v>77</v>
      </c>
      <c r="H150" s="92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6"/>
    </row>
    <row r="151" spans="3:22" x14ac:dyDescent="0.35">
      <c r="C151" s="92" t="str">
        <f t="shared" si="2"/>
        <v>AND</v>
      </c>
      <c r="D151" s="92"/>
      <c r="E151" s="92"/>
      <c r="F151" s="92"/>
      <c r="G151" s="92"/>
      <c r="H151" s="92" t="s">
        <v>78</v>
      </c>
      <c r="I151" s="95">
        <v>534169780.27784503</v>
      </c>
      <c r="J151" s="95">
        <v>581124747.06326795</v>
      </c>
      <c r="K151" s="95">
        <v>637003928.21382201</v>
      </c>
      <c r="L151" s="95">
        <v>697330124.12167096</v>
      </c>
      <c r="M151" s="95">
        <v>799415562.99579203</v>
      </c>
      <c r="N151" s="95">
        <v>897588074.41197801</v>
      </c>
      <c r="O151" s="95">
        <v>990077079.93015599</v>
      </c>
      <c r="P151" s="95">
        <v>1099621886.6638801</v>
      </c>
      <c r="Q151" s="95">
        <v>1211040998.1296501</v>
      </c>
      <c r="R151" s="95">
        <v>1862167994.15608</v>
      </c>
      <c r="S151" s="95">
        <v>2032202535.2590301</v>
      </c>
      <c r="T151" s="95">
        <v>2064349570.7027199</v>
      </c>
      <c r="U151" s="95">
        <v>2127313242.0185499</v>
      </c>
      <c r="V151" s="96">
        <v>2210043217.7969999</v>
      </c>
    </row>
    <row r="152" spans="3:22" x14ac:dyDescent="0.35">
      <c r="C152" s="92" t="str">
        <f t="shared" si="2"/>
        <v>AND</v>
      </c>
      <c r="D152" s="92"/>
      <c r="E152" s="92"/>
      <c r="F152" s="92"/>
      <c r="G152" s="92"/>
      <c r="H152" s="92" t="s">
        <v>79</v>
      </c>
      <c r="I152" s="95">
        <v>16164697.615010399</v>
      </c>
      <c r="J152" s="95">
        <v>22888090.838940401</v>
      </c>
      <c r="K152" s="95">
        <v>11864556.14528</v>
      </c>
      <c r="L152" s="95">
        <v>34734602.651709899</v>
      </c>
      <c r="M152" s="95">
        <v>10082718.8125594</v>
      </c>
      <c r="N152" s="95">
        <v>25021731.611722</v>
      </c>
      <c r="O152" s="95">
        <v>34849799.120449699</v>
      </c>
      <c r="P152" s="95">
        <v>22036510.754787199</v>
      </c>
      <c r="Q152" s="95">
        <v>36062480.409078799</v>
      </c>
      <c r="R152" s="95">
        <v>42973107.557448402</v>
      </c>
      <c r="S152" s="95">
        <v>30559436.6204364</v>
      </c>
      <c r="T152" s="95">
        <v>21123577.002539299</v>
      </c>
      <c r="U152" s="95">
        <v>41135891.420248099</v>
      </c>
      <c r="V152" s="96">
        <v>45917790.433000103</v>
      </c>
    </row>
    <row r="153" spans="3:22" x14ac:dyDescent="0.35">
      <c r="C153" s="92" t="str">
        <f t="shared" si="2"/>
        <v>AND</v>
      </c>
      <c r="D153" s="92"/>
      <c r="E153" s="92"/>
      <c r="F153" s="92"/>
      <c r="G153" s="92"/>
      <c r="H153" s="92" t="s">
        <v>80</v>
      </c>
      <c r="I153" s="95">
        <v>-17109356.2046181</v>
      </c>
      <c r="J153" s="95">
        <v>-19109826.850051399</v>
      </c>
      <c r="K153" s="95">
        <v>-20920412.4666434</v>
      </c>
      <c r="L153" s="95">
        <v>-23628610.8710851</v>
      </c>
      <c r="M153" s="95">
        <v>-25711511.126769599</v>
      </c>
      <c r="N153" s="95">
        <v>-31726944.688387699</v>
      </c>
      <c r="O153" s="95">
        <v>-34694125.681146599</v>
      </c>
      <c r="P153" s="95">
        <v>-37322196.0096891</v>
      </c>
      <c r="Q153" s="95">
        <v>-55320759.126726002</v>
      </c>
      <c r="R153" s="95">
        <v>-59334316.009000003</v>
      </c>
      <c r="S153" s="95">
        <v>-101563496.951033</v>
      </c>
      <c r="T153" s="95">
        <v>-72261198.911150306</v>
      </c>
      <c r="U153" s="95">
        <v>-75757621.954136297</v>
      </c>
      <c r="V153" s="96">
        <v>-80991843.222129405</v>
      </c>
    </row>
    <row r="154" spans="3:22" x14ac:dyDescent="0.35">
      <c r="C154" s="92" t="str">
        <f t="shared" si="2"/>
        <v>AND</v>
      </c>
      <c r="D154" s="92"/>
      <c r="E154" s="92"/>
      <c r="F154" s="92"/>
      <c r="G154" s="92"/>
      <c r="H154" s="92" t="s">
        <v>81</v>
      </c>
      <c r="I154" s="95">
        <v>47899625.375031397</v>
      </c>
      <c r="J154" s="95">
        <v>52157085.7699214</v>
      </c>
      <c r="K154" s="95">
        <v>69382052.229212299</v>
      </c>
      <c r="L154" s="95">
        <v>90979447.093495905</v>
      </c>
      <c r="M154" s="95">
        <v>88428004.4269346</v>
      </c>
      <c r="N154" s="95">
        <v>99194218.594843194</v>
      </c>
      <c r="O154" s="95">
        <v>110158316.392537</v>
      </c>
      <c r="P154" s="95">
        <v>129087683.279733</v>
      </c>
      <c r="Q154" s="95">
        <v>208655848.55198801</v>
      </c>
      <c r="R154" s="95">
        <v>132877538.26780701</v>
      </c>
      <c r="S154" s="95">
        <v>103010312.87421601</v>
      </c>
      <c r="T154" s="95">
        <v>114161030.677091</v>
      </c>
      <c r="U154" s="95">
        <v>116623852.104268</v>
      </c>
      <c r="V154" s="96">
        <v>76099156.121242598</v>
      </c>
    </row>
    <row r="155" spans="3:22" x14ac:dyDescent="0.35">
      <c r="C155" s="92" t="str">
        <f t="shared" si="2"/>
        <v>AND</v>
      </c>
      <c r="D155" s="92"/>
      <c r="E155" s="92"/>
      <c r="F155" s="92"/>
      <c r="G155" s="92"/>
      <c r="H155" s="92" t="s">
        <v>82</v>
      </c>
      <c r="I155" s="95">
        <v>0</v>
      </c>
      <c r="J155" s="95">
        <v>-56168.608256446001</v>
      </c>
      <c r="K155" s="95">
        <v>0</v>
      </c>
      <c r="L155" s="95">
        <v>0</v>
      </c>
      <c r="M155" s="95">
        <v>0</v>
      </c>
      <c r="N155" s="95">
        <v>0</v>
      </c>
      <c r="O155" s="95">
        <v>-769183.09811634896</v>
      </c>
      <c r="P155" s="95">
        <v>-2382886.5590634299</v>
      </c>
      <c r="Q155" s="95">
        <v>0</v>
      </c>
      <c r="R155" s="95">
        <v>0</v>
      </c>
      <c r="S155" s="95">
        <v>0</v>
      </c>
      <c r="T155" s="95">
        <v>0</v>
      </c>
      <c r="U155" s="95">
        <v>0</v>
      </c>
      <c r="V155" s="96">
        <v>0</v>
      </c>
    </row>
    <row r="156" spans="3:22" x14ac:dyDescent="0.35">
      <c r="C156" s="92" t="str">
        <f t="shared" si="2"/>
        <v>AND</v>
      </c>
      <c r="D156" s="92"/>
      <c r="E156" s="92"/>
      <c r="F156" s="92"/>
      <c r="G156" s="92"/>
      <c r="H156" s="92" t="s">
        <v>83</v>
      </c>
      <c r="I156" s="95">
        <v>581124747.06326795</v>
      </c>
      <c r="J156" s="95">
        <v>637003928.21382201</v>
      </c>
      <c r="K156" s="95">
        <v>697330124.12167096</v>
      </c>
      <c r="L156" s="95">
        <v>799415562.99579203</v>
      </c>
      <c r="M156" s="95">
        <v>897588074.41197801</v>
      </c>
      <c r="N156" s="95">
        <v>990077079.93015599</v>
      </c>
      <c r="O156" s="95">
        <v>1099621886.6638801</v>
      </c>
      <c r="P156" s="95">
        <v>1211040998.1296501</v>
      </c>
      <c r="Q156" s="95">
        <v>1400438567.96399</v>
      </c>
      <c r="R156" s="95">
        <v>1978684323.9723401</v>
      </c>
      <c r="S156" s="95">
        <v>2064208787.80265</v>
      </c>
      <c r="T156" s="95">
        <v>2127372979.4712</v>
      </c>
      <c r="U156" s="95">
        <v>2209315363.5889301</v>
      </c>
      <c r="V156" s="96">
        <v>2251068321.1291099</v>
      </c>
    </row>
    <row r="157" spans="3:22" x14ac:dyDescent="0.35">
      <c r="C157" s="92" t="str">
        <f t="shared" si="2"/>
        <v>AND</v>
      </c>
      <c r="D157" s="92"/>
      <c r="E157" s="92"/>
      <c r="F157" s="92"/>
      <c r="G157" s="92" t="s">
        <v>84</v>
      </c>
      <c r="H157" s="92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6"/>
    </row>
    <row r="158" spans="3:22" x14ac:dyDescent="0.35">
      <c r="C158" s="92" t="str">
        <f t="shared" si="2"/>
        <v>AND</v>
      </c>
      <c r="D158" s="92"/>
      <c r="E158" s="92"/>
      <c r="F158" s="92"/>
      <c r="G158" s="92"/>
      <c r="H158" s="92" t="s">
        <v>78</v>
      </c>
      <c r="I158" s="95">
        <v>50331694.151284799</v>
      </c>
      <c r="J158" s="95">
        <v>54264625.999911897</v>
      </c>
      <c r="K158" s="95">
        <v>58077873.652147204</v>
      </c>
      <c r="L158" s="95">
        <v>65365073.443158999</v>
      </c>
      <c r="M158" s="95">
        <v>75624319.5101109</v>
      </c>
      <c r="N158" s="95">
        <v>69050053.765424594</v>
      </c>
      <c r="O158" s="95">
        <v>76538354.547959507</v>
      </c>
      <c r="P158" s="95">
        <v>91950500.488288507</v>
      </c>
      <c r="Q158" s="95">
        <v>112685975.630024</v>
      </c>
      <c r="R158" s="95">
        <v>214346185.10589701</v>
      </c>
      <c r="S158" s="95">
        <v>251271129.94678399</v>
      </c>
      <c r="T158" s="95">
        <v>251942951.97766799</v>
      </c>
      <c r="U158" s="95">
        <v>250365384.59024799</v>
      </c>
      <c r="V158" s="96">
        <v>246760493.08226401</v>
      </c>
    </row>
    <row r="159" spans="3:22" x14ac:dyDescent="0.35">
      <c r="C159" s="92" t="str">
        <f t="shared" si="2"/>
        <v>AND</v>
      </c>
      <c r="D159" s="92"/>
      <c r="E159" s="92"/>
      <c r="F159" s="92"/>
      <c r="G159" s="92"/>
      <c r="H159" s="92" t="s">
        <v>79</v>
      </c>
      <c r="I159" s="95">
        <v>1523104.9124185201</v>
      </c>
      <c r="J159" s="95">
        <v>2137258.3003970501</v>
      </c>
      <c r="K159" s="95">
        <v>1081733.0352680001</v>
      </c>
      <c r="L159" s="95">
        <v>3255889.5346844601</v>
      </c>
      <c r="M159" s="95">
        <v>953820.24607346102</v>
      </c>
      <c r="N159" s="95">
        <v>1924882.87483688</v>
      </c>
      <c r="O159" s="95">
        <v>2694079.4157100501</v>
      </c>
      <c r="P159" s="95">
        <v>1842695.4005669099</v>
      </c>
      <c r="Q159" s="95">
        <v>3922850.9618312502</v>
      </c>
      <c r="R159" s="95">
        <v>4946450.4255207404</v>
      </c>
      <c r="S159" s="95">
        <v>3778513.2322824402</v>
      </c>
      <c r="T159" s="95">
        <v>2578020.9039575201</v>
      </c>
      <c r="U159" s="95">
        <v>4841319.5915241297</v>
      </c>
      <c r="V159" s="96">
        <v>5126911.7803903297</v>
      </c>
    </row>
    <row r="160" spans="3:22" x14ac:dyDescent="0.35">
      <c r="C160" s="92" t="str">
        <f t="shared" si="2"/>
        <v>AND</v>
      </c>
      <c r="D160" s="92"/>
      <c r="E160" s="92"/>
      <c r="F160" s="92"/>
      <c r="G160" s="92"/>
      <c r="H160" s="92" t="s">
        <v>80</v>
      </c>
      <c r="I160" s="95">
        <v>-1677636.4807460101</v>
      </c>
      <c r="J160" s="95">
        <v>-2025319.7919808</v>
      </c>
      <c r="K160" s="95">
        <v>-2376723.44297121</v>
      </c>
      <c r="L160" s="95">
        <v>-2838504.6063661999</v>
      </c>
      <c r="M160" s="95">
        <v>-3242642.3991505601</v>
      </c>
      <c r="N160" s="95">
        <v>-2407937.8085474102</v>
      </c>
      <c r="O160" s="95">
        <v>-3146487.7756210701</v>
      </c>
      <c r="P160" s="95">
        <v>-3840653.1756784301</v>
      </c>
      <c r="Q160" s="95">
        <v>-7568857.1549781496</v>
      </c>
      <c r="R160" s="95">
        <v>-8930662.3007215895</v>
      </c>
      <c r="S160" s="95">
        <v>-8160316.3908783197</v>
      </c>
      <c r="T160" s="95">
        <v>-8134092.9950372502</v>
      </c>
      <c r="U160" s="95">
        <v>-8672573.3291294593</v>
      </c>
      <c r="V160" s="96">
        <v>-8703963.7567379102</v>
      </c>
    </row>
    <row r="161" spans="3:22" x14ac:dyDescent="0.35">
      <c r="C161" s="92" t="str">
        <f t="shared" si="2"/>
        <v>AND</v>
      </c>
      <c r="D161" s="92"/>
      <c r="E161" s="92"/>
      <c r="F161" s="92"/>
      <c r="G161" s="92"/>
      <c r="H161" s="92" t="s">
        <v>81</v>
      </c>
      <c r="I161" s="95">
        <v>4087463.4169546301</v>
      </c>
      <c r="J161" s="95">
        <v>3716397.1726500401</v>
      </c>
      <c r="K161" s="95">
        <v>8582190.1987149697</v>
      </c>
      <c r="L161" s="95">
        <v>9841861.1386336703</v>
      </c>
      <c r="M161" s="95">
        <v>9052266.1170282401</v>
      </c>
      <c r="N161" s="95">
        <v>7971355.7162454799</v>
      </c>
      <c r="O161" s="95">
        <v>15864554.300240001</v>
      </c>
      <c r="P161" s="95">
        <v>22792827.571514498</v>
      </c>
      <c r="Q161" s="95">
        <v>35853253.214225397</v>
      </c>
      <c r="R161" s="95">
        <v>4250990.8183784997</v>
      </c>
      <c r="S161" s="95">
        <v>5036179.8446278004</v>
      </c>
      <c r="T161" s="95">
        <v>3986541.3445917699</v>
      </c>
      <c r="U161" s="95">
        <v>233567.90231230701</v>
      </c>
      <c r="V161" s="96">
        <v>5195991.6316588502</v>
      </c>
    </row>
    <row r="162" spans="3:22" x14ac:dyDescent="0.35">
      <c r="C162" s="92" t="str">
        <f t="shared" si="2"/>
        <v>AND</v>
      </c>
      <c r="D162" s="92"/>
      <c r="E162" s="92"/>
      <c r="F162" s="92"/>
      <c r="G162" s="92"/>
      <c r="H162" s="92" t="s">
        <v>82</v>
      </c>
      <c r="I162" s="95">
        <v>0</v>
      </c>
      <c r="J162" s="95">
        <v>-15088.028831007499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-59394.654667341201</v>
      </c>
      <c r="Q162" s="95">
        <v>0</v>
      </c>
      <c r="R162" s="95">
        <v>0</v>
      </c>
      <c r="S162" s="95">
        <v>0</v>
      </c>
      <c r="T162" s="95">
        <v>0</v>
      </c>
      <c r="U162" s="95">
        <v>0</v>
      </c>
      <c r="V162" s="96">
        <v>0</v>
      </c>
    </row>
    <row r="163" spans="3:22" x14ac:dyDescent="0.35">
      <c r="C163" s="92" t="str">
        <f t="shared" si="2"/>
        <v>AND</v>
      </c>
      <c r="D163" s="92"/>
      <c r="E163" s="92"/>
      <c r="F163" s="92"/>
      <c r="G163" s="92"/>
      <c r="H163" s="92" t="s">
        <v>83</v>
      </c>
      <c r="I163" s="95">
        <v>54264625.999911897</v>
      </c>
      <c r="J163" s="95">
        <v>58077873.652147204</v>
      </c>
      <c r="K163" s="95">
        <v>65365073.443158999</v>
      </c>
      <c r="L163" s="95">
        <v>75624319.5101109</v>
      </c>
      <c r="M163" s="95">
        <v>69050053.765424594</v>
      </c>
      <c r="N163" s="95">
        <v>76538354.547959507</v>
      </c>
      <c r="O163" s="95">
        <v>91950500.488288507</v>
      </c>
      <c r="P163" s="95">
        <v>112685975.630024</v>
      </c>
      <c r="Q163" s="95">
        <v>144893222.65110299</v>
      </c>
      <c r="R163" s="95">
        <v>214612964.04907501</v>
      </c>
      <c r="S163" s="95">
        <v>251925506.63281599</v>
      </c>
      <c r="T163" s="95">
        <v>250373421.23118001</v>
      </c>
      <c r="U163" s="95">
        <v>246767698.75495499</v>
      </c>
      <c r="V163" s="96">
        <v>248379432.73757499</v>
      </c>
    </row>
    <row r="164" spans="3:22" x14ac:dyDescent="0.35">
      <c r="C164" s="92" t="str">
        <f t="shared" si="2"/>
        <v>AND</v>
      </c>
      <c r="D164" s="92"/>
      <c r="E164" s="92"/>
      <c r="F164" s="92"/>
      <c r="G164" s="92" t="s">
        <v>85</v>
      </c>
      <c r="H164" s="92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6"/>
    </row>
    <row r="165" spans="3:22" x14ac:dyDescent="0.35">
      <c r="C165" s="92" t="str">
        <f t="shared" si="2"/>
        <v>AND</v>
      </c>
      <c r="D165" s="92"/>
      <c r="E165" s="92"/>
      <c r="F165" s="92"/>
      <c r="G165" s="92"/>
      <c r="H165" s="92" t="s">
        <v>78</v>
      </c>
      <c r="I165" s="95">
        <v>0</v>
      </c>
      <c r="J165" s="95">
        <v>0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  <c r="Q165" s="95">
        <v>0</v>
      </c>
      <c r="R165" s="95">
        <v>0</v>
      </c>
      <c r="S165" s="95">
        <v>0</v>
      </c>
      <c r="T165" s="95">
        <v>0</v>
      </c>
      <c r="U165" s="95">
        <v>0</v>
      </c>
      <c r="V165" s="96">
        <v>0</v>
      </c>
    </row>
    <row r="166" spans="3:22" x14ac:dyDescent="0.35">
      <c r="C166" s="92" t="str">
        <f t="shared" si="2"/>
        <v>AND</v>
      </c>
      <c r="D166" s="92"/>
      <c r="E166" s="92"/>
      <c r="F166" s="92"/>
      <c r="G166" s="92"/>
      <c r="H166" s="92" t="s">
        <v>79</v>
      </c>
      <c r="I166" s="95">
        <v>0</v>
      </c>
      <c r="J166" s="95">
        <v>0</v>
      </c>
      <c r="K166" s="95">
        <v>0</v>
      </c>
      <c r="L166" s="95">
        <v>0</v>
      </c>
      <c r="M166" s="95">
        <v>0</v>
      </c>
      <c r="N166" s="95">
        <v>0</v>
      </c>
      <c r="O166" s="95">
        <v>0</v>
      </c>
      <c r="P166" s="95">
        <v>0</v>
      </c>
      <c r="Q166" s="95">
        <v>0</v>
      </c>
      <c r="R166" s="95">
        <v>0</v>
      </c>
      <c r="S166" s="95">
        <v>0</v>
      </c>
      <c r="T166" s="95">
        <v>0</v>
      </c>
      <c r="U166" s="95">
        <v>0</v>
      </c>
      <c r="V166" s="96">
        <v>0</v>
      </c>
    </row>
    <row r="167" spans="3:22" x14ac:dyDescent="0.35">
      <c r="C167" s="92" t="str">
        <f t="shared" si="2"/>
        <v>AND</v>
      </c>
      <c r="D167" s="92"/>
      <c r="E167" s="92"/>
      <c r="F167" s="92"/>
      <c r="G167" s="92"/>
      <c r="H167" s="92" t="s">
        <v>81</v>
      </c>
      <c r="I167" s="95">
        <v>0</v>
      </c>
      <c r="J167" s="95">
        <v>0</v>
      </c>
      <c r="K167" s="95">
        <v>0</v>
      </c>
      <c r="L167" s="95">
        <v>0</v>
      </c>
      <c r="M167" s="95">
        <v>0</v>
      </c>
      <c r="N167" s="95">
        <v>0</v>
      </c>
      <c r="O167" s="95">
        <v>0</v>
      </c>
      <c r="P167" s="95">
        <v>0</v>
      </c>
      <c r="Q167" s="95">
        <v>0</v>
      </c>
      <c r="R167" s="95">
        <v>0</v>
      </c>
      <c r="S167" s="95">
        <v>0</v>
      </c>
      <c r="T167" s="95">
        <v>0</v>
      </c>
      <c r="U167" s="95">
        <v>0</v>
      </c>
      <c r="V167" s="96">
        <v>0</v>
      </c>
    </row>
    <row r="168" spans="3:22" x14ac:dyDescent="0.35">
      <c r="C168" s="92" t="str">
        <f t="shared" si="2"/>
        <v>AND</v>
      </c>
      <c r="D168" s="92"/>
      <c r="E168" s="92"/>
      <c r="F168" s="92"/>
      <c r="G168" s="92"/>
      <c r="H168" s="92" t="s">
        <v>82</v>
      </c>
      <c r="I168" s="95">
        <v>0</v>
      </c>
      <c r="J168" s="95">
        <v>0</v>
      </c>
      <c r="K168" s="95">
        <v>0</v>
      </c>
      <c r="L168" s="95">
        <v>0</v>
      </c>
      <c r="M168" s="95">
        <v>0</v>
      </c>
      <c r="N168" s="95">
        <v>0</v>
      </c>
      <c r="O168" s="95">
        <v>0</v>
      </c>
      <c r="P168" s="95">
        <v>0</v>
      </c>
      <c r="Q168" s="95">
        <v>0</v>
      </c>
      <c r="R168" s="95">
        <v>0</v>
      </c>
      <c r="S168" s="95">
        <v>0</v>
      </c>
      <c r="T168" s="95">
        <v>0</v>
      </c>
      <c r="U168" s="95">
        <v>0</v>
      </c>
      <c r="V168" s="96">
        <v>0</v>
      </c>
    </row>
    <row r="169" spans="3:22" x14ac:dyDescent="0.35">
      <c r="C169" s="92" t="str">
        <f t="shared" si="2"/>
        <v>AND</v>
      </c>
      <c r="D169" s="92"/>
      <c r="E169" s="92"/>
      <c r="F169" s="92"/>
      <c r="G169" s="92"/>
      <c r="H169" s="92" t="s">
        <v>83</v>
      </c>
      <c r="I169" s="95">
        <v>0</v>
      </c>
      <c r="J169" s="95">
        <v>0</v>
      </c>
      <c r="K169" s="95">
        <v>0</v>
      </c>
      <c r="L169" s="95">
        <v>0</v>
      </c>
      <c r="M169" s="95">
        <v>0</v>
      </c>
      <c r="N169" s="95">
        <v>0</v>
      </c>
      <c r="O169" s="95">
        <v>0</v>
      </c>
      <c r="P169" s="95">
        <v>0</v>
      </c>
      <c r="Q169" s="95">
        <v>0</v>
      </c>
      <c r="R169" s="95">
        <v>0</v>
      </c>
      <c r="S169" s="95">
        <v>0</v>
      </c>
      <c r="T169" s="95">
        <v>0</v>
      </c>
      <c r="U169" s="95">
        <v>0</v>
      </c>
      <c r="V169" s="96">
        <v>0</v>
      </c>
    </row>
    <row r="170" spans="3:22" x14ac:dyDescent="0.35">
      <c r="C170" s="92" t="str">
        <f t="shared" si="2"/>
        <v>AND</v>
      </c>
      <c r="D170" s="92"/>
      <c r="E170" s="92"/>
      <c r="F170" s="92"/>
      <c r="G170" s="92" t="s">
        <v>86</v>
      </c>
      <c r="H170" s="92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6"/>
    </row>
    <row r="171" spans="3:22" x14ac:dyDescent="0.35">
      <c r="C171" s="92" t="str">
        <f t="shared" si="2"/>
        <v>AND</v>
      </c>
      <c r="D171" s="92"/>
      <c r="E171" s="92"/>
      <c r="F171" s="92"/>
      <c r="G171" s="92"/>
      <c r="H171" s="92" t="s">
        <v>78</v>
      </c>
      <c r="I171" s="95">
        <v>0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  <c r="Q171" s="95">
        <v>0</v>
      </c>
      <c r="R171" s="95">
        <v>0</v>
      </c>
      <c r="S171" s="95">
        <v>0</v>
      </c>
      <c r="T171" s="95">
        <v>8382.4875517248602</v>
      </c>
      <c r="U171" s="95">
        <v>31578.450551845301</v>
      </c>
      <c r="V171" s="96">
        <v>258926.71533240299</v>
      </c>
    </row>
    <row r="172" spans="3:22" x14ac:dyDescent="0.35">
      <c r="C172" s="92" t="str">
        <f t="shared" si="2"/>
        <v>AND</v>
      </c>
      <c r="D172" s="92"/>
      <c r="E172" s="92"/>
      <c r="F172" s="92"/>
      <c r="G172" s="92"/>
      <c r="H172" s="92" t="s">
        <v>79</v>
      </c>
      <c r="I172" s="95">
        <v>0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  <c r="Q172" s="95">
        <v>0</v>
      </c>
      <c r="R172" s="95">
        <v>0</v>
      </c>
      <c r="S172" s="95">
        <v>0</v>
      </c>
      <c r="T172" s="95">
        <v>85.774291226951604</v>
      </c>
      <c r="U172" s="95">
        <v>610.63302172076601</v>
      </c>
      <c r="V172" s="96">
        <v>5379.6878524347703</v>
      </c>
    </row>
    <row r="173" spans="3:22" x14ac:dyDescent="0.35">
      <c r="C173" s="92" t="str">
        <f t="shared" si="2"/>
        <v>AND</v>
      </c>
      <c r="D173" s="92"/>
      <c r="E173" s="92"/>
      <c r="F173" s="92"/>
      <c r="G173" s="92"/>
      <c r="H173" s="92" t="s">
        <v>80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  <c r="Q173" s="95">
        <v>0</v>
      </c>
      <c r="R173" s="95">
        <v>0</v>
      </c>
      <c r="S173" s="95">
        <v>0</v>
      </c>
      <c r="T173" s="95">
        <v>-270.632429842752</v>
      </c>
      <c r="U173" s="95">
        <v>-1093.86698356636</v>
      </c>
      <c r="V173" s="96">
        <v>-9133.1019716884093</v>
      </c>
    </row>
    <row r="174" spans="3:22" x14ac:dyDescent="0.35">
      <c r="C174" s="92" t="str">
        <f t="shared" si="2"/>
        <v>AND</v>
      </c>
      <c r="D174" s="92"/>
      <c r="E174" s="92"/>
      <c r="F174" s="92"/>
      <c r="G174" s="92"/>
      <c r="H174" s="92" t="s">
        <v>81</v>
      </c>
      <c r="I174" s="95">
        <v>0</v>
      </c>
      <c r="J174" s="95">
        <v>0</v>
      </c>
      <c r="K174" s="95">
        <v>0</v>
      </c>
      <c r="L174" s="95">
        <v>0</v>
      </c>
      <c r="M174" s="95">
        <v>0</v>
      </c>
      <c r="N174" s="95">
        <v>0</v>
      </c>
      <c r="O174" s="95">
        <v>0</v>
      </c>
      <c r="P174" s="95">
        <v>0</v>
      </c>
      <c r="Q174" s="95">
        <v>0</v>
      </c>
      <c r="R174" s="95">
        <v>12032.2426384093</v>
      </c>
      <c r="S174" s="95">
        <v>8382.19440137936</v>
      </c>
      <c r="T174" s="95">
        <v>23380.821138736199</v>
      </c>
      <c r="U174" s="95">
        <v>235083.94192302099</v>
      </c>
      <c r="V174" s="96">
        <v>411907.72697546502</v>
      </c>
    </row>
    <row r="175" spans="3:22" x14ac:dyDescent="0.35">
      <c r="C175" s="92" t="str">
        <f t="shared" si="2"/>
        <v>AND</v>
      </c>
      <c r="D175" s="92"/>
      <c r="E175" s="92"/>
      <c r="F175" s="92"/>
      <c r="G175" s="92"/>
      <c r="H175" s="92" t="s">
        <v>82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95">
        <v>0</v>
      </c>
      <c r="S175" s="95">
        <v>0</v>
      </c>
      <c r="T175" s="95">
        <v>0</v>
      </c>
      <c r="U175" s="95">
        <v>0</v>
      </c>
      <c r="V175" s="96">
        <v>0</v>
      </c>
    </row>
    <row r="176" spans="3:22" x14ac:dyDescent="0.35">
      <c r="C176" s="92" t="str">
        <f t="shared" si="2"/>
        <v>AND</v>
      </c>
      <c r="D176" s="92"/>
      <c r="E176" s="92"/>
      <c r="F176" s="92"/>
      <c r="G176" s="92"/>
      <c r="H176" s="92" t="s">
        <v>83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95">
        <v>12032.2426384093</v>
      </c>
      <c r="S176" s="95">
        <v>8382.19440137936</v>
      </c>
      <c r="T176" s="95">
        <v>31578.450551845301</v>
      </c>
      <c r="U176" s="95">
        <v>266179.15851302003</v>
      </c>
      <c r="V176" s="96">
        <v>667081.02818861394</v>
      </c>
    </row>
    <row r="177" spans="3:22" x14ac:dyDescent="0.35">
      <c r="C177" s="92" t="str">
        <f t="shared" si="2"/>
        <v>AND</v>
      </c>
      <c r="D177" s="92"/>
      <c r="E177" s="92"/>
      <c r="F177" s="92"/>
      <c r="G177" s="92" t="s">
        <v>87</v>
      </c>
      <c r="H177" s="92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6"/>
    </row>
    <row r="178" spans="3:22" x14ac:dyDescent="0.35">
      <c r="C178" s="92" t="str">
        <f t="shared" si="2"/>
        <v>AND</v>
      </c>
      <c r="D178" s="92"/>
      <c r="E178" s="92"/>
      <c r="F178" s="92"/>
      <c r="G178" s="92"/>
      <c r="H178" s="92" t="s">
        <v>78</v>
      </c>
      <c r="I178" s="95">
        <v>340738978.753658</v>
      </c>
      <c r="J178" s="95">
        <v>370690855.51754999</v>
      </c>
      <c r="K178" s="95">
        <v>406335356.239636</v>
      </c>
      <c r="L178" s="95">
        <v>444816541.70662701</v>
      </c>
      <c r="M178" s="95">
        <v>509935328.78869301</v>
      </c>
      <c r="N178" s="95">
        <v>572558117.49125504</v>
      </c>
      <c r="O178" s="95">
        <v>631555482.09284902</v>
      </c>
      <c r="P178" s="95">
        <v>701432489.27734494</v>
      </c>
      <c r="Q178" s="95">
        <v>772505087.64623499</v>
      </c>
      <c r="R178" s="95">
        <v>511264854.42255098</v>
      </c>
      <c r="S178" s="95">
        <v>557948443.21616101</v>
      </c>
      <c r="T178" s="95">
        <v>648811853.56382</v>
      </c>
      <c r="U178" s="95">
        <v>727020342.24239194</v>
      </c>
      <c r="V178" s="96">
        <v>816000774.36305296</v>
      </c>
    </row>
    <row r="179" spans="3:22" x14ac:dyDescent="0.35">
      <c r="C179" s="92" t="str">
        <f t="shared" si="2"/>
        <v>AND</v>
      </c>
      <c r="D179" s="92"/>
      <c r="E179" s="92"/>
      <c r="F179" s="92"/>
      <c r="G179" s="92"/>
      <c r="H179" s="92" t="s">
        <v>79</v>
      </c>
      <c r="I179" s="95">
        <v>10311220.815103799</v>
      </c>
      <c r="J179" s="95">
        <v>14599973.615177101</v>
      </c>
      <c r="K179" s="95">
        <v>7568224.3615603801</v>
      </c>
      <c r="L179" s="95">
        <v>22156687.7647059</v>
      </c>
      <c r="M179" s="95">
        <v>6431616.7594969599</v>
      </c>
      <c r="N179" s="95">
        <v>15960991.412864201</v>
      </c>
      <c r="O179" s="95">
        <v>22230169.883245099</v>
      </c>
      <c r="P179" s="95">
        <v>14056763.312171301</v>
      </c>
      <c r="Q179" s="95">
        <v>9901082.4234574307</v>
      </c>
      <c r="R179" s="95">
        <v>11798419.7174436</v>
      </c>
      <c r="S179" s="95">
        <v>8390202.1536264196</v>
      </c>
      <c r="T179" s="95">
        <v>6639005.0132111404</v>
      </c>
      <c r="U179" s="95">
        <v>14058404.408002</v>
      </c>
      <c r="V179" s="96">
        <v>16953945.628139399</v>
      </c>
    </row>
    <row r="180" spans="3:22" x14ac:dyDescent="0.35">
      <c r="C180" s="92" t="str">
        <f t="shared" si="2"/>
        <v>AND</v>
      </c>
      <c r="D180" s="92"/>
      <c r="E180" s="92"/>
      <c r="F180" s="92"/>
      <c r="G180" s="92"/>
      <c r="H180" s="92" t="s">
        <v>80</v>
      </c>
      <c r="I180" s="95">
        <v>-10913804.515975799</v>
      </c>
      <c r="J180" s="95">
        <v>-12189875.0649257</v>
      </c>
      <c r="K180" s="95">
        <v>-13344820.7708073</v>
      </c>
      <c r="L180" s="95">
        <v>-15072340.3585156</v>
      </c>
      <c r="M180" s="95">
        <v>-16400991.533051301</v>
      </c>
      <c r="N180" s="95">
        <v>-20238147.366689201</v>
      </c>
      <c r="O180" s="95">
        <v>-22130868.105634902</v>
      </c>
      <c r="P180" s="95">
        <v>-23807275.182378501</v>
      </c>
      <c r="Q180" s="95">
        <v>-15188511.4287384</v>
      </c>
      <c r="R180" s="95">
        <v>-16290447.7640057</v>
      </c>
      <c r="S180" s="95">
        <v>-27884619.779885702</v>
      </c>
      <c r="T180" s="95">
        <v>-22711232.182603501</v>
      </c>
      <c r="U180" s="95">
        <v>-25890560.521451298</v>
      </c>
      <c r="V180" s="96">
        <v>-29904124.161077499</v>
      </c>
    </row>
    <row r="181" spans="3:22" x14ac:dyDescent="0.35">
      <c r="C181" s="92" t="str">
        <f t="shared" si="2"/>
        <v>AND</v>
      </c>
      <c r="D181" s="92"/>
      <c r="E181" s="92"/>
      <c r="F181" s="92"/>
      <c r="G181" s="92"/>
      <c r="H181" s="92" t="s">
        <v>81</v>
      </c>
      <c r="I181" s="95">
        <v>30554460.464763898</v>
      </c>
      <c r="J181" s="95">
        <v>33270231.293814499</v>
      </c>
      <c r="K181" s="95">
        <v>44257781.876237899</v>
      </c>
      <c r="L181" s="95">
        <v>58034439.6758755</v>
      </c>
      <c r="M181" s="95">
        <v>56406912.2479847</v>
      </c>
      <c r="N181" s="95">
        <v>63274520.5554187</v>
      </c>
      <c r="O181" s="95">
        <v>70268355.894808501</v>
      </c>
      <c r="P181" s="95">
        <v>82343118.226443395</v>
      </c>
      <c r="Q181" s="95">
        <v>57287206.293485597</v>
      </c>
      <c r="R181" s="95">
        <v>123400245.595622</v>
      </c>
      <c r="S181" s="95">
        <v>110316306.537597</v>
      </c>
      <c r="T181" s="95">
        <v>94280715.847964406</v>
      </c>
      <c r="U181" s="95">
        <v>100187555.932721</v>
      </c>
      <c r="V181" s="96">
        <v>99568471.477682903</v>
      </c>
    </row>
    <row r="182" spans="3:22" x14ac:dyDescent="0.35">
      <c r="C182" s="92" t="str">
        <f t="shared" si="2"/>
        <v>AND</v>
      </c>
      <c r="D182" s="92"/>
      <c r="E182" s="92"/>
      <c r="F182" s="92"/>
      <c r="G182" s="92"/>
      <c r="H182" s="92" t="s">
        <v>82</v>
      </c>
      <c r="I182" s="95">
        <v>0</v>
      </c>
      <c r="J182" s="95">
        <v>-35829.121979459</v>
      </c>
      <c r="K182" s="95">
        <v>0</v>
      </c>
      <c r="L182" s="95">
        <v>0</v>
      </c>
      <c r="M182" s="95">
        <v>0</v>
      </c>
      <c r="N182" s="95">
        <v>0</v>
      </c>
      <c r="O182" s="95">
        <v>-490650.48792242602</v>
      </c>
      <c r="P182" s="95">
        <v>-1520007.9873458301</v>
      </c>
      <c r="Q182" s="95">
        <v>0</v>
      </c>
      <c r="R182" s="95">
        <v>0</v>
      </c>
      <c r="S182" s="95">
        <v>0</v>
      </c>
      <c r="T182" s="95">
        <v>0</v>
      </c>
      <c r="U182" s="95">
        <v>0</v>
      </c>
      <c r="V182" s="96">
        <v>0</v>
      </c>
    </row>
    <row r="183" spans="3:22" x14ac:dyDescent="0.35">
      <c r="C183" s="92" t="str">
        <f t="shared" si="2"/>
        <v>AND</v>
      </c>
      <c r="D183" s="92"/>
      <c r="E183" s="92"/>
      <c r="F183" s="92"/>
      <c r="G183" s="92"/>
      <c r="H183" s="92" t="s">
        <v>83</v>
      </c>
      <c r="I183" s="95">
        <v>370690855.51754999</v>
      </c>
      <c r="J183" s="95">
        <v>406335356.239636</v>
      </c>
      <c r="K183" s="95">
        <v>444816541.70662701</v>
      </c>
      <c r="L183" s="95">
        <v>509935328.78869301</v>
      </c>
      <c r="M183" s="95">
        <v>572558117.49125504</v>
      </c>
      <c r="N183" s="95">
        <v>631555482.09284902</v>
      </c>
      <c r="O183" s="95">
        <v>701432489.27734494</v>
      </c>
      <c r="P183" s="95">
        <v>772505087.64623499</v>
      </c>
      <c r="Q183" s="95">
        <v>824504864.93444002</v>
      </c>
      <c r="R183" s="95">
        <v>630173071.97161102</v>
      </c>
      <c r="S183" s="95">
        <v>648770332.12749898</v>
      </c>
      <c r="T183" s="95">
        <v>727020342.24239194</v>
      </c>
      <c r="U183" s="95">
        <v>815375742.06166399</v>
      </c>
      <c r="V183" s="96">
        <v>902619067.30779803</v>
      </c>
    </row>
    <row r="184" spans="3:22" x14ac:dyDescent="0.35">
      <c r="C184" s="92" t="str">
        <f t="shared" si="2"/>
        <v>AND</v>
      </c>
      <c r="D184" s="92"/>
      <c r="E184" s="92"/>
      <c r="F184" s="92"/>
      <c r="G184" s="92" t="s">
        <v>88</v>
      </c>
      <c r="H184" s="92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6"/>
    </row>
    <row r="185" spans="3:22" x14ac:dyDescent="0.35">
      <c r="C185" s="92" t="str">
        <f t="shared" si="2"/>
        <v>AND</v>
      </c>
      <c r="D185" s="92"/>
      <c r="E185" s="92"/>
      <c r="F185" s="92"/>
      <c r="G185" s="92"/>
      <c r="H185" s="92" t="s">
        <v>78</v>
      </c>
      <c r="I185" s="95">
        <v>96809002.970717505</v>
      </c>
      <c r="J185" s="95">
        <v>104373683.982109</v>
      </c>
      <c r="K185" s="95">
        <v>111708161.97889</v>
      </c>
      <c r="L185" s="95">
        <v>125724510.089403</v>
      </c>
      <c r="M185" s="95">
        <v>145457352.381331</v>
      </c>
      <c r="N185" s="95">
        <v>132812276.098093</v>
      </c>
      <c r="O185" s="95">
        <v>147215425.94087499</v>
      </c>
      <c r="P185" s="95">
        <v>176859460.52548</v>
      </c>
      <c r="Q185" s="95">
        <v>216742494.63440201</v>
      </c>
      <c r="R185" s="95">
        <v>174654156.07043901</v>
      </c>
      <c r="S185" s="95">
        <v>204741442.55956599</v>
      </c>
      <c r="T185" s="95">
        <v>227361468.72722</v>
      </c>
      <c r="U185" s="95">
        <v>250196091.37914401</v>
      </c>
      <c r="V185" s="96">
        <v>295178687.88936001</v>
      </c>
    </row>
    <row r="186" spans="3:22" x14ac:dyDescent="0.35">
      <c r="C186" s="92" t="str">
        <f t="shared" si="2"/>
        <v>AND</v>
      </c>
      <c r="D186" s="92"/>
      <c r="E186" s="92"/>
      <c r="F186" s="92"/>
      <c r="G186" s="92"/>
      <c r="H186" s="92" t="s">
        <v>79</v>
      </c>
      <c r="I186" s="95">
        <v>2929570.9289625701</v>
      </c>
      <c r="J186" s="95">
        <v>4110846.0313380398</v>
      </c>
      <c r="K186" s="95">
        <v>2080627.2944045099</v>
      </c>
      <c r="L186" s="95">
        <v>6262444.0712880399</v>
      </c>
      <c r="M186" s="95">
        <v>1834597.2372419999</v>
      </c>
      <c r="N186" s="95">
        <v>3702358.8236123398</v>
      </c>
      <c r="O186" s="95">
        <v>5181847.0758184399</v>
      </c>
      <c r="P186" s="95">
        <v>3544277.76604169</v>
      </c>
      <c r="Q186" s="95">
        <v>3196428.3562604701</v>
      </c>
      <c r="R186" s="95">
        <v>4030480.52470246</v>
      </c>
      <c r="S186" s="95">
        <v>3078818.68510623</v>
      </c>
      <c r="T186" s="95">
        <v>2326489.4474413102</v>
      </c>
      <c r="U186" s="95">
        <v>4838045.9658950502</v>
      </c>
      <c r="V186" s="96">
        <v>6132890.5342866303</v>
      </c>
    </row>
    <row r="187" spans="3:22" x14ac:dyDescent="0.35">
      <c r="C187" s="92" t="str">
        <f t="shared" si="2"/>
        <v>AND</v>
      </c>
      <c r="D187" s="92"/>
      <c r="E187" s="92"/>
      <c r="F187" s="92"/>
      <c r="G187" s="92"/>
      <c r="H187" s="92" t="s">
        <v>80</v>
      </c>
      <c r="I187" s="95">
        <v>-3226800.0866443799</v>
      </c>
      <c r="J187" s="95">
        <v>-3895541.23032668</v>
      </c>
      <c r="K187" s="95">
        <v>-4571438.1510700798</v>
      </c>
      <c r="L187" s="95">
        <v>-5459637.4213858303</v>
      </c>
      <c r="M187" s="95">
        <v>-6236964.2616992602</v>
      </c>
      <c r="N187" s="95">
        <v>-4631476.4959092699</v>
      </c>
      <c r="O187" s="95">
        <v>-6052018.5055136196</v>
      </c>
      <c r="P187" s="95">
        <v>-7387190.33728885</v>
      </c>
      <c r="Q187" s="95">
        <v>-6167277.28635485</v>
      </c>
      <c r="R187" s="95">
        <v>-7276907.1514475904</v>
      </c>
      <c r="S187" s="95">
        <v>-6649211.7497332096</v>
      </c>
      <c r="T187" s="95">
        <v>-7340468.6084625497</v>
      </c>
      <c r="U187" s="95">
        <v>-8666709.0688211601</v>
      </c>
      <c r="V187" s="96">
        <v>-10411814.9913646</v>
      </c>
    </row>
    <row r="188" spans="3:22" x14ac:dyDescent="0.35">
      <c r="C188" s="92" t="str">
        <f t="shared" si="2"/>
        <v>AND</v>
      </c>
      <c r="D188" s="92"/>
      <c r="E188" s="92"/>
      <c r="F188" s="92"/>
      <c r="G188" s="92"/>
      <c r="H188" s="92" t="s">
        <v>81</v>
      </c>
      <c r="I188" s="95">
        <v>7861910.1690730397</v>
      </c>
      <c r="J188" s="95">
        <v>7148193.8169224197</v>
      </c>
      <c r="K188" s="95">
        <v>16507158.967178401</v>
      </c>
      <c r="L188" s="95">
        <v>18930035.6420261</v>
      </c>
      <c r="M188" s="95">
        <v>17411312.5376039</v>
      </c>
      <c r="N188" s="95">
        <v>15332267.5150794</v>
      </c>
      <c r="O188" s="95">
        <v>30514206.014300101</v>
      </c>
      <c r="P188" s="95">
        <v>43840187.565501899</v>
      </c>
      <c r="Q188" s="95">
        <v>29214047.730388101</v>
      </c>
      <c r="R188" s="95">
        <v>11855527.5444762</v>
      </c>
      <c r="S188" s="95">
        <v>26175432.449721299</v>
      </c>
      <c r="T188" s="95">
        <v>27848601.812945101</v>
      </c>
      <c r="U188" s="95">
        <v>50365043.391384497</v>
      </c>
      <c r="V188" s="96">
        <v>60595191.385333002</v>
      </c>
    </row>
    <row r="189" spans="3:22" x14ac:dyDescent="0.35">
      <c r="C189" s="92" t="str">
        <f t="shared" si="2"/>
        <v>AND</v>
      </c>
      <c r="D189" s="92"/>
      <c r="E189" s="92"/>
      <c r="F189" s="92"/>
      <c r="G189" s="92"/>
      <c r="H189" s="92" t="s">
        <v>82</v>
      </c>
      <c r="I189" s="95">
        <v>0</v>
      </c>
      <c r="J189" s="95">
        <v>-29020.621152407501</v>
      </c>
      <c r="K189" s="95">
        <v>0</v>
      </c>
      <c r="L189" s="95">
        <v>0</v>
      </c>
      <c r="M189" s="95">
        <v>0</v>
      </c>
      <c r="N189" s="95">
        <v>0</v>
      </c>
      <c r="O189" s="95">
        <v>0</v>
      </c>
      <c r="P189" s="95">
        <v>-114240.885332659</v>
      </c>
      <c r="Q189" s="95">
        <v>0</v>
      </c>
      <c r="R189" s="95">
        <v>0</v>
      </c>
      <c r="S189" s="95">
        <v>0</v>
      </c>
      <c r="T189" s="95">
        <v>0</v>
      </c>
      <c r="U189" s="95">
        <v>0</v>
      </c>
      <c r="V189" s="96">
        <v>0</v>
      </c>
    </row>
    <row r="190" spans="3:22" x14ac:dyDescent="0.35">
      <c r="C190" s="92" t="str">
        <f t="shared" si="2"/>
        <v>AND</v>
      </c>
      <c r="D190" s="92"/>
      <c r="E190" s="92"/>
      <c r="F190" s="92"/>
      <c r="G190" s="92"/>
      <c r="H190" s="92" t="s">
        <v>83</v>
      </c>
      <c r="I190" s="95">
        <v>104373683.982109</v>
      </c>
      <c r="J190" s="95">
        <v>111708161.97889</v>
      </c>
      <c r="K190" s="95">
        <v>125724510.089403</v>
      </c>
      <c r="L190" s="95">
        <v>145457352.381331</v>
      </c>
      <c r="M190" s="95">
        <v>132812276.098093</v>
      </c>
      <c r="N190" s="95">
        <v>147215425.94087499</v>
      </c>
      <c r="O190" s="95">
        <v>176859460.52548</v>
      </c>
      <c r="P190" s="95">
        <v>216742494.63440201</v>
      </c>
      <c r="Q190" s="95">
        <v>242985693.43469599</v>
      </c>
      <c r="R190" s="95">
        <v>183263256.98817</v>
      </c>
      <c r="S190" s="95">
        <v>227346481.94466001</v>
      </c>
      <c r="T190" s="95">
        <v>250196091.37914401</v>
      </c>
      <c r="U190" s="95">
        <v>296732471.667602</v>
      </c>
      <c r="V190" s="96">
        <v>351494954.81761497</v>
      </c>
    </row>
    <row r="191" spans="3:22" x14ac:dyDescent="0.35">
      <c r="C191" s="92" t="str">
        <f t="shared" si="2"/>
        <v>AND</v>
      </c>
      <c r="D191" s="92"/>
      <c r="E191" s="92"/>
      <c r="F191" s="92"/>
      <c r="G191" s="92" t="s">
        <v>89</v>
      </c>
      <c r="H191" s="92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6"/>
    </row>
    <row r="192" spans="3:22" x14ac:dyDescent="0.35">
      <c r="C192" s="92" t="str">
        <f t="shared" si="2"/>
        <v>AND</v>
      </c>
      <c r="D192" s="92"/>
      <c r="E192" s="92"/>
      <c r="F192" s="92"/>
      <c r="G192" s="92"/>
      <c r="H192" s="92" t="s">
        <v>78</v>
      </c>
      <c r="I192" s="95">
        <v>167617996.21294001</v>
      </c>
      <c r="J192" s="95">
        <v>182352070.91241899</v>
      </c>
      <c r="K192" s="95">
        <v>199886489.21965399</v>
      </c>
      <c r="L192" s="95">
        <v>218816343.454319</v>
      </c>
      <c r="M192" s="95">
        <v>250849897.837906</v>
      </c>
      <c r="N192" s="95">
        <v>281655608.40845501</v>
      </c>
      <c r="O192" s="95">
        <v>310677882.50382</v>
      </c>
      <c r="P192" s="95">
        <v>345052123.94946998</v>
      </c>
      <c r="Q192" s="95">
        <v>380014506.49758798</v>
      </c>
      <c r="R192" s="95">
        <v>264142691.06597301</v>
      </c>
      <c r="S192" s="95">
        <v>288261557.57106203</v>
      </c>
      <c r="T192" s="95">
        <v>296110130.49347103</v>
      </c>
      <c r="U192" s="95">
        <v>314167540.49197102</v>
      </c>
      <c r="V192" s="96">
        <v>337433184.57380497</v>
      </c>
    </row>
    <row r="193" spans="3:22" x14ac:dyDescent="0.35">
      <c r="C193" s="92" t="str">
        <f t="shared" si="2"/>
        <v>AND</v>
      </c>
      <c r="D193" s="92"/>
      <c r="E193" s="92"/>
      <c r="F193" s="92"/>
      <c r="G193" s="92"/>
      <c r="H193" s="92" t="s">
        <v>79</v>
      </c>
      <c r="I193" s="95">
        <v>5072346.5153847001</v>
      </c>
      <c r="J193" s="95">
        <v>7182090.9104356701</v>
      </c>
      <c r="K193" s="95">
        <v>3722998.1935581202</v>
      </c>
      <c r="L193" s="95">
        <v>10899426.943815401</v>
      </c>
      <c r="M193" s="95">
        <v>3163872.5853429199</v>
      </c>
      <c r="N193" s="95">
        <v>7851609.4870684799</v>
      </c>
      <c r="O193" s="95">
        <v>10935574.6293901</v>
      </c>
      <c r="P193" s="95">
        <v>6914872.2234362699</v>
      </c>
      <c r="Q193" s="95">
        <v>5115349.7706231102</v>
      </c>
      <c r="R193" s="95">
        <v>6095600.5630609598</v>
      </c>
      <c r="S193" s="95">
        <v>4334760.2642264701</v>
      </c>
      <c r="T193" s="95">
        <v>3029964.1259796801</v>
      </c>
      <c r="U193" s="95">
        <v>6075062.9376900401</v>
      </c>
      <c r="V193" s="96">
        <v>7010806.9062308399</v>
      </c>
    </row>
    <row r="194" spans="3:22" x14ac:dyDescent="0.35">
      <c r="C194" s="92" t="str">
        <f t="shared" si="2"/>
        <v>AND</v>
      </c>
      <c r="D194" s="92"/>
      <c r="E194" s="92"/>
      <c r="F194" s="92"/>
      <c r="G194" s="92"/>
      <c r="H194" s="92" t="s">
        <v>80</v>
      </c>
      <c r="I194" s="95">
        <v>-5368772.4566144999</v>
      </c>
      <c r="J194" s="95">
        <v>-5996503.3643718297</v>
      </c>
      <c r="K194" s="95">
        <v>-6564649.9429133199</v>
      </c>
      <c r="L194" s="95">
        <v>-7414459.8847327502</v>
      </c>
      <c r="M194" s="95">
        <v>-8068056.5127330096</v>
      </c>
      <c r="N194" s="95">
        <v>-9955649.1044105999</v>
      </c>
      <c r="O194" s="95">
        <v>-10886725.609990301</v>
      </c>
      <c r="P194" s="95">
        <v>-11711392.0337401</v>
      </c>
      <c r="Q194" s="95">
        <v>-7847076.2215887802</v>
      </c>
      <c r="R194" s="95">
        <v>-8416386.6806650907</v>
      </c>
      <c r="S194" s="95">
        <v>-14406463.585942101</v>
      </c>
      <c r="T194" s="95">
        <v>-10365140.353584399</v>
      </c>
      <c r="U194" s="95">
        <v>-11188096.4649418</v>
      </c>
      <c r="V194" s="96">
        <v>-12365973.3723161</v>
      </c>
    </row>
    <row r="195" spans="3:22" x14ac:dyDescent="0.35">
      <c r="C195" s="92" t="str">
        <f t="shared" si="2"/>
        <v>AND</v>
      </c>
      <c r="D195" s="92"/>
      <c r="E195" s="92"/>
      <c r="F195" s="92"/>
      <c r="G195" s="92"/>
      <c r="H195" s="92" t="s">
        <v>81</v>
      </c>
      <c r="I195" s="95">
        <v>15030500.640708501</v>
      </c>
      <c r="J195" s="95">
        <v>16366455.999276699</v>
      </c>
      <c r="K195" s="95">
        <v>21771505.984020699</v>
      </c>
      <c r="L195" s="95">
        <v>28548587.324503601</v>
      </c>
      <c r="M195" s="95">
        <v>27747966.018298801</v>
      </c>
      <c r="N195" s="95">
        <v>31126313.712707002</v>
      </c>
      <c r="O195" s="95">
        <v>34566755.630211502</v>
      </c>
      <c r="P195" s="95">
        <v>40506632.172012597</v>
      </c>
      <c r="Q195" s="95">
        <v>29597177.868022401</v>
      </c>
      <c r="R195" s="95">
        <v>15735986.5114905</v>
      </c>
      <c r="S195" s="95">
        <v>17900191.622464102</v>
      </c>
      <c r="T195" s="95">
        <v>25392586.226104699</v>
      </c>
      <c r="U195" s="95">
        <v>28202731.425310001</v>
      </c>
      <c r="V195" s="96">
        <v>35709105.513889097</v>
      </c>
    </row>
    <row r="196" spans="3:22" x14ac:dyDescent="0.35">
      <c r="C196" s="92" t="str">
        <f t="shared" si="2"/>
        <v>AND</v>
      </c>
      <c r="D196" s="92"/>
      <c r="E196" s="92"/>
      <c r="F196" s="92"/>
      <c r="G196" s="92"/>
      <c r="H196" s="92" t="s">
        <v>82</v>
      </c>
      <c r="I196" s="95">
        <v>0</v>
      </c>
      <c r="J196" s="95">
        <v>-17625.2381052294</v>
      </c>
      <c r="K196" s="95">
        <v>0</v>
      </c>
      <c r="L196" s="95">
        <v>0</v>
      </c>
      <c r="M196" s="95">
        <v>0</v>
      </c>
      <c r="N196" s="95">
        <v>0</v>
      </c>
      <c r="O196" s="95">
        <v>-241363.203961224</v>
      </c>
      <c r="P196" s="95">
        <v>-747729.81359074102</v>
      </c>
      <c r="Q196" s="95">
        <v>0</v>
      </c>
      <c r="R196" s="95">
        <v>0</v>
      </c>
      <c r="S196" s="95">
        <v>0</v>
      </c>
      <c r="T196" s="95">
        <v>0</v>
      </c>
      <c r="U196" s="95">
        <v>0</v>
      </c>
      <c r="V196" s="96">
        <v>0</v>
      </c>
    </row>
    <row r="197" spans="3:22" x14ac:dyDescent="0.35">
      <c r="C197" s="92" t="str">
        <f t="shared" si="2"/>
        <v>AND</v>
      </c>
      <c r="D197" s="92"/>
      <c r="E197" s="92"/>
      <c r="F197" s="92"/>
      <c r="G197" s="92"/>
      <c r="H197" s="92" t="s">
        <v>83</v>
      </c>
      <c r="I197" s="95">
        <v>182352070.91241899</v>
      </c>
      <c r="J197" s="95">
        <v>199886489.21965399</v>
      </c>
      <c r="K197" s="95">
        <v>218816343.454319</v>
      </c>
      <c r="L197" s="95">
        <v>250849897.837906</v>
      </c>
      <c r="M197" s="95">
        <v>281655608.40845501</v>
      </c>
      <c r="N197" s="95">
        <v>310677882.50382</v>
      </c>
      <c r="O197" s="95">
        <v>345052123.94946998</v>
      </c>
      <c r="P197" s="95">
        <v>380014506.49758798</v>
      </c>
      <c r="Q197" s="95">
        <v>406879957.91464502</v>
      </c>
      <c r="R197" s="95">
        <v>277557891.45986003</v>
      </c>
      <c r="S197" s="95">
        <v>296090045.87181097</v>
      </c>
      <c r="T197" s="95">
        <v>314167540.49197102</v>
      </c>
      <c r="U197" s="95">
        <v>337257238.39002901</v>
      </c>
      <c r="V197" s="96">
        <v>367787123.62160897</v>
      </c>
    </row>
    <row r="198" spans="3:22" x14ac:dyDescent="0.35">
      <c r="C198" s="92" t="str">
        <f t="shared" si="2"/>
        <v>AND</v>
      </c>
      <c r="D198" s="92"/>
      <c r="E198" s="92"/>
      <c r="F198" s="92"/>
      <c r="G198" s="92" t="s">
        <v>90</v>
      </c>
      <c r="H198" s="92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6"/>
    </row>
    <row r="199" spans="3:22" x14ac:dyDescent="0.35">
      <c r="C199" s="92" t="str">
        <f t="shared" si="2"/>
        <v>AND</v>
      </c>
      <c r="D199" s="92"/>
      <c r="E199" s="92"/>
      <c r="F199" s="92"/>
      <c r="G199" s="92"/>
      <c r="H199" s="92" t="s">
        <v>78</v>
      </c>
      <c r="I199" s="95">
        <v>75049735.030702397</v>
      </c>
      <c r="J199" s="95">
        <v>72783471.574124902</v>
      </c>
      <c r="K199" s="95">
        <v>68833750.344062001</v>
      </c>
      <c r="L199" s="95">
        <v>72698706.540476307</v>
      </c>
      <c r="M199" s="95">
        <v>77479205.290721402</v>
      </c>
      <c r="N199" s="95">
        <v>123595062.217714</v>
      </c>
      <c r="O199" s="95">
        <v>120641338.27463099</v>
      </c>
      <c r="P199" s="95">
        <v>147401546.013163</v>
      </c>
      <c r="Q199" s="95">
        <v>164958801.88895801</v>
      </c>
      <c r="R199" s="95">
        <v>170354455.56773901</v>
      </c>
      <c r="S199" s="95">
        <v>96392555.182344198</v>
      </c>
      <c r="T199" s="95">
        <v>96447244.664449006</v>
      </c>
      <c r="U199" s="95">
        <v>98133709.652949795</v>
      </c>
      <c r="V199" s="96">
        <v>99680737.716692999</v>
      </c>
    </row>
    <row r="200" spans="3:22" x14ac:dyDescent="0.35">
      <c r="C200" s="92" t="str">
        <f t="shared" si="2"/>
        <v>AND</v>
      </c>
      <c r="D200" s="92"/>
      <c r="E200" s="92"/>
      <c r="F200" s="92"/>
      <c r="G200" s="92"/>
      <c r="H200" s="92" t="s">
        <v>79</v>
      </c>
      <c r="I200" s="95">
        <v>2271106.1494848002</v>
      </c>
      <c r="J200" s="95">
        <v>2866638.7335603102</v>
      </c>
      <c r="K200" s="95">
        <v>1282067.2832227401</v>
      </c>
      <c r="L200" s="95">
        <v>3621183.9953957298</v>
      </c>
      <c r="M200" s="95">
        <v>977215.201864945</v>
      </c>
      <c r="N200" s="95">
        <v>3445413.9526883699</v>
      </c>
      <c r="O200" s="95">
        <v>4246463.7246119399</v>
      </c>
      <c r="P200" s="95">
        <v>2953938.79785898</v>
      </c>
      <c r="Q200" s="95">
        <v>3564924.9917063499</v>
      </c>
      <c r="R200" s="95">
        <v>3931256.6669478398</v>
      </c>
      <c r="S200" s="95">
        <v>1449512.10800516</v>
      </c>
      <c r="T200" s="95">
        <v>986902.03842691402</v>
      </c>
      <c r="U200" s="95">
        <v>1897613.17008467</v>
      </c>
      <c r="V200" s="96">
        <v>2071054.1711688801</v>
      </c>
    </row>
    <row r="201" spans="3:22" x14ac:dyDescent="0.35">
      <c r="C201" s="92" t="str">
        <f t="shared" si="2"/>
        <v>AND</v>
      </c>
      <c r="D201" s="92"/>
      <c r="E201" s="92"/>
      <c r="F201" s="92"/>
      <c r="G201" s="92"/>
      <c r="H201" s="92" t="s">
        <v>80</v>
      </c>
      <c r="I201" s="95">
        <v>-18269049.9023191</v>
      </c>
      <c r="J201" s="95">
        <v>-23483657.060819902</v>
      </c>
      <c r="K201" s="95">
        <v>-25774279.871907301</v>
      </c>
      <c r="L201" s="95">
        <v>-27971438.2373114</v>
      </c>
      <c r="M201" s="95">
        <v>-29253149.6544623</v>
      </c>
      <c r="N201" s="95">
        <v>-61772708.557203203</v>
      </c>
      <c r="O201" s="95">
        <v>-35372119.7743854</v>
      </c>
      <c r="P201" s="95">
        <v>-45435530.990264699</v>
      </c>
      <c r="Q201" s="95">
        <v>-38379403.863977402</v>
      </c>
      <c r="R201" s="95">
        <v>-34334693.7119902</v>
      </c>
      <c r="S201" s="95">
        <v>-18950351.0944614</v>
      </c>
      <c r="T201" s="95">
        <v>-45932945.926179901</v>
      </c>
      <c r="U201" s="95">
        <v>-48090107.128035396</v>
      </c>
      <c r="V201" s="96">
        <v>-44982142.168093704</v>
      </c>
    </row>
    <row r="202" spans="3:22" x14ac:dyDescent="0.35">
      <c r="C202" s="92" t="str">
        <f t="shared" si="2"/>
        <v>AND</v>
      </c>
      <c r="D202" s="92"/>
      <c r="E202" s="92"/>
      <c r="F202" s="92"/>
      <c r="G202" s="92"/>
      <c r="H202" s="92" t="s">
        <v>81</v>
      </c>
      <c r="I202" s="95">
        <v>13766680.296256799</v>
      </c>
      <c r="J202" s="95">
        <v>17041297.097196698</v>
      </c>
      <c r="K202" s="95">
        <v>28432168.785098799</v>
      </c>
      <c r="L202" s="95">
        <v>29433752.992160801</v>
      </c>
      <c r="M202" s="95">
        <v>57898850</v>
      </c>
      <c r="N202" s="95">
        <v>55486253.011432201</v>
      </c>
      <c r="O202" s="95">
        <v>60868207.758305199</v>
      </c>
      <c r="P202" s="95">
        <v>60850667.358200498</v>
      </c>
      <c r="Q202" s="95">
        <v>40597883.917902797</v>
      </c>
      <c r="R202" s="95">
        <v>40021846.937512897</v>
      </c>
      <c r="S202" s="95">
        <v>21155887.459958099</v>
      </c>
      <c r="T202" s="95">
        <v>47017404.814000502</v>
      </c>
      <c r="U202" s="95">
        <v>48233574.103380799</v>
      </c>
      <c r="V202" s="96">
        <v>50895787.5887499</v>
      </c>
    </row>
    <row r="203" spans="3:22" x14ac:dyDescent="0.35">
      <c r="C203" s="92" t="str">
        <f t="shared" si="2"/>
        <v>AND</v>
      </c>
      <c r="D203" s="92"/>
      <c r="E203" s="92"/>
      <c r="F203" s="92"/>
      <c r="G203" s="92"/>
      <c r="H203" s="92" t="s">
        <v>82</v>
      </c>
      <c r="I203" s="95">
        <v>-35000</v>
      </c>
      <c r="J203" s="95">
        <v>-374000</v>
      </c>
      <c r="K203" s="95">
        <v>-75000</v>
      </c>
      <c r="L203" s="95">
        <v>-303000</v>
      </c>
      <c r="M203" s="95">
        <v>-814000</v>
      </c>
      <c r="N203" s="95">
        <v>-112682.35</v>
      </c>
      <c r="O203" s="95">
        <v>-2982343.97</v>
      </c>
      <c r="P203" s="95">
        <v>-811819.28999999899</v>
      </c>
      <c r="Q203" s="95">
        <v>-547266</v>
      </c>
      <c r="R203" s="95">
        <v>-99177.960229000004</v>
      </c>
      <c r="S203" s="95">
        <v>-3606491</v>
      </c>
      <c r="T203" s="95">
        <v>-377795.13</v>
      </c>
      <c r="U203" s="95">
        <v>-487579.14</v>
      </c>
      <c r="V203" s="96">
        <v>-13482524.692944599</v>
      </c>
    </row>
    <row r="204" spans="3:22" x14ac:dyDescent="0.35">
      <c r="C204" s="92" t="str">
        <f t="shared" si="2"/>
        <v>AND</v>
      </c>
      <c r="D204" s="92"/>
      <c r="E204" s="92"/>
      <c r="F204" s="92"/>
      <c r="G204" s="92"/>
      <c r="H204" s="92" t="s">
        <v>83</v>
      </c>
      <c r="I204" s="95">
        <v>72783471.574124902</v>
      </c>
      <c r="J204" s="95">
        <v>68833750.344062001</v>
      </c>
      <c r="K204" s="95">
        <v>72698706.540476307</v>
      </c>
      <c r="L204" s="95">
        <v>77479205.290721402</v>
      </c>
      <c r="M204" s="95">
        <v>123595062.217714</v>
      </c>
      <c r="N204" s="95">
        <v>120641338.27463099</v>
      </c>
      <c r="O204" s="95">
        <v>147401546.013163</v>
      </c>
      <c r="P204" s="95">
        <v>164958801.88895801</v>
      </c>
      <c r="Q204" s="95">
        <v>170194940.93459001</v>
      </c>
      <c r="R204" s="95">
        <v>179873687.49998</v>
      </c>
      <c r="S204" s="95">
        <v>96441112.655846193</v>
      </c>
      <c r="T204" s="95">
        <v>98140810.460696504</v>
      </c>
      <c r="U204" s="95">
        <v>99687210.658379897</v>
      </c>
      <c r="V204" s="96">
        <v>94182912.615573496</v>
      </c>
    </row>
    <row r="205" spans="3:22" x14ac:dyDescent="0.35">
      <c r="C205" s="92" t="str">
        <f t="shared" si="2"/>
        <v>AND</v>
      </c>
      <c r="D205" s="92"/>
      <c r="E205" s="92"/>
      <c r="F205" s="92"/>
      <c r="G205" s="92" t="s">
        <v>91</v>
      </c>
      <c r="H205" s="92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6"/>
    </row>
    <row r="206" spans="3:22" x14ac:dyDescent="0.35">
      <c r="C206" s="92" t="str">
        <f t="shared" si="2"/>
        <v>AND</v>
      </c>
      <c r="D206" s="92"/>
      <c r="E206" s="92"/>
      <c r="F206" s="92"/>
      <c r="G206" s="92"/>
      <c r="H206" s="92" t="s">
        <v>78</v>
      </c>
      <c r="I206" s="95">
        <v>0</v>
      </c>
      <c r="J206" s="95">
        <v>0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  <c r="Q206" s="95">
        <v>0</v>
      </c>
      <c r="R206" s="95">
        <v>0</v>
      </c>
      <c r="S206" s="95">
        <v>9693847.0834831502</v>
      </c>
      <c r="T206" s="95">
        <v>13059758.0337743</v>
      </c>
      <c r="U206" s="95">
        <v>29909311.78345</v>
      </c>
      <c r="V206" s="96">
        <v>49996609.665481299</v>
      </c>
    </row>
    <row r="207" spans="3:22" x14ac:dyDescent="0.35">
      <c r="C207" s="92" t="str">
        <f t="shared" si="2"/>
        <v>AND</v>
      </c>
      <c r="D207" s="92"/>
      <c r="E207" s="92"/>
      <c r="F207" s="92"/>
      <c r="G207" s="92"/>
      <c r="H207" s="92" t="s">
        <v>79</v>
      </c>
      <c r="I207" s="95">
        <v>0</v>
      </c>
      <c r="J207" s="95">
        <v>0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  <c r="Q207" s="95">
        <v>0</v>
      </c>
      <c r="R207" s="95">
        <v>0</v>
      </c>
      <c r="S207" s="95">
        <v>145772.13659373001</v>
      </c>
      <c r="T207" s="95">
        <v>133634.73336885299</v>
      </c>
      <c r="U207" s="95">
        <v>578356.85769102199</v>
      </c>
      <c r="V207" s="96">
        <v>1038773.28121596</v>
      </c>
    </row>
    <row r="208" spans="3:22" x14ac:dyDescent="0.35">
      <c r="C208" s="92" t="str">
        <f t="shared" si="2"/>
        <v>AND</v>
      </c>
      <c r="D208" s="92"/>
      <c r="E208" s="92"/>
      <c r="F208" s="92"/>
      <c r="G208" s="92"/>
      <c r="H208" s="92" t="s">
        <v>80</v>
      </c>
      <c r="I208" s="95">
        <v>0</v>
      </c>
      <c r="J208" s="95">
        <v>0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  <c r="Q208" s="95">
        <v>0</v>
      </c>
      <c r="R208" s="95">
        <v>0</v>
      </c>
      <c r="S208" s="95">
        <v>-4684573.0241298601</v>
      </c>
      <c r="T208" s="95">
        <v>-3560104.7711522598</v>
      </c>
      <c r="U208" s="95">
        <v>-4260054.5011232002</v>
      </c>
      <c r="V208" s="96">
        <v>-5385715.2272646297</v>
      </c>
    </row>
    <row r="209" spans="3:22" x14ac:dyDescent="0.35">
      <c r="C209" s="92" t="str">
        <f t="shared" si="2"/>
        <v>AND</v>
      </c>
      <c r="D209" s="92"/>
      <c r="E209" s="92"/>
      <c r="F209" s="92"/>
      <c r="G209" s="92"/>
      <c r="H209" s="92" t="s">
        <v>81</v>
      </c>
      <c r="I209" s="95">
        <v>0</v>
      </c>
      <c r="J209" s="95">
        <v>0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  <c r="Q209" s="95">
        <v>0</v>
      </c>
      <c r="R209" s="95">
        <v>0</v>
      </c>
      <c r="S209" s="95">
        <v>7904074.8277546205</v>
      </c>
      <c r="T209" s="95">
        <v>20279545.057861201</v>
      </c>
      <c r="U209" s="95">
        <v>23772184.827604201</v>
      </c>
      <c r="V209" s="96">
        <v>66651005.897231899</v>
      </c>
    </row>
    <row r="210" spans="3:22" x14ac:dyDescent="0.35">
      <c r="C210" s="92" t="str">
        <f t="shared" si="2"/>
        <v>AND</v>
      </c>
      <c r="D210" s="92"/>
      <c r="E210" s="92"/>
      <c r="F210" s="92"/>
      <c r="G210" s="92"/>
      <c r="H210" s="92" t="s">
        <v>82</v>
      </c>
      <c r="I210" s="95">
        <v>0</v>
      </c>
      <c r="J210" s="95">
        <v>0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  <c r="Q210" s="95">
        <v>0</v>
      </c>
      <c r="R210" s="95">
        <v>0</v>
      </c>
      <c r="S210" s="95">
        <v>0</v>
      </c>
      <c r="T210" s="95">
        <v>0</v>
      </c>
      <c r="U210" s="95">
        <v>0</v>
      </c>
      <c r="V210" s="96">
        <v>0</v>
      </c>
    </row>
    <row r="211" spans="3:22" x14ac:dyDescent="0.35">
      <c r="C211" s="92" t="str">
        <f t="shared" si="2"/>
        <v>AND</v>
      </c>
      <c r="D211" s="92"/>
      <c r="E211" s="92"/>
      <c r="F211" s="92"/>
      <c r="G211" s="92"/>
      <c r="H211" s="92" t="s">
        <v>83</v>
      </c>
      <c r="I211" s="95">
        <v>0</v>
      </c>
      <c r="J211" s="95">
        <v>0</v>
      </c>
      <c r="K211" s="95">
        <v>0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  <c r="Q211" s="95">
        <v>0</v>
      </c>
      <c r="R211" s="95">
        <v>0</v>
      </c>
      <c r="S211" s="95">
        <v>13059121.023701601</v>
      </c>
      <c r="T211" s="95">
        <v>29912833.0538521</v>
      </c>
      <c r="U211" s="95">
        <v>49999798.967621997</v>
      </c>
      <c r="V211" s="96">
        <v>112300673.61666401</v>
      </c>
    </row>
    <row r="212" spans="3:22" x14ac:dyDescent="0.35">
      <c r="C212" s="92" t="s">
        <v>67</v>
      </c>
      <c r="D212" s="92"/>
      <c r="E212" s="92"/>
      <c r="F212" s="92"/>
      <c r="G212" s="92"/>
      <c r="H212" s="92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6"/>
    </row>
    <row r="213" spans="3:22" x14ac:dyDescent="0.35">
      <c r="C213" s="92" t="str">
        <f>C212</f>
        <v>CIT</v>
      </c>
      <c r="D213" s="92" t="s">
        <v>74</v>
      </c>
      <c r="E213" s="92"/>
      <c r="F213" s="92"/>
      <c r="G213" s="92"/>
      <c r="H213" s="92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6"/>
    </row>
    <row r="214" spans="3:22" x14ac:dyDescent="0.35">
      <c r="C214" s="92" t="str">
        <f t="shared" ref="C214:C277" si="3">C213</f>
        <v>CIT</v>
      </c>
      <c r="D214" s="92"/>
      <c r="E214" s="92" t="s">
        <v>75</v>
      </c>
      <c r="F214" s="92"/>
      <c r="G214" s="92"/>
      <c r="H214" s="92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6"/>
    </row>
    <row r="215" spans="3:22" x14ac:dyDescent="0.35">
      <c r="C215" s="92" t="str">
        <f t="shared" si="3"/>
        <v>CIT</v>
      </c>
      <c r="D215" s="92"/>
      <c r="E215" s="92"/>
      <c r="F215" s="92" t="s">
        <v>76</v>
      </c>
      <c r="G215" s="92"/>
      <c r="H215" s="92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6"/>
    </row>
    <row r="216" spans="3:22" x14ac:dyDescent="0.35">
      <c r="C216" s="92" t="str">
        <f t="shared" si="3"/>
        <v>CIT</v>
      </c>
      <c r="D216" s="92"/>
      <c r="E216" s="92"/>
      <c r="F216" s="92"/>
      <c r="G216" s="92" t="s">
        <v>77</v>
      </c>
      <c r="H216" s="92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6"/>
    </row>
    <row r="217" spans="3:22" x14ac:dyDescent="0.35">
      <c r="C217" s="92" t="str">
        <f t="shared" si="3"/>
        <v>CIT</v>
      </c>
      <c r="D217" s="92"/>
      <c r="E217" s="92"/>
      <c r="F217" s="92"/>
      <c r="G217" s="92"/>
      <c r="H217" s="92" t="s">
        <v>78</v>
      </c>
      <c r="I217" s="95">
        <v>77147345.111521497</v>
      </c>
      <c r="J217" s="95">
        <v>82723721.1597213</v>
      </c>
      <c r="K217" s="95">
        <v>87965458.479167506</v>
      </c>
      <c r="L217" s="95">
        <v>91892295.213134795</v>
      </c>
      <c r="M217" s="95">
        <v>100946675.32350001</v>
      </c>
      <c r="N217" s="95">
        <v>107760981.964454</v>
      </c>
      <c r="O217" s="95">
        <v>117297202.98286</v>
      </c>
      <c r="P217" s="95">
        <v>125479079.87792</v>
      </c>
      <c r="Q217" s="95">
        <v>133540584.558777</v>
      </c>
      <c r="R217" s="95">
        <v>140479461.16220301</v>
      </c>
      <c r="S217" s="95">
        <v>147309742</v>
      </c>
      <c r="T217" s="95">
        <v>157613527</v>
      </c>
      <c r="U217" s="95">
        <v>148848271.10427901</v>
      </c>
      <c r="V217" s="96">
        <v>152149737</v>
      </c>
    </row>
    <row r="218" spans="3:22" x14ac:dyDescent="0.35">
      <c r="C218" s="92" t="str">
        <f t="shared" si="3"/>
        <v>CIT</v>
      </c>
      <c r="D218" s="92"/>
      <c r="E218" s="92"/>
      <c r="F218" s="92"/>
      <c r="G218" s="92"/>
      <c r="H218" s="92" t="s">
        <v>79</v>
      </c>
      <c r="I218" s="95">
        <v>2334582.6581203202</v>
      </c>
      <c r="J218" s="95">
        <v>3258143.8908034302</v>
      </c>
      <c r="K218" s="95">
        <v>1638406.09884128</v>
      </c>
      <c r="L218" s="95">
        <v>4577232.8637059601</v>
      </c>
      <c r="M218" s="95">
        <v>1260134.5955622001</v>
      </c>
      <c r="N218" s="95">
        <v>3004013.1389853898</v>
      </c>
      <c r="O218" s="95">
        <v>4128753.2498294502</v>
      </c>
      <c r="P218" s="95">
        <v>2514610.8191967998</v>
      </c>
      <c r="Q218" s="95">
        <v>2885945.8352584401</v>
      </c>
      <c r="R218" s="95">
        <v>3241833.7191277798</v>
      </c>
      <c r="S218" s="95">
        <v>2215184</v>
      </c>
      <c r="T218" s="95">
        <v>1612790</v>
      </c>
      <c r="U218" s="95">
        <v>2878281.4854418598</v>
      </c>
      <c r="V218" s="96">
        <v>3161196</v>
      </c>
    </row>
    <row r="219" spans="3:22" x14ac:dyDescent="0.35">
      <c r="C219" s="92" t="str">
        <f t="shared" si="3"/>
        <v>CIT</v>
      </c>
      <c r="D219" s="92"/>
      <c r="E219" s="92"/>
      <c r="F219" s="92"/>
      <c r="G219" s="92"/>
      <c r="H219" s="92" t="s">
        <v>80</v>
      </c>
      <c r="I219" s="95">
        <v>-3533268.09321632</v>
      </c>
      <c r="J219" s="95">
        <v>-3832695.2502563801</v>
      </c>
      <c r="K219" s="95">
        <v>-4065499.6229410898</v>
      </c>
      <c r="L219" s="95">
        <v>-4442438.6576855704</v>
      </c>
      <c r="M219" s="95">
        <v>-4725296.0573739298</v>
      </c>
      <c r="N219" s="95">
        <v>-5013964.8772177296</v>
      </c>
      <c r="O219" s="95">
        <v>-5392406.2678216603</v>
      </c>
      <c r="P219" s="95">
        <v>-5780596.1345426198</v>
      </c>
      <c r="Q219" s="95">
        <v>-6128090.7733517</v>
      </c>
      <c r="R219" s="95">
        <v>-6502216.1902990704</v>
      </c>
      <c r="S219" s="95">
        <v>-7016610</v>
      </c>
      <c r="T219" s="95">
        <v>-7745473</v>
      </c>
      <c r="U219" s="95">
        <v>-7705360.6734417696</v>
      </c>
      <c r="V219" s="96">
        <v>-8147957</v>
      </c>
    </row>
    <row r="220" spans="3:22" x14ac:dyDescent="0.35">
      <c r="C220" s="92" t="str">
        <f t="shared" si="3"/>
        <v>CIT</v>
      </c>
      <c r="D220" s="92"/>
      <c r="E220" s="92"/>
      <c r="F220" s="92"/>
      <c r="G220" s="92"/>
      <c r="H220" s="92" t="s">
        <v>81</v>
      </c>
      <c r="I220" s="95">
        <v>6816015.6050125398</v>
      </c>
      <c r="J220" s="95">
        <v>5859606.3816765696</v>
      </c>
      <c r="K220" s="95">
        <v>6355831.5289857602</v>
      </c>
      <c r="L220" s="95">
        <v>7904952.1816676799</v>
      </c>
      <c r="M220" s="95">
        <v>10279468.1027658</v>
      </c>
      <c r="N220" s="95">
        <v>11546172.7566384</v>
      </c>
      <c r="O220" s="95">
        <v>9445529.9130524695</v>
      </c>
      <c r="P220" s="95">
        <v>11377549.861721</v>
      </c>
      <c r="Q220" s="95">
        <v>12160617.0667913</v>
      </c>
      <c r="R220" s="95">
        <v>10713512.5675331</v>
      </c>
      <c r="S220" s="95">
        <v>8941119</v>
      </c>
      <c r="T220" s="95">
        <v>7131194.1706189299</v>
      </c>
      <c r="U220" s="95">
        <v>8017692.9937854996</v>
      </c>
      <c r="V220" s="96">
        <v>8873093</v>
      </c>
    </row>
    <row r="221" spans="3:22" x14ac:dyDescent="0.35">
      <c r="C221" s="92" t="str">
        <f t="shared" si="3"/>
        <v>CIT</v>
      </c>
      <c r="D221" s="92"/>
      <c r="E221" s="92"/>
      <c r="F221" s="92"/>
      <c r="G221" s="92"/>
      <c r="H221" s="92" t="s">
        <v>82</v>
      </c>
      <c r="I221" s="95">
        <v>-40954.121716716902</v>
      </c>
      <c r="J221" s="95">
        <v>-43317.702777407401</v>
      </c>
      <c r="K221" s="95">
        <v>-1901.2709186689699</v>
      </c>
      <c r="L221" s="95">
        <v>-21370.095533495001</v>
      </c>
      <c r="M221" s="95">
        <v>0</v>
      </c>
      <c r="N221" s="95">
        <v>0</v>
      </c>
      <c r="O221" s="95">
        <v>0</v>
      </c>
      <c r="P221" s="95">
        <v>0</v>
      </c>
      <c r="Q221" s="95">
        <v>0</v>
      </c>
      <c r="R221" s="95">
        <v>-1277681.46855029</v>
      </c>
      <c r="S221" s="95">
        <v>0</v>
      </c>
      <c r="T221" s="95">
        <v>0</v>
      </c>
      <c r="U221" s="95">
        <v>0</v>
      </c>
      <c r="V221" s="96">
        <v>0</v>
      </c>
    </row>
    <row r="222" spans="3:22" x14ac:dyDescent="0.35">
      <c r="C222" s="92" t="str">
        <f t="shared" si="3"/>
        <v>CIT</v>
      </c>
      <c r="D222" s="92"/>
      <c r="E222" s="92"/>
      <c r="F222" s="92"/>
      <c r="G222" s="92"/>
      <c r="H222" s="92" t="s">
        <v>83</v>
      </c>
      <c r="I222" s="95">
        <v>82723721.1597213</v>
      </c>
      <c r="J222" s="95">
        <v>87965458.479167506</v>
      </c>
      <c r="K222" s="95">
        <v>91892295.213134795</v>
      </c>
      <c r="L222" s="95">
        <v>99910671.505289406</v>
      </c>
      <c r="M222" s="95">
        <v>107760981.964454</v>
      </c>
      <c r="N222" s="95">
        <v>117297202.98286</v>
      </c>
      <c r="O222" s="95">
        <v>125479079.87792</v>
      </c>
      <c r="P222" s="95">
        <v>133590644.42429499</v>
      </c>
      <c r="Q222" s="95">
        <v>142459056.687475</v>
      </c>
      <c r="R222" s="95">
        <v>146654909.790014</v>
      </c>
      <c r="S222" s="95">
        <v>151449435</v>
      </c>
      <c r="T222" s="95">
        <v>158612037.738406</v>
      </c>
      <c r="U222" s="95">
        <v>152038884.910065</v>
      </c>
      <c r="V222" s="96">
        <v>156036069</v>
      </c>
    </row>
    <row r="223" spans="3:22" x14ac:dyDescent="0.35">
      <c r="C223" s="92" t="str">
        <f t="shared" si="3"/>
        <v>CIT</v>
      </c>
      <c r="D223" s="92"/>
      <c r="E223" s="92"/>
      <c r="F223" s="92"/>
      <c r="G223" s="92" t="s">
        <v>84</v>
      </c>
      <c r="H223" s="92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6"/>
    </row>
    <row r="224" spans="3:22" x14ac:dyDescent="0.35">
      <c r="C224" s="92" t="str">
        <f t="shared" si="3"/>
        <v>CIT</v>
      </c>
      <c r="D224" s="92"/>
      <c r="E224" s="92"/>
      <c r="F224" s="92"/>
      <c r="G224" s="92"/>
      <c r="H224" s="92" t="s">
        <v>78</v>
      </c>
      <c r="I224" s="95">
        <v>6256703.07781938</v>
      </c>
      <c r="J224" s="95">
        <v>6708951.0344200199</v>
      </c>
      <c r="K224" s="95">
        <v>7134059.55853438</v>
      </c>
      <c r="L224" s="95">
        <v>7452528.7351987399</v>
      </c>
      <c r="M224" s="95">
        <v>8186845.2281691004</v>
      </c>
      <c r="N224" s="95">
        <v>8739490.2125432305</v>
      </c>
      <c r="O224" s="95">
        <v>9512884.3366103191</v>
      </c>
      <c r="P224" s="95">
        <v>10176440.215009799</v>
      </c>
      <c r="Q224" s="95">
        <v>10830233.8235346</v>
      </c>
      <c r="R224" s="95">
        <v>11392981.518073</v>
      </c>
      <c r="S224" s="95">
        <v>11946922</v>
      </c>
      <c r="T224" s="95">
        <v>12782566.110414701</v>
      </c>
      <c r="U224" s="95">
        <v>12071697.7959511</v>
      </c>
      <c r="V224" s="96">
        <v>12339449</v>
      </c>
    </row>
    <row r="225" spans="3:22" x14ac:dyDescent="0.35">
      <c r="C225" s="92" t="str">
        <f t="shared" si="3"/>
        <v>CIT</v>
      </c>
      <c r="D225" s="92"/>
      <c r="E225" s="92"/>
      <c r="F225" s="92"/>
      <c r="G225" s="92"/>
      <c r="H225" s="92" t="s">
        <v>79</v>
      </c>
      <c r="I225" s="95">
        <v>189336.269204988</v>
      </c>
      <c r="J225" s="95">
        <v>264237.72431961203</v>
      </c>
      <c r="K225" s="95">
        <v>132875.86846339001</v>
      </c>
      <c r="L225" s="95">
        <v>371216.75288820901</v>
      </c>
      <c r="M225" s="95">
        <v>102197.78776733601</v>
      </c>
      <c r="N225" s="95">
        <v>243627.54447777799</v>
      </c>
      <c r="O225" s="95">
        <v>334844.74583567702</v>
      </c>
      <c r="P225" s="95">
        <v>203936.677655507</v>
      </c>
      <c r="Q225" s="95">
        <v>234052.204437879</v>
      </c>
      <c r="R225" s="95">
        <v>262914.958109378</v>
      </c>
      <c r="S225" s="95">
        <v>179653</v>
      </c>
      <c r="T225" s="95">
        <v>130798.350897267</v>
      </c>
      <c r="U225" s="95">
        <v>233430.62036369601</v>
      </c>
      <c r="V225" s="96">
        <v>256375</v>
      </c>
    </row>
    <row r="226" spans="3:22" x14ac:dyDescent="0.35">
      <c r="C226" s="92" t="str">
        <f t="shared" si="3"/>
        <v>CIT</v>
      </c>
      <c r="D226" s="92"/>
      <c r="E226" s="92"/>
      <c r="F226" s="92"/>
      <c r="G226" s="92"/>
      <c r="H226" s="92" t="s">
        <v>80</v>
      </c>
      <c r="I226" s="95">
        <v>-286550.48753305798</v>
      </c>
      <c r="J226" s="95">
        <v>-310834.23718545499</v>
      </c>
      <c r="K226" s="95">
        <v>-329714.83292080602</v>
      </c>
      <c r="L226" s="95">
        <v>-360284.84949657798</v>
      </c>
      <c r="M226" s="95">
        <v>-383224.78036076901</v>
      </c>
      <c r="N226" s="95">
        <v>-406636.02142131701</v>
      </c>
      <c r="O226" s="95">
        <v>-437327.88009698602</v>
      </c>
      <c r="P226" s="95">
        <v>-468810.34693211003</v>
      </c>
      <c r="Q226" s="95">
        <v>-496992.402620735</v>
      </c>
      <c r="R226" s="95">
        <v>-527334.23284601804</v>
      </c>
      <c r="S226" s="95">
        <v>-569052</v>
      </c>
      <c r="T226" s="95">
        <v>-628163.21671716403</v>
      </c>
      <c r="U226" s="95">
        <v>-624910.083056528</v>
      </c>
      <c r="V226" s="96">
        <v>-660805</v>
      </c>
    </row>
    <row r="227" spans="3:22" x14ac:dyDescent="0.35">
      <c r="C227" s="92" t="str">
        <f t="shared" si="3"/>
        <v>CIT</v>
      </c>
      <c r="D227" s="92"/>
      <c r="E227" s="92"/>
      <c r="F227" s="92"/>
      <c r="G227" s="92"/>
      <c r="H227" s="92" t="s">
        <v>81</v>
      </c>
      <c r="I227" s="95">
        <v>552783.58254194795</v>
      </c>
      <c r="J227" s="95">
        <v>475218.13265315699</v>
      </c>
      <c r="K227" s="95">
        <v>515462.33550903801</v>
      </c>
      <c r="L227" s="95">
        <v>641097.09249954205</v>
      </c>
      <c r="M227" s="95">
        <v>833671.97696756397</v>
      </c>
      <c r="N227" s="95">
        <v>936402.60101063095</v>
      </c>
      <c r="O227" s="95">
        <v>766039.01266077999</v>
      </c>
      <c r="P227" s="95">
        <v>922727.16753855103</v>
      </c>
      <c r="Q227" s="95">
        <v>986234.45978588006</v>
      </c>
      <c r="R227" s="95">
        <v>868873.28343759105</v>
      </c>
      <c r="S227" s="95">
        <v>725131</v>
      </c>
      <c r="T227" s="95">
        <v>578344.78232972499</v>
      </c>
      <c r="U227" s="95">
        <v>650240.45038377901</v>
      </c>
      <c r="V227" s="96">
        <v>719614</v>
      </c>
    </row>
    <row r="228" spans="3:22" x14ac:dyDescent="0.35">
      <c r="C228" s="92" t="str">
        <f t="shared" si="3"/>
        <v>CIT</v>
      </c>
      <c r="D228" s="92"/>
      <c r="E228" s="92"/>
      <c r="F228" s="92"/>
      <c r="G228" s="92"/>
      <c r="H228" s="92" t="s">
        <v>82</v>
      </c>
      <c r="I228" s="95">
        <v>-3321.4076132362602</v>
      </c>
      <c r="J228" s="95">
        <v>-3513.0956729578202</v>
      </c>
      <c r="K228" s="95">
        <v>-154.19438726515699</v>
      </c>
      <c r="L228" s="95">
        <v>-1733.12953679004</v>
      </c>
      <c r="M228" s="95">
        <v>0</v>
      </c>
      <c r="N228" s="95">
        <v>0</v>
      </c>
      <c r="O228" s="95">
        <v>0</v>
      </c>
      <c r="P228" s="95">
        <v>0</v>
      </c>
      <c r="Q228" s="95">
        <v>0</v>
      </c>
      <c r="R228" s="95">
        <v>-103620.851309859</v>
      </c>
      <c r="S228" s="95">
        <v>0</v>
      </c>
      <c r="T228" s="95">
        <v>0</v>
      </c>
      <c r="U228" s="95">
        <v>0</v>
      </c>
      <c r="V228" s="96">
        <v>0</v>
      </c>
    </row>
    <row r="229" spans="3:22" x14ac:dyDescent="0.35">
      <c r="C229" s="92" t="str">
        <f t="shared" si="3"/>
        <v>CIT</v>
      </c>
      <c r="D229" s="92"/>
      <c r="E229" s="92"/>
      <c r="F229" s="92"/>
      <c r="G229" s="92"/>
      <c r="H229" s="92" t="s">
        <v>83</v>
      </c>
      <c r="I229" s="95">
        <v>6708951.0344200199</v>
      </c>
      <c r="J229" s="95">
        <v>7134059.55853438</v>
      </c>
      <c r="K229" s="95">
        <v>7452528.7351987399</v>
      </c>
      <c r="L229" s="95">
        <v>8102824.6015531197</v>
      </c>
      <c r="M229" s="95">
        <v>8739490.2125432305</v>
      </c>
      <c r="N229" s="95">
        <v>9512884.3366103191</v>
      </c>
      <c r="O229" s="95">
        <v>10176440.215009799</v>
      </c>
      <c r="P229" s="95">
        <v>10834293.7132717</v>
      </c>
      <c r="Q229" s="95">
        <v>11553528.085137701</v>
      </c>
      <c r="R229" s="95">
        <v>11893814.675464099</v>
      </c>
      <c r="S229" s="95">
        <v>12282654</v>
      </c>
      <c r="T229" s="95">
        <v>12863546.026924601</v>
      </c>
      <c r="U229" s="95">
        <v>12330458.7836421</v>
      </c>
      <c r="V229" s="96">
        <v>12654633</v>
      </c>
    </row>
    <row r="230" spans="3:22" x14ac:dyDescent="0.35">
      <c r="C230" s="92" t="str">
        <f t="shared" si="3"/>
        <v>CIT</v>
      </c>
      <c r="D230" s="92"/>
      <c r="E230" s="92"/>
      <c r="F230" s="92"/>
      <c r="G230" s="92" t="s">
        <v>85</v>
      </c>
      <c r="H230" s="92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6"/>
    </row>
    <row r="231" spans="3:22" x14ac:dyDescent="0.35">
      <c r="C231" s="92" t="str">
        <f t="shared" si="3"/>
        <v>CIT</v>
      </c>
      <c r="D231" s="92"/>
      <c r="E231" s="92"/>
      <c r="F231" s="92"/>
      <c r="G231" s="92"/>
      <c r="H231" s="92" t="s">
        <v>78</v>
      </c>
      <c r="I231" s="95">
        <v>0</v>
      </c>
      <c r="J231" s="95">
        <v>0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  <c r="Q231" s="95">
        <v>0</v>
      </c>
      <c r="R231" s="95">
        <v>0</v>
      </c>
      <c r="S231" s="95">
        <v>0</v>
      </c>
      <c r="T231" s="95">
        <v>0</v>
      </c>
      <c r="U231" s="95">
        <v>0</v>
      </c>
      <c r="V231" s="96">
        <v>0</v>
      </c>
    </row>
    <row r="232" spans="3:22" x14ac:dyDescent="0.35">
      <c r="C232" s="92" t="str">
        <f t="shared" si="3"/>
        <v>CIT</v>
      </c>
      <c r="D232" s="92"/>
      <c r="E232" s="92"/>
      <c r="F232" s="92"/>
      <c r="G232" s="92"/>
      <c r="H232" s="92" t="s">
        <v>79</v>
      </c>
      <c r="I232" s="95">
        <v>0</v>
      </c>
      <c r="J232" s="95">
        <v>0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  <c r="Q232" s="95">
        <v>0</v>
      </c>
      <c r="R232" s="95">
        <v>0</v>
      </c>
      <c r="S232" s="95">
        <v>0</v>
      </c>
      <c r="T232" s="95">
        <v>0</v>
      </c>
      <c r="U232" s="95">
        <v>0</v>
      </c>
      <c r="V232" s="96">
        <v>0</v>
      </c>
    </row>
    <row r="233" spans="3:22" x14ac:dyDescent="0.35">
      <c r="C233" s="92" t="str">
        <f t="shared" si="3"/>
        <v>CIT</v>
      </c>
      <c r="D233" s="92"/>
      <c r="E233" s="92"/>
      <c r="F233" s="92"/>
      <c r="G233" s="92"/>
      <c r="H233" s="92" t="s">
        <v>81</v>
      </c>
      <c r="I233" s="95">
        <v>0</v>
      </c>
      <c r="J233" s="95">
        <v>0</v>
      </c>
      <c r="K233" s="95">
        <v>0</v>
      </c>
      <c r="L233" s="95">
        <v>0</v>
      </c>
      <c r="M233" s="95">
        <v>0</v>
      </c>
      <c r="N233" s="95">
        <v>0</v>
      </c>
      <c r="O233" s="95">
        <v>0</v>
      </c>
      <c r="P233" s="95">
        <v>0</v>
      </c>
      <c r="Q233" s="95">
        <v>0</v>
      </c>
      <c r="R233" s="95">
        <v>0</v>
      </c>
      <c r="S233" s="95">
        <v>0</v>
      </c>
      <c r="T233" s="95">
        <v>0</v>
      </c>
      <c r="U233" s="95">
        <v>0</v>
      </c>
      <c r="V233" s="96">
        <v>0</v>
      </c>
    </row>
    <row r="234" spans="3:22" x14ac:dyDescent="0.35">
      <c r="C234" s="92" t="str">
        <f t="shared" si="3"/>
        <v>CIT</v>
      </c>
      <c r="D234" s="92"/>
      <c r="E234" s="92"/>
      <c r="F234" s="92"/>
      <c r="G234" s="92"/>
      <c r="H234" s="92" t="s">
        <v>82</v>
      </c>
      <c r="I234" s="95">
        <v>0</v>
      </c>
      <c r="J234" s="95">
        <v>0</v>
      </c>
      <c r="K234" s="95">
        <v>0</v>
      </c>
      <c r="L234" s="95">
        <v>0</v>
      </c>
      <c r="M234" s="95">
        <v>0</v>
      </c>
      <c r="N234" s="95">
        <v>0</v>
      </c>
      <c r="O234" s="95">
        <v>0</v>
      </c>
      <c r="P234" s="95">
        <v>0</v>
      </c>
      <c r="Q234" s="95">
        <v>0</v>
      </c>
      <c r="R234" s="95">
        <v>0</v>
      </c>
      <c r="S234" s="95">
        <v>0</v>
      </c>
      <c r="T234" s="95">
        <v>0</v>
      </c>
      <c r="U234" s="95">
        <v>0</v>
      </c>
      <c r="V234" s="96">
        <v>0</v>
      </c>
    </row>
    <row r="235" spans="3:22" x14ac:dyDescent="0.35">
      <c r="C235" s="92" t="str">
        <f t="shared" si="3"/>
        <v>CIT</v>
      </c>
      <c r="D235" s="92"/>
      <c r="E235" s="92"/>
      <c r="F235" s="92"/>
      <c r="G235" s="92"/>
      <c r="H235" s="92" t="s">
        <v>83</v>
      </c>
      <c r="I235" s="95">
        <v>0</v>
      </c>
      <c r="J235" s="95">
        <v>0</v>
      </c>
      <c r="K235" s="95">
        <v>0</v>
      </c>
      <c r="L235" s="95">
        <v>0</v>
      </c>
      <c r="M235" s="95">
        <v>0</v>
      </c>
      <c r="N235" s="95">
        <v>0</v>
      </c>
      <c r="O235" s="95">
        <v>0</v>
      </c>
      <c r="P235" s="95">
        <v>0</v>
      </c>
      <c r="Q235" s="95">
        <v>0</v>
      </c>
      <c r="R235" s="95">
        <v>0</v>
      </c>
      <c r="S235" s="95">
        <v>0</v>
      </c>
      <c r="T235" s="95">
        <v>0</v>
      </c>
      <c r="U235" s="95">
        <v>0</v>
      </c>
      <c r="V235" s="96">
        <v>0</v>
      </c>
    </row>
    <row r="236" spans="3:22" x14ac:dyDescent="0.35">
      <c r="C236" s="92" t="str">
        <f t="shared" si="3"/>
        <v>CIT</v>
      </c>
      <c r="D236" s="92"/>
      <c r="E236" s="92"/>
      <c r="F236" s="92"/>
      <c r="G236" s="92" t="s">
        <v>86</v>
      </c>
      <c r="H236" s="92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6"/>
    </row>
    <row r="237" spans="3:22" x14ac:dyDescent="0.35">
      <c r="C237" s="92" t="str">
        <f t="shared" si="3"/>
        <v>CIT</v>
      </c>
      <c r="D237" s="92"/>
      <c r="E237" s="92"/>
      <c r="F237" s="92"/>
      <c r="G237" s="92"/>
      <c r="H237" s="92" t="s">
        <v>78</v>
      </c>
      <c r="I237" s="95">
        <v>76666174.925890699</v>
      </c>
      <c r="J237" s="95">
        <v>82207770.958078504</v>
      </c>
      <c r="K237" s="95">
        <v>87416815.412781596</v>
      </c>
      <c r="L237" s="95">
        <v>91319160.354354799</v>
      </c>
      <c r="M237" s="95">
        <v>100317068.038453</v>
      </c>
      <c r="N237" s="95">
        <v>107088873.65508001</v>
      </c>
      <c r="O237" s="95">
        <v>116565616.991772</v>
      </c>
      <c r="P237" s="95">
        <v>124696463.28793401</v>
      </c>
      <c r="Q237" s="95">
        <v>132707688.134817</v>
      </c>
      <c r="R237" s="95">
        <v>139603286.767517</v>
      </c>
      <c r="S237" s="95">
        <v>146390967</v>
      </c>
      <c r="T237" s="95">
        <v>156630486.89284599</v>
      </c>
      <c r="U237" s="95">
        <v>147919900.20396399</v>
      </c>
      <c r="V237" s="96">
        <v>151200775</v>
      </c>
    </row>
    <row r="238" spans="3:22" x14ac:dyDescent="0.35">
      <c r="C238" s="92" t="str">
        <f t="shared" si="3"/>
        <v>CIT</v>
      </c>
      <c r="D238" s="92"/>
      <c r="E238" s="92"/>
      <c r="F238" s="92"/>
      <c r="G238" s="92"/>
      <c r="H238" s="92" t="s">
        <v>79</v>
      </c>
      <c r="I238" s="95">
        <v>2320021.7996830801</v>
      </c>
      <c r="J238" s="95">
        <v>3237822.7546906602</v>
      </c>
      <c r="K238" s="95">
        <v>1628187.3134044199</v>
      </c>
      <c r="L238" s="95">
        <v>4548684.5321525997</v>
      </c>
      <c r="M238" s="95">
        <v>1252275.1002498199</v>
      </c>
      <c r="N238" s="95">
        <v>2985277.0235995199</v>
      </c>
      <c r="O238" s="95">
        <v>4103002.0983831799</v>
      </c>
      <c r="P238" s="95">
        <v>2498927.11999868</v>
      </c>
      <c r="Q238" s="95">
        <v>2867946.1090039001</v>
      </c>
      <c r="R238" s="95">
        <v>3221614.3100196398</v>
      </c>
      <c r="S238" s="95">
        <v>2201368</v>
      </c>
      <c r="T238" s="95">
        <v>1602730.5635547</v>
      </c>
      <c r="U238" s="95">
        <v>2860329.5619551102</v>
      </c>
      <c r="V238" s="96">
        <v>3141480</v>
      </c>
    </row>
    <row r="239" spans="3:22" x14ac:dyDescent="0.35">
      <c r="C239" s="92" t="str">
        <f t="shared" si="3"/>
        <v>CIT</v>
      </c>
      <c r="D239" s="92"/>
      <c r="E239" s="92"/>
      <c r="F239" s="92"/>
      <c r="G239" s="92"/>
      <c r="H239" s="92" t="s">
        <v>80</v>
      </c>
      <c r="I239" s="95">
        <v>-3511230.9996282202</v>
      </c>
      <c r="J239" s="95">
        <v>-3808790.6209737202</v>
      </c>
      <c r="K239" s="95">
        <v>-4040142.9861647398</v>
      </c>
      <c r="L239" s="95">
        <v>-4414731.0414288798</v>
      </c>
      <c r="M239" s="95">
        <v>-4695824.2514705602</v>
      </c>
      <c r="N239" s="95">
        <v>-4982692.6356748799</v>
      </c>
      <c r="O239" s="95">
        <v>-5358773.6765622497</v>
      </c>
      <c r="P239" s="95">
        <v>-5744542.3920438504</v>
      </c>
      <c r="Q239" s="95">
        <v>-6089869.69690747</v>
      </c>
      <c r="R239" s="95">
        <v>-6461661.6829887396</v>
      </c>
      <c r="S239" s="95">
        <v>-6972847</v>
      </c>
      <c r="T239" s="95">
        <v>-7697164.2182567604</v>
      </c>
      <c r="U239" s="95">
        <v>-7657302.1197710903</v>
      </c>
      <c r="V239" s="96">
        <v>-8097138</v>
      </c>
    </row>
    <row r="240" spans="3:22" x14ac:dyDescent="0.35">
      <c r="C240" s="92" t="str">
        <f t="shared" si="3"/>
        <v>CIT</v>
      </c>
      <c r="D240" s="92"/>
      <c r="E240" s="92"/>
      <c r="F240" s="92"/>
      <c r="G240" s="92"/>
      <c r="H240" s="92" t="s">
        <v>81</v>
      </c>
      <c r="I240" s="95">
        <v>6773503.9218277801</v>
      </c>
      <c r="J240" s="95">
        <v>5823059.8500192696</v>
      </c>
      <c r="K240" s="95">
        <v>6316190.02697141</v>
      </c>
      <c r="L240" s="95">
        <v>7855648.7700835504</v>
      </c>
      <c r="M240" s="95">
        <v>10215354.767847501</v>
      </c>
      <c r="N240" s="95">
        <v>11474158.9487671</v>
      </c>
      <c r="O240" s="95">
        <v>9386617.8743416797</v>
      </c>
      <c r="P240" s="95">
        <v>11306587.7596412</v>
      </c>
      <c r="Q240" s="95">
        <v>12084770.952282101</v>
      </c>
      <c r="R240" s="95">
        <v>10646692.0849432</v>
      </c>
      <c r="S240" s="95">
        <v>8885353</v>
      </c>
      <c r="T240" s="95">
        <v>7086716.7097564004</v>
      </c>
      <c r="U240" s="95">
        <v>7967686.4145497</v>
      </c>
      <c r="V240" s="96">
        <v>8817751</v>
      </c>
    </row>
    <row r="241" spans="3:22" x14ac:dyDescent="0.35">
      <c r="C241" s="92" t="str">
        <f t="shared" si="3"/>
        <v>CIT</v>
      </c>
      <c r="D241" s="92"/>
      <c r="E241" s="92"/>
      <c r="F241" s="92"/>
      <c r="G241" s="92"/>
      <c r="H241" s="92" t="s">
        <v>82</v>
      </c>
      <c r="I241" s="95">
        <v>-40698.689694781599</v>
      </c>
      <c r="J241" s="95">
        <v>-43047.529033173203</v>
      </c>
      <c r="K241" s="95">
        <v>-1889.41263787463</v>
      </c>
      <c r="L241" s="95">
        <v>-21236.809639859501</v>
      </c>
      <c r="M241" s="95">
        <v>0</v>
      </c>
      <c r="N241" s="95">
        <v>0</v>
      </c>
      <c r="O241" s="95">
        <v>0</v>
      </c>
      <c r="P241" s="95">
        <v>0</v>
      </c>
      <c r="Q241" s="95">
        <v>0</v>
      </c>
      <c r="R241" s="95">
        <v>-1269712.53289202</v>
      </c>
      <c r="S241" s="95">
        <v>0</v>
      </c>
      <c r="T241" s="95">
        <v>0</v>
      </c>
      <c r="U241" s="95">
        <v>0</v>
      </c>
      <c r="V241" s="96">
        <v>0</v>
      </c>
    </row>
    <row r="242" spans="3:22" x14ac:dyDescent="0.35">
      <c r="C242" s="92" t="str">
        <f t="shared" si="3"/>
        <v>CIT</v>
      </c>
      <c r="D242" s="92"/>
      <c r="E242" s="92"/>
      <c r="F242" s="92"/>
      <c r="G242" s="92"/>
      <c r="H242" s="92" t="s">
        <v>83</v>
      </c>
      <c r="I242" s="95">
        <v>82207770.958078593</v>
      </c>
      <c r="J242" s="95">
        <v>87416815.412781596</v>
      </c>
      <c r="K242" s="95">
        <v>91319160.354354799</v>
      </c>
      <c r="L242" s="95">
        <v>99287525.805522203</v>
      </c>
      <c r="M242" s="95">
        <v>107088873.65508001</v>
      </c>
      <c r="N242" s="95">
        <v>116565616.991772</v>
      </c>
      <c r="O242" s="95">
        <v>124696463.287935</v>
      </c>
      <c r="P242" s="95">
        <v>132757435.77553</v>
      </c>
      <c r="Q242" s="95">
        <v>141570535.49919501</v>
      </c>
      <c r="R242" s="95">
        <v>145740218.94659901</v>
      </c>
      <c r="S242" s="95">
        <v>150504841</v>
      </c>
      <c r="T242" s="95">
        <v>157622769.94790101</v>
      </c>
      <c r="U242" s="95">
        <v>151090614.060698</v>
      </c>
      <c r="V242" s="96">
        <v>155062868</v>
      </c>
    </row>
    <row r="243" spans="3:22" x14ac:dyDescent="0.35">
      <c r="C243" s="92" t="str">
        <f t="shared" si="3"/>
        <v>CIT</v>
      </c>
      <c r="D243" s="92"/>
      <c r="E243" s="92"/>
      <c r="F243" s="92"/>
      <c r="G243" s="92" t="s">
        <v>87</v>
      </c>
      <c r="H243" s="92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6"/>
    </row>
    <row r="244" spans="3:22" x14ac:dyDescent="0.35">
      <c r="C244" s="92" t="str">
        <f t="shared" si="3"/>
        <v>CIT</v>
      </c>
      <c r="D244" s="92"/>
      <c r="E244" s="92"/>
      <c r="F244" s="92"/>
      <c r="G244" s="92"/>
      <c r="H244" s="92" t="s">
        <v>78</v>
      </c>
      <c r="I244" s="95">
        <v>389981069.138538</v>
      </c>
      <c r="J244" s="95">
        <v>418169739.66312802</v>
      </c>
      <c r="K244" s="95">
        <v>444666806.03691</v>
      </c>
      <c r="L244" s="95">
        <v>464517028.82333601</v>
      </c>
      <c r="M244" s="95">
        <v>510287065.76657099</v>
      </c>
      <c r="N244" s="95">
        <v>544733495.32854295</v>
      </c>
      <c r="O244" s="95">
        <v>592939245.80412197</v>
      </c>
      <c r="P244" s="95">
        <v>634298764.97465205</v>
      </c>
      <c r="Q244" s="95">
        <v>675049800.66824901</v>
      </c>
      <c r="R244" s="95">
        <v>710125933.39209998</v>
      </c>
      <c r="S244" s="95">
        <v>744653114</v>
      </c>
      <c r="T244" s="95">
        <v>796738911.22398901</v>
      </c>
      <c r="U244" s="95">
        <v>752430402.11892605</v>
      </c>
      <c r="V244" s="96">
        <v>769119368</v>
      </c>
    </row>
    <row r="245" spans="3:22" x14ac:dyDescent="0.35">
      <c r="C245" s="92" t="str">
        <f t="shared" si="3"/>
        <v>CIT</v>
      </c>
      <c r="D245" s="92"/>
      <c r="E245" s="92"/>
      <c r="F245" s="92"/>
      <c r="G245" s="92"/>
      <c r="H245" s="92" t="s">
        <v>79</v>
      </c>
      <c r="I245" s="95">
        <v>11801352.8487591</v>
      </c>
      <c r="J245" s="95">
        <v>16469969.7197093</v>
      </c>
      <c r="K245" s="95">
        <v>8282169.1554723503</v>
      </c>
      <c r="L245" s="95">
        <v>23137985.672789101</v>
      </c>
      <c r="M245" s="95">
        <v>6370000.6283484204</v>
      </c>
      <c r="N245" s="95">
        <v>15185334.6859085</v>
      </c>
      <c r="O245" s="95">
        <v>20870914.018494699</v>
      </c>
      <c r="P245" s="95">
        <v>12711398.0956844</v>
      </c>
      <c r="Q245" s="95">
        <v>14588502.568468999</v>
      </c>
      <c r="R245" s="95">
        <v>16387521.539817801</v>
      </c>
      <c r="S245" s="95">
        <v>11197791</v>
      </c>
      <c r="T245" s="95">
        <v>8152677.2311291397</v>
      </c>
      <c r="U245" s="95">
        <v>14549759.156995799</v>
      </c>
      <c r="V245" s="96">
        <v>15979897</v>
      </c>
    </row>
    <row r="246" spans="3:22" x14ac:dyDescent="0.35">
      <c r="C246" s="92" t="str">
        <f t="shared" si="3"/>
        <v>CIT</v>
      </c>
      <c r="D246" s="92"/>
      <c r="E246" s="92"/>
      <c r="F246" s="92"/>
      <c r="G246" s="92"/>
      <c r="H246" s="92" t="s">
        <v>80</v>
      </c>
      <c r="I246" s="95">
        <v>-17860726.983588699</v>
      </c>
      <c r="J246" s="95">
        <v>-19374336.073607299</v>
      </c>
      <c r="K246" s="95">
        <v>-20551165.918217901</v>
      </c>
      <c r="L246" s="95">
        <v>-22456598.7954893</v>
      </c>
      <c r="M246" s="95">
        <v>-23886447.495852899</v>
      </c>
      <c r="N246" s="95">
        <v>-25345673.018479899</v>
      </c>
      <c r="O246" s="95">
        <v>-27258700.328760698</v>
      </c>
      <c r="P246" s="95">
        <v>-29221006.342450999</v>
      </c>
      <c r="Q246" s="95">
        <v>-30977597.325158</v>
      </c>
      <c r="R246" s="95">
        <v>-32868807.319256</v>
      </c>
      <c r="S246" s="95">
        <v>-35469076</v>
      </c>
      <c r="T246" s="95">
        <v>-39153490.233108804</v>
      </c>
      <c r="U246" s="95">
        <v>-38950722.013609499</v>
      </c>
      <c r="V246" s="96">
        <v>-41188054</v>
      </c>
    </row>
    <row r="247" spans="3:22" x14ac:dyDescent="0.35">
      <c r="C247" s="92" t="str">
        <f t="shared" si="3"/>
        <v>CIT</v>
      </c>
      <c r="D247" s="92"/>
      <c r="E247" s="92"/>
      <c r="F247" s="92"/>
      <c r="G247" s="92"/>
      <c r="H247" s="92" t="s">
        <v>81</v>
      </c>
      <c r="I247" s="95">
        <v>34455068.402746297</v>
      </c>
      <c r="J247" s="95">
        <v>29620404.411246002</v>
      </c>
      <c r="K247" s="95">
        <v>32128830.504215501</v>
      </c>
      <c r="L247" s="95">
        <v>39959660.294718102</v>
      </c>
      <c r="M247" s="95">
        <v>51962876.429475799</v>
      </c>
      <c r="N247" s="95">
        <v>58366088.808150403</v>
      </c>
      <c r="O247" s="95">
        <v>47747305.480796501</v>
      </c>
      <c r="P247" s="95">
        <v>57513697.364918701</v>
      </c>
      <c r="Q247" s="95">
        <v>61472114.668835104</v>
      </c>
      <c r="R247" s="95">
        <v>54156978.173079602</v>
      </c>
      <c r="S247" s="95">
        <v>45197501</v>
      </c>
      <c r="T247" s="95">
        <v>36048301.116160497</v>
      </c>
      <c r="U247" s="95">
        <v>40529566.911487602</v>
      </c>
      <c r="V247" s="96">
        <v>44853628</v>
      </c>
    </row>
    <row r="248" spans="3:22" x14ac:dyDescent="0.35">
      <c r="C248" s="92" t="str">
        <f t="shared" si="3"/>
        <v>CIT</v>
      </c>
      <c r="D248" s="92"/>
      <c r="E248" s="92"/>
      <c r="F248" s="92"/>
      <c r="G248" s="92"/>
      <c r="H248" s="92" t="s">
        <v>82</v>
      </c>
      <c r="I248" s="95">
        <v>-207023.74332684401</v>
      </c>
      <c r="J248" s="95">
        <v>-218971.68356654001</v>
      </c>
      <c r="K248" s="95">
        <v>-9610.9550434005105</v>
      </c>
      <c r="L248" s="95">
        <v>-108026.176295475</v>
      </c>
      <c r="M248" s="95">
        <v>0</v>
      </c>
      <c r="N248" s="95">
        <v>0</v>
      </c>
      <c r="O248" s="95">
        <v>0</v>
      </c>
      <c r="P248" s="95">
        <v>0</v>
      </c>
      <c r="Q248" s="95">
        <v>0</v>
      </c>
      <c r="R248" s="95">
        <v>-6458700.35324552</v>
      </c>
      <c r="S248" s="95">
        <v>0</v>
      </c>
      <c r="T248" s="95">
        <v>0</v>
      </c>
      <c r="U248" s="95">
        <v>0</v>
      </c>
      <c r="V248" s="96">
        <v>0</v>
      </c>
    </row>
    <row r="249" spans="3:22" x14ac:dyDescent="0.35">
      <c r="C249" s="92" t="str">
        <f t="shared" si="3"/>
        <v>CIT</v>
      </c>
      <c r="D249" s="92"/>
      <c r="E249" s="92"/>
      <c r="F249" s="92"/>
      <c r="G249" s="92"/>
      <c r="H249" s="92" t="s">
        <v>83</v>
      </c>
      <c r="I249" s="95">
        <v>418169739.66312802</v>
      </c>
      <c r="J249" s="95">
        <v>444666806.03690898</v>
      </c>
      <c r="K249" s="95">
        <v>464517028.82333702</v>
      </c>
      <c r="L249" s="95">
        <v>505050049.819058</v>
      </c>
      <c r="M249" s="95">
        <v>544733495.32854199</v>
      </c>
      <c r="N249" s="95">
        <v>592939245.80412197</v>
      </c>
      <c r="O249" s="95">
        <v>634298764.97465205</v>
      </c>
      <c r="P249" s="95">
        <v>675302854.09280396</v>
      </c>
      <c r="Q249" s="95">
        <v>720132820.58039498</v>
      </c>
      <c r="R249" s="95">
        <v>741342925.43249595</v>
      </c>
      <c r="S249" s="95">
        <v>765579330</v>
      </c>
      <c r="T249" s="95">
        <v>801786399.33817005</v>
      </c>
      <c r="U249" s="95">
        <v>768559006.17379999</v>
      </c>
      <c r="V249" s="96">
        <v>788764839</v>
      </c>
    </row>
    <row r="250" spans="3:22" x14ac:dyDescent="0.35">
      <c r="C250" s="92" t="str">
        <f t="shared" si="3"/>
        <v>CIT</v>
      </c>
      <c r="D250" s="92"/>
      <c r="E250" s="92"/>
      <c r="F250" s="92"/>
      <c r="G250" s="92" t="s">
        <v>88</v>
      </c>
      <c r="H250" s="92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6"/>
    </row>
    <row r="251" spans="3:22" x14ac:dyDescent="0.35">
      <c r="C251" s="92" t="str">
        <f t="shared" si="3"/>
        <v>CIT</v>
      </c>
      <c r="D251" s="92"/>
      <c r="E251" s="92"/>
      <c r="F251" s="92"/>
      <c r="G251" s="92"/>
      <c r="H251" s="92" t="s">
        <v>78</v>
      </c>
      <c r="I251" s="95">
        <v>151968671.63543299</v>
      </c>
      <c r="J251" s="95">
        <v>162953294.105066</v>
      </c>
      <c r="K251" s="95">
        <v>173278728.588218</v>
      </c>
      <c r="L251" s="95">
        <v>181014006.59846699</v>
      </c>
      <c r="M251" s="95">
        <v>198849774.19183499</v>
      </c>
      <c r="N251" s="95">
        <v>212272933.82027501</v>
      </c>
      <c r="O251" s="95">
        <v>231057855.563131</v>
      </c>
      <c r="P251" s="95">
        <v>247174922.993379</v>
      </c>
      <c r="Q251" s="95">
        <v>263054875.25825199</v>
      </c>
      <c r="R251" s="95">
        <v>276723418.985071</v>
      </c>
      <c r="S251" s="95">
        <v>290178046</v>
      </c>
      <c r="T251" s="95">
        <v>310474952.65970999</v>
      </c>
      <c r="U251" s="95">
        <v>293208716.41466099</v>
      </c>
      <c r="V251" s="96">
        <v>299712109</v>
      </c>
    </row>
    <row r="252" spans="3:22" x14ac:dyDescent="0.35">
      <c r="C252" s="92" t="str">
        <f t="shared" si="3"/>
        <v>CIT</v>
      </c>
      <c r="D252" s="92"/>
      <c r="E252" s="92"/>
      <c r="F252" s="92"/>
      <c r="G252" s="92"/>
      <c r="H252" s="92" t="s">
        <v>79</v>
      </c>
      <c r="I252" s="95">
        <v>4598776.8582937196</v>
      </c>
      <c r="J252" s="95">
        <v>6418053.6396521199</v>
      </c>
      <c r="K252" s="95">
        <v>3227413.69881718</v>
      </c>
      <c r="L252" s="95">
        <v>9016460.6061027106</v>
      </c>
      <c r="M252" s="95">
        <v>2482275.7062166398</v>
      </c>
      <c r="N252" s="95">
        <v>5917454.2642663</v>
      </c>
      <c r="O252" s="95">
        <v>8133023.1906237602</v>
      </c>
      <c r="P252" s="95">
        <v>4953405.2704083901</v>
      </c>
      <c r="Q252" s="95">
        <v>5684879.4260132797</v>
      </c>
      <c r="R252" s="95">
        <v>6385925.0535016702</v>
      </c>
      <c r="S252" s="95">
        <v>4363580</v>
      </c>
      <c r="T252" s="95">
        <v>3176953.0039598099</v>
      </c>
      <c r="U252" s="95">
        <v>5669781.8091232805</v>
      </c>
      <c r="V252" s="96">
        <v>6227081</v>
      </c>
    </row>
    <row r="253" spans="3:22" x14ac:dyDescent="0.35">
      <c r="C253" s="92" t="str">
        <f t="shared" si="3"/>
        <v>CIT</v>
      </c>
      <c r="D253" s="92"/>
      <c r="E253" s="92"/>
      <c r="F253" s="92"/>
      <c r="G253" s="92"/>
      <c r="H253" s="92" t="s">
        <v>80</v>
      </c>
      <c r="I253" s="95">
        <v>-6960006.95658099</v>
      </c>
      <c r="J253" s="95">
        <v>-7549833.4404499298</v>
      </c>
      <c r="K253" s="95">
        <v>-8008423.0551239401</v>
      </c>
      <c r="L253" s="95">
        <v>-8750936.2850329503</v>
      </c>
      <c r="M253" s="95">
        <v>-9308122.8379954007</v>
      </c>
      <c r="N253" s="95">
        <v>-9876757.0149824992</v>
      </c>
      <c r="O253" s="95">
        <v>-10622229.660072301</v>
      </c>
      <c r="P253" s="95">
        <v>-11386905.3375392</v>
      </c>
      <c r="Q253" s="95">
        <v>-12071417.534088699</v>
      </c>
      <c r="R253" s="95">
        <v>-12808388.359933101</v>
      </c>
      <c r="S253" s="95">
        <v>-13821667</v>
      </c>
      <c r="T253" s="95">
        <v>-15257417.2735106</v>
      </c>
      <c r="U253" s="95">
        <v>-15178402.112504801</v>
      </c>
      <c r="V253" s="96">
        <v>-16050251</v>
      </c>
    </row>
    <row r="254" spans="3:22" x14ac:dyDescent="0.35">
      <c r="C254" s="92" t="str">
        <f t="shared" si="3"/>
        <v>CIT</v>
      </c>
      <c r="D254" s="92"/>
      <c r="E254" s="92"/>
      <c r="F254" s="92"/>
      <c r="G254" s="92"/>
      <c r="H254" s="92" t="s">
        <v>81</v>
      </c>
      <c r="I254" s="95">
        <v>13426526.030711601</v>
      </c>
      <c r="J254" s="95">
        <v>11542543.646092501</v>
      </c>
      <c r="K254" s="95">
        <v>12520032.5844307</v>
      </c>
      <c r="L254" s="95">
        <v>15571567.377374999</v>
      </c>
      <c r="M254" s="95">
        <v>20249006.760218799</v>
      </c>
      <c r="N254" s="95">
        <v>22744224.4935725</v>
      </c>
      <c r="O254" s="95">
        <v>18606273.899695899</v>
      </c>
      <c r="P254" s="95">
        <v>22412062.741138</v>
      </c>
      <c r="Q254" s="95">
        <v>23954587.4097936</v>
      </c>
      <c r="R254" s="95">
        <v>21104009.102114499</v>
      </c>
      <c r="S254" s="95">
        <v>17612660</v>
      </c>
      <c r="T254" s="95">
        <v>14047380.4214094</v>
      </c>
      <c r="U254" s="95">
        <v>15793649.827935999</v>
      </c>
      <c r="V254" s="96">
        <v>17478659</v>
      </c>
    </row>
    <row r="255" spans="3:22" x14ac:dyDescent="0.35">
      <c r="C255" s="92" t="str">
        <f t="shared" si="3"/>
        <v>CIT</v>
      </c>
      <c r="D255" s="92"/>
      <c r="E255" s="92"/>
      <c r="F255" s="92"/>
      <c r="G255" s="92"/>
      <c r="H255" s="92" t="s">
        <v>82</v>
      </c>
      <c r="I255" s="95">
        <v>-80673.462791084996</v>
      </c>
      <c r="J255" s="95">
        <v>-85329.362142858707</v>
      </c>
      <c r="K255" s="95">
        <v>-3745.2178751132801</v>
      </c>
      <c r="L255" s="95">
        <v>-42095.875447858198</v>
      </c>
      <c r="M255" s="95">
        <v>0</v>
      </c>
      <c r="N255" s="95">
        <v>0</v>
      </c>
      <c r="O255" s="95">
        <v>0</v>
      </c>
      <c r="P255" s="95">
        <v>0</v>
      </c>
      <c r="Q255" s="95">
        <v>0</v>
      </c>
      <c r="R255" s="95">
        <v>-2516840.4080284899</v>
      </c>
      <c r="S255" s="95">
        <v>0</v>
      </c>
      <c r="T255" s="95">
        <v>0</v>
      </c>
      <c r="U255" s="95">
        <v>0</v>
      </c>
      <c r="V255" s="96">
        <v>0</v>
      </c>
    </row>
    <row r="256" spans="3:22" x14ac:dyDescent="0.35">
      <c r="C256" s="92" t="str">
        <f t="shared" si="3"/>
        <v>CIT</v>
      </c>
      <c r="D256" s="92"/>
      <c r="E256" s="92"/>
      <c r="F256" s="92"/>
      <c r="G256" s="92"/>
      <c r="H256" s="92" t="s">
        <v>83</v>
      </c>
      <c r="I256" s="95">
        <v>162953294.105066</v>
      </c>
      <c r="J256" s="95">
        <v>173278728.588218</v>
      </c>
      <c r="K256" s="95">
        <v>181014006.59846699</v>
      </c>
      <c r="L256" s="95">
        <v>196809002.421464</v>
      </c>
      <c r="M256" s="95">
        <v>212272933.82027501</v>
      </c>
      <c r="N256" s="95">
        <v>231057855.563131</v>
      </c>
      <c r="O256" s="95">
        <v>247174922.99337801</v>
      </c>
      <c r="P256" s="95">
        <v>263153485.667386</v>
      </c>
      <c r="Q256" s="95">
        <v>280622924.55997002</v>
      </c>
      <c r="R256" s="95">
        <v>288888124.37272602</v>
      </c>
      <c r="S256" s="95">
        <v>298332619</v>
      </c>
      <c r="T256" s="95">
        <v>312441868.81156898</v>
      </c>
      <c r="U256" s="95">
        <v>299493745.93921602</v>
      </c>
      <c r="V256" s="96">
        <v>307367598</v>
      </c>
    </row>
    <row r="257" spans="3:22" x14ac:dyDescent="0.35">
      <c r="C257" s="92" t="str">
        <f t="shared" si="3"/>
        <v>CIT</v>
      </c>
      <c r="D257" s="92"/>
      <c r="E257" s="92"/>
      <c r="F257" s="92"/>
      <c r="G257" s="92" t="s">
        <v>89</v>
      </c>
      <c r="H257" s="92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6"/>
    </row>
    <row r="258" spans="3:22" x14ac:dyDescent="0.35">
      <c r="C258" s="92" t="str">
        <f t="shared" si="3"/>
        <v>CIT</v>
      </c>
      <c r="D258" s="92"/>
      <c r="E258" s="92"/>
      <c r="F258" s="92"/>
      <c r="G258" s="92"/>
      <c r="H258" s="92" t="s">
        <v>78</v>
      </c>
      <c r="I258" s="95">
        <v>13902417.655055599</v>
      </c>
      <c r="J258" s="95">
        <v>14907314.307191299</v>
      </c>
      <c r="K258" s="95">
        <v>15851907.038771201</v>
      </c>
      <c r="L258" s="95">
        <v>16559546.7412122</v>
      </c>
      <c r="M258" s="95">
        <v>18191200.7368223</v>
      </c>
      <c r="N258" s="95">
        <v>19419179.9604134</v>
      </c>
      <c r="O258" s="95">
        <v>21137664.598571099</v>
      </c>
      <c r="P258" s="95">
        <v>22612088.243778199</v>
      </c>
      <c r="Q258" s="95">
        <v>24064820.088787802</v>
      </c>
      <c r="R258" s="95">
        <v>25315247.572173901</v>
      </c>
      <c r="S258" s="95">
        <v>26546105</v>
      </c>
      <c r="T258" s="95">
        <v>28402909.736973099</v>
      </c>
      <c r="U258" s="95">
        <v>26823357.681761499</v>
      </c>
      <c r="V258" s="96">
        <v>27418302</v>
      </c>
    </row>
    <row r="259" spans="3:22" x14ac:dyDescent="0.35">
      <c r="C259" s="92" t="str">
        <f t="shared" si="3"/>
        <v>CIT</v>
      </c>
      <c r="D259" s="92"/>
      <c r="E259" s="92"/>
      <c r="F259" s="92"/>
      <c r="G259" s="92"/>
      <c r="H259" s="92" t="s">
        <v>79</v>
      </c>
      <c r="I259" s="95">
        <v>420705.89877747401</v>
      </c>
      <c r="J259" s="95">
        <v>587137.21236600901</v>
      </c>
      <c r="K259" s="95">
        <v>295250.67702271597</v>
      </c>
      <c r="L259" s="95">
        <v>824845.01422179304</v>
      </c>
      <c r="M259" s="95">
        <v>227083.866901259</v>
      </c>
      <c r="N259" s="95">
        <v>541341.315622441</v>
      </c>
      <c r="O259" s="95">
        <v>744026.27842633205</v>
      </c>
      <c r="P259" s="95">
        <v>453148.06099755899</v>
      </c>
      <c r="Q259" s="95">
        <v>520064.87421741697</v>
      </c>
      <c r="R259" s="95">
        <v>584198.020896325</v>
      </c>
      <c r="S259" s="95">
        <v>399190</v>
      </c>
      <c r="T259" s="95">
        <v>290634.42521553702</v>
      </c>
      <c r="U259" s="95">
        <v>518683.71207826101</v>
      </c>
      <c r="V259" s="96">
        <v>569667</v>
      </c>
    </row>
    <row r="260" spans="3:22" x14ac:dyDescent="0.35">
      <c r="C260" s="92" t="str">
        <f t="shared" si="3"/>
        <v>CIT</v>
      </c>
      <c r="D260" s="92"/>
      <c r="E260" s="92"/>
      <c r="F260" s="92"/>
      <c r="G260" s="92"/>
      <c r="H260" s="92" t="s">
        <v>80</v>
      </c>
      <c r="I260" s="95">
        <v>-636716.25573333295</v>
      </c>
      <c r="J260" s="95">
        <v>-690674.83834456</v>
      </c>
      <c r="K260" s="95">
        <v>-732627.59273043706</v>
      </c>
      <c r="L260" s="95">
        <v>-800554.28397218895</v>
      </c>
      <c r="M260" s="95">
        <v>-851526.89620668697</v>
      </c>
      <c r="N260" s="95">
        <v>-903546.76146140404</v>
      </c>
      <c r="O260" s="95">
        <v>-971744.18630512804</v>
      </c>
      <c r="P260" s="95">
        <v>-1041698.34543807</v>
      </c>
      <c r="Q260" s="95">
        <v>-1104318.97865147</v>
      </c>
      <c r="R260" s="95">
        <v>-1171738.63896843</v>
      </c>
      <c r="S260" s="95">
        <v>-1264436</v>
      </c>
      <c r="T260" s="95">
        <v>-1395781.0184895201</v>
      </c>
      <c r="U260" s="95">
        <v>-1388552.5433205101</v>
      </c>
      <c r="V260" s="96">
        <v>-1468311</v>
      </c>
    </row>
    <row r="261" spans="3:22" x14ac:dyDescent="0.35">
      <c r="C261" s="92" t="str">
        <f t="shared" si="3"/>
        <v>CIT</v>
      </c>
      <c r="D261" s="92"/>
      <c r="E261" s="92"/>
      <c r="F261" s="92"/>
      <c r="G261" s="92"/>
      <c r="H261" s="92" t="s">
        <v>81</v>
      </c>
      <c r="I261" s="95">
        <v>1228287.1892387299</v>
      </c>
      <c r="J261" s="95">
        <v>1055936.4692918099</v>
      </c>
      <c r="K261" s="95">
        <v>1145359.2386542701</v>
      </c>
      <c r="L261" s="95">
        <v>1424520.1388838801</v>
      </c>
      <c r="M261" s="95">
        <v>1852422.2528965599</v>
      </c>
      <c r="N261" s="95">
        <v>2080690.0839966601</v>
      </c>
      <c r="O261" s="95">
        <v>1702141.5530858701</v>
      </c>
      <c r="P261" s="95">
        <v>2050303.2196404501</v>
      </c>
      <c r="Q261" s="95">
        <v>2191416.6606944199</v>
      </c>
      <c r="R261" s="95">
        <v>1930639.68761626</v>
      </c>
      <c r="S261" s="95">
        <v>1611244</v>
      </c>
      <c r="T261" s="95">
        <v>1285084.27083172</v>
      </c>
      <c r="U261" s="95">
        <v>1444836.7143222999</v>
      </c>
      <c r="V261" s="96">
        <v>1598985</v>
      </c>
    </row>
    <row r="262" spans="3:22" x14ac:dyDescent="0.35">
      <c r="C262" s="92" t="str">
        <f t="shared" si="3"/>
        <v>CIT</v>
      </c>
      <c r="D262" s="92"/>
      <c r="E262" s="92"/>
      <c r="F262" s="92"/>
      <c r="G262" s="92"/>
      <c r="H262" s="92" t="s">
        <v>82</v>
      </c>
      <c r="I262" s="95">
        <v>-7380.1801472070601</v>
      </c>
      <c r="J262" s="95">
        <v>-7806.1117333141101</v>
      </c>
      <c r="K262" s="95">
        <v>-342.62050558626203</v>
      </c>
      <c r="L262" s="95">
        <v>-3851.0203171037801</v>
      </c>
      <c r="M262" s="95">
        <v>0</v>
      </c>
      <c r="N262" s="95">
        <v>0</v>
      </c>
      <c r="O262" s="95">
        <v>0</v>
      </c>
      <c r="P262" s="95">
        <v>0</v>
      </c>
      <c r="Q262" s="95">
        <v>0</v>
      </c>
      <c r="R262" s="95">
        <v>-230245.919418659</v>
      </c>
      <c r="S262" s="95">
        <v>0</v>
      </c>
      <c r="T262" s="95">
        <v>0</v>
      </c>
      <c r="U262" s="95">
        <v>0</v>
      </c>
      <c r="V262" s="96">
        <v>0</v>
      </c>
    </row>
    <row r="263" spans="3:22" x14ac:dyDescent="0.35">
      <c r="C263" s="92" t="str">
        <f t="shared" si="3"/>
        <v>CIT</v>
      </c>
      <c r="D263" s="92"/>
      <c r="E263" s="92"/>
      <c r="F263" s="92"/>
      <c r="G263" s="92"/>
      <c r="H263" s="92" t="s">
        <v>83</v>
      </c>
      <c r="I263" s="95">
        <v>14907314.307191299</v>
      </c>
      <c r="J263" s="95">
        <v>15851907.038771201</v>
      </c>
      <c r="K263" s="95">
        <v>16559546.7412122</v>
      </c>
      <c r="L263" s="95">
        <v>18004506.590028599</v>
      </c>
      <c r="M263" s="95">
        <v>19419179.9604134</v>
      </c>
      <c r="N263" s="95">
        <v>21137664.598571099</v>
      </c>
      <c r="O263" s="95">
        <v>22612088.243778199</v>
      </c>
      <c r="P263" s="95">
        <v>24073841.1789781</v>
      </c>
      <c r="Q263" s="95">
        <v>25671982.645048201</v>
      </c>
      <c r="R263" s="95">
        <v>26428100.722299401</v>
      </c>
      <c r="S263" s="95">
        <v>27292103</v>
      </c>
      <c r="T263" s="95">
        <v>28582847.414530799</v>
      </c>
      <c r="U263" s="95">
        <v>27398325.564841501</v>
      </c>
      <c r="V263" s="96">
        <v>28118643</v>
      </c>
    </row>
    <row r="264" spans="3:22" x14ac:dyDescent="0.35">
      <c r="C264" s="92" t="str">
        <f t="shared" si="3"/>
        <v>CIT</v>
      </c>
      <c r="D264" s="92"/>
      <c r="E264" s="92"/>
      <c r="F264" s="92"/>
      <c r="G264" s="92" t="s">
        <v>90</v>
      </c>
      <c r="H264" s="92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6"/>
    </row>
    <row r="265" spans="3:22" x14ac:dyDescent="0.35">
      <c r="C265" s="92" t="str">
        <f t="shared" si="3"/>
        <v>CIT</v>
      </c>
      <c r="D265" s="92"/>
      <c r="E265" s="92"/>
      <c r="F265" s="92"/>
      <c r="G265" s="92"/>
      <c r="H265" s="92" t="s">
        <v>78</v>
      </c>
      <c r="I265" s="95">
        <v>26194457.596954402</v>
      </c>
      <c r="J265" s="95">
        <v>19677108.987434901</v>
      </c>
      <c r="K265" s="95">
        <v>16136261.3835606</v>
      </c>
      <c r="L265" s="95">
        <v>10645381.692051399</v>
      </c>
      <c r="M265" s="95">
        <v>5674660.9093195898</v>
      </c>
      <c r="N265" s="95">
        <v>10730356.371685199</v>
      </c>
      <c r="O265" s="95">
        <v>14440328.764447501</v>
      </c>
      <c r="P265" s="95">
        <v>20612351.794551499</v>
      </c>
      <c r="Q265" s="95">
        <v>13201753.8354307</v>
      </c>
      <c r="R265" s="95">
        <v>19894622.305147</v>
      </c>
      <c r="S265" s="95">
        <v>37556041</v>
      </c>
      <c r="T265" s="95">
        <v>43517286.355149202</v>
      </c>
      <c r="U265" s="95">
        <v>40985240.869607799</v>
      </c>
      <c r="V265" s="96">
        <v>34890815</v>
      </c>
    </row>
    <row r="266" spans="3:22" x14ac:dyDescent="0.35">
      <c r="C266" s="92" t="str">
        <f t="shared" si="3"/>
        <v>CIT</v>
      </c>
      <c r="D266" s="92"/>
      <c r="E266" s="92"/>
      <c r="F266" s="92"/>
      <c r="G266" s="92"/>
      <c r="H266" s="92" t="s">
        <v>79</v>
      </c>
      <c r="I266" s="95">
        <v>792679.59715680301</v>
      </c>
      <c r="J266" s="95">
        <v>774999.61966532201</v>
      </c>
      <c r="K266" s="95">
        <v>300546.93649534899</v>
      </c>
      <c r="L266" s="95">
        <v>530255.45628755598</v>
      </c>
      <c r="M266" s="95">
        <v>48601.506201160599</v>
      </c>
      <c r="N266" s="95">
        <v>2104.4407544966498</v>
      </c>
      <c r="O266" s="95">
        <v>132799.00602994001</v>
      </c>
      <c r="P266" s="95">
        <v>188915.282082213</v>
      </c>
      <c r="Q266" s="95">
        <v>285303.12807414</v>
      </c>
      <c r="R266" s="95">
        <v>459106.66858031799</v>
      </c>
      <c r="S266" s="95">
        <v>564752</v>
      </c>
      <c r="T266" s="95">
        <v>445293.16270385002</v>
      </c>
      <c r="U266" s="95">
        <v>792532.28200899099</v>
      </c>
      <c r="V266" s="96">
        <v>724922</v>
      </c>
    </row>
    <row r="267" spans="3:22" x14ac:dyDescent="0.35">
      <c r="C267" s="92" t="str">
        <f t="shared" si="3"/>
        <v>CIT</v>
      </c>
      <c r="D267" s="92"/>
      <c r="E267" s="92"/>
      <c r="F267" s="92"/>
      <c r="G267" s="92"/>
      <c r="H267" s="92" t="s">
        <v>80</v>
      </c>
      <c r="I267" s="95">
        <v>-10102513.1249323</v>
      </c>
      <c r="J267" s="95">
        <v>-9476426.3459388707</v>
      </c>
      <c r="K267" s="95">
        <v>-8777683.6222106796</v>
      </c>
      <c r="L267" s="95">
        <v>-9735601.0992149692</v>
      </c>
      <c r="M267" s="95">
        <v>-10703466.662735701</v>
      </c>
      <c r="N267" s="95">
        <v>-14770.0576857256</v>
      </c>
      <c r="O267" s="95">
        <v>-650747.45121325296</v>
      </c>
      <c r="P267" s="95">
        <v>-1738531.9177597601</v>
      </c>
      <c r="Q267" s="95">
        <v>-2678572.4467261499</v>
      </c>
      <c r="R267" s="95">
        <v>-4269670.0565745803</v>
      </c>
      <c r="S267" s="95">
        <v>-7763969</v>
      </c>
      <c r="T267" s="95">
        <v>-11843810.057294499</v>
      </c>
      <c r="U267" s="95">
        <v>-15137305.260947799</v>
      </c>
      <c r="V267" s="96">
        <v>-17239424</v>
      </c>
    </row>
    <row r="268" spans="3:22" x14ac:dyDescent="0.35">
      <c r="C268" s="92" t="str">
        <f t="shared" si="3"/>
        <v>CIT</v>
      </c>
      <c r="D268" s="92"/>
      <c r="E268" s="92"/>
      <c r="F268" s="92"/>
      <c r="G268" s="92"/>
      <c r="H268" s="92" t="s">
        <v>81</v>
      </c>
      <c r="I268" s="95">
        <v>2792484.9182559801</v>
      </c>
      <c r="J268" s="95">
        <v>5160579.1223992398</v>
      </c>
      <c r="K268" s="95">
        <v>2986256.9942061999</v>
      </c>
      <c r="L268" s="95">
        <v>2413369.0853966</v>
      </c>
      <c r="M268" s="95">
        <v>5055695.4623656301</v>
      </c>
      <c r="N268" s="95">
        <v>3709972.3927623201</v>
      </c>
      <c r="O268" s="95">
        <v>6172023.0301039703</v>
      </c>
      <c r="P268" s="95">
        <v>5293183.3362866901</v>
      </c>
      <c r="Q268" s="95">
        <v>9093316.9030375704</v>
      </c>
      <c r="R268" s="95">
        <v>21598085.445879702</v>
      </c>
      <c r="S268" s="95">
        <v>13160462</v>
      </c>
      <c r="T268" s="95">
        <v>8786837.6114626005</v>
      </c>
      <c r="U268" s="95">
        <v>8249878.3380191196</v>
      </c>
      <c r="V268" s="96">
        <v>11530123</v>
      </c>
    </row>
    <row r="269" spans="3:22" x14ac:dyDescent="0.35">
      <c r="C269" s="92" t="str">
        <f t="shared" si="3"/>
        <v>CIT</v>
      </c>
      <c r="D269" s="92"/>
      <c r="E269" s="92"/>
      <c r="F269" s="92"/>
      <c r="G269" s="92"/>
      <c r="H269" s="92" t="s">
        <v>82</v>
      </c>
      <c r="I269" s="95">
        <v>0</v>
      </c>
      <c r="J269" s="95">
        <v>0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  <c r="Q269" s="95">
        <v>0</v>
      </c>
      <c r="R269" s="95">
        <v>-217406.40504324401</v>
      </c>
      <c r="S269" s="95">
        <v>0</v>
      </c>
      <c r="T269" s="95">
        <v>0</v>
      </c>
      <c r="U269" s="95">
        <v>0</v>
      </c>
      <c r="V269" s="96">
        <v>0</v>
      </c>
    </row>
    <row r="270" spans="3:22" x14ac:dyDescent="0.35">
      <c r="C270" s="92" t="str">
        <f t="shared" si="3"/>
        <v>CIT</v>
      </c>
      <c r="D270" s="92"/>
      <c r="E270" s="92"/>
      <c r="F270" s="92"/>
      <c r="G270" s="92"/>
      <c r="H270" s="92" t="s">
        <v>83</v>
      </c>
      <c r="I270" s="95">
        <v>19677108.987434901</v>
      </c>
      <c r="J270" s="95">
        <v>16136261.3835606</v>
      </c>
      <c r="K270" s="95">
        <v>10645381.6920515</v>
      </c>
      <c r="L270" s="95">
        <v>3853405.1345205898</v>
      </c>
      <c r="M270" s="95">
        <v>75491.215150679505</v>
      </c>
      <c r="N270" s="95">
        <v>14427663.147516301</v>
      </c>
      <c r="O270" s="95">
        <v>20094403.3493682</v>
      </c>
      <c r="P270" s="95">
        <v>24355918.495160598</v>
      </c>
      <c r="Q270" s="95">
        <v>19901801.4198163</v>
      </c>
      <c r="R270" s="95">
        <v>37464737.957989201</v>
      </c>
      <c r="S270" s="95">
        <v>43517286</v>
      </c>
      <c r="T270" s="95">
        <v>40905607.072021097</v>
      </c>
      <c r="U270" s="95">
        <v>34890346.228688098</v>
      </c>
      <c r="V270" s="96">
        <v>29906436</v>
      </c>
    </row>
    <row r="271" spans="3:22" x14ac:dyDescent="0.35">
      <c r="C271" s="92" t="str">
        <f t="shared" si="3"/>
        <v>CIT</v>
      </c>
      <c r="D271" s="92"/>
      <c r="E271" s="92"/>
      <c r="F271" s="92"/>
      <c r="G271" s="92" t="s">
        <v>91</v>
      </c>
      <c r="H271" s="92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6"/>
    </row>
    <row r="272" spans="3:22" x14ac:dyDescent="0.35">
      <c r="C272" s="92" t="str">
        <f t="shared" si="3"/>
        <v>CIT</v>
      </c>
      <c r="D272" s="92"/>
      <c r="E272" s="92"/>
      <c r="F272" s="92"/>
      <c r="G272" s="92"/>
      <c r="H272" s="92" t="s">
        <v>78</v>
      </c>
      <c r="I272" s="95">
        <v>28647585.551021598</v>
      </c>
      <c r="J272" s="95">
        <v>25735411.629216202</v>
      </c>
      <c r="K272" s="95">
        <v>22680300.219062399</v>
      </c>
      <c r="L272" s="95">
        <v>22422819.195983902</v>
      </c>
      <c r="M272" s="95">
        <v>26583925.395776302</v>
      </c>
      <c r="N272" s="95">
        <v>31539917.914771698</v>
      </c>
      <c r="O272" s="95">
        <v>36740544.218947597</v>
      </c>
      <c r="P272" s="95">
        <v>40509596.5257807</v>
      </c>
      <c r="Q272" s="95">
        <v>31789297.844799101</v>
      </c>
      <c r="R272" s="95">
        <v>34031176.566559598</v>
      </c>
      <c r="S272" s="95">
        <v>27873448</v>
      </c>
      <c r="T272" s="95">
        <v>65156622.725464001</v>
      </c>
      <c r="U272" s="95">
        <v>76989340.858158797</v>
      </c>
      <c r="V272" s="96">
        <v>60481533</v>
      </c>
    </row>
    <row r="273" spans="3:22" x14ac:dyDescent="0.35">
      <c r="C273" s="92" t="str">
        <f t="shared" si="3"/>
        <v>CIT</v>
      </c>
      <c r="D273" s="92"/>
      <c r="E273" s="92"/>
      <c r="F273" s="92"/>
      <c r="G273" s="92"/>
      <c r="H273" s="92" t="s">
        <v>79</v>
      </c>
      <c r="I273" s="95">
        <v>866914.55587685795</v>
      </c>
      <c r="J273" s="95">
        <v>1013611.00542306</v>
      </c>
      <c r="K273" s="95">
        <v>422433.33741349599</v>
      </c>
      <c r="L273" s="95">
        <v>1116899.56903072</v>
      </c>
      <c r="M273" s="95">
        <v>289784.84651074</v>
      </c>
      <c r="N273" s="95">
        <v>780658.16453889199</v>
      </c>
      <c r="O273" s="95">
        <v>1056523.4205833401</v>
      </c>
      <c r="P273" s="95">
        <v>611498.414052726</v>
      </c>
      <c r="Q273" s="95">
        <v>686998.57817836804</v>
      </c>
      <c r="R273" s="95">
        <v>785334.84384368802</v>
      </c>
      <c r="S273" s="95">
        <v>419150</v>
      </c>
      <c r="T273" s="95">
        <v>666718.93021404697</v>
      </c>
      <c r="U273" s="95">
        <v>1488744.1602406399</v>
      </c>
      <c r="V273" s="96">
        <v>1256617</v>
      </c>
    </row>
    <row r="274" spans="3:22" x14ac:dyDescent="0.35">
      <c r="C274" s="92" t="str">
        <f t="shared" si="3"/>
        <v>CIT</v>
      </c>
      <c r="D274" s="92"/>
      <c r="E274" s="92"/>
      <c r="F274" s="92"/>
      <c r="G274" s="92"/>
      <c r="H274" s="92" t="s">
        <v>80</v>
      </c>
      <c r="I274" s="95">
        <v>-6639333.1054203501</v>
      </c>
      <c r="J274" s="95">
        <v>-5478335.4045138396</v>
      </c>
      <c r="K274" s="95">
        <v>-4602619.3211259404</v>
      </c>
      <c r="L274" s="95">
        <v>-3900927.2556993798</v>
      </c>
      <c r="M274" s="95">
        <v>-3825667.3269726201</v>
      </c>
      <c r="N274" s="95">
        <v>-3969662.7248124699</v>
      </c>
      <c r="O274" s="95">
        <v>-4327462.0443976298</v>
      </c>
      <c r="P274" s="95">
        <v>-4785468.6422204701</v>
      </c>
      <c r="Q274" s="95">
        <v>-5369073.00282472</v>
      </c>
      <c r="R274" s="95">
        <v>-6195916.95848192</v>
      </c>
      <c r="S274" s="95">
        <v>-6080796</v>
      </c>
      <c r="T274" s="95">
        <v>-6810385.54622819</v>
      </c>
      <c r="U274" s="95">
        <v>-5913352.4595557796</v>
      </c>
      <c r="V274" s="96">
        <v>-5027701</v>
      </c>
    </row>
    <row r="275" spans="3:22" x14ac:dyDescent="0.35">
      <c r="C275" s="92" t="str">
        <f t="shared" si="3"/>
        <v>CIT</v>
      </c>
      <c r="D275" s="92"/>
      <c r="E275" s="92"/>
      <c r="F275" s="92"/>
      <c r="G275" s="92"/>
      <c r="H275" s="92" t="s">
        <v>81</v>
      </c>
      <c r="I275" s="95">
        <v>2860244.62773806</v>
      </c>
      <c r="J275" s="95">
        <v>1409612.9889370301</v>
      </c>
      <c r="K275" s="95">
        <v>3922704.9606339498</v>
      </c>
      <c r="L275" s="95">
        <v>3337007.0354650998</v>
      </c>
      <c r="M275" s="95">
        <v>5014055.6789953997</v>
      </c>
      <c r="N275" s="95">
        <v>6209876.5041758399</v>
      </c>
      <c r="O275" s="95">
        <v>4161993.0468331799</v>
      </c>
      <c r="P275" s="95">
        <v>5392243.0732880402</v>
      </c>
      <c r="Q275" s="95">
        <v>8096856.6222820096</v>
      </c>
      <c r="R275" s="95">
        <v>3472853.1603872101</v>
      </c>
      <c r="S275" s="95">
        <v>5730849</v>
      </c>
      <c r="T275" s="95">
        <v>17331103.221395899</v>
      </c>
      <c r="U275" s="95">
        <v>2260979.0998394699</v>
      </c>
      <c r="V275" s="96">
        <v>2149309</v>
      </c>
    </row>
    <row r="276" spans="3:22" x14ac:dyDescent="0.35">
      <c r="C276" s="92" t="str">
        <f t="shared" si="3"/>
        <v>CIT</v>
      </c>
      <c r="D276" s="92"/>
      <c r="E276" s="92"/>
      <c r="F276" s="92"/>
      <c r="G276" s="92"/>
      <c r="H276" s="92" t="s">
        <v>82</v>
      </c>
      <c r="I276" s="95">
        <v>0</v>
      </c>
      <c r="J276" s="95">
        <v>0</v>
      </c>
      <c r="K276" s="95">
        <v>0</v>
      </c>
      <c r="L276" s="95">
        <v>0</v>
      </c>
      <c r="M276" s="95">
        <v>-58063.16</v>
      </c>
      <c r="N276" s="95">
        <v>-1009250.2</v>
      </c>
      <c r="O276" s="95">
        <v>-392940.74</v>
      </c>
      <c r="P276" s="95">
        <v>0</v>
      </c>
      <c r="Q276" s="95">
        <v>-210542.74</v>
      </c>
      <c r="R276" s="95">
        <v>-4255869.9747845</v>
      </c>
      <c r="S276" s="95">
        <v>-64660</v>
      </c>
      <c r="T276" s="95">
        <v>-406689.32047609298</v>
      </c>
      <c r="U276" s="95">
        <v>0</v>
      </c>
      <c r="V276" s="96">
        <v>-7483812</v>
      </c>
    </row>
    <row r="277" spans="3:22" x14ac:dyDescent="0.35">
      <c r="C277" s="92" t="str">
        <f t="shared" si="3"/>
        <v>CIT</v>
      </c>
      <c r="D277" s="92"/>
      <c r="E277" s="92"/>
      <c r="F277" s="92"/>
      <c r="G277" s="92"/>
      <c r="H277" s="92" t="s">
        <v>83</v>
      </c>
      <c r="I277" s="95">
        <v>25735411.629216202</v>
      </c>
      <c r="J277" s="95">
        <v>22680300.2190625</v>
      </c>
      <c r="K277" s="95">
        <v>22422819.195983902</v>
      </c>
      <c r="L277" s="95">
        <v>22975798.544780299</v>
      </c>
      <c r="M277" s="95">
        <v>28004035.434309799</v>
      </c>
      <c r="N277" s="95">
        <v>33551539.658674002</v>
      </c>
      <c r="O277" s="95">
        <v>37238657.901966497</v>
      </c>
      <c r="P277" s="95">
        <v>41727869.370901003</v>
      </c>
      <c r="Q277" s="95">
        <v>34993537.302434802</v>
      </c>
      <c r="R277" s="95">
        <v>27837577.637524098</v>
      </c>
      <c r="S277" s="95">
        <v>27877991</v>
      </c>
      <c r="T277" s="95">
        <v>75937370.010369703</v>
      </c>
      <c r="U277" s="95">
        <v>74825711.658683106</v>
      </c>
      <c r="V277" s="96">
        <v>51375946</v>
      </c>
    </row>
    <row r="278" spans="3:22" x14ac:dyDescent="0.35">
      <c r="C278" s="92" t="s">
        <v>61</v>
      </c>
      <c r="D278" s="92"/>
      <c r="E278" s="92"/>
      <c r="F278" s="92"/>
      <c r="G278" s="92"/>
      <c r="H278" s="92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6"/>
    </row>
    <row r="279" spans="3:22" x14ac:dyDescent="0.35">
      <c r="C279" s="92" t="str">
        <f>C278</f>
        <v>END</v>
      </c>
      <c r="D279" s="92" t="s">
        <v>74</v>
      </c>
      <c r="E279" s="92"/>
      <c r="F279" s="92"/>
      <c r="G279" s="92"/>
      <c r="H279" s="92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6"/>
    </row>
    <row r="280" spans="3:22" x14ac:dyDescent="0.35">
      <c r="C280" s="92" t="str">
        <f t="shared" ref="C280:C343" si="4">C279</f>
        <v>END</v>
      </c>
      <c r="D280" s="92"/>
      <c r="E280" s="92" t="s">
        <v>75</v>
      </c>
      <c r="F280" s="92"/>
      <c r="G280" s="92"/>
      <c r="H280" s="92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6"/>
    </row>
    <row r="281" spans="3:22" x14ac:dyDescent="0.35">
      <c r="C281" s="92" t="str">
        <f t="shared" si="4"/>
        <v>END</v>
      </c>
      <c r="D281" s="92"/>
      <c r="E281" s="92"/>
      <c r="F281" s="92" t="s">
        <v>76</v>
      </c>
      <c r="G281" s="92"/>
      <c r="H281" s="92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6"/>
    </row>
    <row r="282" spans="3:22" x14ac:dyDescent="0.35">
      <c r="C282" s="92" t="str">
        <f t="shared" si="4"/>
        <v>END</v>
      </c>
      <c r="D282" s="92"/>
      <c r="E282" s="92"/>
      <c r="F282" s="92"/>
      <c r="G282" s="92" t="s">
        <v>77</v>
      </c>
      <c r="H282" s="92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6"/>
    </row>
    <row r="283" spans="3:22" x14ac:dyDescent="0.35">
      <c r="C283" s="92" t="str">
        <f t="shared" si="4"/>
        <v>END</v>
      </c>
      <c r="D283" s="92"/>
      <c r="E283" s="92"/>
      <c r="F283" s="92"/>
      <c r="G283" s="92"/>
      <c r="H283" s="92" t="s">
        <v>78</v>
      </c>
      <c r="I283" s="95">
        <v>296214402.72223902</v>
      </c>
      <c r="J283" s="95">
        <v>323981432.53080499</v>
      </c>
      <c r="K283" s="95">
        <v>364679791.062482</v>
      </c>
      <c r="L283" s="95">
        <v>405274062.07983798</v>
      </c>
      <c r="M283" s="95">
        <v>460620690.84621203</v>
      </c>
      <c r="N283" s="95">
        <v>519713569.396676</v>
      </c>
      <c r="O283" s="95">
        <v>590554478.31895006</v>
      </c>
      <c r="P283" s="95">
        <v>702143497.71001804</v>
      </c>
      <c r="Q283" s="95">
        <v>846288456.57045996</v>
      </c>
      <c r="R283" s="95">
        <v>719306421.40697205</v>
      </c>
      <c r="S283" s="95">
        <v>777636616.75095201</v>
      </c>
      <c r="T283" s="95">
        <v>829826274.55824602</v>
      </c>
      <c r="U283" s="95">
        <v>878230568.43571198</v>
      </c>
      <c r="V283" s="96">
        <v>962109426.77914202</v>
      </c>
    </row>
    <row r="284" spans="3:22" x14ac:dyDescent="0.35">
      <c r="C284" s="92" t="str">
        <f t="shared" si="4"/>
        <v>END</v>
      </c>
      <c r="D284" s="92"/>
      <c r="E284" s="92"/>
      <c r="F284" s="92"/>
      <c r="G284" s="92"/>
      <c r="H284" s="92" t="s">
        <v>79</v>
      </c>
      <c r="I284" s="95">
        <v>7905170.8715473497</v>
      </c>
      <c r="J284" s="95">
        <v>11464041.969478499</v>
      </c>
      <c r="K284" s="95">
        <v>8505651.1034980807</v>
      </c>
      <c r="L284" s="95">
        <v>17640134.0728007</v>
      </c>
      <c r="M284" s="95">
        <v>8383813.5752382297</v>
      </c>
      <c r="N284" s="95">
        <v>14787023.9467848</v>
      </c>
      <c r="O284" s="95">
        <v>20015896.2813779</v>
      </c>
      <c r="P284" s="95">
        <v>12377246.2452031</v>
      </c>
      <c r="Q284" s="95">
        <v>20734067.1859763</v>
      </c>
      <c r="R284" s="95">
        <v>17895787.778965801</v>
      </c>
      <c r="S284" s="95">
        <v>11852052.8404119</v>
      </c>
      <c r="T284" s="95">
        <v>10596806.385118</v>
      </c>
      <c r="U284" s="95">
        <v>17112559.565832101</v>
      </c>
      <c r="V284" s="96">
        <v>18434944.564210199</v>
      </c>
    </row>
    <row r="285" spans="3:22" x14ac:dyDescent="0.35">
      <c r="C285" s="92" t="str">
        <f t="shared" si="4"/>
        <v>END</v>
      </c>
      <c r="D285" s="92"/>
      <c r="E285" s="92"/>
      <c r="F285" s="92"/>
      <c r="G285" s="92"/>
      <c r="H285" s="92" t="s">
        <v>80</v>
      </c>
      <c r="I285" s="95">
        <v>-19632766.015582401</v>
      </c>
      <c r="J285" s="95">
        <v>-21531866.596958399</v>
      </c>
      <c r="K285" s="95">
        <v>-24100971.8496789</v>
      </c>
      <c r="L285" s="95">
        <v>-26100067.992236599</v>
      </c>
      <c r="M285" s="95">
        <v>-31266576.843574598</v>
      </c>
      <c r="N285" s="95">
        <v>-27222574.074319299</v>
      </c>
      <c r="O285" s="95">
        <v>-22570590.738378</v>
      </c>
      <c r="P285" s="95">
        <v>-24150875.947893001</v>
      </c>
      <c r="Q285" s="95">
        <v>-24542305.659000602</v>
      </c>
      <c r="R285" s="95">
        <v>-23618876.8610292</v>
      </c>
      <c r="S285" s="95">
        <v>-26061118.716647901</v>
      </c>
      <c r="T285" s="95">
        <v>-32888330.194578201</v>
      </c>
      <c r="U285" s="95">
        <v>-28731863.0132365</v>
      </c>
      <c r="V285" s="96">
        <v>-31228077.979422498</v>
      </c>
    </row>
    <row r="286" spans="3:22" x14ac:dyDescent="0.35">
      <c r="C286" s="92" t="str">
        <f t="shared" si="4"/>
        <v>END</v>
      </c>
      <c r="D286" s="92"/>
      <c r="E286" s="92"/>
      <c r="F286" s="92"/>
      <c r="G286" s="92"/>
      <c r="H286" s="92" t="s">
        <v>81</v>
      </c>
      <c r="I286" s="95">
        <v>39494624.952601403</v>
      </c>
      <c r="J286" s="95">
        <v>50766183.159156203</v>
      </c>
      <c r="K286" s="95">
        <v>56189591.763537496</v>
      </c>
      <c r="L286" s="95">
        <v>63806562.685809702</v>
      </c>
      <c r="M286" s="95">
        <v>81975641.818800896</v>
      </c>
      <c r="N286" s="95">
        <v>83276459.049807802</v>
      </c>
      <c r="O286" s="95">
        <v>114143713.848069</v>
      </c>
      <c r="P286" s="95">
        <v>155918588.563131</v>
      </c>
      <c r="Q286" s="95">
        <v>136628666.10813701</v>
      </c>
      <c r="R286" s="95">
        <v>90174160.233365998</v>
      </c>
      <c r="S286" s="95">
        <v>67000848.4273476</v>
      </c>
      <c r="T286" s="95">
        <v>70695817.686927199</v>
      </c>
      <c r="U286" s="95">
        <v>95498161.790833607</v>
      </c>
      <c r="V286" s="96">
        <v>95299288.179731607</v>
      </c>
    </row>
    <row r="287" spans="3:22" x14ac:dyDescent="0.35">
      <c r="C287" s="92" t="str">
        <f t="shared" si="4"/>
        <v>END</v>
      </c>
      <c r="D287" s="92"/>
      <c r="E287" s="92"/>
      <c r="F287" s="92"/>
      <c r="G287" s="92"/>
      <c r="H287" s="92" t="s">
        <v>82</v>
      </c>
      <c r="I287" s="95">
        <v>0</v>
      </c>
      <c r="J287" s="95">
        <v>0</v>
      </c>
      <c r="K287" s="95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  <c r="Q287" s="95">
        <v>0</v>
      </c>
      <c r="R287" s="95">
        <v>0</v>
      </c>
      <c r="S287" s="95">
        <v>-84233.193980335403</v>
      </c>
      <c r="T287" s="95">
        <v>0</v>
      </c>
      <c r="U287" s="95">
        <v>0</v>
      </c>
      <c r="V287" s="96">
        <v>0</v>
      </c>
    </row>
    <row r="288" spans="3:22" x14ac:dyDescent="0.35">
      <c r="C288" s="92" t="str">
        <f t="shared" si="4"/>
        <v>END</v>
      </c>
      <c r="D288" s="92"/>
      <c r="E288" s="92"/>
      <c r="F288" s="92"/>
      <c r="G288" s="92"/>
      <c r="H288" s="92" t="s">
        <v>83</v>
      </c>
      <c r="I288" s="95">
        <v>323981432.53080499</v>
      </c>
      <c r="J288" s="95">
        <v>364679791.062482</v>
      </c>
      <c r="K288" s="95">
        <v>405274062.07983798</v>
      </c>
      <c r="L288" s="95">
        <v>460620690.84621203</v>
      </c>
      <c r="M288" s="95">
        <v>519713569.396676</v>
      </c>
      <c r="N288" s="95">
        <v>590554478.31895006</v>
      </c>
      <c r="O288" s="95">
        <v>702143497.71001804</v>
      </c>
      <c r="P288" s="95">
        <v>846288456.57045996</v>
      </c>
      <c r="Q288" s="95">
        <v>979108884.20557201</v>
      </c>
      <c r="R288" s="95">
        <v>803757492.55827498</v>
      </c>
      <c r="S288" s="95">
        <v>830344166.10808396</v>
      </c>
      <c r="T288" s="95">
        <v>878230568.43571198</v>
      </c>
      <c r="U288" s="95">
        <v>962109426.77914202</v>
      </c>
      <c r="V288" s="96">
        <v>1044615581.54366</v>
      </c>
    </row>
    <row r="289" spans="3:22" x14ac:dyDescent="0.35">
      <c r="C289" s="92" t="str">
        <f t="shared" si="4"/>
        <v>END</v>
      </c>
      <c r="D289" s="92"/>
      <c r="E289" s="92"/>
      <c r="F289" s="92"/>
      <c r="G289" s="92" t="s">
        <v>84</v>
      </c>
      <c r="H289" s="92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6"/>
    </row>
    <row r="290" spans="3:22" x14ac:dyDescent="0.35">
      <c r="C290" s="92" t="str">
        <f t="shared" si="4"/>
        <v>END</v>
      </c>
      <c r="D290" s="92"/>
      <c r="E290" s="92"/>
      <c r="F290" s="92"/>
      <c r="G290" s="92"/>
      <c r="H290" s="92" t="s">
        <v>78</v>
      </c>
      <c r="I290" s="95">
        <v>109471611.378959</v>
      </c>
      <c r="J290" s="95">
        <v>118326751.90425999</v>
      </c>
      <c r="K290" s="95">
        <v>138592089.20956901</v>
      </c>
      <c r="L290" s="95">
        <v>160986654.44611299</v>
      </c>
      <c r="M290" s="95">
        <v>171781540.85719699</v>
      </c>
      <c r="N290" s="95">
        <v>175633548.70393401</v>
      </c>
      <c r="O290" s="95">
        <v>178277523.797093</v>
      </c>
      <c r="P290" s="95">
        <v>195684150.35447699</v>
      </c>
      <c r="Q290" s="95">
        <v>207638284.66914099</v>
      </c>
      <c r="R290" s="95">
        <v>250042562.42451</v>
      </c>
      <c r="S290" s="95">
        <v>286288159.65266502</v>
      </c>
      <c r="T290" s="95">
        <v>304341760.84313798</v>
      </c>
      <c r="U290" s="95">
        <v>314276491.35606802</v>
      </c>
      <c r="V290" s="96">
        <v>321464909.552073</v>
      </c>
    </row>
    <row r="291" spans="3:22" x14ac:dyDescent="0.35">
      <c r="C291" s="92" t="str">
        <f t="shared" si="4"/>
        <v>END</v>
      </c>
      <c r="D291" s="92"/>
      <c r="E291" s="92"/>
      <c r="F291" s="92"/>
      <c r="G291" s="92"/>
      <c r="H291" s="92" t="s">
        <v>79</v>
      </c>
      <c r="I291" s="95">
        <v>2921504.7802580199</v>
      </c>
      <c r="J291" s="95">
        <v>4186977.13429463</v>
      </c>
      <c r="K291" s="95">
        <v>3232468.5529928398</v>
      </c>
      <c r="L291" s="95">
        <v>7007174.7345174002</v>
      </c>
      <c r="M291" s="95">
        <v>3126616.85164019</v>
      </c>
      <c r="N291" s="95">
        <v>4997170.8330778601</v>
      </c>
      <c r="O291" s="95">
        <v>6042430.55743331</v>
      </c>
      <c r="P291" s="95">
        <v>3449481.3711441602</v>
      </c>
      <c r="Q291" s="95">
        <v>5087137.9743939601</v>
      </c>
      <c r="R291" s="95">
        <v>6220865.6835083598</v>
      </c>
      <c r="S291" s="95">
        <v>4363352.1399293002</v>
      </c>
      <c r="T291" s="95">
        <v>3886416.7277391301</v>
      </c>
      <c r="U291" s="95">
        <v>6123762.22345661</v>
      </c>
      <c r="V291" s="96">
        <v>6159577.7174436897</v>
      </c>
    </row>
    <row r="292" spans="3:22" x14ac:dyDescent="0.35">
      <c r="C292" s="92" t="str">
        <f t="shared" si="4"/>
        <v>END</v>
      </c>
      <c r="D292" s="92"/>
      <c r="E292" s="92"/>
      <c r="F292" s="92"/>
      <c r="G292" s="92"/>
      <c r="H292" s="92" t="s">
        <v>80</v>
      </c>
      <c r="I292" s="95">
        <v>-6690569.7890684903</v>
      </c>
      <c r="J292" s="95">
        <v>-7607270.4003313603</v>
      </c>
      <c r="K292" s="95">
        <v>-8139327.7358286502</v>
      </c>
      <c r="L292" s="95">
        <v>-9333910.8103308398</v>
      </c>
      <c r="M292" s="95">
        <v>-10922183.860936901</v>
      </c>
      <c r="N292" s="95">
        <v>-9720259.1026661694</v>
      </c>
      <c r="O292" s="95">
        <v>-7012790.4073948702</v>
      </c>
      <c r="P292" s="95">
        <v>-7305184.0119502004</v>
      </c>
      <c r="Q292" s="95">
        <v>-9471966.7025307398</v>
      </c>
      <c r="R292" s="95">
        <v>-8868462.5454795193</v>
      </c>
      <c r="S292" s="95">
        <v>-10554975.8208567</v>
      </c>
      <c r="T292" s="95">
        <v>-12061912.992495799</v>
      </c>
      <c r="U292" s="95">
        <v>-19223830.359028999</v>
      </c>
      <c r="V292" s="96">
        <v>-19731590.441016901</v>
      </c>
    </row>
    <row r="293" spans="3:22" x14ac:dyDescent="0.35">
      <c r="C293" s="92" t="str">
        <f t="shared" si="4"/>
        <v>END</v>
      </c>
      <c r="D293" s="92"/>
      <c r="E293" s="92"/>
      <c r="F293" s="92"/>
      <c r="G293" s="92"/>
      <c r="H293" s="92" t="s">
        <v>81</v>
      </c>
      <c r="I293" s="95">
        <v>12624205.5341115</v>
      </c>
      <c r="J293" s="95">
        <v>23685630.571345702</v>
      </c>
      <c r="K293" s="95">
        <v>27301424.419380501</v>
      </c>
      <c r="L293" s="95">
        <v>13121622.4868972</v>
      </c>
      <c r="M293" s="95">
        <v>11647574.856033299</v>
      </c>
      <c r="N293" s="95">
        <v>9931798.9812981505</v>
      </c>
      <c r="O293" s="95">
        <v>18376986.407345399</v>
      </c>
      <c r="P293" s="95">
        <v>18848827.000504602</v>
      </c>
      <c r="Q293" s="95">
        <v>35447213.970318504</v>
      </c>
      <c r="R293" s="95">
        <v>37410687.986289501</v>
      </c>
      <c r="S293" s="95">
        <v>24435163.453770399</v>
      </c>
      <c r="T293" s="95">
        <v>18110226.777686901</v>
      </c>
      <c r="U293" s="95">
        <v>20288486.3315778</v>
      </c>
      <c r="V293" s="96">
        <v>16515293.2076097</v>
      </c>
    </row>
    <row r="294" spans="3:22" x14ac:dyDescent="0.35">
      <c r="C294" s="92" t="str">
        <f t="shared" si="4"/>
        <v>END</v>
      </c>
      <c r="D294" s="92"/>
      <c r="E294" s="92"/>
      <c r="F294" s="92"/>
      <c r="G294" s="92"/>
      <c r="H294" s="92" t="s">
        <v>82</v>
      </c>
      <c r="I294" s="95">
        <v>0</v>
      </c>
      <c r="J294" s="95">
        <v>0</v>
      </c>
      <c r="K294" s="95">
        <v>0</v>
      </c>
      <c r="L294" s="95">
        <v>0</v>
      </c>
      <c r="M294" s="95">
        <v>0</v>
      </c>
      <c r="N294" s="95">
        <v>-2564735.61855016</v>
      </c>
      <c r="O294" s="95">
        <v>0</v>
      </c>
      <c r="P294" s="95">
        <v>-3038990.0450345902</v>
      </c>
      <c r="Q294" s="95">
        <v>0</v>
      </c>
      <c r="R294" s="95">
        <v>-58.070737797028798</v>
      </c>
      <c r="S294" s="95">
        <v>0</v>
      </c>
      <c r="T294" s="95">
        <v>0</v>
      </c>
      <c r="U294" s="95">
        <v>0</v>
      </c>
      <c r="V294" s="96">
        <v>0</v>
      </c>
    </row>
    <row r="295" spans="3:22" x14ac:dyDescent="0.35">
      <c r="C295" s="92" t="str">
        <f t="shared" si="4"/>
        <v>END</v>
      </c>
      <c r="D295" s="92"/>
      <c r="E295" s="92"/>
      <c r="F295" s="92"/>
      <c r="G295" s="92"/>
      <c r="H295" s="92" t="s">
        <v>83</v>
      </c>
      <c r="I295" s="95">
        <v>118326751.90425999</v>
      </c>
      <c r="J295" s="95">
        <v>138592089.20956901</v>
      </c>
      <c r="K295" s="95">
        <v>160986654.44611299</v>
      </c>
      <c r="L295" s="95">
        <v>171781540.85719699</v>
      </c>
      <c r="M295" s="95">
        <v>175633548.70393401</v>
      </c>
      <c r="N295" s="95">
        <v>178277523.797093</v>
      </c>
      <c r="O295" s="95">
        <v>195684150.35447699</v>
      </c>
      <c r="P295" s="95">
        <v>207638284.66914099</v>
      </c>
      <c r="Q295" s="95">
        <v>238700669.91132301</v>
      </c>
      <c r="R295" s="95">
        <v>284805595.47808999</v>
      </c>
      <c r="S295" s="95">
        <v>304531699.42550802</v>
      </c>
      <c r="T295" s="95">
        <v>314276491.35606802</v>
      </c>
      <c r="U295" s="95">
        <v>321464909.552073</v>
      </c>
      <c r="V295" s="96">
        <v>324408190.03610998</v>
      </c>
    </row>
    <row r="296" spans="3:22" x14ac:dyDescent="0.35">
      <c r="C296" s="92" t="str">
        <f t="shared" si="4"/>
        <v>END</v>
      </c>
      <c r="D296" s="92"/>
      <c r="E296" s="92"/>
      <c r="F296" s="92"/>
      <c r="G296" s="92" t="s">
        <v>85</v>
      </c>
      <c r="H296" s="92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6"/>
    </row>
    <row r="297" spans="3:22" x14ac:dyDescent="0.35">
      <c r="C297" s="92" t="str">
        <f t="shared" si="4"/>
        <v>END</v>
      </c>
      <c r="D297" s="92"/>
      <c r="E297" s="92"/>
      <c r="F297" s="92"/>
      <c r="G297" s="92"/>
      <c r="H297" s="92" t="s">
        <v>78</v>
      </c>
      <c r="I297" s="95">
        <v>5204382.7957140803</v>
      </c>
      <c r="J297" s="95">
        <v>5343273.8655032804</v>
      </c>
      <c r="K297" s="95">
        <v>5532344.9347002003</v>
      </c>
      <c r="L297" s="95">
        <v>5661379.2188914502</v>
      </c>
      <c r="M297" s="95">
        <v>5907798.8588400399</v>
      </c>
      <c r="N297" s="95">
        <v>6015327.4289994203</v>
      </c>
      <c r="O297" s="95">
        <v>6186477.0698364396</v>
      </c>
      <c r="P297" s="95">
        <v>6386771.3262197599</v>
      </c>
      <c r="Q297" s="95">
        <v>5250316.1355465101</v>
      </c>
      <c r="R297" s="95">
        <v>14571949.264045799</v>
      </c>
      <c r="S297" s="95">
        <v>14983159.1219726</v>
      </c>
      <c r="T297" s="95">
        <v>15642811.197138401</v>
      </c>
      <c r="U297" s="95">
        <v>15982431.397646399</v>
      </c>
      <c r="V297" s="96">
        <v>16388568.731079999</v>
      </c>
    </row>
    <row r="298" spans="3:22" x14ac:dyDescent="0.35">
      <c r="C298" s="92" t="str">
        <f t="shared" si="4"/>
        <v>END</v>
      </c>
      <c r="D298" s="92"/>
      <c r="E298" s="92"/>
      <c r="F298" s="92"/>
      <c r="G298" s="92"/>
      <c r="H298" s="92" t="s">
        <v>79</v>
      </c>
      <c r="I298" s="95">
        <v>138891.06978920099</v>
      </c>
      <c r="J298" s="95">
        <v>189071.069196914</v>
      </c>
      <c r="K298" s="95">
        <v>129034.284191258</v>
      </c>
      <c r="L298" s="95">
        <v>246419.63994858199</v>
      </c>
      <c r="M298" s="95">
        <v>107528.570159382</v>
      </c>
      <c r="N298" s="95">
        <v>171149.640837018</v>
      </c>
      <c r="O298" s="95">
        <v>209680.711810793</v>
      </c>
      <c r="P298" s="95">
        <v>112584.73755612801</v>
      </c>
      <c r="Q298" s="95">
        <v>128632.74532089</v>
      </c>
      <c r="R298" s="95">
        <v>362538.834347033</v>
      </c>
      <c r="S298" s="95">
        <v>228360.12323065699</v>
      </c>
      <c r="T298" s="95">
        <v>199757.282526725</v>
      </c>
      <c r="U298" s="95">
        <v>311421.987720381</v>
      </c>
      <c r="V298" s="96">
        <v>314020.78353563801</v>
      </c>
    </row>
    <row r="299" spans="3:22" x14ac:dyDescent="0.35">
      <c r="C299" s="92" t="str">
        <f t="shared" si="4"/>
        <v>END</v>
      </c>
      <c r="D299" s="92"/>
      <c r="E299" s="92"/>
      <c r="F299" s="92"/>
      <c r="G299" s="92"/>
      <c r="H299" s="92" t="s">
        <v>81</v>
      </c>
      <c r="I299" s="95">
        <v>0</v>
      </c>
      <c r="J299" s="95">
        <v>0</v>
      </c>
      <c r="K299" s="95">
        <v>0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  <c r="Q299" s="95">
        <v>0</v>
      </c>
      <c r="R299" s="95">
        <v>70582.319113904305</v>
      </c>
      <c r="S299" s="95">
        <v>0</v>
      </c>
      <c r="T299" s="95">
        <v>139862.91798121599</v>
      </c>
      <c r="U299" s="95">
        <v>94715.345713267001</v>
      </c>
      <c r="V299" s="96">
        <v>18711.0443735103</v>
      </c>
    </row>
    <row r="300" spans="3:22" x14ac:dyDescent="0.35">
      <c r="C300" s="92" t="str">
        <f t="shared" si="4"/>
        <v>END</v>
      </c>
      <c r="D300" s="92"/>
      <c r="E300" s="92"/>
      <c r="F300" s="92"/>
      <c r="G300" s="92"/>
      <c r="H300" s="92" t="s">
        <v>82</v>
      </c>
      <c r="I300" s="95">
        <v>0</v>
      </c>
      <c r="J300" s="95">
        <v>0</v>
      </c>
      <c r="K300" s="95">
        <v>0</v>
      </c>
      <c r="L300" s="95">
        <v>0</v>
      </c>
      <c r="M300" s="95">
        <v>0</v>
      </c>
      <c r="N300" s="95">
        <v>0</v>
      </c>
      <c r="O300" s="95">
        <v>-9386.4554274695201</v>
      </c>
      <c r="P300" s="95">
        <v>-1249039.9282293699</v>
      </c>
      <c r="Q300" s="95">
        <v>0</v>
      </c>
      <c r="R300" s="95">
        <v>0</v>
      </c>
      <c r="S300" s="95">
        <v>0</v>
      </c>
      <c r="T300" s="95">
        <v>0</v>
      </c>
      <c r="U300" s="95">
        <v>0</v>
      </c>
      <c r="V300" s="96">
        <v>0</v>
      </c>
    </row>
    <row r="301" spans="3:22" x14ac:dyDescent="0.35">
      <c r="C301" s="92" t="str">
        <f t="shared" si="4"/>
        <v>END</v>
      </c>
      <c r="D301" s="92"/>
      <c r="E301" s="92"/>
      <c r="F301" s="92"/>
      <c r="G301" s="92"/>
      <c r="H301" s="92" t="s">
        <v>83</v>
      </c>
      <c r="I301" s="95">
        <v>5343273.8655032804</v>
      </c>
      <c r="J301" s="95">
        <v>5532344.9347002003</v>
      </c>
      <c r="K301" s="95">
        <v>5661379.2188914502</v>
      </c>
      <c r="L301" s="95">
        <v>5907798.8588400399</v>
      </c>
      <c r="M301" s="95">
        <v>6015327.4289994203</v>
      </c>
      <c r="N301" s="95">
        <v>6186477.0698364396</v>
      </c>
      <c r="O301" s="95">
        <v>6386771.3262197599</v>
      </c>
      <c r="P301" s="95">
        <v>5250316.1355465101</v>
      </c>
      <c r="Q301" s="95">
        <v>5378948.8808674002</v>
      </c>
      <c r="R301" s="95">
        <v>15005070.4175067</v>
      </c>
      <c r="S301" s="95">
        <v>15652573.8185245</v>
      </c>
      <c r="T301" s="95">
        <v>15982431.397646399</v>
      </c>
      <c r="U301" s="95">
        <v>16388568.731079999</v>
      </c>
      <c r="V301" s="96">
        <v>16721300.558989201</v>
      </c>
    </row>
    <row r="302" spans="3:22" x14ac:dyDescent="0.35">
      <c r="C302" s="92" t="str">
        <f t="shared" si="4"/>
        <v>END</v>
      </c>
      <c r="D302" s="92"/>
      <c r="E302" s="92"/>
      <c r="F302" s="92"/>
      <c r="G302" s="92" t="s">
        <v>86</v>
      </c>
      <c r="H302" s="92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6"/>
    </row>
    <row r="303" spans="3:22" x14ac:dyDescent="0.35">
      <c r="C303" s="92" t="str">
        <f t="shared" si="4"/>
        <v>END</v>
      </c>
      <c r="D303" s="92"/>
      <c r="E303" s="92"/>
      <c r="F303" s="92"/>
      <c r="G303" s="92"/>
      <c r="H303" s="92" t="s">
        <v>78</v>
      </c>
      <c r="I303" s="95">
        <v>55280483.545938298</v>
      </c>
      <c r="J303" s="95">
        <v>54799926.3581127</v>
      </c>
      <c r="K303" s="95">
        <v>52882664.548449501</v>
      </c>
      <c r="L303" s="95">
        <v>48913926.890037</v>
      </c>
      <c r="M303" s="95">
        <v>45563382.0677775</v>
      </c>
      <c r="N303" s="95">
        <v>39900026.5895859</v>
      </c>
      <c r="O303" s="95">
        <v>35363479.186885901</v>
      </c>
      <c r="P303" s="95">
        <v>32180602.682081599</v>
      </c>
      <c r="Q303" s="95">
        <v>28266571.505594</v>
      </c>
      <c r="R303" s="95">
        <v>111160384.935721</v>
      </c>
      <c r="S303" s="95">
        <v>111777908.53087001</v>
      </c>
      <c r="T303" s="95">
        <v>110256841.42237601</v>
      </c>
      <c r="U303" s="95">
        <v>122931068.963539</v>
      </c>
      <c r="V303" s="96">
        <v>117197609.13120501</v>
      </c>
    </row>
    <row r="304" spans="3:22" x14ac:dyDescent="0.35">
      <c r="C304" s="92" t="str">
        <f t="shared" si="4"/>
        <v>END</v>
      </c>
      <c r="D304" s="92"/>
      <c r="E304" s="92"/>
      <c r="F304" s="92"/>
      <c r="G304" s="92"/>
      <c r="H304" s="92" t="s">
        <v>79</v>
      </c>
      <c r="I304" s="95">
        <v>1475288.38664264</v>
      </c>
      <c r="J304" s="95">
        <v>1939088.45573735</v>
      </c>
      <c r="K304" s="95">
        <v>1233414.9165819101</v>
      </c>
      <c r="L304" s="95">
        <v>2129048.7329471498</v>
      </c>
      <c r="M304" s="95">
        <v>829304.69408968999</v>
      </c>
      <c r="N304" s="95">
        <v>1135245.8034576201</v>
      </c>
      <c r="O304" s="95">
        <v>1198588.3733677899</v>
      </c>
      <c r="P304" s="95">
        <v>567273.27820340404</v>
      </c>
      <c r="Q304" s="95">
        <v>692531.00188705302</v>
      </c>
      <c r="R304" s="95">
        <v>2765584.4561302601</v>
      </c>
      <c r="S304" s="95">
        <v>1703620.49543621</v>
      </c>
      <c r="T304" s="95">
        <v>1407969.8811772999</v>
      </c>
      <c r="U304" s="95">
        <v>2395345.04461281</v>
      </c>
      <c r="V304" s="96">
        <v>2245619.2271440099</v>
      </c>
    </row>
    <row r="305" spans="3:22" x14ac:dyDescent="0.35">
      <c r="C305" s="92" t="str">
        <f t="shared" si="4"/>
        <v>END</v>
      </c>
      <c r="D305" s="92"/>
      <c r="E305" s="92"/>
      <c r="F305" s="92"/>
      <c r="G305" s="92"/>
      <c r="H305" s="92" t="s">
        <v>80</v>
      </c>
      <c r="I305" s="95">
        <v>-3814063.6027022698</v>
      </c>
      <c r="J305" s="95">
        <v>-4162684.2250014399</v>
      </c>
      <c r="K305" s="95">
        <v>-5218062.6910785995</v>
      </c>
      <c r="L305" s="95">
        <v>-5488923.9326504897</v>
      </c>
      <c r="M305" s="95">
        <v>-6499686.9431468602</v>
      </c>
      <c r="N305" s="95">
        <v>-5671793.2061576396</v>
      </c>
      <c r="O305" s="95">
        <v>-4387505.13786826</v>
      </c>
      <c r="P305" s="95">
        <v>-4481304.4546910096</v>
      </c>
      <c r="Q305" s="95">
        <v>-4366527.5133648803</v>
      </c>
      <c r="R305" s="95">
        <v>-4412287.5012556696</v>
      </c>
      <c r="S305" s="95">
        <v>-4718391.5144230798</v>
      </c>
      <c r="T305" s="95">
        <v>-4369786.2047579996</v>
      </c>
      <c r="U305" s="95">
        <v>-11615206.9862237</v>
      </c>
      <c r="V305" s="96">
        <v>-12045293.6419982</v>
      </c>
    </row>
    <row r="306" spans="3:22" x14ac:dyDescent="0.35">
      <c r="C306" s="92" t="str">
        <f t="shared" si="4"/>
        <v>END</v>
      </c>
      <c r="D306" s="92"/>
      <c r="E306" s="92"/>
      <c r="F306" s="92"/>
      <c r="G306" s="92"/>
      <c r="H306" s="92" t="s">
        <v>81</v>
      </c>
      <c r="I306" s="95">
        <v>1858218.0282340101</v>
      </c>
      <c r="J306" s="95">
        <v>306333.959600934</v>
      </c>
      <c r="K306" s="95">
        <v>15910.116084148</v>
      </c>
      <c r="L306" s="95">
        <v>9330.3774438986093</v>
      </c>
      <c r="M306" s="95">
        <v>7026.7708655804699</v>
      </c>
      <c r="N306" s="95">
        <v>0</v>
      </c>
      <c r="O306" s="95">
        <v>6040.2596961203899</v>
      </c>
      <c r="P306" s="95">
        <v>0</v>
      </c>
      <c r="Q306" s="95">
        <v>0</v>
      </c>
      <c r="R306" s="95">
        <v>2777867.3470573402</v>
      </c>
      <c r="S306" s="95">
        <v>1562514.8028867899</v>
      </c>
      <c r="T306" s="95">
        <v>15636043.8647434</v>
      </c>
      <c r="U306" s="95">
        <v>3486402.1092771799</v>
      </c>
      <c r="V306" s="96">
        <v>7479804.6450949097</v>
      </c>
    </row>
    <row r="307" spans="3:22" x14ac:dyDescent="0.35">
      <c r="C307" s="92" t="str">
        <f t="shared" si="4"/>
        <v>END</v>
      </c>
      <c r="D307" s="92"/>
      <c r="E307" s="92"/>
      <c r="F307" s="92"/>
      <c r="G307" s="92"/>
      <c r="H307" s="92" t="s">
        <v>82</v>
      </c>
      <c r="I307" s="95">
        <v>0</v>
      </c>
      <c r="J307" s="95">
        <v>0</v>
      </c>
      <c r="K307" s="95">
        <v>0</v>
      </c>
      <c r="L307" s="95">
        <v>0</v>
      </c>
      <c r="M307" s="95">
        <v>0</v>
      </c>
      <c r="N307" s="95">
        <v>0</v>
      </c>
      <c r="O307" s="95">
        <v>0</v>
      </c>
      <c r="P307" s="95">
        <v>0</v>
      </c>
      <c r="Q307" s="95">
        <v>0</v>
      </c>
      <c r="R307" s="95">
        <v>0</v>
      </c>
      <c r="S307" s="95">
        <v>0</v>
      </c>
      <c r="T307" s="95">
        <v>0</v>
      </c>
      <c r="U307" s="95">
        <v>0</v>
      </c>
      <c r="V307" s="96">
        <v>0</v>
      </c>
    </row>
    <row r="308" spans="3:22" x14ac:dyDescent="0.35">
      <c r="C308" s="92" t="str">
        <f t="shared" si="4"/>
        <v>END</v>
      </c>
      <c r="D308" s="92"/>
      <c r="E308" s="92"/>
      <c r="F308" s="92"/>
      <c r="G308" s="92"/>
      <c r="H308" s="92" t="s">
        <v>83</v>
      </c>
      <c r="I308" s="95">
        <v>54799926.3581127</v>
      </c>
      <c r="J308" s="95">
        <v>52882664.548449501</v>
      </c>
      <c r="K308" s="95">
        <v>48913926.890037</v>
      </c>
      <c r="L308" s="95">
        <v>45563382.0677775</v>
      </c>
      <c r="M308" s="95">
        <v>39900026.5895859</v>
      </c>
      <c r="N308" s="95">
        <v>35363479.186885901</v>
      </c>
      <c r="O308" s="95">
        <v>32180602.682081599</v>
      </c>
      <c r="P308" s="95">
        <v>28266571.505594</v>
      </c>
      <c r="Q308" s="95">
        <v>24592574.994116101</v>
      </c>
      <c r="R308" s="95">
        <v>112291549.237653</v>
      </c>
      <c r="S308" s="95">
        <v>110325652.31477</v>
      </c>
      <c r="T308" s="95">
        <v>122931068.963539</v>
      </c>
      <c r="U308" s="95">
        <v>117197609.13120501</v>
      </c>
      <c r="V308" s="96">
        <v>114877739.36144599</v>
      </c>
    </row>
    <row r="309" spans="3:22" x14ac:dyDescent="0.35">
      <c r="C309" s="92" t="str">
        <f t="shared" si="4"/>
        <v>END</v>
      </c>
      <c r="D309" s="92"/>
      <c r="E309" s="92"/>
      <c r="F309" s="92"/>
      <c r="G309" s="92" t="s">
        <v>87</v>
      </c>
      <c r="H309" s="92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6"/>
    </row>
    <row r="310" spans="3:22" x14ac:dyDescent="0.35">
      <c r="C310" s="92" t="str">
        <f t="shared" si="4"/>
        <v>END</v>
      </c>
      <c r="D310" s="92"/>
      <c r="E310" s="92"/>
      <c r="F310" s="92"/>
      <c r="G310" s="92"/>
      <c r="H310" s="92" t="s">
        <v>78</v>
      </c>
      <c r="I310" s="95">
        <v>730165070.33546102</v>
      </c>
      <c r="J310" s="95">
        <v>769899693.22568297</v>
      </c>
      <c r="K310" s="95">
        <v>813427558.73996902</v>
      </c>
      <c r="L310" s="95">
        <v>844928652.08873105</v>
      </c>
      <c r="M310" s="95">
        <v>895780744.89444399</v>
      </c>
      <c r="N310" s="95">
        <v>922684796.63238502</v>
      </c>
      <c r="O310" s="95">
        <v>959412603.88460195</v>
      </c>
      <c r="P310" s="95">
        <v>989629854.26939499</v>
      </c>
      <c r="Q310" s="95">
        <v>1005330032.21306</v>
      </c>
      <c r="R310" s="95">
        <v>1373472207.98627</v>
      </c>
      <c r="S310" s="95">
        <v>1469506367.58427</v>
      </c>
      <c r="T310" s="95">
        <v>1464057244.34499</v>
      </c>
      <c r="U310" s="95">
        <v>1439002261.53631</v>
      </c>
      <c r="V310" s="96">
        <v>1453917680.06387</v>
      </c>
    </row>
    <row r="311" spans="3:22" x14ac:dyDescent="0.35">
      <c r="C311" s="92" t="str">
        <f t="shared" si="4"/>
        <v>END</v>
      </c>
      <c r="D311" s="92"/>
      <c r="E311" s="92"/>
      <c r="F311" s="92"/>
      <c r="G311" s="92"/>
      <c r="H311" s="92" t="s">
        <v>79</v>
      </c>
      <c r="I311" s="95">
        <v>19486154.597451199</v>
      </c>
      <c r="J311" s="95">
        <v>27242803.164618399</v>
      </c>
      <c r="K311" s="95">
        <v>18972071.3408738</v>
      </c>
      <c r="L311" s="95">
        <v>36776729.870908499</v>
      </c>
      <c r="M311" s="95">
        <v>16304214.9836696</v>
      </c>
      <c r="N311" s="95">
        <v>26252464.793205298</v>
      </c>
      <c r="O311" s="95">
        <v>32517750.4792867</v>
      </c>
      <c r="P311" s="95">
        <v>17444998.690218501</v>
      </c>
      <c r="Q311" s="95">
        <v>24630585.789220002</v>
      </c>
      <c r="R311" s="95">
        <v>34170926.9136682</v>
      </c>
      <c r="S311" s="95">
        <v>22396922.6021007</v>
      </c>
      <c r="T311" s="95">
        <v>18695878.439511001</v>
      </c>
      <c r="U311" s="95">
        <v>28039347.297793102</v>
      </c>
      <c r="V311" s="96">
        <v>27858465.042412899</v>
      </c>
    </row>
    <row r="312" spans="3:22" x14ac:dyDescent="0.35">
      <c r="C312" s="92" t="str">
        <f t="shared" si="4"/>
        <v>END</v>
      </c>
      <c r="D312" s="92"/>
      <c r="E312" s="92"/>
      <c r="F312" s="92"/>
      <c r="G312" s="92"/>
      <c r="H312" s="92" t="s">
        <v>80</v>
      </c>
      <c r="I312" s="95">
        <v>-23723956.295474101</v>
      </c>
      <c r="J312" s="95">
        <v>-26047306.378753498</v>
      </c>
      <c r="K312" s="95">
        <v>-29386225.488680899</v>
      </c>
      <c r="L312" s="95">
        <v>-31592502.596976101</v>
      </c>
      <c r="M312" s="95">
        <v>-37345760.311790101</v>
      </c>
      <c r="N312" s="95">
        <v>-38709394.728249297</v>
      </c>
      <c r="O312" s="95">
        <v>-51013026.099669397</v>
      </c>
      <c r="P312" s="95">
        <v>-52906113.761198901</v>
      </c>
      <c r="Q312" s="95">
        <v>-51510366.700815499</v>
      </c>
      <c r="R312" s="95">
        <v>-47619312.442458101</v>
      </c>
      <c r="S312" s="95">
        <v>-50816031.0635681</v>
      </c>
      <c r="T312" s="95">
        <v>-58024672.816506103</v>
      </c>
      <c r="U312" s="95">
        <v>-48734028.416709602</v>
      </c>
      <c r="V312" s="96">
        <v>-51393691.939683497</v>
      </c>
    </row>
    <row r="313" spans="3:22" x14ac:dyDescent="0.35">
      <c r="C313" s="92" t="str">
        <f t="shared" si="4"/>
        <v>END</v>
      </c>
      <c r="D313" s="92"/>
      <c r="E313" s="92"/>
      <c r="F313" s="92"/>
      <c r="G313" s="92"/>
      <c r="H313" s="92" t="s">
        <v>81</v>
      </c>
      <c r="I313" s="95">
        <v>43972424.588245302</v>
      </c>
      <c r="J313" s="95">
        <v>42332368.7284206</v>
      </c>
      <c r="K313" s="95">
        <v>41915247.496568799</v>
      </c>
      <c r="L313" s="95">
        <v>45667865.531780802</v>
      </c>
      <c r="M313" s="95">
        <v>47945597.066061303</v>
      </c>
      <c r="N313" s="95">
        <v>49184737.187261097</v>
      </c>
      <c r="O313" s="95">
        <v>48750240.239786103</v>
      </c>
      <c r="P313" s="95">
        <v>51161293.0146451</v>
      </c>
      <c r="Q313" s="95">
        <v>54606819.026626602</v>
      </c>
      <c r="R313" s="95">
        <v>44522943.6100455</v>
      </c>
      <c r="S313" s="95">
        <v>23891311.581399001</v>
      </c>
      <c r="T313" s="95">
        <v>14273811.5683125</v>
      </c>
      <c r="U313" s="95">
        <v>35610099.646481097</v>
      </c>
      <c r="V313" s="96">
        <v>51293906.301824398</v>
      </c>
    </row>
    <row r="314" spans="3:22" x14ac:dyDescent="0.35">
      <c r="C314" s="92" t="str">
        <f t="shared" si="4"/>
        <v>END</v>
      </c>
      <c r="D314" s="92"/>
      <c r="E314" s="92"/>
      <c r="F314" s="92"/>
      <c r="G314" s="92"/>
      <c r="H314" s="92" t="s">
        <v>82</v>
      </c>
      <c r="I314" s="95">
        <v>0</v>
      </c>
      <c r="J314" s="95">
        <v>0</v>
      </c>
      <c r="K314" s="95">
        <v>0</v>
      </c>
      <c r="L314" s="95">
        <v>0</v>
      </c>
      <c r="M314" s="95">
        <v>0</v>
      </c>
      <c r="N314" s="95">
        <v>0</v>
      </c>
      <c r="O314" s="95">
        <v>-37714.234610233099</v>
      </c>
      <c r="P314" s="95">
        <v>0</v>
      </c>
      <c r="Q314" s="95">
        <v>0</v>
      </c>
      <c r="R314" s="95">
        <v>0</v>
      </c>
      <c r="S314" s="95">
        <v>-7613.5755023287902</v>
      </c>
      <c r="T314" s="95">
        <v>0</v>
      </c>
      <c r="U314" s="95">
        <v>0</v>
      </c>
      <c r="V314" s="96">
        <v>0</v>
      </c>
    </row>
    <row r="315" spans="3:22" x14ac:dyDescent="0.35">
      <c r="C315" s="92" t="str">
        <f t="shared" si="4"/>
        <v>END</v>
      </c>
      <c r="D315" s="92"/>
      <c r="E315" s="92"/>
      <c r="F315" s="92"/>
      <c r="G315" s="92"/>
      <c r="H315" s="92" t="s">
        <v>83</v>
      </c>
      <c r="I315" s="95">
        <v>769899693.22568297</v>
      </c>
      <c r="J315" s="95">
        <v>813427558.73996902</v>
      </c>
      <c r="K315" s="95">
        <v>844928652.08873105</v>
      </c>
      <c r="L315" s="95">
        <v>895780744.89444399</v>
      </c>
      <c r="M315" s="95">
        <v>922684796.63238502</v>
      </c>
      <c r="N315" s="95">
        <v>959412603.88460195</v>
      </c>
      <c r="O315" s="95">
        <v>989629854.26939499</v>
      </c>
      <c r="P315" s="95">
        <v>1005330032.21306</v>
      </c>
      <c r="Q315" s="95">
        <v>1033057070.32809</v>
      </c>
      <c r="R315" s="95">
        <v>1404546766.0675299</v>
      </c>
      <c r="S315" s="95">
        <v>1464970957.1287</v>
      </c>
      <c r="T315" s="95">
        <v>1439002261.53631</v>
      </c>
      <c r="U315" s="95">
        <v>1453917680.06387</v>
      </c>
      <c r="V315" s="96">
        <v>1481676359.46842</v>
      </c>
    </row>
    <row r="316" spans="3:22" x14ac:dyDescent="0.35">
      <c r="C316" s="92" t="str">
        <f t="shared" si="4"/>
        <v>END</v>
      </c>
      <c r="D316" s="92"/>
      <c r="E316" s="92"/>
      <c r="F316" s="92"/>
      <c r="G316" s="92" t="s">
        <v>88</v>
      </c>
      <c r="H316" s="92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6"/>
    </row>
    <row r="317" spans="3:22" x14ac:dyDescent="0.35">
      <c r="C317" s="92" t="str">
        <f t="shared" si="4"/>
        <v>END</v>
      </c>
      <c r="D317" s="92"/>
      <c r="E317" s="92"/>
      <c r="F317" s="92"/>
      <c r="G317" s="92"/>
      <c r="H317" s="92" t="s">
        <v>78</v>
      </c>
      <c r="I317" s="95">
        <v>577307492.25002003</v>
      </c>
      <c r="J317" s="95">
        <v>706596197.69375098</v>
      </c>
      <c r="K317" s="95">
        <v>887245936.51154494</v>
      </c>
      <c r="L317" s="95">
        <v>1033066576.42184</v>
      </c>
      <c r="M317" s="95">
        <v>1298075446.2772</v>
      </c>
      <c r="N317" s="95">
        <v>1483157269.1021099</v>
      </c>
      <c r="O317" s="95">
        <v>1746562159.9590499</v>
      </c>
      <c r="P317" s="95">
        <v>2137202562.02075</v>
      </c>
      <c r="Q317" s="95">
        <v>2422795952.8663802</v>
      </c>
      <c r="R317" s="95">
        <v>2225873853.0289302</v>
      </c>
      <c r="S317" s="95">
        <v>2313589262.8906398</v>
      </c>
      <c r="T317" s="95">
        <v>2356130522.5076599</v>
      </c>
      <c r="U317" s="95">
        <v>2332617057.3806701</v>
      </c>
      <c r="V317" s="96">
        <v>2409590139.2133298</v>
      </c>
    </row>
    <row r="318" spans="3:22" x14ac:dyDescent="0.35">
      <c r="C318" s="92" t="str">
        <f t="shared" si="4"/>
        <v>END</v>
      </c>
      <c r="D318" s="92"/>
      <c r="E318" s="92"/>
      <c r="F318" s="92"/>
      <c r="G318" s="92"/>
      <c r="H318" s="92" t="s">
        <v>79</v>
      </c>
      <c r="I318" s="95">
        <v>15406794.300749499</v>
      </c>
      <c r="J318" s="95">
        <v>25002816.990337402</v>
      </c>
      <c r="K318" s="95">
        <v>20693782.7757794</v>
      </c>
      <c r="L318" s="95">
        <v>44965702.519152097</v>
      </c>
      <c r="M318" s="95">
        <v>23626430.0854338</v>
      </c>
      <c r="N318" s="95">
        <v>42199171.5177278</v>
      </c>
      <c r="O318" s="95">
        <v>59196921.412284799</v>
      </c>
      <c r="P318" s="95">
        <v>37674182.659645699</v>
      </c>
      <c r="Q318" s="95">
        <v>59358500.845226198</v>
      </c>
      <c r="R318" s="95">
        <v>55378020.981154598</v>
      </c>
      <c r="S318" s="95">
        <v>35261691.134551197</v>
      </c>
      <c r="T318" s="95">
        <v>30087573.4241747</v>
      </c>
      <c r="U318" s="95">
        <v>45451672.685229301</v>
      </c>
      <c r="V318" s="96">
        <v>46170071.098432802</v>
      </c>
    </row>
    <row r="319" spans="3:22" x14ac:dyDescent="0.35">
      <c r="C319" s="92" t="str">
        <f t="shared" si="4"/>
        <v>END</v>
      </c>
      <c r="D319" s="92"/>
      <c r="E319" s="92"/>
      <c r="F319" s="92"/>
      <c r="G319" s="92"/>
      <c r="H319" s="92" t="s">
        <v>80</v>
      </c>
      <c r="I319" s="95">
        <v>-19122896.921894599</v>
      </c>
      <c r="J319" s="95">
        <v>-23788357.430868998</v>
      </c>
      <c r="K319" s="95">
        <v>-25805893.7833477</v>
      </c>
      <c r="L319" s="95">
        <v>-31788745.186515301</v>
      </c>
      <c r="M319" s="95">
        <v>-44039585.4439862</v>
      </c>
      <c r="N319" s="95">
        <v>-42124884.257069796</v>
      </c>
      <c r="O319" s="95">
        <v>-49630418.827217199</v>
      </c>
      <c r="P319" s="95">
        <v>-54803973.565222099</v>
      </c>
      <c r="Q319" s="95">
        <v>-60989804.540113598</v>
      </c>
      <c r="R319" s="95">
        <v>-66140317.635673098</v>
      </c>
      <c r="S319" s="95">
        <v>-74954520.466943696</v>
      </c>
      <c r="T319" s="95">
        <v>-93380025.411954105</v>
      </c>
      <c r="U319" s="95">
        <v>-61878657.264696799</v>
      </c>
      <c r="V319" s="96">
        <v>-63533902.9268893</v>
      </c>
    </row>
    <row r="320" spans="3:22" x14ac:dyDescent="0.35">
      <c r="C320" s="92" t="str">
        <f t="shared" si="4"/>
        <v>END</v>
      </c>
      <c r="D320" s="92"/>
      <c r="E320" s="92"/>
      <c r="F320" s="92"/>
      <c r="G320" s="92"/>
      <c r="H320" s="92" t="s">
        <v>81</v>
      </c>
      <c r="I320" s="95">
        <v>133553542.646265</v>
      </c>
      <c r="J320" s="95">
        <v>180853487.11749101</v>
      </c>
      <c r="K320" s="95">
        <v>151855091.23232001</v>
      </c>
      <c r="L320" s="95">
        <v>252156547.49039099</v>
      </c>
      <c r="M320" s="95">
        <v>206821021.200037</v>
      </c>
      <c r="N320" s="95">
        <v>263663730.18478599</v>
      </c>
      <c r="O320" s="95">
        <v>381455991.97524601</v>
      </c>
      <c r="P320" s="95">
        <v>303856069.17688501</v>
      </c>
      <c r="Q320" s="95">
        <v>174489126.45528299</v>
      </c>
      <c r="R320" s="95">
        <v>131730860.117263</v>
      </c>
      <c r="S320" s="95">
        <v>89507584.384388894</v>
      </c>
      <c r="T320" s="95">
        <v>40998159.8943545</v>
      </c>
      <c r="U320" s="95">
        <v>96586624.440742105</v>
      </c>
      <c r="V320" s="96">
        <v>107598186.331191</v>
      </c>
    </row>
    <row r="321" spans="3:22" x14ac:dyDescent="0.35">
      <c r="C321" s="92" t="str">
        <f t="shared" si="4"/>
        <v>END</v>
      </c>
      <c r="D321" s="92"/>
      <c r="E321" s="92"/>
      <c r="F321" s="92"/>
      <c r="G321" s="92"/>
      <c r="H321" s="92" t="s">
        <v>82</v>
      </c>
      <c r="I321" s="95">
        <v>-548734.58138768503</v>
      </c>
      <c r="J321" s="95">
        <v>-1418207.85916596</v>
      </c>
      <c r="K321" s="95">
        <v>-922340.31446070306</v>
      </c>
      <c r="L321" s="95">
        <v>-324634.96765928</v>
      </c>
      <c r="M321" s="95">
        <v>-1326043.0165746401</v>
      </c>
      <c r="N321" s="95">
        <v>-333126.58851004898</v>
      </c>
      <c r="O321" s="95">
        <v>-382092.49860935402</v>
      </c>
      <c r="P321" s="95">
        <v>-1132887.4256843899</v>
      </c>
      <c r="Q321" s="95">
        <v>-937413.86272657802</v>
      </c>
      <c r="R321" s="95">
        <v>-1928303.5690722801</v>
      </c>
      <c r="S321" s="95">
        <v>-5803042.9736228297</v>
      </c>
      <c r="T321" s="95">
        <v>-1219173.03356465</v>
      </c>
      <c r="U321" s="95">
        <v>-3186558.02861625</v>
      </c>
      <c r="V321" s="96">
        <v>-43822.110494808701</v>
      </c>
    </row>
    <row r="322" spans="3:22" x14ac:dyDescent="0.35">
      <c r="C322" s="92" t="str">
        <f t="shared" si="4"/>
        <v>END</v>
      </c>
      <c r="D322" s="92"/>
      <c r="E322" s="92"/>
      <c r="F322" s="92"/>
      <c r="G322" s="92"/>
      <c r="H322" s="92" t="s">
        <v>83</v>
      </c>
      <c r="I322" s="95">
        <v>706596197.69375098</v>
      </c>
      <c r="J322" s="95">
        <v>887245936.51154494</v>
      </c>
      <c r="K322" s="95">
        <v>1033066576.42184</v>
      </c>
      <c r="L322" s="95">
        <v>1298075446.2772</v>
      </c>
      <c r="M322" s="95">
        <v>1483157269.1021099</v>
      </c>
      <c r="N322" s="95">
        <v>1746562159.9590499</v>
      </c>
      <c r="O322" s="95">
        <v>2137202562.02075</v>
      </c>
      <c r="P322" s="95">
        <v>2422795952.8663802</v>
      </c>
      <c r="Q322" s="95">
        <v>2594716361.76405</v>
      </c>
      <c r="R322" s="95">
        <v>2344914112.9225998</v>
      </c>
      <c r="S322" s="95">
        <v>2357600974.9690199</v>
      </c>
      <c r="T322" s="95">
        <v>2332617057.3806701</v>
      </c>
      <c r="U322" s="95">
        <v>2409590139.2133298</v>
      </c>
      <c r="V322" s="96">
        <v>2499780671.6055698</v>
      </c>
    </row>
    <row r="323" spans="3:22" x14ac:dyDescent="0.35">
      <c r="C323" s="92" t="str">
        <f t="shared" si="4"/>
        <v>END</v>
      </c>
      <c r="D323" s="92"/>
      <c r="E323" s="92"/>
      <c r="F323" s="92"/>
      <c r="G323" s="92" t="s">
        <v>89</v>
      </c>
      <c r="H323" s="92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6"/>
    </row>
    <row r="324" spans="3:22" x14ac:dyDescent="0.35">
      <c r="C324" s="92" t="str">
        <f t="shared" si="4"/>
        <v>END</v>
      </c>
      <c r="D324" s="92"/>
      <c r="E324" s="92"/>
      <c r="F324" s="92"/>
      <c r="G324" s="92"/>
      <c r="H324" s="92" t="s">
        <v>78</v>
      </c>
      <c r="I324" s="95">
        <v>382001607.42877603</v>
      </c>
      <c r="J324" s="95">
        <v>394345448.456222</v>
      </c>
      <c r="K324" s="95">
        <v>414344106.97726899</v>
      </c>
      <c r="L324" s="95">
        <v>426387810.89128298</v>
      </c>
      <c r="M324" s="95">
        <v>447955145.45772302</v>
      </c>
      <c r="N324" s="95">
        <v>457383418.36782902</v>
      </c>
      <c r="O324" s="95">
        <v>466222493.094868</v>
      </c>
      <c r="P324" s="95">
        <v>475973302.66239601</v>
      </c>
      <c r="Q324" s="95">
        <v>475161843.94881397</v>
      </c>
      <c r="R324" s="95">
        <v>499890149.31866401</v>
      </c>
      <c r="S324" s="95">
        <v>525735875.37201202</v>
      </c>
      <c r="T324" s="95">
        <v>532574915.27517802</v>
      </c>
      <c r="U324" s="95">
        <v>537784925.21424496</v>
      </c>
      <c r="V324" s="96">
        <v>555104938.66884303</v>
      </c>
    </row>
    <row r="325" spans="3:22" x14ac:dyDescent="0.35">
      <c r="C325" s="92" t="str">
        <f t="shared" si="4"/>
        <v>END</v>
      </c>
      <c r="D325" s="92"/>
      <c r="E325" s="92"/>
      <c r="F325" s="92"/>
      <c r="G325" s="92"/>
      <c r="H325" s="92" t="s">
        <v>79</v>
      </c>
      <c r="I325" s="95">
        <v>10194602.126628799</v>
      </c>
      <c r="J325" s="95">
        <v>13953863.763921401</v>
      </c>
      <c r="K325" s="95">
        <v>9664002.4950966202</v>
      </c>
      <c r="L325" s="95">
        <v>18559140.233476099</v>
      </c>
      <c r="M325" s="95">
        <v>8153286.43332732</v>
      </c>
      <c r="N325" s="95">
        <v>13013590.482385799</v>
      </c>
      <c r="O325" s="95">
        <v>15801863.178476</v>
      </c>
      <c r="P325" s="95">
        <v>8390362.9278186299</v>
      </c>
      <c r="Q325" s="95">
        <v>11641465.176745901</v>
      </c>
      <c r="R325" s="95">
        <v>12436880.5265272</v>
      </c>
      <c r="S325" s="95">
        <v>8012803.4621662302</v>
      </c>
      <c r="T325" s="95">
        <v>6800933.4432631899</v>
      </c>
      <c r="U325" s="95">
        <v>10478884.358042</v>
      </c>
      <c r="V325" s="96">
        <v>10636346.0193271</v>
      </c>
    </row>
    <row r="326" spans="3:22" x14ac:dyDescent="0.35">
      <c r="C326" s="92" t="str">
        <f t="shared" si="4"/>
        <v>END</v>
      </c>
      <c r="D326" s="92"/>
      <c r="E326" s="92"/>
      <c r="F326" s="92"/>
      <c r="G326" s="92"/>
      <c r="H326" s="92" t="s">
        <v>80</v>
      </c>
      <c r="I326" s="95">
        <v>-13943950.3462185</v>
      </c>
      <c r="J326" s="95">
        <v>-15390167.8576908</v>
      </c>
      <c r="K326" s="95">
        <v>-18324231.165687799</v>
      </c>
      <c r="L326" s="95">
        <v>-19904388.8940548</v>
      </c>
      <c r="M326" s="95">
        <v>-24292498.8140104</v>
      </c>
      <c r="N326" s="95">
        <v>-24835946.898851901</v>
      </c>
      <c r="O326" s="95">
        <v>-24672658.4957592</v>
      </c>
      <c r="P326" s="95">
        <v>-25398817.180632699</v>
      </c>
      <c r="Q326" s="95">
        <v>-24514141.075314801</v>
      </c>
      <c r="R326" s="95">
        <v>-22335836.715343799</v>
      </c>
      <c r="S326" s="95">
        <v>-23461721.4512158</v>
      </c>
      <c r="T326" s="95">
        <v>-21107429.595723402</v>
      </c>
      <c r="U326" s="95">
        <v>-29140097.549237601</v>
      </c>
      <c r="V326" s="96">
        <v>-30516292.761833601</v>
      </c>
    </row>
    <row r="327" spans="3:22" x14ac:dyDescent="0.35">
      <c r="C327" s="92" t="str">
        <f t="shared" si="4"/>
        <v>END</v>
      </c>
      <c r="D327" s="92"/>
      <c r="E327" s="92"/>
      <c r="F327" s="92"/>
      <c r="G327" s="92"/>
      <c r="H327" s="92" t="s">
        <v>81</v>
      </c>
      <c r="I327" s="95">
        <v>17353229.584576599</v>
      </c>
      <c r="J327" s="95">
        <v>22589549.406529602</v>
      </c>
      <c r="K327" s="95">
        <v>22341150.7126722</v>
      </c>
      <c r="L327" s="95">
        <v>24747359.273293599</v>
      </c>
      <c r="M327" s="95">
        <v>26605340.689109098</v>
      </c>
      <c r="N327" s="95">
        <v>21204022.326547001</v>
      </c>
      <c r="O327" s="95">
        <v>19212734.7131184</v>
      </c>
      <c r="P327" s="95">
        <v>16707512.3227564</v>
      </c>
      <c r="Q327" s="95">
        <v>13761774.344795</v>
      </c>
      <c r="R327" s="95">
        <v>24142842.378841501</v>
      </c>
      <c r="S327" s="95">
        <v>23007497.8501973</v>
      </c>
      <c r="T327" s="95">
        <v>19842927.8144622</v>
      </c>
      <c r="U327" s="95">
        <v>36446718.146796301</v>
      </c>
      <c r="V327" s="96">
        <v>46437694.846092097</v>
      </c>
    </row>
    <row r="328" spans="3:22" x14ac:dyDescent="0.35">
      <c r="C328" s="92" t="str">
        <f t="shared" si="4"/>
        <v>END</v>
      </c>
      <c r="D328" s="92"/>
      <c r="E328" s="92"/>
      <c r="F328" s="92"/>
      <c r="G328" s="92"/>
      <c r="H328" s="92" t="s">
        <v>82</v>
      </c>
      <c r="I328" s="95">
        <v>-1260040.3375407599</v>
      </c>
      <c r="J328" s="95">
        <v>-1154586.7917126301</v>
      </c>
      <c r="K328" s="95">
        <v>-1637218.1280676301</v>
      </c>
      <c r="L328" s="95">
        <v>-1834776.0462742599</v>
      </c>
      <c r="M328" s="95">
        <v>-1037855.39832036</v>
      </c>
      <c r="N328" s="95">
        <v>-542591.18304215698</v>
      </c>
      <c r="O328" s="95">
        <v>-591129.82830721803</v>
      </c>
      <c r="P328" s="95">
        <v>-510516.78352412803</v>
      </c>
      <c r="Q328" s="95">
        <v>-422735.53482294001</v>
      </c>
      <c r="R328" s="95">
        <v>-456107.437191042</v>
      </c>
      <c r="S328" s="95">
        <v>-387161.89677422098</v>
      </c>
      <c r="T328" s="95">
        <v>-326421.72293534997</v>
      </c>
      <c r="U328" s="95">
        <v>-465491.50100215798</v>
      </c>
      <c r="V328" s="96">
        <v>-102550.342602206</v>
      </c>
    </row>
    <row r="329" spans="3:22" x14ac:dyDescent="0.35">
      <c r="C329" s="92" t="str">
        <f t="shared" si="4"/>
        <v>END</v>
      </c>
      <c r="D329" s="92"/>
      <c r="E329" s="92"/>
      <c r="F329" s="92"/>
      <c r="G329" s="92"/>
      <c r="H329" s="92" t="s">
        <v>83</v>
      </c>
      <c r="I329" s="95">
        <v>394345448.456222</v>
      </c>
      <c r="J329" s="95">
        <v>414344106.97726899</v>
      </c>
      <c r="K329" s="95">
        <v>426387810.89128298</v>
      </c>
      <c r="L329" s="95">
        <v>447955145.45772302</v>
      </c>
      <c r="M329" s="95">
        <v>457383418.36782902</v>
      </c>
      <c r="N329" s="95">
        <v>466222493.094868</v>
      </c>
      <c r="O329" s="95">
        <v>475973302.66239601</v>
      </c>
      <c r="P329" s="95">
        <v>475161843.94881397</v>
      </c>
      <c r="Q329" s="95">
        <v>475628206.86021698</v>
      </c>
      <c r="R329" s="95">
        <v>513677928.07149798</v>
      </c>
      <c r="S329" s="95">
        <v>532907293.33638501</v>
      </c>
      <c r="T329" s="95">
        <v>537784925.21424496</v>
      </c>
      <c r="U329" s="95">
        <v>555104938.66884303</v>
      </c>
      <c r="V329" s="96">
        <v>581560136.42982697</v>
      </c>
    </row>
    <row r="330" spans="3:22" x14ac:dyDescent="0.35">
      <c r="C330" s="92" t="str">
        <f t="shared" si="4"/>
        <v>END</v>
      </c>
      <c r="D330" s="92"/>
      <c r="E330" s="92"/>
      <c r="F330" s="92"/>
      <c r="G330" s="92" t="s">
        <v>90</v>
      </c>
      <c r="H330" s="92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6"/>
    </row>
    <row r="331" spans="3:22" x14ac:dyDescent="0.35">
      <c r="C331" s="92" t="str">
        <f t="shared" si="4"/>
        <v>END</v>
      </c>
      <c r="D331" s="92"/>
      <c r="E331" s="92"/>
      <c r="F331" s="92"/>
      <c r="G331" s="92"/>
      <c r="H331" s="92" t="s">
        <v>78</v>
      </c>
      <c r="I331" s="95">
        <v>114941933.521054</v>
      </c>
      <c r="J331" s="95">
        <v>121620744.993485</v>
      </c>
      <c r="K331" s="95">
        <v>122958307.297438</v>
      </c>
      <c r="L331" s="95">
        <v>116447809.075729</v>
      </c>
      <c r="M331" s="95">
        <v>106932798.518638</v>
      </c>
      <c r="N331" s="95">
        <v>70177188.180250302</v>
      </c>
      <c r="O331" s="95">
        <v>73376543.029487699</v>
      </c>
      <c r="P331" s="95">
        <v>64995722.074674003</v>
      </c>
      <c r="Q331" s="95">
        <v>46392659.812863499</v>
      </c>
      <c r="R331" s="95">
        <v>124142491.393976</v>
      </c>
      <c r="S331" s="95">
        <v>125484123.849106</v>
      </c>
      <c r="T331" s="95">
        <v>119697551.364563</v>
      </c>
      <c r="U331" s="95">
        <v>134687702.61407599</v>
      </c>
      <c r="V331" s="96">
        <v>174680278.77008799</v>
      </c>
    </row>
    <row r="332" spans="3:22" x14ac:dyDescent="0.35">
      <c r="C332" s="92" t="str">
        <f t="shared" si="4"/>
        <v>END</v>
      </c>
      <c r="D332" s="92"/>
      <c r="E332" s="92"/>
      <c r="F332" s="92"/>
      <c r="G332" s="92"/>
      <c r="H332" s="92" t="s">
        <v>79</v>
      </c>
      <c r="I332" s="95">
        <v>3067493.0605653198</v>
      </c>
      <c r="J332" s="95">
        <v>4303534.6626908397</v>
      </c>
      <c r="K332" s="95">
        <v>2867832.2401734702</v>
      </c>
      <c r="L332" s="95">
        <v>5068557.6916469196</v>
      </c>
      <c r="M332" s="95">
        <v>1946296.95468476</v>
      </c>
      <c r="N332" s="95">
        <v>1996699.38066854</v>
      </c>
      <c r="O332" s="95">
        <v>2486980.16641078</v>
      </c>
      <c r="P332" s="95">
        <v>1145731.69106703</v>
      </c>
      <c r="Q332" s="95">
        <v>1136620.1654151599</v>
      </c>
      <c r="R332" s="95">
        <v>3088569.2303332202</v>
      </c>
      <c r="S332" s="95">
        <v>1912518.5651702599</v>
      </c>
      <c r="T332" s="95">
        <v>1528526.8922802201</v>
      </c>
      <c r="U332" s="95">
        <v>2624426.2231429801</v>
      </c>
      <c r="V332" s="96">
        <v>3347042.6190165398</v>
      </c>
    </row>
    <row r="333" spans="3:22" x14ac:dyDescent="0.35">
      <c r="C333" s="92" t="str">
        <f t="shared" si="4"/>
        <v>END</v>
      </c>
      <c r="D333" s="92"/>
      <c r="E333" s="92"/>
      <c r="F333" s="92"/>
      <c r="G333" s="92"/>
      <c r="H333" s="92" t="s">
        <v>80</v>
      </c>
      <c r="I333" s="95">
        <v>-43768028.457153603</v>
      </c>
      <c r="J333" s="95">
        <v>-46911425.3409601</v>
      </c>
      <c r="K333" s="95">
        <v>-52582026.990190402</v>
      </c>
      <c r="L333" s="95">
        <v>-55163311.779427201</v>
      </c>
      <c r="M333" s="95">
        <v>-69013320.8220983</v>
      </c>
      <c r="N333" s="95">
        <v>-56461104.796470501</v>
      </c>
      <c r="O333" s="95">
        <v>-55603753.026115999</v>
      </c>
      <c r="P333" s="95">
        <v>-50846524.734846503</v>
      </c>
      <c r="Q333" s="95">
        <v>-45842909.042944796</v>
      </c>
      <c r="R333" s="95">
        <v>-24538919.658319298</v>
      </c>
      <c r="S333" s="95">
        <v>-24422646.502136901</v>
      </c>
      <c r="T333" s="95">
        <v>-4743947.8761454104</v>
      </c>
      <c r="U333" s="95">
        <v>-28265080.692050401</v>
      </c>
      <c r="V333" s="96">
        <v>-29179748.0418141</v>
      </c>
    </row>
    <row r="334" spans="3:22" x14ac:dyDescent="0.35">
      <c r="C334" s="92" t="str">
        <f t="shared" si="4"/>
        <v>END</v>
      </c>
      <c r="D334" s="92"/>
      <c r="E334" s="92"/>
      <c r="F334" s="92"/>
      <c r="G334" s="92"/>
      <c r="H334" s="92" t="s">
        <v>81</v>
      </c>
      <c r="I334" s="95">
        <v>55983643.706343599</v>
      </c>
      <c r="J334" s="95">
        <v>51041997.5426111</v>
      </c>
      <c r="K334" s="95">
        <v>50694237.367253304</v>
      </c>
      <c r="L334" s="95">
        <v>45859677.654277503</v>
      </c>
      <c r="M334" s="95">
        <v>32571037.621986002</v>
      </c>
      <c r="N334" s="95">
        <v>59868849.083730802</v>
      </c>
      <c r="O334" s="95">
        <v>47670714.505717903</v>
      </c>
      <c r="P334" s="95">
        <v>35816790.315927997</v>
      </c>
      <c r="Q334" s="95">
        <v>21944715.894282099</v>
      </c>
      <c r="R334" s="95">
        <v>22568959.7291952</v>
      </c>
      <c r="S334" s="95">
        <v>19790404.470982201</v>
      </c>
      <c r="T334" s="95">
        <v>19366581.089539599</v>
      </c>
      <c r="U334" s="95">
        <v>65809376.536591098</v>
      </c>
      <c r="V334" s="96">
        <v>96921665.888974905</v>
      </c>
    </row>
    <row r="335" spans="3:22" x14ac:dyDescent="0.35">
      <c r="C335" s="92" t="str">
        <f t="shared" si="4"/>
        <v>END</v>
      </c>
      <c r="D335" s="92"/>
      <c r="E335" s="92"/>
      <c r="F335" s="92"/>
      <c r="G335" s="92"/>
      <c r="H335" s="92" t="s">
        <v>82</v>
      </c>
      <c r="I335" s="95">
        <v>-8604296.8373243399</v>
      </c>
      <c r="J335" s="95">
        <v>-7096544.5603888901</v>
      </c>
      <c r="K335" s="95">
        <v>-7490540.8389457799</v>
      </c>
      <c r="L335" s="95">
        <v>-5279934.12358825</v>
      </c>
      <c r="M335" s="95">
        <v>-2259624.0929600699</v>
      </c>
      <c r="N335" s="95">
        <v>-2205088.8186913799</v>
      </c>
      <c r="O335" s="95">
        <v>-2934762.60082633</v>
      </c>
      <c r="P335" s="95">
        <v>-4719059.5339589799</v>
      </c>
      <c r="Q335" s="95">
        <v>-1822653.05585985</v>
      </c>
      <c r="R335" s="95">
        <v>-2165322.5699363602</v>
      </c>
      <c r="S335" s="95">
        <v>-2992146.2135389601</v>
      </c>
      <c r="T335" s="95">
        <v>-1161008.85616219</v>
      </c>
      <c r="U335" s="95">
        <v>-176145.91167101299</v>
      </c>
      <c r="V335" s="96">
        <v>-652941.55873688206</v>
      </c>
    </row>
    <row r="336" spans="3:22" x14ac:dyDescent="0.35">
      <c r="C336" s="92" t="str">
        <f t="shared" si="4"/>
        <v>END</v>
      </c>
      <c r="D336" s="92"/>
      <c r="E336" s="92"/>
      <c r="F336" s="92"/>
      <c r="G336" s="92"/>
      <c r="H336" s="92" t="s">
        <v>83</v>
      </c>
      <c r="I336" s="95">
        <v>121620744.993485</v>
      </c>
      <c r="J336" s="95">
        <v>122958307.297438</v>
      </c>
      <c r="K336" s="95">
        <v>116447809.075729</v>
      </c>
      <c r="L336" s="95">
        <v>106932798.518638</v>
      </c>
      <c r="M336" s="95">
        <v>70177188.180250302</v>
      </c>
      <c r="N336" s="95">
        <v>73376543.029487699</v>
      </c>
      <c r="O336" s="95">
        <v>64995722.074674003</v>
      </c>
      <c r="P336" s="95">
        <v>46392659.812863499</v>
      </c>
      <c r="Q336" s="95">
        <v>21808433.773756001</v>
      </c>
      <c r="R336" s="95">
        <v>123095778.125248</v>
      </c>
      <c r="S336" s="95">
        <v>119772254.16958199</v>
      </c>
      <c r="T336" s="95">
        <v>134687702.61407599</v>
      </c>
      <c r="U336" s="95">
        <v>174680278.77008799</v>
      </c>
      <c r="V336" s="96">
        <v>245116297.67752901</v>
      </c>
    </row>
    <row r="337" spans="3:22" x14ac:dyDescent="0.35">
      <c r="C337" s="92" t="str">
        <f t="shared" si="4"/>
        <v>END</v>
      </c>
      <c r="D337" s="92"/>
      <c r="E337" s="92"/>
      <c r="F337" s="92"/>
      <c r="G337" s="92" t="s">
        <v>91</v>
      </c>
      <c r="H337" s="92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6"/>
    </row>
    <row r="338" spans="3:22" x14ac:dyDescent="0.35">
      <c r="C338" s="92" t="str">
        <f t="shared" si="4"/>
        <v>END</v>
      </c>
      <c r="D338" s="92"/>
      <c r="E338" s="92"/>
      <c r="F338" s="92"/>
      <c r="G338" s="92"/>
      <c r="H338" s="92" t="s">
        <v>78</v>
      </c>
      <c r="I338" s="95">
        <v>110982714.27530099</v>
      </c>
      <c r="J338" s="95">
        <v>142390426.71021399</v>
      </c>
      <c r="K338" s="95">
        <v>151340251.62203801</v>
      </c>
      <c r="L338" s="95">
        <v>171753112.85571501</v>
      </c>
      <c r="M338" s="95">
        <v>193153669.188591</v>
      </c>
      <c r="N338" s="95">
        <v>204772441.71834499</v>
      </c>
      <c r="O338" s="95">
        <v>225157131.52579099</v>
      </c>
      <c r="P338" s="95">
        <v>240143763.83058301</v>
      </c>
      <c r="Q338" s="95">
        <v>242042190.994369</v>
      </c>
      <c r="R338" s="95">
        <v>240549820.02222699</v>
      </c>
      <c r="S338" s="95">
        <v>241286124.70437199</v>
      </c>
      <c r="T338" s="95">
        <v>219160976.120323</v>
      </c>
      <c r="U338" s="95">
        <v>208262767.628822</v>
      </c>
      <c r="V338" s="96">
        <v>206475612.96160799</v>
      </c>
    </row>
    <row r="339" spans="3:22" x14ac:dyDescent="0.35">
      <c r="C339" s="92" t="str">
        <f t="shared" si="4"/>
        <v>END</v>
      </c>
      <c r="D339" s="92"/>
      <c r="E339" s="92"/>
      <c r="F339" s="92"/>
      <c r="G339" s="92"/>
      <c r="H339" s="92" t="s">
        <v>79</v>
      </c>
      <c r="I339" s="95">
        <v>2961832.0786280301</v>
      </c>
      <c r="J339" s="95">
        <v>5038467.2205023197</v>
      </c>
      <c r="K339" s="95">
        <v>3529801.7871029</v>
      </c>
      <c r="L339" s="95">
        <v>7475800.2588352999</v>
      </c>
      <c r="M339" s="95">
        <v>3515613.5754028498</v>
      </c>
      <c r="N339" s="95">
        <v>5826238.1004326399</v>
      </c>
      <c r="O339" s="95">
        <v>7631339.6258741003</v>
      </c>
      <c r="P339" s="95">
        <v>4233206.6149939196</v>
      </c>
      <c r="Q339" s="95">
        <v>5930033.6793620503</v>
      </c>
      <c r="R339" s="95">
        <v>5984693.5899249902</v>
      </c>
      <c r="S339" s="95">
        <v>3677470.7338277102</v>
      </c>
      <c r="T339" s="95">
        <v>2798665.8199716001</v>
      </c>
      <c r="U339" s="95">
        <v>4058056.2149427799</v>
      </c>
      <c r="V339" s="96">
        <v>3956271.88848066</v>
      </c>
    </row>
    <row r="340" spans="3:22" x14ac:dyDescent="0.35">
      <c r="C340" s="92" t="str">
        <f t="shared" si="4"/>
        <v>END</v>
      </c>
      <c r="D340" s="92"/>
      <c r="E340" s="92"/>
      <c r="F340" s="92"/>
      <c r="G340" s="92"/>
      <c r="H340" s="92" t="s">
        <v>80</v>
      </c>
      <c r="I340" s="95">
        <v>-3110120.4294690001</v>
      </c>
      <c r="J340" s="95">
        <v>-4277964.7387265302</v>
      </c>
      <c r="K340" s="95">
        <v>-4197399.3221322503</v>
      </c>
      <c r="L340" s="95">
        <v>-4489189.1555733196</v>
      </c>
      <c r="M340" s="95">
        <v>-5169068.1890645102</v>
      </c>
      <c r="N340" s="95">
        <v>-4861637.6706374502</v>
      </c>
      <c r="O340" s="95">
        <v>-7731984.8725092998</v>
      </c>
      <c r="P340" s="95">
        <v>-8141881.3770338297</v>
      </c>
      <c r="Q340" s="95">
        <v>-5810141.2475467902</v>
      </c>
      <c r="R340" s="95">
        <v>-4821206.7205765098</v>
      </c>
      <c r="S340" s="95">
        <v>-3761241.2026264998</v>
      </c>
      <c r="T340" s="95">
        <v>-8685960.8684339803</v>
      </c>
      <c r="U340" s="95">
        <v>-12412202.5955109</v>
      </c>
      <c r="V340" s="96">
        <v>-12606637.166166499</v>
      </c>
    </row>
    <row r="341" spans="3:22" x14ac:dyDescent="0.35">
      <c r="C341" s="92" t="str">
        <f t="shared" si="4"/>
        <v>END</v>
      </c>
      <c r="D341" s="92"/>
      <c r="E341" s="92"/>
      <c r="F341" s="92"/>
      <c r="G341" s="92"/>
      <c r="H341" s="92" t="s">
        <v>81</v>
      </c>
      <c r="I341" s="95">
        <v>31556000.785754401</v>
      </c>
      <c r="J341" s="95">
        <v>8552891.2316354606</v>
      </c>
      <c r="K341" s="95">
        <v>23370573.329161201</v>
      </c>
      <c r="L341" s="95">
        <v>18668114.070191901</v>
      </c>
      <c r="M341" s="95">
        <v>13272227.143415701</v>
      </c>
      <c r="N341" s="95">
        <v>19420089.3776512</v>
      </c>
      <c r="O341" s="95">
        <v>15087277.5514271</v>
      </c>
      <c r="P341" s="95">
        <v>5807101.9258259302</v>
      </c>
      <c r="Q341" s="95">
        <v>17724478.154007901</v>
      </c>
      <c r="R341" s="95">
        <v>21526502.733605899</v>
      </c>
      <c r="S341" s="95">
        <v>4652315.7067187</v>
      </c>
      <c r="T341" s="95">
        <v>3589859.4917818699</v>
      </c>
      <c r="U341" s="95">
        <v>6566991.7133539198</v>
      </c>
      <c r="V341" s="96">
        <v>3778189.0028928402</v>
      </c>
    </row>
    <row r="342" spans="3:22" x14ac:dyDescent="0.35">
      <c r="C342" s="92" t="str">
        <f t="shared" si="4"/>
        <v>END</v>
      </c>
      <c r="D342" s="92"/>
      <c r="E342" s="92"/>
      <c r="F342" s="92"/>
      <c r="G342" s="92"/>
      <c r="H342" s="92" t="s">
        <v>82</v>
      </c>
      <c r="I342" s="95">
        <v>0</v>
      </c>
      <c r="J342" s="95">
        <v>-363568.80158796301</v>
      </c>
      <c r="K342" s="95">
        <v>-2290114.5604542</v>
      </c>
      <c r="L342" s="95">
        <v>-254168.840578256</v>
      </c>
      <c r="M342" s="95">
        <v>0</v>
      </c>
      <c r="N342" s="95">
        <v>0</v>
      </c>
      <c r="O342" s="95">
        <v>0</v>
      </c>
      <c r="P342" s="95">
        <v>0</v>
      </c>
      <c r="Q342" s="95">
        <v>0</v>
      </c>
      <c r="R342" s="95">
        <v>0</v>
      </c>
      <c r="S342" s="95">
        <v>-26556916.256510802</v>
      </c>
      <c r="T342" s="95">
        <v>-8600772.9348212201</v>
      </c>
      <c r="U342" s="95">
        <v>0</v>
      </c>
      <c r="V342" s="96">
        <v>0</v>
      </c>
    </row>
    <row r="343" spans="3:22" x14ac:dyDescent="0.35">
      <c r="C343" s="92" t="str">
        <f t="shared" si="4"/>
        <v>END</v>
      </c>
      <c r="D343" s="92"/>
      <c r="E343" s="92"/>
      <c r="F343" s="92"/>
      <c r="G343" s="92"/>
      <c r="H343" s="92" t="s">
        <v>83</v>
      </c>
      <c r="I343" s="95">
        <v>142390426.71021399</v>
      </c>
      <c r="J343" s="95">
        <v>151340251.62203801</v>
      </c>
      <c r="K343" s="95">
        <v>171753112.85571501</v>
      </c>
      <c r="L343" s="95">
        <v>193153669.188591</v>
      </c>
      <c r="M343" s="95">
        <v>204772441.71834499</v>
      </c>
      <c r="N343" s="95">
        <v>225157131.52579099</v>
      </c>
      <c r="O343" s="95">
        <v>240143763.83058301</v>
      </c>
      <c r="P343" s="95">
        <v>242042190.994369</v>
      </c>
      <c r="Q343" s="95">
        <v>259886561.58019301</v>
      </c>
      <c r="R343" s="95">
        <v>263239809.62518099</v>
      </c>
      <c r="S343" s="95">
        <v>219297753.685781</v>
      </c>
      <c r="T343" s="95">
        <v>208262767.628822</v>
      </c>
      <c r="U343" s="95">
        <v>206475612.96160799</v>
      </c>
      <c r="V343" s="96">
        <v>201603436.68681499</v>
      </c>
    </row>
    <row r="344" spans="3:22" x14ac:dyDescent="0.35">
      <c r="C344" s="92" t="s">
        <v>63</v>
      </c>
      <c r="D344" s="92"/>
      <c r="E344" s="92"/>
      <c r="F344" s="92"/>
      <c r="G344" s="92"/>
      <c r="H344" s="92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6"/>
    </row>
    <row r="345" spans="3:22" x14ac:dyDescent="0.35">
      <c r="C345" s="92" t="str">
        <f>C344</f>
        <v>ENX</v>
      </c>
      <c r="D345" s="92" t="s">
        <v>74</v>
      </c>
      <c r="E345" s="92"/>
      <c r="F345" s="92"/>
      <c r="G345" s="92"/>
      <c r="H345" s="92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6"/>
    </row>
    <row r="346" spans="3:22" x14ac:dyDescent="0.35">
      <c r="C346" s="92" t="str">
        <f t="shared" ref="C346:C409" si="5">C345</f>
        <v>ENX</v>
      </c>
      <c r="D346" s="92"/>
      <c r="E346" s="92" t="s">
        <v>75</v>
      </c>
      <c r="F346" s="92"/>
      <c r="G346" s="92"/>
      <c r="H346" s="92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6"/>
    </row>
    <row r="347" spans="3:22" x14ac:dyDescent="0.35">
      <c r="C347" s="92" t="str">
        <f t="shared" si="5"/>
        <v>ENX</v>
      </c>
      <c r="D347" s="92"/>
      <c r="E347" s="92"/>
      <c r="F347" s="92" t="s">
        <v>76</v>
      </c>
      <c r="G347" s="92"/>
      <c r="H347" s="92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6"/>
    </row>
    <row r="348" spans="3:22" x14ac:dyDescent="0.35">
      <c r="C348" s="92" t="str">
        <f t="shared" si="5"/>
        <v>ENX</v>
      </c>
      <c r="D348" s="92"/>
      <c r="E348" s="92"/>
      <c r="F348" s="92"/>
      <c r="G348" s="92" t="s">
        <v>77</v>
      </c>
      <c r="H348" s="92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6"/>
    </row>
    <row r="349" spans="3:22" x14ac:dyDescent="0.35">
      <c r="C349" s="92" t="str">
        <f t="shared" si="5"/>
        <v>ENX</v>
      </c>
      <c r="D349" s="92"/>
      <c r="E349" s="92"/>
      <c r="F349" s="92"/>
      <c r="G349" s="92"/>
      <c r="H349" s="92" t="s">
        <v>78</v>
      </c>
      <c r="I349" s="95">
        <v>575597560.23747694</v>
      </c>
      <c r="J349" s="95">
        <v>616355395.18414795</v>
      </c>
      <c r="K349" s="95">
        <v>645233993.75108802</v>
      </c>
      <c r="L349" s="95">
        <v>689025735.55872703</v>
      </c>
      <c r="M349" s="95">
        <v>743900181.08074999</v>
      </c>
      <c r="N349" s="95">
        <v>861599219.42569304</v>
      </c>
      <c r="O349" s="95">
        <v>941662056.52365994</v>
      </c>
      <c r="P349" s="95">
        <v>1025509757.23985</v>
      </c>
      <c r="Q349" s="95">
        <v>1156931587.6484699</v>
      </c>
      <c r="R349" s="95">
        <v>1393964632.68448</v>
      </c>
      <c r="S349" s="95">
        <v>1446511514.10866</v>
      </c>
      <c r="T349" s="95">
        <v>1588012141</v>
      </c>
      <c r="U349" s="95">
        <v>1728434232.2867601</v>
      </c>
      <c r="V349" s="96">
        <v>1888878770</v>
      </c>
    </row>
    <row r="350" spans="3:22" x14ac:dyDescent="0.35">
      <c r="C350" s="92" t="str">
        <f t="shared" si="5"/>
        <v>ENX</v>
      </c>
      <c r="D350" s="92"/>
      <c r="E350" s="92"/>
      <c r="F350" s="92"/>
      <c r="G350" s="92"/>
      <c r="H350" s="92" t="s">
        <v>79</v>
      </c>
      <c r="I350" s="95">
        <v>17152807.295076799</v>
      </c>
      <c r="J350" s="95">
        <v>15039071.6424932</v>
      </c>
      <c r="K350" s="95">
        <v>27357921.335046101</v>
      </c>
      <c r="L350" s="95">
        <v>17018935.668300599</v>
      </c>
      <c r="M350" s="95">
        <v>21498715.233233701</v>
      </c>
      <c r="N350" s="95">
        <v>28691254.006875601</v>
      </c>
      <c r="O350" s="95">
        <v>14878260.493073801</v>
      </c>
      <c r="P350" s="95">
        <v>25637743.930996399</v>
      </c>
      <c r="Q350" s="95">
        <v>33894480.106888697</v>
      </c>
      <c r="R350" s="95">
        <v>18515659.257668499</v>
      </c>
      <c r="S350" s="95">
        <v>24425147.517782301</v>
      </c>
      <c r="T350" s="95">
        <v>23439294</v>
      </c>
      <c r="U350" s="95">
        <v>32997380.798201799</v>
      </c>
      <c r="V350" s="96">
        <v>33699889</v>
      </c>
    </row>
    <row r="351" spans="3:22" x14ac:dyDescent="0.35">
      <c r="C351" s="92" t="str">
        <f t="shared" si="5"/>
        <v>ENX</v>
      </c>
      <c r="D351" s="92"/>
      <c r="E351" s="92"/>
      <c r="F351" s="92"/>
      <c r="G351" s="92"/>
      <c r="H351" s="92" t="s">
        <v>80</v>
      </c>
      <c r="I351" s="95">
        <v>-35197191.293867297</v>
      </c>
      <c r="J351" s="95">
        <v>-37591723.707092002</v>
      </c>
      <c r="K351" s="95">
        <v>-39679765.613255002</v>
      </c>
      <c r="L351" s="95">
        <v>-42662027.722721197</v>
      </c>
      <c r="M351" s="95">
        <v>-45549253.602018699</v>
      </c>
      <c r="N351" s="95">
        <v>-49420798.095991202</v>
      </c>
      <c r="O351" s="95">
        <v>-53380927.7277124</v>
      </c>
      <c r="P351" s="95">
        <v>-56986202.025020398</v>
      </c>
      <c r="Q351" s="95">
        <v>-62130779.1362634</v>
      </c>
      <c r="R351" s="95">
        <v>-48770165.984612003</v>
      </c>
      <c r="S351" s="95">
        <v>-45749300.896423198</v>
      </c>
      <c r="T351" s="95">
        <v>-50563347</v>
      </c>
      <c r="U351" s="95">
        <v>-55620558.541095197</v>
      </c>
      <c r="V351" s="96">
        <v>-61126239</v>
      </c>
    </row>
    <row r="352" spans="3:22" x14ac:dyDescent="0.35">
      <c r="C352" s="92" t="str">
        <f t="shared" si="5"/>
        <v>ENX</v>
      </c>
      <c r="D352" s="92"/>
      <c r="E352" s="92"/>
      <c r="F352" s="92"/>
      <c r="G352" s="92"/>
      <c r="H352" s="92" t="s">
        <v>81</v>
      </c>
      <c r="I352" s="95">
        <v>62067606.790037401</v>
      </c>
      <c r="J352" s="95">
        <v>53061225.095376</v>
      </c>
      <c r="K352" s="95">
        <v>57703318.401397899</v>
      </c>
      <c r="L352" s="95">
        <v>86303768.613940105</v>
      </c>
      <c r="M352" s="95">
        <v>141749576.71372801</v>
      </c>
      <c r="N352" s="95">
        <v>100792381.18708199</v>
      </c>
      <c r="O352" s="95">
        <v>122350367.95083299</v>
      </c>
      <c r="P352" s="95">
        <v>146874100.22213101</v>
      </c>
      <c r="Q352" s="95">
        <v>140747249.30203399</v>
      </c>
      <c r="R352" s="95">
        <v>82801388.151125401</v>
      </c>
      <c r="S352" s="95">
        <v>162824780.38252401</v>
      </c>
      <c r="T352" s="95">
        <v>167546144</v>
      </c>
      <c r="U352" s="95">
        <v>183067715.495967</v>
      </c>
      <c r="V352" s="96">
        <v>165680121</v>
      </c>
    </row>
    <row r="353" spans="3:22" x14ac:dyDescent="0.35">
      <c r="C353" s="92" t="str">
        <f t="shared" si="5"/>
        <v>ENX</v>
      </c>
      <c r="D353" s="92"/>
      <c r="E353" s="92"/>
      <c r="F353" s="92"/>
      <c r="G353" s="92"/>
      <c r="H353" s="92" t="s">
        <v>82</v>
      </c>
      <c r="I353" s="95">
        <v>-3265387.84457521</v>
      </c>
      <c r="J353" s="95">
        <v>-1629974.4638374799</v>
      </c>
      <c r="K353" s="95">
        <v>-1589732.3155499699</v>
      </c>
      <c r="L353" s="95">
        <v>-5786231.0374966599</v>
      </c>
      <c r="M353" s="95">
        <v>0</v>
      </c>
      <c r="N353" s="95">
        <v>0</v>
      </c>
      <c r="O353" s="95">
        <v>0</v>
      </c>
      <c r="P353" s="95">
        <v>0</v>
      </c>
      <c r="Q353" s="95">
        <v>0</v>
      </c>
      <c r="R353" s="95">
        <v>0</v>
      </c>
      <c r="S353" s="95">
        <v>0</v>
      </c>
      <c r="T353" s="95">
        <v>0</v>
      </c>
      <c r="U353" s="95">
        <v>0</v>
      </c>
      <c r="V353" s="96">
        <v>0</v>
      </c>
    </row>
    <row r="354" spans="3:22" x14ac:dyDescent="0.35">
      <c r="C354" s="92" t="str">
        <f t="shared" si="5"/>
        <v>ENX</v>
      </c>
      <c r="D354" s="92"/>
      <c r="E354" s="92"/>
      <c r="F354" s="92"/>
      <c r="G354" s="92"/>
      <c r="H354" s="92" t="s">
        <v>83</v>
      </c>
      <c r="I354" s="95">
        <v>616355395.18414795</v>
      </c>
      <c r="J354" s="95">
        <v>645233993.75108802</v>
      </c>
      <c r="K354" s="95">
        <v>689025735.55872703</v>
      </c>
      <c r="L354" s="95">
        <v>743900181.08074999</v>
      </c>
      <c r="M354" s="95">
        <v>861599219.42569304</v>
      </c>
      <c r="N354" s="95">
        <v>941662056.52365994</v>
      </c>
      <c r="O354" s="95">
        <v>1025509757.23985</v>
      </c>
      <c r="P354" s="95">
        <v>1141035399.36796</v>
      </c>
      <c r="Q354" s="95">
        <v>1269442537.9211299</v>
      </c>
      <c r="R354" s="95">
        <v>1446511514.10866</v>
      </c>
      <c r="S354" s="95">
        <v>1588012141.11254</v>
      </c>
      <c r="T354" s="95">
        <v>1728434232</v>
      </c>
      <c r="U354" s="95">
        <v>1888878770.03984</v>
      </c>
      <c r="V354" s="96">
        <v>2027132541</v>
      </c>
    </row>
    <row r="355" spans="3:22" x14ac:dyDescent="0.35">
      <c r="C355" s="92" t="str">
        <f t="shared" si="5"/>
        <v>ENX</v>
      </c>
      <c r="D355" s="92"/>
      <c r="E355" s="92"/>
      <c r="F355" s="92"/>
      <c r="G355" s="92" t="s">
        <v>84</v>
      </c>
      <c r="H355" s="92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6"/>
    </row>
    <row r="356" spans="3:22" x14ac:dyDescent="0.35">
      <c r="C356" s="92" t="str">
        <f t="shared" si="5"/>
        <v>ENX</v>
      </c>
      <c r="D356" s="92"/>
      <c r="E356" s="92"/>
      <c r="F356" s="92"/>
      <c r="G356" s="92"/>
      <c r="H356" s="92" t="s">
        <v>78</v>
      </c>
      <c r="I356" s="95">
        <v>124440881.86553501</v>
      </c>
      <c r="J356" s="95">
        <v>152904549.761511</v>
      </c>
      <c r="K356" s="95">
        <v>163876037.10820699</v>
      </c>
      <c r="L356" s="95">
        <v>175753989.06328201</v>
      </c>
      <c r="M356" s="95">
        <v>200882292.82673401</v>
      </c>
      <c r="N356" s="95">
        <v>264761134.26553801</v>
      </c>
      <c r="O356" s="95">
        <v>312420907.06739002</v>
      </c>
      <c r="P356" s="95">
        <v>340001420.13218302</v>
      </c>
      <c r="Q356" s="95">
        <v>356982071.08339798</v>
      </c>
      <c r="R356" s="95">
        <v>353428021.07901502</v>
      </c>
      <c r="S356" s="95">
        <v>413526079.61977202</v>
      </c>
      <c r="T356" s="95">
        <v>434155140</v>
      </c>
      <c r="U356" s="95">
        <v>450164267.05741799</v>
      </c>
      <c r="V356" s="96">
        <v>458521188</v>
      </c>
    </row>
    <row r="357" spans="3:22" x14ac:dyDescent="0.35">
      <c r="C357" s="92" t="str">
        <f t="shared" si="5"/>
        <v>ENX</v>
      </c>
      <c r="D357" s="92"/>
      <c r="E357" s="92"/>
      <c r="F357" s="92"/>
      <c r="G357" s="92"/>
      <c r="H357" s="92" t="s">
        <v>79</v>
      </c>
      <c r="I357" s="95">
        <v>3708338.2795929299</v>
      </c>
      <c r="J357" s="95">
        <v>3730871.01418086</v>
      </c>
      <c r="K357" s="95">
        <v>6948343.9733879901</v>
      </c>
      <c r="L357" s="95">
        <v>4341123.5298630698</v>
      </c>
      <c r="M357" s="95">
        <v>5805498.2626926098</v>
      </c>
      <c r="N357" s="95">
        <v>8816545.7710424196</v>
      </c>
      <c r="O357" s="95">
        <v>4936250.3316647699</v>
      </c>
      <c r="P357" s="95">
        <v>8500035.5033045709</v>
      </c>
      <c r="Q357" s="95">
        <v>10458459.113771399</v>
      </c>
      <c r="R357" s="95">
        <v>4694489.84355425</v>
      </c>
      <c r="S357" s="95">
        <v>6982616.7290393198</v>
      </c>
      <c r="T357" s="95">
        <v>6408194</v>
      </c>
      <c r="U357" s="95">
        <v>8594045.0983688701</v>
      </c>
      <c r="V357" s="96">
        <v>8180574</v>
      </c>
    </row>
    <row r="358" spans="3:22" x14ac:dyDescent="0.35">
      <c r="C358" s="92" t="str">
        <f t="shared" si="5"/>
        <v>ENX</v>
      </c>
      <c r="D358" s="92"/>
      <c r="E358" s="92"/>
      <c r="F358" s="92"/>
      <c r="G358" s="92"/>
      <c r="H358" s="92" t="s">
        <v>80</v>
      </c>
      <c r="I358" s="95">
        <v>-6309817.92350893</v>
      </c>
      <c r="J358" s="95">
        <v>-7130785.0012018504</v>
      </c>
      <c r="K358" s="95">
        <v>-7596049.7734174803</v>
      </c>
      <c r="L358" s="95">
        <v>-8176447.8601577096</v>
      </c>
      <c r="M358" s="95">
        <v>-8965600.8692757003</v>
      </c>
      <c r="N358" s="95">
        <v>-10308011.9346442</v>
      </c>
      <c r="O358" s="95">
        <v>-11656100.5124208</v>
      </c>
      <c r="P358" s="95">
        <v>-12529616.283222299</v>
      </c>
      <c r="Q358" s="95">
        <v>-13272266.338566</v>
      </c>
      <c r="R358" s="95">
        <v>-9918215.8178662602</v>
      </c>
      <c r="S358" s="95">
        <v>-11177689.403119201</v>
      </c>
      <c r="T358" s="95">
        <v>-11802401</v>
      </c>
      <c r="U358" s="95">
        <v>-12435064.9949432</v>
      </c>
      <c r="V358" s="96">
        <v>-13030551</v>
      </c>
    </row>
    <row r="359" spans="3:22" x14ac:dyDescent="0.35">
      <c r="C359" s="92" t="str">
        <f t="shared" si="5"/>
        <v>ENX</v>
      </c>
      <c r="D359" s="92"/>
      <c r="E359" s="92"/>
      <c r="F359" s="92"/>
      <c r="G359" s="92"/>
      <c r="H359" s="92" t="s">
        <v>81</v>
      </c>
      <c r="I359" s="95">
        <v>31065147.5398921</v>
      </c>
      <c r="J359" s="95">
        <v>14371401.3337176</v>
      </c>
      <c r="K359" s="95">
        <v>12525657.755104501</v>
      </c>
      <c r="L359" s="95">
        <v>28972248.731648698</v>
      </c>
      <c r="M359" s="95">
        <v>67313116.694534197</v>
      </c>
      <c r="N359" s="95">
        <v>49151238.965453997</v>
      </c>
      <c r="O359" s="95">
        <v>34300363.245548397</v>
      </c>
      <c r="P359" s="95">
        <v>16175654.8280026</v>
      </c>
      <c r="Q359" s="95">
        <v>11211696.462045001</v>
      </c>
      <c r="R359" s="95">
        <v>65321784.515069</v>
      </c>
      <c r="S359" s="95">
        <v>24824133.372199401</v>
      </c>
      <c r="T359" s="95">
        <v>21403334</v>
      </c>
      <c r="U359" s="95">
        <v>12197941.290528901</v>
      </c>
      <c r="V359" s="96">
        <v>37134499</v>
      </c>
    </row>
    <row r="360" spans="3:22" x14ac:dyDescent="0.35">
      <c r="C360" s="92" t="str">
        <f t="shared" si="5"/>
        <v>ENX</v>
      </c>
      <c r="D360" s="92"/>
      <c r="E360" s="92"/>
      <c r="F360" s="92"/>
      <c r="G360" s="92"/>
      <c r="H360" s="92" t="s">
        <v>82</v>
      </c>
      <c r="I360" s="95">
        <v>0</v>
      </c>
      <c r="J360" s="95">
        <v>0</v>
      </c>
      <c r="K360" s="95">
        <v>0</v>
      </c>
      <c r="L360" s="95">
        <v>-8620.6379024715898</v>
      </c>
      <c r="M360" s="95">
        <v>-274172.64914685203</v>
      </c>
      <c r="N360" s="95">
        <v>0</v>
      </c>
      <c r="O360" s="95">
        <v>0</v>
      </c>
      <c r="P360" s="95">
        <v>0</v>
      </c>
      <c r="Q360" s="95">
        <v>0</v>
      </c>
      <c r="R360" s="95">
        <v>0</v>
      </c>
      <c r="S360" s="95">
        <v>0</v>
      </c>
      <c r="T360" s="95">
        <v>0</v>
      </c>
      <c r="U360" s="95">
        <v>0</v>
      </c>
      <c r="V360" s="96">
        <v>0</v>
      </c>
    </row>
    <row r="361" spans="3:22" x14ac:dyDescent="0.35">
      <c r="C361" s="92" t="str">
        <f t="shared" si="5"/>
        <v>ENX</v>
      </c>
      <c r="D361" s="92"/>
      <c r="E361" s="92"/>
      <c r="F361" s="92"/>
      <c r="G361" s="92"/>
      <c r="H361" s="92" t="s">
        <v>83</v>
      </c>
      <c r="I361" s="95">
        <v>152904549.761511</v>
      </c>
      <c r="J361" s="95">
        <v>163876037.10820699</v>
      </c>
      <c r="K361" s="95">
        <v>175753989.06328201</v>
      </c>
      <c r="L361" s="95">
        <v>200882292.82673401</v>
      </c>
      <c r="M361" s="95">
        <v>264761134.26553801</v>
      </c>
      <c r="N361" s="95">
        <v>312420907.06739002</v>
      </c>
      <c r="O361" s="95">
        <v>340001420.13218302</v>
      </c>
      <c r="P361" s="95">
        <v>352147494.18026799</v>
      </c>
      <c r="Q361" s="95">
        <v>365379960.32064801</v>
      </c>
      <c r="R361" s="95">
        <v>413526079.61977202</v>
      </c>
      <c r="S361" s="95">
        <v>434155140.31789201</v>
      </c>
      <c r="T361" s="95">
        <v>450164267</v>
      </c>
      <c r="U361" s="95">
        <v>458521188.45137298</v>
      </c>
      <c r="V361" s="96">
        <v>490805710</v>
      </c>
    </row>
    <row r="362" spans="3:22" x14ac:dyDescent="0.35">
      <c r="C362" s="92" t="str">
        <f t="shared" si="5"/>
        <v>ENX</v>
      </c>
      <c r="D362" s="92"/>
      <c r="E362" s="92"/>
      <c r="F362" s="92"/>
      <c r="G362" s="92" t="s">
        <v>85</v>
      </c>
      <c r="H362" s="92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6"/>
    </row>
    <row r="363" spans="3:22" x14ac:dyDescent="0.35">
      <c r="C363" s="92" t="str">
        <f t="shared" si="5"/>
        <v>ENX</v>
      </c>
      <c r="D363" s="92"/>
      <c r="E363" s="92"/>
      <c r="F363" s="92"/>
      <c r="G363" s="92"/>
      <c r="H363" s="92" t="s">
        <v>78</v>
      </c>
      <c r="I363" s="95">
        <v>69280536</v>
      </c>
      <c r="J363" s="95">
        <v>71659538.978612199</v>
      </c>
      <c r="K363" s="95">
        <v>74998814.563708395</v>
      </c>
      <c r="L363" s="95">
        <v>80839301.500734195</v>
      </c>
      <c r="M363" s="95">
        <v>93751459.418795004</v>
      </c>
      <c r="N363" s="95">
        <v>105476639.78414799</v>
      </c>
      <c r="O363" s="95">
        <v>113328689.640935</v>
      </c>
      <c r="P363" s="95">
        <v>128586075.646598</v>
      </c>
      <c r="Q363" s="95">
        <v>137694855.43280399</v>
      </c>
      <c r="R363" s="95">
        <v>136685485.33683601</v>
      </c>
      <c r="S363" s="95">
        <v>153541056.05270001</v>
      </c>
      <c r="T363" s="95">
        <v>157739248</v>
      </c>
      <c r="U363" s="95">
        <v>161853731.77153599</v>
      </c>
      <c r="V363" s="96">
        <v>165388502</v>
      </c>
    </row>
    <row r="364" spans="3:22" x14ac:dyDescent="0.35">
      <c r="C364" s="92" t="str">
        <f t="shared" si="5"/>
        <v>ENX</v>
      </c>
      <c r="D364" s="92"/>
      <c r="E364" s="92"/>
      <c r="F364" s="92"/>
      <c r="G364" s="92"/>
      <c r="H364" s="92" t="s">
        <v>79</v>
      </c>
      <c r="I364" s="95">
        <v>2064559.9728000001</v>
      </c>
      <c r="J364" s="95">
        <v>1748492.75107814</v>
      </c>
      <c r="K364" s="95">
        <v>3179949.7375012399</v>
      </c>
      <c r="L364" s="95">
        <v>1996730.74706814</v>
      </c>
      <c r="M364" s="95">
        <v>2709417.17720317</v>
      </c>
      <c r="N364" s="95">
        <v>3512372.1048121401</v>
      </c>
      <c r="O364" s="95">
        <v>1790593.29632677</v>
      </c>
      <c r="P364" s="95">
        <v>3214651.8911649399</v>
      </c>
      <c r="Q364" s="95">
        <v>4034028.9677579398</v>
      </c>
      <c r="R364" s="95">
        <v>1815556.7312293099</v>
      </c>
      <c r="S364" s="95">
        <v>2592625.7119592899</v>
      </c>
      <c r="T364" s="95">
        <v>2328255</v>
      </c>
      <c r="U364" s="95">
        <v>3089934.8792747799</v>
      </c>
      <c r="V364" s="96">
        <v>2950732</v>
      </c>
    </row>
    <row r="365" spans="3:22" x14ac:dyDescent="0.35">
      <c r="C365" s="92" t="str">
        <f t="shared" si="5"/>
        <v>ENX</v>
      </c>
      <c r="D365" s="92"/>
      <c r="E365" s="92"/>
      <c r="F365" s="92"/>
      <c r="G365" s="92"/>
      <c r="H365" s="92" t="s">
        <v>81</v>
      </c>
      <c r="I365" s="95">
        <v>314443.00581215997</v>
      </c>
      <c r="J365" s="95">
        <v>1590782.8340181301</v>
      </c>
      <c r="K365" s="95">
        <v>2660537.19952458</v>
      </c>
      <c r="L365" s="95">
        <v>10915427.1709926</v>
      </c>
      <c r="M365" s="95">
        <v>9015763.1881501302</v>
      </c>
      <c r="N365" s="95">
        <v>4339677.7519745799</v>
      </c>
      <c r="O365" s="95">
        <v>13466792.709335901</v>
      </c>
      <c r="P365" s="95">
        <v>5894127.8950416204</v>
      </c>
      <c r="Q365" s="95">
        <v>4226214.5061420696</v>
      </c>
      <c r="R365" s="95">
        <v>15041489.1986122</v>
      </c>
      <c r="S365" s="95">
        <v>1605566.5798021201</v>
      </c>
      <c r="T365" s="95">
        <v>1786229</v>
      </c>
      <c r="U365" s="95">
        <v>444835.18298465101</v>
      </c>
      <c r="V365" s="96">
        <v>10048930</v>
      </c>
    </row>
    <row r="366" spans="3:22" x14ac:dyDescent="0.35">
      <c r="C366" s="92" t="str">
        <f t="shared" si="5"/>
        <v>ENX</v>
      </c>
      <c r="D366" s="92"/>
      <c r="E366" s="92"/>
      <c r="F366" s="92"/>
      <c r="G366" s="92"/>
      <c r="H366" s="92" t="s">
        <v>82</v>
      </c>
      <c r="I366" s="95">
        <v>0</v>
      </c>
      <c r="J366" s="95">
        <v>0</v>
      </c>
      <c r="K366" s="95">
        <v>0</v>
      </c>
      <c r="L366" s="95">
        <v>0</v>
      </c>
      <c r="M366" s="95">
        <v>0</v>
      </c>
      <c r="N366" s="95">
        <v>0</v>
      </c>
      <c r="O366" s="95">
        <v>0</v>
      </c>
      <c r="P366" s="95">
        <v>0</v>
      </c>
      <c r="Q366" s="95">
        <v>0</v>
      </c>
      <c r="R366" s="95">
        <v>0</v>
      </c>
      <c r="S366" s="95">
        <v>0</v>
      </c>
      <c r="T366" s="95">
        <v>0</v>
      </c>
      <c r="U366" s="95">
        <v>0</v>
      </c>
      <c r="V366" s="96">
        <v>0</v>
      </c>
    </row>
    <row r="367" spans="3:22" x14ac:dyDescent="0.35">
      <c r="C367" s="92" t="str">
        <f t="shared" si="5"/>
        <v>ENX</v>
      </c>
      <c r="D367" s="92"/>
      <c r="E367" s="92"/>
      <c r="F367" s="92"/>
      <c r="G367" s="92"/>
      <c r="H367" s="92" t="s">
        <v>83</v>
      </c>
      <c r="I367" s="95">
        <v>71659538.978612199</v>
      </c>
      <c r="J367" s="95">
        <v>74998814.563708395</v>
      </c>
      <c r="K367" s="95">
        <v>80839301.500734195</v>
      </c>
      <c r="L367" s="95">
        <v>93751459.418795004</v>
      </c>
      <c r="M367" s="95">
        <v>105476639.78414799</v>
      </c>
      <c r="N367" s="95">
        <v>113328689.640935</v>
      </c>
      <c r="O367" s="95">
        <v>128586075.646598</v>
      </c>
      <c r="P367" s="95">
        <v>137694855.43280399</v>
      </c>
      <c r="Q367" s="95">
        <v>145955098.90670401</v>
      </c>
      <c r="R367" s="95">
        <v>153542531.26667699</v>
      </c>
      <c r="S367" s="95">
        <v>157739248.34446099</v>
      </c>
      <c r="T367" s="95">
        <v>161853732</v>
      </c>
      <c r="U367" s="95">
        <v>165388501.83379599</v>
      </c>
      <c r="V367" s="96">
        <v>178388164</v>
      </c>
    </row>
    <row r="368" spans="3:22" x14ac:dyDescent="0.35">
      <c r="C368" s="92" t="str">
        <f t="shared" si="5"/>
        <v>ENX</v>
      </c>
      <c r="D368" s="92"/>
      <c r="E368" s="92"/>
      <c r="F368" s="92"/>
      <c r="G368" s="92" t="s">
        <v>86</v>
      </c>
      <c r="H368" s="92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6"/>
    </row>
    <row r="369" spans="3:22" x14ac:dyDescent="0.35">
      <c r="C369" s="92" t="str">
        <f t="shared" si="5"/>
        <v>ENX</v>
      </c>
      <c r="D369" s="92"/>
      <c r="E369" s="92"/>
      <c r="F369" s="92"/>
      <c r="G369" s="92"/>
      <c r="H369" s="92" t="s">
        <v>78</v>
      </c>
      <c r="I369" s="95">
        <v>197271442.45253599</v>
      </c>
      <c r="J369" s="95">
        <v>233807393.54306501</v>
      </c>
      <c r="K369" s="95">
        <v>275753134.43213898</v>
      </c>
      <c r="L369" s="95">
        <v>311990940.65585399</v>
      </c>
      <c r="M369" s="95">
        <v>363688592.19632602</v>
      </c>
      <c r="N369" s="95">
        <v>443720821.45744598</v>
      </c>
      <c r="O369" s="95">
        <v>494929245.49421698</v>
      </c>
      <c r="P369" s="95">
        <v>526744543.87751198</v>
      </c>
      <c r="Q369" s="95">
        <v>569683054.14032197</v>
      </c>
      <c r="R369" s="95">
        <v>605864434.22050405</v>
      </c>
      <c r="S369" s="95">
        <v>634015535.22038102</v>
      </c>
      <c r="T369" s="95">
        <v>643354308</v>
      </c>
      <c r="U369" s="95">
        <v>641014265.28665602</v>
      </c>
      <c r="V369" s="96">
        <v>637008500</v>
      </c>
    </row>
    <row r="370" spans="3:22" x14ac:dyDescent="0.35">
      <c r="C370" s="92" t="str">
        <f t="shared" si="5"/>
        <v>ENX</v>
      </c>
      <c r="D370" s="92"/>
      <c r="E370" s="92"/>
      <c r="F370" s="92"/>
      <c r="G370" s="92"/>
      <c r="H370" s="92" t="s">
        <v>79</v>
      </c>
      <c r="I370" s="95">
        <v>5878688.9850855703</v>
      </c>
      <c r="J370" s="95">
        <v>5704900.4024507804</v>
      </c>
      <c r="K370" s="95">
        <v>11691932.899922701</v>
      </c>
      <c r="L370" s="95">
        <v>7706176.2341995798</v>
      </c>
      <c r="M370" s="95">
        <v>10510600.3144738</v>
      </c>
      <c r="N370" s="95">
        <v>14775903.354533</v>
      </c>
      <c r="O370" s="95">
        <v>7819882.0788086401</v>
      </c>
      <c r="P370" s="95">
        <v>13168613.5969378</v>
      </c>
      <c r="Q370" s="95">
        <v>16689933.226767199</v>
      </c>
      <c r="R370" s="95">
        <v>8047535.1793994298</v>
      </c>
      <c r="S370" s="95">
        <v>10705703.221357301</v>
      </c>
      <c r="T370" s="95">
        <v>9496005</v>
      </c>
      <c r="U370" s="95">
        <v>12237545.064563399</v>
      </c>
      <c r="V370" s="96">
        <v>11365004</v>
      </c>
    </row>
    <row r="371" spans="3:22" x14ac:dyDescent="0.35">
      <c r="C371" s="92" t="str">
        <f t="shared" si="5"/>
        <v>ENX</v>
      </c>
      <c r="D371" s="92"/>
      <c r="E371" s="92"/>
      <c r="F371" s="92"/>
      <c r="G371" s="92"/>
      <c r="H371" s="92" t="s">
        <v>80</v>
      </c>
      <c r="I371" s="95">
        <v>-11241431.9604926</v>
      </c>
      <c r="J371" s="95">
        <v>-12535254.969562</v>
      </c>
      <c r="K371" s="95">
        <v>-13951475.906048501</v>
      </c>
      <c r="L371" s="95">
        <v>-15434788.191958001</v>
      </c>
      <c r="M371" s="95">
        <v>-17169229.5093357</v>
      </c>
      <c r="N371" s="95">
        <v>-19294656.474811401</v>
      </c>
      <c r="O371" s="95">
        <v>-21216788.3611199</v>
      </c>
      <c r="P371" s="95">
        <v>-22572603.783877201</v>
      </c>
      <c r="Q371" s="95">
        <v>-24344780.454057202</v>
      </c>
      <c r="R371" s="95">
        <v>-19017921.795794498</v>
      </c>
      <c r="S371" s="95">
        <v>-19594364.629882898</v>
      </c>
      <c r="T371" s="95">
        <v>-20736792</v>
      </c>
      <c r="U371" s="95">
        <v>-21771092.669093601</v>
      </c>
      <c r="V371" s="96">
        <v>-22743346</v>
      </c>
    </row>
    <row r="372" spans="3:22" x14ac:dyDescent="0.35">
      <c r="C372" s="92" t="str">
        <f t="shared" si="5"/>
        <v>ENX</v>
      </c>
      <c r="D372" s="92"/>
      <c r="E372" s="92"/>
      <c r="F372" s="92"/>
      <c r="G372" s="92"/>
      <c r="H372" s="92" t="s">
        <v>81</v>
      </c>
      <c r="I372" s="95">
        <v>41907466.136862099</v>
      </c>
      <c r="J372" s="95">
        <v>48780807.482480399</v>
      </c>
      <c r="K372" s="95">
        <v>38503672.254171997</v>
      </c>
      <c r="L372" s="95">
        <v>59845402.737102397</v>
      </c>
      <c r="M372" s="95">
        <v>86690858.455982193</v>
      </c>
      <c r="N372" s="95">
        <v>55727177.157049701</v>
      </c>
      <c r="O372" s="95">
        <v>45212204.665605597</v>
      </c>
      <c r="P372" s="95">
        <v>38167446.794673897</v>
      </c>
      <c r="Q372" s="95">
        <v>28676627.431314699</v>
      </c>
      <c r="R372" s="95">
        <v>39121487.6162716</v>
      </c>
      <c r="S372" s="95">
        <v>18227433.892236602</v>
      </c>
      <c r="T372" s="95">
        <v>8900745</v>
      </c>
      <c r="U372" s="95">
        <v>5527782.8138309401</v>
      </c>
      <c r="V372" s="96">
        <v>8140185</v>
      </c>
    </row>
    <row r="373" spans="3:22" x14ac:dyDescent="0.35">
      <c r="C373" s="92" t="str">
        <f t="shared" si="5"/>
        <v>ENX</v>
      </c>
      <c r="D373" s="92"/>
      <c r="E373" s="92"/>
      <c r="F373" s="92"/>
      <c r="G373" s="92"/>
      <c r="H373" s="92" t="s">
        <v>82</v>
      </c>
      <c r="I373" s="95">
        <v>-8772.0709259082305</v>
      </c>
      <c r="J373" s="95">
        <v>-4712.0262949020098</v>
      </c>
      <c r="K373" s="95">
        <v>-6323.0243318002003</v>
      </c>
      <c r="L373" s="95">
        <v>-419139.23887155799</v>
      </c>
      <c r="M373" s="95">
        <v>0</v>
      </c>
      <c r="N373" s="95">
        <v>0</v>
      </c>
      <c r="O373" s="95">
        <v>0</v>
      </c>
      <c r="P373" s="95">
        <v>0</v>
      </c>
      <c r="Q373" s="95">
        <v>0</v>
      </c>
      <c r="R373" s="95">
        <v>0</v>
      </c>
      <c r="S373" s="95">
        <v>0</v>
      </c>
      <c r="T373" s="95">
        <v>0</v>
      </c>
      <c r="U373" s="95">
        <v>0</v>
      </c>
      <c r="V373" s="96">
        <v>0</v>
      </c>
    </row>
    <row r="374" spans="3:22" x14ac:dyDescent="0.35">
      <c r="C374" s="92" t="str">
        <f t="shared" si="5"/>
        <v>ENX</v>
      </c>
      <c r="D374" s="92"/>
      <c r="E374" s="92"/>
      <c r="F374" s="92"/>
      <c r="G374" s="92"/>
      <c r="H374" s="92" t="s">
        <v>83</v>
      </c>
      <c r="I374" s="95">
        <v>233807393.54306501</v>
      </c>
      <c r="J374" s="95">
        <v>275753134.43213898</v>
      </c>
      <c r="K374" s="95">
        <v>311990940.65585399</v>
      </c>
      <c r="L374" s="95">
        <v>363688592.19632602</v>
      </c>
      <c r="M374" s="95">
        <v>443720821.45744598</v>
      </c>
      <c r="N374" s="95">
        <v>494929245.49421698</v>
      </c>
      <c r="O374" s="95">
        <v>526744543.87751198</v>
      </c>
      <c r="P374" s="95">
        <v>555508000.48524594</v>
      </c>
      <c r="Q374" s="95">
        <v>590704834.34434605</v>
      </c>
      <c r="R374" s="95">
        <v>634015535.22037995</v>
      </c>
      <c r="S374" s="95">
        <v>643354307.70409203</v>
      </c>
      <c r="T374" s="95">
        <v>641014266</v>
      </c>
      <c r="U374" s="95">
        <v>637008500.49595702</v>
      </c>
      <c r="V374" s="96">
        <v>633770343</v>
      </c>
    </row>
    <row r="375" spans="3:22" x14ac:dyDescent="0.35">
      <c r="C375" s="92" t="str">
        <f t="shared" si="5"/>
        <v>ENX</v>
      </c>
      <c r="D375" s="92"/>
      <c r="E375" s="92"/>
      <c r="F375" s="92"/>
      <c r="G375" s="92" t="s">
        <v>87</v>
      </c>
      <c r="H375" s="92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6"/>
    </row>
    <row r="376" spans="3:22" x14ac:dyDescent="0.35">
      <c r="C376" s="92" t="str">
        <f t="shared" si="5"/>
        <v>ENX</v>
      </c>
      <c r="D376" s="92"/>
      <c r="E376" s="92"/>
      <c r="F376" s="92"/>
      <c r="G376" s="92"/>
      <c r="H376" s="92" t="s">
        <v>78</v>
      </c>
      <c r="I376" s="95">
        <v>806710654.66577399</v>
      </c>
      <c r="J376" s="95">
        <v>897599316.62276995</v>
      </c>
      <c r="K376" s="95">
        <v>990679194.029423</v>
      </c>
      <c r="L376" s="95">
        <v>1075407369.4160099</v>
      </c>
      <c r="M376" s="95">
        <v>1145929029.2334599</v>
      </c>
      <c r="N376" s="95">
        <v>1284665185.99209</v>
      </c>
      <c r="O376" s="95">
        <v>1393557911.18958</v>
      </c>
      <c r="P376" s="95">
        <v>1462303497.8318</v>
      </c>
      <c r="Q376" s="95">
        <v>1664045633.7211001</v>
      </c>
      <c r="R376" s="95">
        <v>1725657764.2040601</v>
      </c>
      <c r="S376" s="95">
        <v>1841621085.9635601</v>
      </c>
      <c r="T376" s="95">
        <v>1857804057</v>
      </c>
      <c r="U376" s="95">
        <v>1859747621.0878301</v>
      </c>
      <c r="V376" s="96">
        <v>1872456254</v>
      </c>
    </row>
    <row r="377" spans="3:22" x14ac:dyDescent="0.35">
      <c r="C377" s="92" t="str">
        <f t="shared" si="5"/>
        <v>ENX</v>
      </c>
      <c r="D377" s="92"/>
      <c r="E377" s="92"/>
      <c r="F377" s="92"/>
      <c r="G377" s="92"/>
      <c r="H377" s="92" t="s">
        <v>79</v>
      </c>
      <c r="I377" s="95">
        <v>24039977.509040099</v>
      </c>
      <c r="J377" s="95">
        <v>21901423.325595599</v>
      </c>
      <c r="K377" s="95">
        <v>42004797.826847501</v>
      </c>
      <c r="L377" s="95">
        <v>26562562.024575401</v>
      </c>
      <c r="M377" s="95">
        <v>33117348.944846999</v>
      </c>
      <c r="N377" s="95">
        <v>42779350.693536498</v>
      </c>
      <c r="O377" s="95">
        <v>22018214.996795401</v>
      </c>
      <c r="P377" s="95">
        <v>36557587.445795096</v>
      </c>
      <c r="Q377" s="95">
        <v>48751336.925422899</v>
      </c>
      <c r="R377" s="95">
        <v>22921450.378421798</v>
      </c>
      <c r="S377" s="95">
        <v>31096791.3202102</v>
      </c>
      <c r="T377" s="95">
        <v>27421462</v>
      </c>
      <c r="U377" s="95">
        <v>35504272.766222201</v>
      </c>
      <c r="V377" s="96">
        <v>33406891</v>
      </c>
    </row>
    <row r="378" spans="3:22" x14ac:dyDescent="0.35">
      <c r="C378" s="92" t="str">
        <f t="shared" si="5"/>
        <v>ENX</v>
      </c>
      <c r="D378" s="92"/>
      <c r="E378" s="92"/>
      <c r="F378" s="92"/>
      <c r="G378" s="92"/>
      <c r="H378" s="92" t="s">
        <v>80</v>
      </c>
      <c r="I378" s="95">
        <v>-18284768.5573643</v>
      </c>
      <c r="J378" s="95">
        <v>-20290828.4921217</v>
      </c>
      <c r="K378" s="95">
        <v>-22347610.258462202</v>
      </c>
      <c r="L378" s="95">
        <v>-24425648.895115901</v>
      </c>
      <c r="M378" s="95">
        <v>-26196859.921678402</v>
      </c>
      <c r="N378" s="95">
        <v>-29104073.531558499</v>
      </c>
      <c r="O378" s="95">
        <v>-31713042.331077699</v>
      </c>
      <c r="P378" s="95">
        <v>-33542104.608530901</v>
      </c>
      <c r="Q378" s="95">
        <v>-37807333.151659198</v>
      </c>
      <c r="R378" s="95">
        <v>-38159150.406831302</v>
      </c>
      <c r="S378" s="95">
        <v>-39758692.122716501</v>
      </c>
      <c r="T378" s="95">
        <v>-41256108</v>
      </c>
      <c r="U378" s="95">
        <v>-42619476.2228444</v>
      </c>
      <c r="V378" s="96">
        <v>-44279618</v>
      </c>
    </row>
    <row r="379" spans="3:22" x14ac:dyDescent="0.35">
      <c r="C379" s="92" t="str">
        <f t="shared" si="5"/>
        <v>ENX</v>
      </c>
      <c r="D379" s="92"/>
      <c r="E379" s="92"/>
      <c r="F379" s="92"/>
      <c r="G379" s="92"/>
      <c r="H379" s="92" t="s">
        <v>81</v>
      </c>
      <c r="I379" s="95">
        <v>85133453.005320907</v>
      </c>
      <c r="J379" s="95">
        <v>91469282.5731792</v>
      </c>
      <c r="K379" s="95">
        <v>65070987.8182014</v>
      </c>
      <c r="L379" s="95">
        <v>68755645.634839803</v>
      </c>
      <c r="M379" s="95">
        <v>131815667.735457</v>
      </c>
      <c r="N379" s="95">
        <v>95217448.035518795</v>
      </c>
      <c r="O379" s="95">
        <v>78441468.8437462</v>
      </c>
      <c r="P379" s="95">
        <v>123022016.563208</v>
      </c>
      <c r="Q379" s="95">
        <v>81051049.874223605</v>
      </c>
      <c r="R379" s="95">
        <v>131201021.787912</v>
      </c>
      <c r="S379" s="95">
        <v>24868500.214066099</v>
      </c>
      <c r="T379" s="95">
        <v>15778210</v>
      </c>
      <c r="U379" s="95">
        <v>19823836.337396499</v>
      </c>
      <c r="V379" s="96">
        <v>10780780</v>
      </c>
    </row>
    <row r="380" spans="3:22" x14ac:dyDescent="0.35">
      <c r="C380" s="92" t="str">
        <f t="shared" si="5"/>
        <v>ENX</v>
      </c>
      <c r="D380" s="92"/>
      <c r="E380" s="92"/>
      <c r="F380" s="92"/>
      <c r="G380" s="92"/>
      <c r="H380" s="92" t="s">
        <v>82</v>
      </c>
      <c r="I380" s="95">
        <v>0</v>
      </c>
      <c r="J380" s="95">
        <v>0</v>
      </c>
      <c r="K380" s="95">
        <v>0</v>
      </c>
      <c r="L380" s="95">
        <v>-370898.94684913801</v>
      </c>
      <c r="M380" s="95">
        <v>0</v>
      </c>
      <c r="N380" s="95">
        <v>0</v>
      </c>
      <c r="O380" s="95">
        <v>-1054.86724291164</v>
      </c>
      <c r="P380" s="95">
        <v>0</v>
      </c>
      <c r="Q380" s="95">
        <v>-875277.12462089502</v>
      </c>
      <c r="R380" s="95">
        <v>0</v>
      </c>
      <c r="S380" s="95">
        <v>-23627.9908293472</v>
      </c>
      <c r="T380" s="95">
        <v>0</v>
      </c>
      <c r="U380" s="95">
        <v>0</v>
      </c>
      <c r="V380" s="96">
        <v>0</v>
      </c>
    </row>
    <row r="381" spans="3:22" x14ac:dyDescent="0.35">
      <c r="C381" s="92" t="str">
        <f t="shared" si="5"/>
        <v>ENX</v>
      </c>
      <c r="D381" s="92"/>
      <c r="E381" s="92"/>
      <c r="F381" s="92"/>
      <c r="G381" s="92"/>
      <c r="H381" s="92" t="s">
        <v>83</v>
      </c>
      <c r="I381" s="95">
        <v>897599316.62276995</v>
      </c>
      <c r="J381" s="95">
        <v>990679194.029423</v>
      </c>
      <c r="K381" s="95">
        <v>1075407369.4160099</v>
      </c>
      <c r="L381" s="95">
        <v>1145929029.2334599</v>
      </c>
      <c r="M381" s="95">
        <v>1284665185.99209</v>
      </c>
      <c r="N381" s="95">
        <v>1393557911.18958</v>
      </c>
      <c r="O381" s="95">
        <v>1462303497.8318</v>
      </c>
      <c r="P381" s="95">
        <v>1588340997.23228</v>
      </c>
      <c r="Q381" s="95">
        <v>1755165410.2444699</v>
      </c>
      <c r="R381" s="95">
        <v>1841621085.9635601</v>
      </c>
      <c r="S381" s="95">
        <v>1857804057.38429</v>
      </c>
      <c r="T381" s="95">
        <v>1859747621</v>
      </c>
      <c r="U381" s="95">
        <v>1872456253.96861</v>
      </c>
      <c r="V381" s="96">
        <v>1872364307</v>
      </c>
    </row>
    <row r="382" spans="3:22" x14ac:dyDescent="0.35">
      <c r="C382" s="92" t="str">
        <f t="shared" si="5"/>
        <v>ENX</v>
      </c>
      <c r="D382" s="92"/>
      <c r="E382" s="92"/>
      <c r="F382" s="92"/>
      <c r="G382" s="92" t="s">
        <v>88</v>
      </c>
      <c r="H382" s="92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6"/>
    </row>
    <row r="383" spans="3:22" x14ac:dyDescent="0.35">
      <c r="C383" s="92" t="str">
        <f t="shared" si="5"/>
        <v>ENX</v>
      </c>
      <c r="D383" s="92"/>
      <c r="E383" s="92"/>
      <c r="F383" s="92"/>
      <c r="G383" s="92"/>
      <c r="H383" s="92" t="s">
        <v>78</v>
      </c>
      <c r="I383" s="95">
        <v>993070695.57390797</v>
      </c>
      <c r="J383" s="95">
        <v>1136103110.4070799</v>
      </c>
      <c r="K383" s="95">
        <v>1270940839.1317201</v>
      </c>
      <c r="L383" s="95">
        <v>1428922933.7999001</v>
      </c>
      <c r="M383" s="95">
        <v>1625348311.7720301</v>
      </c>
      <c r="N383" s="95">
        <v>1905550809.3927901</v>
      </c>
      <c r="O383" s="95">
        <v>2134361616.6058099</v>
      </c>
      <c r="P383" s="95">
        <v>2336185225.4254498</v>
      </c>
      <c r="Q383" s="95">
        <v>2536927449.9184899</v>
      </c>
      <c r="R383" s="95">
        <v>2756223770.8738399</v>
      </c>
      <c r="S383" s="95">
        <v>2722544630.8249302</v>
      </c>
      <c r="T383" s="95">
        <v>2788837502</v>
      </c>
      <c r="U383" s="95">
        <v>2825506037.6082902</v>
      </c>
      <c r="V383" s="96">
        <v>2888307612</v>
      </c>
    </row>
    <row r="384" spans="3:22" x14ac:dyDescent="0.35">
      <c r="C384" s="92" t="str">
        <f t="shared" si="5"/>
        <v>ENX</v>
      </c>
      <c r="D384" s="92"/>
      <c r="E384" s="92"/>
      <c r="F384" s="92"/>
      <c r="G384" s="92"/>
      <c r="H384" s="92" t="s">
        <v>79</v>
      </c>
      <c r="I384" s="95">
        <v>29593506.728102401</v>
      </c>
      <c r="J384" s="95">
        <v>27720915.893932901</v>
      </c>
      <c r="K384" s="95">
        <v>53887891.579184897</v>
      </c>
      <c r="L384" s="95">
        <v>35294396.464857601</v>
      </c>
      <c r="M384" s="95">
        <v>46972566.210211702</v>
      </c>
      <c r="N384" s="95">
        <v>63454841.952780098</v>
      </c>
      <c r="O384" s="95">
        <v>33722913.542371899</v>
      </c>
      <c r="P384" s="95">
        <v>58404630.6356363</v>
      </c>
      <c r="Q384" s="95">
        <v>74324046.384330794</v>
      </c>
      <c r="R384" s="95">
        <v>36610182.914832599</v>
      </c>
      <c r="S384" s="95">
        <v>45971672.940758698</v>
      </c>
      <c r="T384" s="95">
        <v>41163653</v>
      </c>
      <c r="U384" s="95">
        <v>53941478.8997944</v>
      </c>
      <c r="V384" s="96">
        <v>51530912</v>
      </c>
    </row>
    <row r="385" spans="3:22" x14ac:dyDescent="0.35">
      <c r="C385" s="92" t="str">
        <f t="shared" si="5"/>
        <v>ENX</v>
      </c>
      <c r="D385" s="92"/>
      <c r="E385" s="92"/>
      <c r="F385" s="92"/>
      <c r="G385" s="92"/>
      <c r="H385" s="92" t="s">
        <v>80</v>
      </c>
      <c r="I385" s="95">
        <v>-34688041.929069303</v>
      </c>
      <c r="J385" s="95">
        <v>-38924931.897317603</v>
      </c>
      <c r="K385" s="95">
        <v>-42642721.052440599</v>
      </c>
      <c r="L385" s="95">
        <v>-47123266.383670703</v>
      </c>
      <c r="M385" s="95">
        <v>-52082600.588811703</v>
      </c>
      <c r="N385" s="95">
        <v>-57832637.181117103</v>
      </c>
      <c r="O385" s="95">
        <v>-63951238.489684202</v>
      </c>
      <c r="P385" s="95">
        <v>-69194885.3044651</v>
      </c>
      <c r="Q385" s="95">
        <v>-74460760.342543304</v>
      </c>
      <c r="R385" s="95">
        <v>-70160827.472643301</v>
      </c>
      <c r="S385" s="95">
        <v>-67115663.666576207</v>
      </c>
      <c r="T385" s="95">
        <v>-70807434</v>
      </c>
      <c r="U385" s="95">
        <v>-74401462.026791394</v>
      </c>
      <c r="V385" s="96">
        <v>-77884455</v>
      </c>
    </row>
    <row r="386" spans="3:22" x14ac:dyDescent="0.35">
      <c r="C386" s="92" t="str">
        <f t="shared" si="5"/>
        <v>ENX</v>
      </c>
      <c r="D386" s="92"/>
      <c r="E386" s="92"/>
      <c r="F386" s="92"/>
      <c r="G386" s="92"/>
      <c r="H386" s="92" t="s">
        <v>81</v>
      </c>
      <c r="I386" s="95">
        <v>148742955.54750499</v>
      </c>
      <c r="J386" s="95">
        <v>146953453.244398</v>
      </c>
      <c r="K386" s="95">
        <v>148015102.91700101</v>
      </c>
      <c r="L386" s="95">
        <v>210145045.40925801</v>
      </c>
      <c r="M386" s="95">
        <v>290168076.96310502</v>
      </c>
      <c r="N386" s="95">
        <v>230906024.37936699</v>
      </c>
      <c r="O386" s="95">
        <v>232129693.17846</v>
      </c>
      <c r="P386" s="95">
        <v>194383342.695301</v>
      </c>
      <c r="Q386" s="95">
        <v>212809012.33654201</v>
      </c>
      <c r="R386" s="95">
        <v>15001303.3744465</v>
      </c>
      <c r="S386" s="95">
        <v>92013472.107640997</v>
      </c>
      <c r="T386" s="95">
        <v>66711350</v>
      </c>
      <c r="U386" s="95">
        <v>83261557.688312799</v>
      </c>
      <c r="V386" s="96">
        <v>62334591</v>
      </c>
    </row>
    <row r="387" spans="3:22" x14ac:dyDescent="0.35">
      <c r="C387" s="92" t="str">
        <f t="shared" si="5"/>
        <v>ENX</v>
      </c>
      <c r="D387" s="92"/>
      <c r="E387" s="92"/>
      <c r="F387" s="92"/>
      <c r="G387" s="92"/>
      <c r="H387" s="92" t="s">
        <v>82</v>
      </c>
      <c r="I387" s="95">
        <v>-616005.51336116297</v>
      </c>
      <c r="J387" s="95">
        <v>-911708.51637830504</v>
      </c>
      <c r="K387" s="95">
        <v>-1278178.7755639099</v>
      </c>
      <c r="L387" s="95">
        <v>-1890797.5183165499</v>
      </c>
      <c r="M387" s="95">
        <v>-4855544.9637396</v>
      </c>
      <c r="N387" s="95">
        <v>-7717421.93801024</v>
      </c>
      <c r="O387" s="95">
        <v>-77759.4115091571</v>
      </c>
      <c r="P387" s="95">
        <v>-3804644.6079151798</v>
      </c>
      <c r="Q387" s="95">
        <v>-5676064.9465045799</v>
      </c>
      <c r="R387" s="95">
        <v>-15074936.663217001</v>
      </c>
      <c r="S387" s="95">
        <v>-4576610.1243129903</v>
      </c>
      <c r="T387" s="95">
        <v>-399033</v>
      </c>
      <c r="U387" s="95">
        <v>0</v>
      </c>
      <c r="V387" s="96">
        <v>-1227582</v>
      </c>
    </row>
    <row r="388" spans="3:22" x14ac:dyDescent="0.35">
      <c r="C388" s="92" t="str">
        <f t="shared" si="5"/>
        <v>ENX</v>
      </c>
      <c r="D388" s="92"/>
      <c r="E388" s="92"/>
      <c r="F388" s="92"/>
      <c r="G388" s="92"/>
      <c r="H388" s="92" t="s">
        <v>83</v>
      </c>
      <c r="I388" s="95">
        <v>1136103110.4070799</v>
      </c>
      <c r="J388" s="95">
        <v>1270940839.1317201</v>
      </c>
      <c r="K388" s="95">
        <v>1428922933.7999001</v>
      </c>
      <c r="L388" s="95">
        <v>1625348311.7720301</v>
      </c>
      <c r="M388" s="95">
        <v>1905550809.3927901</v>
      </c>
      <c r="N388" s="95">
        <v>2134361616.6058099</v>
      </c>
      <c r="O388" s="95">
        <v>2336185225.4254498</v>
      </c>
      <c r="P388" s="95">
        <v>2515973668.8440099</v>
      </c>
      <c r="Q388" s="95">
        <v>2743923683.3503199</v>
      </c>
      <c r="R388" s="95">
        <v>2722599493.0272598</v>
      </c>
      <c r="S388" s="95">
        <v>2788837502.0824399</v>
      </c>
      <c r="T388" s="95">
        <v>2825506038</v>
      </c>
      <c r="U388" s="95">
        <v>2888307612.1696</v>
      </c>
      <c r="V388" s="96">
        <v>2923061078</v>
      </c>
    </row>
    <row r="389" spans="3:22" x14ac:dyDescent="0.35">
      <c r="C389" s="92" t="str">
        <f t="shared" si="5"/>
        <v>ENX</v>
      </c>
      <c r="D389" s="92"/>
      <c r="E389" s="92"/>
      <c r="F389" s="92"/>
      <c r="G389" s="92" t="s">
        <v>89</v>
      </c>
      <c r="H389" s="92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6"/>
    </row>
    <row r="390" spans="3:22" x14ac:dyDescent="0.35">
      <c r="C390" s="92" t="str">
        <f t="shared" si="5"/>
        <v>ENX</v>
      </c>
      <c r="D390" s="92"/>
      <c r="E390" s="92"/>
      <c r="F390" s="92"/>
      <c r="G390" s="92"/>
      <c r="H390" s="92" t="s">
        <v>78</v>
      </c>
      <c r="I390" s="95">
        <v>364096336.33509201</v>
      </c>
      <c r="J390" s="95">
        <v>405738280.71732098</v>
      </c>
      <c r="K390" s="95">
        <v>447350868.51700199</v>
      </c>
      <c r="L390" s="95">
        <v>500311736.26598698</v>
      </c>
      <c r="M390" s="95">
        <v>564898780.29531097</v>
      </c>
      <c r="N390" s="95">
        <v>583709413.65658796</v>
      </c>
      <c r="O390" s="95">
        <v>654336566.47239804</v>
      </c>
      <c r="P390" s="95">
        <v>731553296.38782799</v>
      </c>
      <c r="Q390" s="95">
        <v>845042262.80895197</v>
      </c>
      <c r="R390" s="95">
        <v>1071641134.6439101</v>
      </c>
      <c r="S390" s="95">
        <v>1100320806.98473</v>
      </c>
      <c r="T390" s="95">
        <v>1161740002</v>
      </c>
      <c r="U390" s="95">
        <v>1223830934.7325699</v>
      </c>
      <c r="V390" s="96">
        <v>1253452403</v>
      </c>
    </row>
    <row r="391" spans="3:22" x14ac:dyDescent="0.35">
      <c r="C391" s="92" t="str">
        <f t="shared" si="5"/>
        <v>ENX</v>
      </c>
      <c r="D391" s="92"/>
      <c r="E391" s="92"/>
      <c r="F391" s="92"/>
      <c r="G391" s="92"/>
      <c r="H391" s="92" t="s">
        <v>79</v>
      </c>
      <c r="I391" s="95">
        <v>10850070.8227858</v>
      </c>
      <c r="J391" s="95">
        <v>9900014.0495026391</v>
      </c>
      <c r="K391" s="95">
        <v>18967676.8251209</v>
      </c>
      <c r="L391" s="95">
        <v>12357699.8857699</v>
      </c>
      <c r="M391" s="95">
        <v>16325574.750534501</v>
      </c>
      <c r="N391" s="95">
        <v>19437523.474764399</v>
      </c>
      <c r="O391" s="95">
        <v>10338517.7502639</v>
      </c>
      <c r="P391" s="95">
        <v>18288832.4096957</v>
      </c>
      <c r="Q391" s="95">
        <v>24757097.543230999</v>
      </c>
      <c r="R391" s="95">
        <v>14234322.4715508</v>
      </c>
      <c r="S391" s="95">
        <v>18579525.8215059</v>
      </c>
      <c r="T391" s="95">
        <v>17147454</v>
      </c>
      <c r="U391" s="95">
        <v>23364045.117621802</v>
      </c>
      <c r="V391" s="96">
        <v>22363112</v>
      </c>
    </row>
    <row r="392" spans="3:22" x14ac:dyDescent="0.35">
      <c r="C392" s="92" t="str">
        <f t="shared" si="5"/>
        <v>ENX</v>
      </c>
      <c r="D392" s="92"/>
      <c r="E392" s="92"/>
      <c r="F392" s="92"/>
      <c r="G392" s="92"/>
      <c r="H392" s="92" t="s">
        <v>80</v>
      </c>
      <c r="I392" s="95">
        <v>-19292041.080288298</v>
      </c>
      <c r="J392" s="95">
        <v>-21171805.3628686</v>
      </c>
      <c r="K392" s="95">
        <v>-23065519.192748901</v>
      </c>
      <c r="L392" s="95">
        <v>-25561781.757816698</v>
      </c>
      <c r="M392" s="95">
        <v>-28250803.936526399</v>
      </c>
      <c r="N392" s="95">
        <v>-30990074.988568898</v>
      </c>
      <c r="O392" s="95">
        <v>-34234532.671459198</v>
      </c>
      <c r="P392" s="95">
        <v>-36221529.963294797</v>
      </c>
      <c r="Q392" s="95">
        <v>-32015628.859113701</v>
      </c>
      <c r="R392" s="95">
        <v>-38765865.185450599</v>
      </c>
      <c r="S392" s="95">
        <v>-38764909.396084502</v>
      </c>
      <c r="T392" s="95">
        <v>-41473525</v>
      </c>
      <c r="U392" s="95">
        <v>-44238786.764380999</v>
      </c>
      <c r="V392" s="96">
        <v>-47098347</v>
      </c>
    </row>
    <row r="393" spans="3:22" x14ac:dyDescent="0.35">
      <c r="C393" s="92" t="str">
        <f t="shared" si="5"/>
        <v>ENX</v>
      </c>
      <c r="D393" s="92"/>
      <c r="E393" s="92"/>
      <c r="F393" s="92"/>
      <c r="G393" s="92"/>
      <c r="H393" s="92" t="s">
        <v>81</v>
      </c>
      <c r="I393" s="95">
        <v>52360437.110416397</v>
      </c>
      <c r="J393" s="95">
        <v>54779789.809380397</v>
      </c>
      <c r="K393" s="95">
        <v>60449547.557111003</v>
      </c>
      <c r="L393" s="95">
        <v>81605873.027849302</v>
      </c>
      <c r="M393" s="95">
        <v>45158498.789112702</v>
      </c>
      <c r="N393" s="95">
        <v>92326980.940234706</v>
      </c>
      <c r="O393" s="95">
        <v>101166120.37182701</v>
      </c>
      <c r="P393" s="95">
        <v>137593372.63746601</v>
      </c>
      <c r="Q393" s="95">
        <v>99647943.722228795</v>
      </c>
      <c r="R393" s="95">
        <v>57647335.466416404</v>
      </c>
      <c r="S393" s="95">
        <v>81604578.643431902</v>
      </c>
      <c r="T393" s="95">
        <v>86417004</v>
      </c>
      <c r="U393" s="95">
        <v>50496210.140142798</v>
      </c>
      <c r="V393" s="96">
        <v>46185255</v>
      </c>
    </row>
    <row r="394" spans="3:22" x14ac:dyDescent="0.35">
      <c r="C394" s="92" t="str">
        <f t="shared" si="5"/>
        <v>ENX</v>
      </c>
      <c r="D394" s="92"/>
      <c r="E394" s="92"/>
      <c r="F394" s="92"/>
      <c r="G394" s="92"/>
      <c r="H394" s="92" t="s">
        <v>82</v>
      </c>
      <c r="I394" s="95">
        <v>-2276522.47068492</v>
      </c>
      <c r="J394" s="95">
        <v>-1895410.69633338</v>
      </c>
      <c r="K394" s="95">
        <v>-3390837.4404983399</v>
      </c>
      <c r="L394" s="95">
        <v>-3814747.1264789598</v>
      </c>
      <c r="M394" s="95">
        <v>-14422636.241843101</v>
      </c>
      <c r="N394" s="95">
        <v>-10147276.6106207</v>
      </c>
      <c r="O394" s="95">
        <v>-53375.535201021703</v>
      </c>
      <c r="P394" s="95">
        <v>-5799229.0222942699</v>
      </c>
      <c r="Q394" s="95">
        <v>-4695385.1841718098</v>
      </c>
      <c r="R394" s="95">
        <v>-4436120.4116881099</v>
      </c>
      <c r="S394" s="95">
        <v>0</v>
      </c>
      <c r="T394" s="95">
        <v>0</v>
      </c>
      <c r="U394" s="95">
        <v>0</v>
      </c>
      <c r="V394" s="96">
        <v>0</v>
      </c>
    </row>
    <row r="395" spans="3:22" x14ac:dyDescent="0.35">
      <c r="C395" s="92" t="str">
        <f t="shared" si="5"/>
        <v>ENX</v>
      </c>
      <c r="D395" s="92"/>
      <c r="E395" s="92"/>
      <c r="F395" s="92"/>
      <c r="G395" s="92"/>
      <c r="H395" s="92" t="s">
        <v>83</v>
      </c>
      <c r="I395" s="95">
        <v>405738280.71732098</v>
      </c>
      <c r="J395" s="95">
        <v>447350868.51700199</v>
      </c>
      <c r="K395" s="95">
        <v>500311736.26598698</v>
      </c>
      <c r="L395" s="95">
        <v>564898780.29531097</v>
      </c>
      <c r="M395" s="95">
        <v>583709413.65658796</v>
      </c>
      <c r="N395" s="95">
        <v>654336566.47239804</v>
      </c>
      <c r="O395" s="95">
        <v>731553296.38782799</v>
      </c>
      <c r="P395" s="95">
        <v>845414742.44939995</v>
      </c>
      <c r="Q395" s="95">
        <v>932736290.03112698</v>
      </c>
      <c r="R395" s="95">
        <v>1100320806.98473</v>
      </c>
      <c r="S395" s="95">
        <v>1161740002.0535901</v>
      </c>
      <c r="T395" s="95">
        <v>1223830935</v>
      </c>
      <c r="U395" s="95">
        <v>1253452403.22595</v>
      </c>
      <c r="V395" s="96">
        <v>1274902423</v>
      </c>
    </row>
    <row r="396" spans="3:22" x14ac:dyDescent="0.35">
      <c r="C396" s="92" t="str">
        <f t="shared" si="5"/>
        <v>ENX</v>
      </c>
      <c r="D396" s="92"/>
      <c r="E396" s="92"/>
      <c r="F396" s="92"/>
      <c r="G396" s="92" t="s">
        <v>90</v>
      </c>
      <c r="H396" s="92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6"/>
    </row>
    <row r="397" spans="3:22" x14ac:dyDescent="0.35">
      <c r="C397" s="92" t="str">
        <f t="shared" si="5"/>
        <v>ENX</v>
      </c>
      <c r="D397" s="92"/>
      <c r="E397" s="92"/>
      <c r="F397" s="92"/>
      <c r="G397" s="92"/>
      <c r="H397" s="92" t="s">
        <v>78</v>
      </c>
      <c r="I397" s="95">
        <v>142398226.33721101</v>
      </c>
      <c r="J397" s="95">
        <v>193242657.982472</v>
      </c>
      <c r="K397" s="95">
        <v>212653135.47797099</v>
      </c>
      <c r="L397" s="95">
        <v>190952763.032561</v>
      </c>
      <c r="M397" s="95">
        <v>177744714.09001499</v>
      </c>
      <c r="N397" s="95">
        <v>199237974.86198401</v>
      </c>
      <c r="O397" s="95">
        <v>214205470.57352301</v>
      </c>
      <c r="P397" s="95">
        <v>209861744.36714</v>
      </c>
      <c r="Q397" s="95">
        <v>202033353.070665</v>
      </c>
      <c r="R397" s="95">
        <v>189228878.55008999</v>
      </c>
      <c r="S397" s="95">
        <v>130537255.93457</v>
      </c>
      <c r="T397" s="95">
        <v>126498438</v>
      </c>
      <c r="U397" s="95">
        <v>127101124.187775</v>
      </c>
      <c r="V397" s="96">
        <v>121236963</v>
      </c>
    </row>
    <row r="398" spans="3:22" x14ac:dyDescent="0.35">
      <c r="C398" s="92" t="str">
        <f t="shared" si="5"/>
        <v>ENX</v>
      </c>
      <c r="D398" s="92"/>
      <c r="E398" s="92"/>
      <c r="F398" s="92"/>
      <c r="G398" s="92"/>
      <c r="H398" s="92" t="s">
        <v>79</v>
      </c>
      <c r="I398" s="95">
        <v>4243467.1448488999</v>
      </c>
      <c r="J398" s="95">
        <v>4715120.8547723303</v>
      </c>
      <c r="K398" s="95">
        <v>9016492.9442659598</v>
      </c>
      <c r="L398" s="95">
        <v>4716533.2469042502</v>
      </c>
      <c r="M398" s="95">
        <v>5136822.2372014401</v>
      </c>
      <c r="N398" s="95">
        <v>6634624.5629040701</v>
      </c>
      <c r="O398" s="95">
        <v>3384446.4350616601</v>
      </c>
      <c r="P398" s="95">
        <v>5246543.6091785002</v>
      </c>
      <c r="Q398" s="95">
        <v>5918945.8907421501</v>
      </c>
      <c r="R398" s="95">
        <v>2513476.56518145</v>
      </c>
      <c r="S398" s="95">
        <v>2204193.8150302698</v>
      </c>
      <c r="T398" s="95">
        <v>1867136</v>
      </c>
      <c r="U398" s="95">
        <v>2426476.00722114</v>
      </c>
      <c r="V398" s="96">
        <v>2163015</v>
      </c>
    </row>
    <row r="399" spans="3:22" x14ac:dyDescent="0.35">
      <c r="C399" s="92" t="str">
        <f t="shared" si="5"/>
        <v>ENX</v>
      </c>
      <c r="D399" s="92"/>
      <c r="E399" s="92"/>
      <c r="F399" s="92"/>
      <c r="G399" s="92"/>
      <c r="H399" s="92" t="s">
        <v>80</v>
      </c>
      <c r="I399" s="95">
        <v>-38964391.206873097</v>
      </c>
      <c r="J399" s="95">
        <v>-53156417.1887751</v>
      </c>
      <c r="K399" s="95">
        <v>-56396063.545390002</v>
      </c>
      <c r="L399" s="95">
        <v>-41939155.598853201</v>
      </c>
      <c r="M399" s="95">
        <v>-44887102.279587202</v>
      </c>
      <c r="N399" s="95">
        <v>-52687884.460386999</v>
      </c>
      <c r="O399" s="95">
        <v>-43589852.556822203</v>
      </c>
      <c r="P399" s="95">
        <v>-44084139.446236096</v>
      </c>
      <c r="Q399" s="95">
        <v>-49889543.804643601</v>
      </c>
      <c r="R399" s="95">
        <v>-55561367.412262097</v>
      </c>
      <c r="S399" s="95">
        <v>-27102247.131719999</v>
      </c>
      <c r="T399" s="95">
        <v>-31566717</v>
      </c>
      <c r="U399" s="95">
        <v>-35072387.7339072</v>
      </c>
      <c r="V399" s="96">
        <v>-31935380</v>
      </c>
    </row>
    <row r="400" spans="3:22" x14ac:dyDescent="0.35">
      <c r="C400" s="92" t="str">
        <f t="shared" si="5"/>
        <v>ENX</v>
      </c>
      <c r="D400" s="92"/>
      <c r="E400" s="92"/>
      <c r="F400" s="92"/>
      <c r="G400" s="92"/>
      <c r="H400" s="92" t="s">
        <v>81</v>
      </c>
      <c r="I400" s="95">
        <v>90599264.514614105</v>
      </c>
      <c r="J400" s="95">
        <v>76009565.551103398</v>
      </c>
      <c r="K400" s="95">
        <v>41046492.378640004</v>
      </c>
      <c r="L400" s="95">
        <v>38445773.840855204</v>
      </c>
      <c r="M400" s="95">
        <v>68531971.325811103</v>
      </c>
      <c r="N400" s="95">
        <v>70367539.140225098</v>
      </c>
      <c r="O400" s="95">
        <v>45166174.392698698</v>
      </c>
      <c r="P400" s="95">
        <v>43881122.910324797</v>
      </c>
      <c r="Q400" s="95">
        <v>35513361.136510402</v>
      </c>
      <c r="R400" s="95">
        <v>15366494.8324332</v>
      </c>
      <c r="S400" s="95">
        <v>27317914.761938099</v>
      </c>
      <c r="T400" s="95">
        <v>34749741</v>
      </c>
      <c r="U400" s="95">
        <v>30147540.1420497</v>
      </c>
      <c r="V400" s="96">
        <v>24009147</v>
      </c>
    </row>
    <row r="401" spans="3:22" x14ac:dyDescent="0.35">
      <c r="C401" s="92" t="str">
        <f t="shared" si="5"/>
        <v>ENX</v>
      </c>
      <c r="D401" s="92"/>
      <c r="E401" s="92"/>
      <c r="F401" s="92"/>
      <c r="G401" s="92"/>
      <c r="H401" s="92" t="s">
        <v>82</v>
      </c>
      <c r="I401" s="95">
        <v>-5033908.807329</v>
      </c>
      <c r="J401" s="95">
        <v>-8157791.7216022303</v>
      </c>
      <c r="K401" s="95">
        <v>-15367294.2229259</v>
      </c>
      <c r="L401" s="95">
        <v>-14431200.431451701</v>
      </c>
      <c r="M401" s="95">
        <v>-7288430.5114564998</v>
      </c>
      <c r="N401" s="95">
        <v>-9346783.5312036406</v>
      </c>
      <c r="O401" s="95">
        <v>-9304494.4773209896</v>
      </c>
      <c r="P401" s="95">
        <v>-12871918.369741701</v>
      </c>
      <c r="Q401" s="95">
        <v>-9423198.4959036894</v>
      </c>
      <c r="R401" s="95">
        <v>-4630335.40658936</v>
      </c>
      <c r="S401" s="95">
        <v>-6458679.6961715203</v>
      </c>
      <c r="T401" s="95">
        <v>-4447472</v>
      </c>
      <c r="U401" s="95">
        <v>-3365789.3049858399</v>
      </c>
      <c r="V401" s="96">
        <v>-3617188</v>
      </c>
    </row>
    <row r="402" spans="3:22" x14ac:dyDescent="0.35">
      <c r="C402" s="92" t="str">
        <f t="shared" si="5"/>
        <v>ENX</v>
      </c>
      <c r="D402" s="92"/>
      <c r="E402" s="92"/>
      <c r="F402" s="92"/>
      <c r="G402" s="92"/>
      <c r="H402" s="92" t="s">
        <v>83</v>
      </c>
      <c r="I402" s="95">
        <v>193242657.982472</v>
      </c>
      <c r="J402" s="95">
        <v>212653135.47797099</v>
      </c>
      <c r="K402" s="95">
        <v>190952763.032561</v>
      </c>
      <c r="L402" s="95">
        <v>177744714.09001499</v>
      </c>
      <c r="M402" s="95">
        <v>199237974.86198401</v>
      </c>
      <c r="N402" s="95">
        <v>214205470.57352301</v>
      </c>
      <c r="O402" s="95">
        <v>209861744.36714</v>
      </c>
      <c r="P402" s="95">
        <v>202033353.070665</v>
      </c>
      <c r="Q402" s="95">
        <v>184152917.797371</v>
      </c>
      <c r="R402" s="95">
        <v>146917147.12885299</v>
      </c>
      <c r="S402" s="95">
        <v>126498437.68364701</v>
      </c>
      <c r="T402" s="95">
        <v>127101126</v>
      </c>
      <c r="U402" s="95">
        <v>121236963.298152</v>
      </c>
      <c r="V402" s="96">
        <v>111856557</v>
      </c>
    </row>
    <row r="403" spans="3:22" x14ac:dyDescent="0.35">
      <c r="C403" s="92" t="str">
        <f t="shared" si="5"/>
        <v>ENX</v>
      </c>
      <c r="D403" s="92"/>
      <c r="E403" s="92"/>
      <c r="F403" s="92"/>
      <c r="G403" s="92" t="s">
        <v>91</v>
      </c>
      <c r="H403" s="92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6"/>
    </row>
    <row r="404" spans="3:22" x14ac:dyDescent="0.35">
      <c r="C404" s="92" t="str">
        <f t="shared" si="5"/>
        <v>ENX</v>
      </c>
      <c r="D404" s="92"/>
      <c r="E404" s="92"/>
      <c r="F404" s="92"/>
      <c r="G404" s="92"/>
      <c r="H404" s="92" t="s">
        <v>78</v>
      </c>
      <c r="I404" s="95">
        <v>329286805.45373499</v>
      </c>
      <c r="J404" s="95">
        <v>370414300.42569</v>
      </c>
      <c r="K404" s="95">
        <v>397167785.20548499</v>
      </c>
      <c r="L404" s="95">
        <v>428357322.43393999</v>
      </c>
      <c r="M404" s="95">
        <v>453344181.71998</v>
      </c>
      <c r="N404" s="95">
        <v>503262774.98116601</v>
      </c>
      <c r="O404" s="95">
        <v>530579305.378829</v>
      </c>
      <c r="P404" s="95">
        <v>586026094.29019797</v>
      </c>
      <c r="Q404" s="95">
        <v>519415168.71327299</v>
      </c>
      <c r="R404" s="95">
        <v>567687509.83196795</v>
      </c>
      <c r="S404" s="95">
        <v>628752372.29809499</v>
      </c>
      <c r="T404" s="95">
        <v>644810349</v>
      </c>
      <c r="U404" s="95">
        <v>663573673.54777801</v>
      </c>
      <c r="V404" s="96">
        <v>673786272</v>
      </c>
    </row>
    <row r="405" spans="3:22" x14ac:dyDescent="0.35">
      <c r="C405" s="92" t="str">
        <f t="shared" si="5"/>
        <v>ENX</v>
      </c>
      <c r="D405" s="92"/>
      <c r="E405" s="92"/>
      <c r="F405" s="92"/>
      <c r="G405" s="92"/>
      <c r="H405" s="92" t="s">
        <v>79</v>
      </c>
      <c r="I405" s="95">
        <v>9812746.8025213201</v>
      </c>
      <c r="J405" s="95">
        <v>9038108.9303868394</v>
      </c>
      <c r="K405" s="95">
        <v>16839914.0927126</v>
      </c>
      <c r="L405" s="95">
        <v>10580425.8641183</v>
      </c>
      <c r="M405" s="95">
        <v>13101646.851707401</v>
      </c>
      <c r="N405" s="95">
        <v>16758650.4068728</v>
      </c>
      <c r="O405" s="95">
        <v>8383153.0249854997</v>
      </c>
      <c r="P405" s="95">
        <v>14650652.357255001</v>
      </c>
      <c r="Q405" s="95">
        <v>15217241.270896699</v>
      </c>
      <c r="R405" s="95">
        <v>7540441.3070659405</v>
      </c>
      <c r="S405" s="95">
        <v>10616831.8024069</v>
      </c>
      <c r="T405" s="95">
        <v>9517496</v>
      </c>
      <c r="U405" s="95">
        <v>12668224.6768212</v>
      </c>
      <c r="V405" s="96">
        <v>12021165</v>
      </c>
    </row>
    <row r="406" spans="3:22" x14ac:dyDescent="0.35">
      <c r="C406" s="92" t="str">
        <f t="shared" si="5"/>
        <v>ENX</v>
      </c>
      <c r="D406" s="92"/>
      <c r="E406" s="92"/>
      <c r="F406" s="92"/>
      <c r="G406" s="92"/>
      <c r="H406" s="92" t="s">
        <v>80</v>
      </c>
      <c r="I406" s="95">
        <v>-25565977.247862101</v>
      </c>
      <c r="J406" s="95">
        <v>-27371590.240805499</v>
      </c>
      <c r="K406" s="95">
        <v>-29754384.157438599</v>
      </c>
      <c r="L406" s="95">
        <v>-32658218.299006201</v>
      </c>
      <c r="M406" s="95">
        <v>-33062142.166907702</v>
      </c>
      <c r="N406" s="95">
        <v>-35372537.621831499</v>
      </c>
      <c r="O406" s="95">
        <v>-37871827.039377697</v>
      </c>
      <c r="P406" s="95">
        <v>-40451795.784906402</v>
      </c>
      <c r="Q406" s="95">
        <v>-43122917.2363346</v>
      </c>
      <c r="R406" s="95">
        <v>-30691598.749998599</v>
      </c>
      <c r="S406" s="95">
        <v>-32495042.9696116</v>
      </c>
      <c r="T406" s="95">
        <v>-33842148</v>
      </c>
      <c r="U406" s="95">
        <v>-34998300.782721102</v>
      </c>
      <c r="V406" s="96">
        <v>-36108854</v>
      </c>
    </row>
    <row r="407" spans="3:22" x14ac:dyDescent="0.35">
      <c r="C407" s="92" t="str">
        <f t="shared" si="5"/>
        <v>ENX</v>
      </c>
      <c r="D407" s="92"/>
      <c r="E407" s="92"/>
      <c r="F407" s="92"/>
      <c r="G407" s="92"/>
      <c r="H407" s="92" t="s">
        <v>81</v>
      </c>
      <c r="I407" s="95">
        <v>56953492.789337598</v>
      </c>
      <c r="J407" s="95">
        <v>45353979.377058998</v>
      </c>
      <c r="K407" s="95">
        <v>44634235.916007303</v>
      </c>
      <c r="L407" s="95">
        <v>47200772.719240502</v>
      </c>
      <c r="M407" s="95">
        <v>70531547.051911995</v>
      </c>
      <c r="N407" s="95">
        <v>46588229.391342603</v>
      </c>
      <c r="O407" s="95">
        <v>85357412.876243502</v>
      </c>
      <c r="P407" s="95">
        <v>69131172.903746799</v>
      </c>
      <c r="Q407" s="95">
        <v>37508174.1304176</v>
      </c>
      <c r="R407" s="95">
        <v>130191690.23592301</v>
      </c>
      <c r="S407" s="95">
        <v>39660876.087468602</v>
      </c>
      <c r="T407" s="95">
        <v>44007369</v>
      </c>
      <c r="U407" s="95">
        <v>37113540.0873992</v>
      </c>
      <c r="V407" s="96">
        <v>40078490</v>
      </c>
    </row>
    <row r="408" spans="3:22" x14ac:dyDescent="0.35">
      <c r="C408" s="92" t="str">
        <f t="shared" si="5"/>
        <v>ENX</v>
      </c>
      <c r="D408" s="92"/>
      <c r="E408" s="92"/>
      <c r="F408" s="92"/>
      <c r="G408" s="92"/>
      <c r="H408" s="92" t="s">
        <v>82</v>
      </c>
      <c r="I408" s="95">
        <v>-72767.372041986004</v>
      </c>
      <c r="J408" s="95">
        <v>-267013.28684588399</v>
      </c>
      <c r="K408" s="95">
        <v>-530228.62282542605</v>
      </c>
      <c r="L408" s="95">
        <v>-136120.99831342199</v>
      </c>
      <c r="M408" s="95">
        <v>-652458.47552508104</v>
      </c>
      <c r="N408" s="95">
        <v>-657811.77872120496</v>
      </c>
      <c r="O408" s="95">
        <v>-421949.950482051</v>
      </c>
      <c r="P408" s="95">
        <v>-3711426.8837955301</v>
      </c>
      <c r="Q408" s="95">
        <v>-1965307.8076885601</v>
      </c>
      <c r="R408" s="95">
        <v>0</v>
      </c>
      <c r="S408" s="95">
        <v>-1724688.1784109001</v>
      </c>
      <c r="T408" s="95">
        <v>-919393</v>
      </c>
      <c r="U408" s="95">
        <v>-4570865.4223403297</v>
      </c>
      <c r="V408" s="96">
        <v>-6156</v>
      </c>
    </row>
    <row r="409" spans="3:22" x14ac:dyDescent="0.35">
      <c r="C409" s="92" t="str">
        <f t="shared" si="5"/>
        <v>ENX</v>
      </c>
      <c r="D409" s="92"/>
      <c r="E409" s="92"/>
      <c r="F409" s="92"/>
      <c r="G409" s="92"/>
      <c r="H409" s="92" t="s">
        <v>83</v>
      </c>
      <c r="I409" s="95">
        <v>370414300.42569</v>
      </c>
      <c r="J409" s="95">
        <v>397167785.20548499</v>
      </c>
      <c r="K409" s="95">
        <v>428357322.43393999</v>
      </c>
      <c r="L409" s="95">
        <v>453344181.71998</v>
      </c>
      <c r="M409" s="95">
        <v>503262774.98116601</v>
      </c>
      <c r="N409" s="95">
        <v>530579305.378829</v>
      </c>
      <c r="O409" s="95">
        <v>586026094.29019797</v>
      </c>
      <c r="P409" s="95">
        <v>625644696.88249803</v>
      </c>
      <c r="Q409" s="95">
        <v>527052359.07056499</v>
      </c>
      <c r="R409" s="95">
        <v>674728042.62495899</v>
      </c>
      <c r="S409" s="95">
        <v>644810349.03994799</v>
      </c>
      <c r="T409" s="95">
        <v>663573673</v>
      </c>
      <c r="U409" s="95">
        <v>673786272.10693705</v>
      </c>
      <c r="V409" s="96">
        <v>689770917</v>
      </c>
    </row>
    <row r="410" spans="3:22" x14ac:dyDescent="0.35">
      <c r="C410" s="92" t="s">
        <v>64</v>
      </c>
      <c r="D410" s="92"/>
      <c r="E410" s="92"/>
      <c r="F410" s="92"/>
      <c r="G410" s="92"/>
      <c r="H410" s="92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6"/>
    </row>
    <row r="411" spans="3:22" x14ac:dyDescent="0.35">
      <c r="C411" s="92" t="str">
        <f>C410</f>
        <v>ERG</v>
      </c>
      <c r="D411" s="92" t="s">
        <v>74</v>
      </c>
      <c r="E411" s="92"/>
      <c r="F411" s="92"/>
      <c r="G411" s="92"/>
      <c r="H411" s="92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6"/>
    </row>
    <row r="412" spans="3:22" x14ac:dyDescent="0.35">
      <c r="C412" s="92" t="str">
        <f t="shared" ref="C412:C475" si="6">C411</f>
        <v>ERG</v>
      </c>
      <c r="D412" s="92"/>
      <c r="E412" s="92" t="s">
        <v>75</v>
      </c>
      <c r="F412" s="92"/>
      <c r="G412" s="92"/>
      <c r="H412" s="92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6"/>
    </row>
    <row r="413" spans="3:22" x14ac:dyDescent="0.35">
      <c r="C413" s="92" t="str">
        <f t="shared" si="6"/>
        <v>ERG</v>
      </c>
      <c r="D413" s="92"/>
      <c r="E413" s="92"/>
      <c r="F413" s="92" t="s">
        <v>76</v>
      </c>
      <c r="G413" s="92"/>
      <c r="H413" s="92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6"/>
    </row>
    <row r="414" spans="3:22" x14ac:dyDescent="0.35">
      <c r="C414" s="92" t="str">
        <f t="shared" si="6"/>
        <v>ERG</v>
      </c>
      <c r="D414" s="92"/>
      <c r="E414" s="92"/>
      <c r="F414" s="92"/>
      <c r="G414" s="92" t="s">
        <v>77</v>
      </c>
      <c r="H414" s="92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6"/>
    </row>
    <row r="415" spans="3:22" x14ac:dyDescent="0.35">
      <c r="C415" s="92" t="str">
        <f t="shared" si="6"/>
        <v>ERG</v>
      </c>
      <c r="D415" s="92"/>
      <c r="E415" s="92"/>
      <c r="F415" s="92"/>
      <c r="G415" s="92"/>
      <c r="H415" s="92" t="s">
        <v>78</v>
      </c>
      <c r="I415" s="95">
        <v>1436790434.9203801</v>
      </c>
      <c r="J415" s="95">
        <v>1634901970.3406899</v>
      </c>
      <c r="K415" s="95">
        <v>1704830743.5710299</v>
      </c>
      <c r="L415" s="95">
        <v>1777373281.20175</v>
      </c>
      <c r="M415" s="95">
        <v>1833037991.0624499</v>
      </c>
      <c r="N415" s="95">
        <v>1901519938.0650799</v>
      </c>
      <c r="O415" s="95">
        <v>2080518149.8538599</v>
      </c>
      <c r="P415" s="95">
        <v>2256282482.9380498</v>
      </c>
      <c r="Q415" s="95">
        <v>2480224071.4552002</v>
      </c>
      <c r="R415" s="95">
        <v>2634602859.9911799</v>
      </c>
      <c r="S415" s="95">
        <v>2738665701.0985498</v>
      </c>
      <c r="T415" s="95">
        <v>2899639602.0922198</v>
      </c>
      <c r="U415" s="95">
        <v>3063354223.2808099</v>
      </c>
      <c r="V415" s="96">
        <v>3253995789</v>
      </c>
    </row>
    <row r="416" spans="3:22" x14ac:dyDescent="0.35">
      <c r="C416" s="92" t="str">
        <f t="shared" si="6"/>
        <v>ERG</v>
      </c>
      <c r="D416" s="92"/>
      <c r="E416" s="92"/>
      <c r="F416" s="92"/>
      <c r="G416" s="92"/>
      <c r="H416" s="92" t="s">
        <v>79</v>
      </c>
      <c r="I416" s="95">
        <v>42816354.960627198</v>
      </c>
      <c r="J416" s="95">
        <v>39891608.0763129</v>
      </c>
      <c r="K416" s="95">
        <v>72284823.527411699</v>
      </c>
      <c r="L416" s="95">
        <v>43901120.045683302</v>
      </c>
      <c r="M416" s="95">
        <v>52974797.941704802</v>
      </c>
      <c r="N416" s="95">
        <v>63320613.937567301</v>
      </c>
      <c r="O416" s="95">
        <v>32872186.767691001</v>
      </c>
      <c r="P416" s="95">
        <v>56407062.073451199</v>
      </c>
      <c r="Q416" s="95">
        <v>72670565.293637305</v>
      </c>
      <c r="R416" s="95">
        <v>59278564.349801503</v>
      </c>
      <c r="S416" s="95">
        <v>46243886.134872504</v>
      </c>
      <c r="T416" s="95">
        <v>42914666.110964902</v>
      </c>
      <c r="U416" s="95">
        <v>58203730.242335401</v>
      </c>
      <c r="V416" s="96">
        <v>58571924</v>
      </c>
    </row>
    <row r="417" spans="3:22" x14ac:dyDescent="0.35">
      <c r="C417" s="92" t="str">
        <f t="shared" si="6"/>
        <v>ERG</v>
      </c>
      <c r="D417" s="92"/>
      <c r="E417" s="92"/>
      <c r="F417" s="92"/>
      <c r="G417" s="92"/>
      <c r="H417" s="92" t="s">
        <v>80</v>
      </c>
      <c r="I417" s="95">
        <v>-55082911.566420399</v>
      </c>
      <c r="J417" s="95">
        <v>-61132326.283279099</v>
      </c>
      <c r="K417" s="95">
        <v>-64496953.296159998</v>
      </c>
      <c r="L417" s="95">
        <v>-68593386.897184804</v>
      </c>
      <c r="M417" s="95">
        <v>-71939084.388646096</v>
      </c>
      <c r="N417" s="95">
        <v>-61471200.793691397</v>
      </c>
      <c r="O417" s="95">
        <v>-67235527.157767996</v>
      </c>
      <c r="P417" s="95">
        <v>-72650929.286702394</v>
      </c>
      <c r="Q417" s="95">
        <v>-79588368.843603894</v>
      </c>
      <c r="R417" s="95">
        <v>-78830132.301349103</v>
      </c>
      <c r="S417" s="95">
        <v>-80593841.487711206</v>
      </c>
      <c r="T417" s="95">
        <v>-86796902.444624394</v>
      </c>
      <c r="U417" s="95">
        <v>-92345888.040866405</v>
      </c>
      <c r="V417" s="96">
        <v>-98201354</v>
      </c>
    </row>
    <row r="418" spans="3:22" x14ac:dyDescent="0.35">
      <c r="C418" s="92" t="str">
        <f t="shared" si="6"/>
        <v>ERG</v>
      </c>
      <c r="D418" s="92"/>
      <c r="E418" s="92"/>
      <c r="F418" s="92"/>
      <c r="G418" s="92"/>
      <c r="H418" s="92" t="s">
        <v>81</v>
      </c>
      <c r="I418" s="95">
        <v>224323800.55102199</v>
      </c>
      <c r="J418" s="95">
        <v>103564333.214637</v>
      </c>
      <c r="K418" s="95">
        <v>77588400.359051093</v>
      </c>
      <c r="L418" s="95">
        <v>95385244.404501602</v>
      </c>
      <c r="M418" s="95">
        <v>103580913.628436</v>
      </c>
      <c r="N418" s="95">
        <v>177148798.64489999</v>
      </c>
      <c r="O418" s="95">
        <v>210127673.47426599</v>
      </c>
      <c r="P418" s="95">
        <v>240185455.73040199</v>
      </c>
      <c r="Q418" s="95">
        <v>193326539.77456</v>
      </c>
      <c r="R418" s="95">
        <v>147725880.649708</v>
      </c>
      <c r="S418" s="95">
        <v>195323856.346513</v>
      </c>
      <c r="T418" s="95">
        <v>207596857.52224699</v>
      </c>
      <c r="U418" s="95">
        <v>224783723.30777201</v>
      </c>
      <c r="V418" s="96">
        <v>262058348</v>
      </c>
    </row>
    <row r="419" spans="3:22" x14ac:dyDescent="0.35">
      <c r="C419" s="92" t="str">
        <f t="shared" si="6"/>
        <v>ERG</v>
      </c>
      <c r="D419" s="92"/>
      <c r="E419" s="92"/>
      <c r="F419" s="92"/>
      <c r="G419" s="92"/>
      <c r="H419" s="92" t="s">
        <v>82</v>
      </c>
      <c r="I419" s="95">
        <v>-13945708.524914799</v>
      </c>
      <c r="J419" s="95">
        <v>-12394841.7773309</v>
      </c>
      <c r="K419" s="95">
        <v>-12833732.9595815</v>
      </c>
      <c r="L419" s="95">
        <v>-15028267.6923024</v>
      </c>
      <c r="M419" s="95">
        <v>-16134680.1788605</v>
      </c>
      <c r="N419" s="95">
        <v>0</v>
      </c>
      <c r="O419" s="95">
        <v>0</v>
      </c>
      <c r="P419" s="95">
        <v>0</v>
      </c>
      <c r="Q419" s="95">
        <v>-304374.02332477801</v>
      </c>
      <c r="R419" s="95">
        <v>0</v>
      </c>
      <c r="S419" s="95">
        <v>0</v>
      </c>
      <c r="T419" s="95">
        <v>0</v>
      </c>
      <c r="U419" s="95">
        <v>0</v>
      </c>
      <c r="V419" s="96">
        <v>0</v>
      </c>
    </row>
    <row r="420" spans="3:22" x14ac:dyDescent="0.35">
      <c r="C420" s="92" t="str">
        <f t="shared" si="6"/>
        <v>ERG</v>
      </c>
      <c r="D420" s="92"/>
      <c r="E420" s="92"/>
      <c r="F420" s="92"/>
      <c r="G420" s="92"/>
      <c r="H420" s="92" t="s">
        <v>83</v>
      </c>
      <c r="I420" s="95">
        <v>1634901970.3406899</v>
      </c>
      <c r="J420" s="95">
        <v>1704830743.5710299</v>
      </c>
      <c r="K420" s="95">
        <v>1777373281.20175</v>
      </c>
      <c r="L420" s="95">
        <v>1833037991.0624499</v>
      </c>
      <c r="M420" s="95">
        <v>1901519938.0650799</v>
      </c>
      <c r="N420" s="95">
        <v>2080518149.8538599</v>
      </c>
      <c r="O420" s="95">
        <v>2256282482.9380498</v>
      </c>
      <c r="P420" s="95">
        <v>2480224071.4552002</v>
      </c>
      <c r="Q420" s="95">
        <v>2666328433.6564698</v>
      </c>
      <c r="R420" s="95">
        <v>2762777172.6893401</v>
      </c>
      <c r="S420" s="95">
        <v>2899639602.0922198</v>
      </c>
      <c r="T420" s="95">
        <v>3063354223.2808099</v>
      </c>
      <c r="U420" s="95">
        <v>3253995788.79005</v>
      </c>
      <c r="V420" s="96">
        <v>3476424707</v>
      </c>
    </row>
    <row r="421" spans="3:22" x14ac:dyDescent="0.35">
      <c r="C421" s="92" t="str">
        <f t="shared" si="6"/>
        <v>ERG</v>
      </c>
      <c r="D421" s="92"/>
      <c r="E421" s="92"/>
      <c r="F421" s="92"/>
      <c r="G421" s="92" t="s">
        <v>84</v>
      </c>
      <c r="H421" s="92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6"/>
    </row>
    <row r="422" spans="3:22" x14ac:dyDescent="0.35">
      <c r="C422" s="92" t="str">
        <f t="shared" si="6"/>
        <v>ERG</v>
      </c>
      <c r="D422" s="92"/>
      <c r="E422" s="92"/>
      <c r="F422" s="92"/>
      <c r="G422" s="92"/>
      <c r="H422" s="92" t="s">
        <v>78</v>
      </c>
      <c r="I422" s="95">
        <v>755734324.65604997</v>
      </c>
      <c r="J422" s="95">
        <v>768067140.73663402</v>
      </c>
      <c r="K422" s="95">
        <v>823619000.13690102</v>
      </c>
      <c r="L422" s="95">
        <v>890663892.65776002</v>
      </c>
      <c r="M422" s="95">
        <v>949210606.39430594</v>
      </c>
      <c r="N422" s="95">
        <v>1003820641.30555</v>
      </c>
      <c r="O422" s="95">
        <v>1032367755.62436</v>
      </c>
      <c r="P422" s="95">
        <v>1027050166.42321</v>
      </c>
      <c r="Q422" s="95">
        <v>1049831354.62748</v>
      </c>
      <c r="R422" s="95">
        <v>1073446232.62</v>
      </c>
      <c r="S422" s="95">
        <v>1067123477.7139601</v>
      </c>
      <c r="T422" s="95">
        <v>1068812829.5869499</v>
      </c>
      <c r="U422" s="95">
        <v>1064324646.05393</v>
      </c>
      <c r="V422" s="96">
        <v>1067439598</v>
      </c>
    </row>
    <row r="423" spans="3:22" x14ac:dyDescent="0.35">
      <c r="C423" s="92" t="str">
        <f t="shared" si="6"/>
        <v>ERG</v>
      </c>
      <c r="D423" s="92"/>
      <c r="E423" s="92"/>
      <c r="F423" s="92"/>
      <c r="G423" s="92"/>
      <c r="H423" s="92" t="s">
        <v>79</v>
      </c>
      <c r="I423" s="95">
        <v>22520882.874750301</v>
      </c>
      <c r="J423" s="95">
        <v>18740838.233973902</v>
      </c>
      <c r="K423" s="95">
        <v>34921445.6058046</v>
      </c>
      <c r="L423" s="95">
        <v>21999398.148646701</v>
      </c>
      <c r="M423" s="95">
        <v>27432186.524795499</v>
      </c>
      <c r="N423" s="95">
        <v>33427227.3554749</v>
      </c>
      <c r="O423" s="95">
        <v>16311410.538865</v>
      </c>
      <c r="P423" s="95">
        <v>25676254.1605803</v>
      </c>
      <c r="Q423" s="95">
        <v>30760058.6905853</v>
      </c>
      <c r="R423" s="95">
        <v>24152540.23395</v>
      </c>
      <c r="S423" s="95">
        <v>18018970.5430125</v>
      </c>
      <c r="T423" s="95">
        <v>15818429.877886901</v>
      </c>
      <c r="U423" s="95">
        <v>20222168.275024701</v>
      </c>
      <c r="V423" s="96">
        <v>19213913</v>
      </c>
    </row>
    <row r="424" spans="3:22" x14ac:dyDescent="0.35">
      <c r="C424" s="92" t="str">
        <f t="shared" si="6"/>
        <v>ERG</v>
      </c>
      <c r="D424" s="92"/>
      <c r="E424" s="92"/>
      <c r="F424" s="92"/>
      <c r="G424" s="92"/>
      <c r="H424" s="92" t="s">
        <v>80</v>
      </c>
      <c r="I424" s="95">
        <v>-20862060.8967438</v>
      </c>
      <c r="J424" s="95">
        <v>-21683606.295591101</v>
      </c>
      <c r="K424" s="95">
        <v>-23302175.314148098</v>
      </c>
      <c r="L424" s="95">
        <v>-25340654.249499299</v>
      </c>
      <c r="M424" s="95">
        <v>-27119597.549323399</v>
      </c>
      <c r="N424" s="95">
        <v>-29198014.707669199</v>
      </c>
      <c r="O424" s="95">
        <v>-30627175.648282699</v>
      </c>
      <c r="P424" s="95">
        <v>-31277273.1523913</v>
      </c>
      <c r="Q424" s="95">
        <v>-32588146.115309902</v>
      </c>
      <c r="R424" s="95">
        <v>-34243528.194944903</v>
      </c>
      <c r="S424" s="95">
        <v>-34295014.954301797</v>
      </c>
      <c r="T424" s="95">
        <v>-35263254.177566104</v>
      </c>
      <c r="U424" s="95">
        <v>-36097783.890753098</v>
      </c>
      <c r="V424" s="96">
        <v>-37116100</v>
      </c>
    </row>
    <row r="425" spans="3:22" x14ac:dyDescent="0.35">
      <c r="C425" s="92" t="str">
        <f t="shared" si="6"/>
        <v>ERG</v>
      </c>
      <c r="D425" s="92"/>
      <c r="E425" s="92"/>
      <c r="F425" s="92"/>
      <c r="G425" s="92"/>
      <c r="H425" s="92" t="s">
        <v>81</v>
      </c>
      <c r="I425" s="95">
        <v>12389314.1656466</v>
      </c>
      <c r="J425" s="95">
        <v>60108723.320116498</v>
      </c>
      <c r="K425" s="95">
        <v>70926186.643313497</v>
      </c>
      <c r="L425" s="95">
        <v>66020535.420283101</v>
      </c>
      <c r="M425" s="95">
        <v>57111634.339065097</v>
      </c>
      <c r="N425" s="95">
        <v>24317901.671004999</v>
      </c>
      <c r="O425" s="95">
        <v>51434437.137904301</v>
      </c>
      <c r="P425" s="95">
        <v>28382207.196082901</v>
      </c>
      <c r="Q425" s="95">
        <v>29373040.102256998</v>
      </c>
      <c r="R425" s="95">
        <v>27959519.2689972</v>
      </c>
      <c r="S425" s="95">
        <v>17965396.2842835</v>
      </c>
      <c r="T425" s="95">
        <v>14956640.766659999</v>
      </c>
      <c r="U425" s="95">
        <v>18990567.5858468</v>
      </c>
      <c r="V425" s="96">
        <v>27388661</v>
      </c>
    </row>
    <row r="426" spans="3:22" x14ac:dyDescent="0.35">
      <c r="C426" s="92" t="str">
        <f t="shared" si="6"/>
        <v>ERG</v>
      </c>
      <c r="D426" s="92"/>
      <c r="E426" s="92"/>
      <c r="F426" s="92"/>
      <c r="G426" s="92"/>
      <c r="H426" s="92" t="s">
        <v>82</v>
      </c>
      <c r="I426" s="95">
        <v>-1715320.0630689999</v>
      </c>
      <c r="J426" s="95">
        <v>-1614095.8582327201</v>
      </c>
      <c r="K426" s="95">
        <v>-15500564.4141107</v>
      </c>
      <c r="L426" s="95">
        <v>-4132565.58288464</v>
      </c>
      <c r="M426" s="95">
        <v>-2814188.4032896301</v>
      </c>
      <c r="N426" s="95">
        <v>0</v>
      </c>
      <c r="O426" s="95">
        <v>-42436261.229639597</v>
      </c>
      <c r="P426" s="95">
        <v>0</v>
      </c>
      <c r="Q426" s="95">
        <v>0</v>
      </c>
      <c r="R426" s="95">
        <v>0</v>
      </c>
      <c r="S426" s="95">
        <v>0</v>
      </c>
      <c r="T426" s="95">
        <v>0</v>
      </c>
      <c r="U426" s="95">
        <v>0</v>
      </c>
      <c r="V426" s="96">
        <v>0</v>
      </c>
    </row>
    <row r="427" spans="3:22" x14ac:dyDescent="0.35">
      <c r="C427" s="92" t="str">
        <f t="shared" si="6"/>
        <v>ERG</v>
      </c>
      <c r="D427" s="92"/>
      <c r="E427" s="92"/>
      <c r="F427" s="92"/>
      <c r="G427" s="92"/>
      <c r="H427" s="92" t="s">
        <v>83</v>
      </c>
      <c r="I427" s="95">
        <v>768067140.73663402</v>
      </c>
      <c r="J427" s="95">
        <v>823619000.13690102</v>
      </c>
      <c r="K427" s="95">
        <v>890663892.65776002</v>
      </c>
      <c r="L427" s="95">
        <v>949210606.39430594</v>
      </c>
      <c r="M427" s="95">
        <v>1003820641.30555</v>
      </c>
      <c r="N427" s="95">
        <v>1032367755.62436</v>
      </c>
      <c r="O427" s="95">
        <v>1027050166.42321</v>
      </c>
      <c r="P427" s="95">
        <v>1049831354.62748</v>
      </c>
      <c r="Q427" s="95">
        <v>1077376307.3050201</v>
      </c>
      <c r="R427" s="95">
        <v>1091314763.928</v>
      </c>
      <c r="S427" s="95">
        <v>1068812829.5869499</v>
      </c>
      <c r="T427" s="95">
        <v>1064324646.05393</v>
      </c>
      <c r="U427" s="95">
        <v>1067439598.02405</v>
      </c>
      <c r="V427" s="96">
        <v>1076926072</v>
      </c>
    </row>
    <row r="428" spans="3:22" x14ac:dyDescent="0.35">
      <c r="C428" s="92" t="str">
        <f t="shared" si="6"/>
        <v>ERG</v>
      </c>
      <c r="D428" s="92"/>
      <c r="E428" s="92"/>
      <c r="F428" s="92"/>
      <c r="G428" s="92" t="s">
        <v>85</v>
      </c>
      <c r="H428" s="92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6"/>
    </row>
    <row r="429" spans="3:22" x14ac:dyDescent="0.35">
      <c r="C429" s="92" t="str">
        <f t="shared" si="6"/>
        <v>ERG</v>
      </c>
      <c r="D429" s="92"/>
      <c r="E429" s="92"/>
      <c r="F429" s="92"/>
      <c r="G429" s="92"/>
      <c r="H429" s="92" t="s">
        <v>78</v>
      </c>
      <c r="I429" s="95">
        <v>44571000</v>
      </c>
      <c r="J429" s="95">
        <v>45899215.799999997</v>
      </c>
      <c r="K429" s="95">
        <v>47618202.551049702</v>
      </c>
      <c r="L429" s="95">
        <v>51273822.1555264</v>
      </c>
      <c r="M429" s="95">
        <v>61126826.938733801</v>
      </c>
      <c r="N429" s="95">
        <v>80727459.354345202</v>
      </c>
      <c r="O429" s="95">
        <v>87200949.772852406</v>
      </c>
      <c r="P429" s="95">
        <v>90048543.786701307</v>
      </c>
      <c r="Q429" s="95">
        <v>99561357.339156196</v>
      </c>
      <c r="R429" s="95">
        <v>110504243.783415</v>
      </c>
      <c r="S429" s="95">
        <v>94872478.167836204</v>
      </c>
      <c r="T429" s="95">
        <v>97897824.460719302</v>
      </c>
      <c r="U429" s="95">
        <v>100025989.69603799</v>
      </c>
      <c r="V429" s="96">
        <v>102284463</v>
      </c>
    </row>
    <row r="430" spans="3:22" x14ac:dyDescent="0.35">
      <c r="C430" s="92" t="str">
        <f t="shared" si="6"/>
        <v>ERG</v>
      </c>
      <c r="D430" s="92"/>
      <c r="E430" s="92"/>
      <c r="F430" s="92"/>
      <c r="G430" s="92"/>
      <c r="H430" s="92" t="s">
        <v>79</v>
      </c>
      <c r="I430" s="95">
        <v>1328215.8</v>
      </c>
      <c r="J430" s="95">
        <v>1119940.86552</v>
      </c>
      <c r="K430" s="95">
        <v>2019011.7881645099</v>
      </c>
      <c r="L430" s="95">
        <v>1266463.4072415</v>
      </c>
      <c r="M430" s="95">
        <v>1766565.29852941</v>
      </c>
      <c r="N430" s="95">
        <v>2688224.3964996901</v>
      </c>
      <c r="O430" s="95">
        <v>1377775.00641107</v>
      </c>
      <c r="P430" s="95">
        <v>2251213.5946675302</v>
      </c>
      <c r="Q430" s="95">
        <v>2917147.7700372799</v>
      </c>
      <c r="R430" s="95">
        <v>2486345.48512684</v>
      </c>
      <c r="S430" s="95">
        <v>1601974.30302163</v>
      </c>
      <c r="T430" s="95">
        <v>1448887.8020186501</v>
      </c>
      <c r="U430" s="95">
        <v>1900493.80422473</v>
      </c>
      <c r="V430" s="96">
        <v>1841120</v>
      </c>
    </row>
    <row r="431" spans="3:22" x14ac:dyDescent="0.35">
      <c r="C431" s="92" t="str">
        <f t="shared" si="6"/>
        <v>ERG</v>
      </c>
      <c r="D431" s="92"/>
      <c r="E431" s="92"/>
      <c r="F431" s="92"/>
      <c r="G431" s="92"/>
      <c r="H431" s="92" t="s">
        <v>81</v>
      </c>
      <c r="I431" s="95">
        <v>0</v>
      </c>
      <c r="J431" s="95">
        <v>599045.88552967098</v>
      </c>
      <c r="K431" s="95">
        <v>1636607.8163121899</v>
      </c>
      <c r="L431" s="95">
        <v>8597983.1633839402</v>
      </c>
      <c r="M431" s="95">
        <v>17834067.117081899</v>
      </c>
      <c r="N431" s="95">
        <v>3785266.0220075399</v>
      </c>
      <c r="O431" s="95">
        <v>3138074.97715342</v>
      </c>
      <c r="P431" s="95">
        <v>7261599.95778732</v>
      </c>
      <c r="Q431" s="95">
        <v>5385558.4199218201</v>
      </c>
      <c r="R431" s="95">
        <v>-21313880.363948599</v>
      </c>
      <c r="S431" s="95">
        <v>1423371.98986152</v>
      </c>
      <c r="T431" s="95">
        <v>679277.43330039806</v>
      </c>
      <c r="U431" s="95">
        <v>357979.88986307097</v>
      </c>
      <c r="V431" s="96">
        <v>119149</v>
      </c>
    </row>
    <row r="432" spans="3:22" x14ac:dyDescent="0.35">
      <c r="C432" s="92" t="str">
        <f t="shared" si="6"/>
        <v>ERG</v>
      </c>
      <c r="D432" s="92"/>
      <c r="E432" s="92"/>
      <c r="F432" s="92"/>
      <c r="G432" s="92"/>
      <c r="H432" s="92" t="s">
        <v>82</v>
      </c>
      <c r="I432" s="95">
        <v>0</v>
      </c>
      <c r="J432" s="95">
        <v>0</v>
      </c>
      <c r="K432" s="95">
        <v>0</v>
      </c>
      <c r="L432" s="95">
        <v>-11441.7874180043</v>
      </c>
      <c r="M432" s="95">
        <v>0</v>
      </c>
      <c r="N432" s="95">
        <v>0</v>
      </c>
      <c r="O432" s="95">
        <v>-1668255.9697155601</v>
      </c>
      <c r="P432" s="95">
        <v>0</v>
      </c>
      <c r="Q432" s="95">
        <v>0</v>
      </c>
      <c r="R432" s="95">
        <v>0</v>
      </c>
      <c r="S432" s="95">
        <v>0</v>
      </c>
      <c r="T432" s="95">
        <v>0</v>
      </c>
      <c r="U432" s="95">
        <v>0</v>
      </c>
      <c r="V432" s="96">
        <v>0</v>
      </c>
    </row>
    <row r="433" spans="3:22" x14ac:dyDescent="0.35">
      <c r="C433" s="92" t="str">
        <f t="shared" si="6"/>
        <v>ERG</v>
      </c>
      <c r="D433" s="92"/>
      <c r="E433" s="92"/>
      <c r="F433" s="92"/>
      <c r="G433" s="92"/>
      <c r="H433" s="92" t="s">
        <v>83</v>
      </c>
      <c r="I433" s="95">
        <v>45899215.799999997</v>
      </c>
      <c r="J433" s="95">
        <v>47618202.551049702</v>
      </c>
      <c r="K433" s="95">
        <v>51273822.1555264</v>
      </c>
      <c r="L433" s="95">
        <v>61126826.938733801</v>
      </c>
      <c r="M433" s="95">
        <v>80727459.354345202</v>
      </c>
      <c r="N433" s="95">
        <v>87200949.772852406</v>
      </c>
      <c r="O433" s="95">
        <v>90048543.786701307</v>
      </c>
      <c r="P433" s="95">
        <v>99561357.339156196</v>
      </c>
      <c r="Q433" s="95">
        <v>107864063.52911501</v>
      </c>
      <c r="R433" s="95">
        <v>91676708.904593498</v>
      </c>
      <c r="S433" s="95">
        <v>97897824.460719302</v>
      </c>
      <c r="T433" s="95">
        <v>100025989.69603799</v>
      </c>
      <c r="U433" s="95">
        <v>102284463.390126</v>
      </c>
      <c r="V433" s="96">
        <v>104244732</v>
      </c>
    </row>
    <row r="434" spans="3:22" x14ac:dyDescent="0.35">
      <c r="C434" s="92" t="str">
        <f t="shared" si="6"/>
        <v>ERG</v>
      </c>
      <c r="D434" s="92"/>
      <c r="E434" s="92"/>
      <c r="F434" s="92"/>
      <c r="G434" s="92" t="s">
        <v>86</v>
      </c>
      <c r="H434" s="92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6"/>
    </row>
    <row r="435" spans="3:22" x14ac:dyDescent="0.35">
      <c r="C435" s="92" t="str">
        <f t="shared" si="6"/>
        <v>ERG</v>
      </c>
      <c r="D435" s="92"/>
      <c r="E435" s="92"/>
      <c r="F435" s="92"/>
      <c r="G435" s="92"/>
      <c r="H435" s="92" t="s">
        <v>78</v>
      </c>
      <c r="I435" s="95">
        <v>11664000</v>
      </c>
      <c r="J435" s="95">
        <v>11188530.2039822</v>
      </c>
      <c r="K435" s="95">
        <v>13863941.138599901</v>
      </c>
      <c r="L435" s="95">
        <v>32870766.760588601</v>
      </c>
      <c r="M435" s="95">
        <v>37779063.822039701</v>
      </c>
      <c r="N435" s="95">
        <v>52156053.924692802</v>
      </c>
      <c r="O435" s="95">
        <v>55095793.367373198</v>
      </c>
      <c r="P435" s="95">
        <v>54768256.670676596</v>
      </c>
      <c r="Q435" s="95">
        <v>54329167.0371475</v>
      </c>
      <c r="R435" s="95">
        <v>59819576.981998399</v>
      </c>
      <c r="S435" s="95">
        <v>63066467.114625499</v>
      </c>
      <c r="T435" s="95">
        <v>66164773.924988396</v>
      </c>
      <c r="U435" s="95">
        <v>65588262.482302599</v>
      </c>
      <c r="V435" s="96">
        <v>64621698</v>
      </c>
    </row>
    <row r="436" spans="3:22" x14ac:dyDescent="0.35">
      <c r="C436" s="92" t="str">
        <f t="shared" si="6"/>
        <v>ERG</v>
      </c>
      <c r="D436" s="92"/>
      <c r="E436" s="92"/>
      <c r="F436" s="92"/>
      <c r="G436" s="92"/>
      <c r="H436" s="92" t="s">
        <v>79</v>
      </c>
      <c r="I436" s="95">
        <v>347587.2</v>
      </c>
      <c r="J436" s="95">
        <v>273000.136977166</v>
      </c>
      <c r="K436" s="95">
        <v>587831.10427663499</v>
      </c>
      <c r="L436" s="95">
        <v>811907.93898653798</v>
      </c>
      <c r="M436" s="95">
        <v>1091814.9444569501</v>
      </c>
      <c r="N436" s="95">
        <v>1736796.59569227</v>
      </c>
      <c r="O436" s="95">
        <v>870513.53520449705</v>
      </c>
      <c r="P436" s="95">
        <v>1369206.4167669199</v>
      </c>
      <c r="Q436" s="95">
        <v>1591844.5941884201</v>
      </c>
      <c r="R436" s="95">
        <v>1345940.4820949601</v>
      </c>
      <c r="S436" s="95">
        <v>1064912.2026859899</v>
      </c>
      <c r="T436" s="95">
        <v>979238.65408982895</v>
      </c>
      <c r="U436" s="95">
        <v>1246176.98716375</v>
      </c>
      <c r="V436" s="96">
        <v>1163191</v>
      </c>
    </row>
    <row r="437" spans="3:22" x14ac:dyDescent="0.35">
      <c r="C437" s="92" t="str">
        <f t="shared" si="6"/>
        <v>ERG</v>
      </c>
      <c r="D437" s="92"/>
      <c r="E437" s="92"/>
      <c r="F437" s="92"/>
      <c r="G437" s="92"/>
      <c r="H437" s="92" t="s">
        <v>80</v>
      </c>
      <c r="I437" s="95">
        <v>-1030563.8</v>
      </c>
      <c r="J437" s="95">
        <v>-1066023.27916758</v>
      </c>
      <c r="K437" s="95">
        <v>-1170991.22202998</v>
      </c>
      <c r="L437" s="95">
        <v>-1674432.3861797601</v>
      </c>
      <c r="M437" s="95">
        <v>-1847198.8838941299</v>
      </c>
      <c r="N437" s="95">
        <v>-2623858.3386165602</v>
      </c>
      <c r="O437" s="95">
        <v>-2799104.6805166099</v>
      </c>
      <c r="P437" s="95">
        <v>-2879471.6702221902</v>
      </c>
      <c r="Q437" s="95">
        <v>-2975857.4622093998</v>
      </c>
      <c r="R437" s="95">
        <v>-2857521.1911829999</v>
      </c>
      <c r="S437" s="95">
        <v>-2540757.6364059099</v>
      </c>
      <c r="T437" s="95">
        <v>-2599325.5286690202</v>
      </c>
      <c r="U437" s="95">
        <v>-2654117.8580612801</v>
      </c>
      <c r="V437" s="96">
        <v>-2722078</v>
      </c>
    </row>
    <row r="438" spans="3:22" x14ac:dyDescent="0.35">
      <c r="C438" s="92" t="str">
        <f t="shared" si="6"/>
        <v>ERG</v>
      </c>
      <c r="D438" s="92"/>
      <c r="E438" s="92"/>
      <c r="F438" s="92"/>
      <c r="G438" s="92"/>
      <c r="H438" s="92" t="s">
        <v>81</v>
      </c>
      <c r="I438" s="95">
        <v>329508.29175064003</v>
      </c>
      <c r="J438" s="95">
        <v>3577635.14969109</v>
      </c>
      <c r="K438" s="95">
        <v>19858557.278829198</v>
      </c>
      <c r="L438" s="95">
        <v>5911243.4451380298</v>
      </c>
      <c r="M438" s="95">
        <v>15278294.922260899</v>
      </c>
      <c r="N438" s="95">
        <v>3826801.1856046999</v>
      </c>
      <c r="O438" s="95">
        <v>1601054.4486155</v>
      </c>
      <c r="P438" s="95">
        <v>1071175.61992617</v>
      </c>
      <c r="Q438" s="95">
        <v>5076486.8243645802</v>
      </c>
      <c r="R438" s="95">
        <v>-18729296.910644501</v>
      </c>
      <c r="S438" s="95">
        <v>4574152.2440828504</v>
      </c>
      <c r="T438" s="95">
        <v>1043575.43189335</v>
      </c>
      <c r="U438" s="95">
        <v>441376.00435981102</v>
      </c>
      <c r="V438" s="96">
        <v>1505329</v>
      </c>
    </row>
    <row r="439" spans="3:22" x14ac:dyDescent="0.35">
      <c r="C439" s="92" t="str">
        <f t="shared" si="6"/>
        <v>ERG</v>
      </c>
      <c r="D439" s="92"/>
      <c r="E439" s="92"/>
      <c r="F439" s="92"/>
      <c r="G439" s="92"/>
      <c r="H439" s="92" t="s">
        <v>82</v>
      </c>
      <c r="I439" s="95">
        <v>-122001.487768433</v>
      </c>
      <c r="J439" s="95">
        <v>-109201.072883013</v>
      </c>
      <c r="K439" s="95">
        <v>-268571.539087129</v>
      </c>
      <c r="L439" s="95">
        <v>-140421.93649368899</v>
      </c>
      <c r="M439" s="95">
        <v>-145920.88017057299</v>
      </c>
      <c r="N439" s="95">
        <v>0</v>
      </c>
      <c r="O439" s="95">
        <v>0</v>
      </c>
      <c r="P439" s="95">
        <v>0</v>
      </c>
      <c r="Q439" s="95">
        <v>0</v>
      </c>
      <c r="R439" s="95">
        <v>0</v>
      </c>
      <c r="S439" s="95">
        <v>0</v>
      </c>
      <c r="T439" s="95">
        <v>0</v>
      </c>
      <c r="U439" s="95">
        <v>0</v>
      </c>
      <c r="V439" s="96">
        <v>0</v>
      </c>
    </row>
    <row r="440" spans="3:22" x14ac:dyDescent="0.35">
      <c r="C440" s="92" t="str">
        <f t="shared" si="6"/>
        <v>ERG</v>
      </c>
      <c r="D440" s="92"/>
      <c r="E440" s="92"/>
      <c r="F440" s="92"/>
      <c r="G440" s="92"/>
      <c r="H440" s="92" t="s">
        <v>83</v>
      </c>
      <c r="I440" s="95">
        <v>11188530.2039822</v>
      </c>
      <c r="J440" s="95">
        <v>13863941.138599901</v>
      </c>
      <c r="K440" s="95">
        <v>32870766.760588601</v>
      </c>
      <c r="L440" s="95">
        <v>37779063.822039701</v>
      </c>
      <c r="M440" s="95">
        <v>52156053.924692802</v>
      </c>
      <c r="N440" s="95">
        <v>55095793.367373198</v>
      </c>
      <c r="O440" s="95">
        <v>54768256.670676596</v>
      </c>
      <c r="P440" s="95">
        <v>54329167.0371475</v>
      </c>
      <c r="Q440" s="95">
        <v>58021640.993491098</v>
      </c>
      <c r="R440" s="95">
        <v>39578699.3622659</v>
      </c>
      <c r="S440" s="95">
        <v>66164773.924988396</v>
      </c>
      <c r="T440" s="95">
        <v>65588262.482302599</v>
      </c>
      <c r="U440" s="95">
        <v>64621697.615764901</v>
      </c>
      <c r="V440" s="96">
        <v>64568140</v>
      </c>
    </row>
    <row r="441" spans="3:22" x14ac:dyDescent="0.35">
      <c r="C441" s="92" t="str">
        <f t="shared" si="6"/>
        <v>ERG</v>
      </c>
      <c r="D441" s="92"/>
      <c r="E441" s="92"/>
      <c r="F441" s="92"/>
      <c r="G441" s="92" t="s">
        <v>87</v>
      </c>
      <c r="H441" s="92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6"/>
    </row>
    <row r="442" spans="3:22" x14ac:dyDescent="0.35">
      <c r="C442" s="92" t="str">
        <f t="shared" si="6"/>
        <v>ERG</v>
      </c>
      <c r="D442" s="92"/>
      <c r="E442" s="92"/>
      <c r="F442" s="92"/>
      <c r="G442" s="92"/>
      <c r="H442" s="92" t="s">
        <v>78</v>
      </c>
      <c r="I442" s="95">
        <v>234513460.952227</v>
      </c>
      <c r="J442" s="95">
        <v>223426328.69958699</v>
      </c>
      <c r="K442" s="95">
        <v>265041994.38007799</v>
      </c>
      <c r="L442" s="95">
        <v>304582682.48559099</v>
      </c>
      <c r="M442" s="95">
        <v>328156218.10377598</v>
      </c>
      <c r="N442" s="95">
        <v>396656587.97143</v>
      </c>
      <c r="O442" s="95">
        <v>436960720.54865599</v>
      </c>
      <c r="P442" s="95">
        <v>468947944.81675398</v>
      </c>
      <c r="Q442" s="95">
        <v>514131504.22388399</v>
      </c>
      <c r="R442" s="95">
        <v>552555589.37241101</v>
      </c>
      <c r="S442" s="95">
        <v>519180492.66886699</v>
      </c>
      <c r="T442" s="95">
        <v>540605917.78599799</v>
      </c>
      <c r="U442" s="95">
        <v>545721078.61774099</v>
      </c>
      <c r="V442" s="96">
        <v>548524658</v>
      </c>
    </row>
    <row r="443" spans="3:22" x14ac:dyDescent="0.35">
      <c r="C443" s="92" t="str">
        <f t="shared" si="6"/>
        <v>ERG</v>
      </c>
      <c r="D443" s="92"/>
      <c r="E443" s="92"/>
      <c r="F443" s="92"/>
      <c r="G443" s="92"/>
      <c r="H443" s="92" t="s">
        <v>79</v>
      </c>
      <c r="I443" s="95">
        <v>6988501.1363763502</v>
      </c>
      <c r="J443" s="95">
        <v>5451602.4202699102</v>
      </c>
      <c r="K443" s="95">
        <v>11237780.561715299</v>
      </c>
      <c r="L443" s="95">
        <v>7523192.2573940903</v>
      </c>
      <c r="M443" s="95">
        <v>9483714.7031991202</v>
      </c>
      <c r="N443" s="95">
        <v>13208664.3794486</v>
      </c>
      <c r="O443" s="95">
        <v>6903979.3846687702</v>
      </c>
      <c r="P443" s="95">
        <v>11723698.620418901</v>
      </c>
      <c r="Q443" s="95">
        <v>15064053.0737598</v>
      </c>
      <c r="R443" s="95">
        <v>12432500.760879301</v>
      </c>
      <c r="S443" s="95">
        <v>8766649.9700184297</v>
      </c>
      <c r="T443" s="95">
        <v>8000967.5832327604</v>
      </c>
      <c r="U443" s="95">
        <v>10368700.4937371</v>
      </c>
      <c r="V443" s="96">
        <v>9873444</v>
      </c>
    </row>
    <row r="444" spans="3:22" x14ac:dyDescent="0.35">
      <c r="C444" s="92" t="str">
        <f t="shared" si="6"/>
        <v>ERG</v>
      </c>
      <c r="D444" s="92"/>
      <c r="E444" s="92"/>
      <c r="F444" s="92"/>
      <c r="G444" s="92"/>
      <c r="H444" s="92" t="s">
        <v>80</v>
      </c>
      <c r="I444" s="95">
        <v>-5344045.33374546</v>
      </c>
      <c r="J444" s="95">
        <v>-5284781.39503578</v>
      </c>
      <c r="K444" s="95">
        <v>-6121400.0021554101</v>
      </c>
      <c r="L444" s="95">
        <v>-6979012.3320118198</v>
      </c>
      <c r="M444" s="95">
        <v>-7544696.9495860897</v>
      </c>
      <c r="N444" s="95">
        <v>-8806021.8500645794</v>
      </c>
      <c r="O444" s="95">
        <v>-9717545.8721123207</v>
      </c>
      <c r="P444" s="95">
        <v>-10460260.484383</v>
      </c>
      <c r="Q444" s="95">
        <v>-11472069.0682071</v>
      </c>
      <c r="R444" s="95">
        <v>-12235372.9209102</v>
      </c>
      <c r="S444" s="95">
        <v>-11424103.8143455</v>
      </c>
      <c r="T444" s="95">
        <v>-11923977.199232399</v>
      </c>
      <c r="U444" s="95">
        <v>-12438776.3311131</v>
      </c>
      <c r="V444" s="96">
        <v>-12990199</v>
      </c>
    </row>
    <row r="445" spans="3:22" x14ac:dyDescent="0.35">
      <c r="C445" s="92" t="str">
        <f t="shared" si="6"/>
        <v>ERG</v>
      </c>
      <c r="D445" s="92"/>
      <c r="E445" s="92"/>
      <c r="F445" s="92"/>
      <c r="G445" s="92"/>
      <c r="H445" s="92" t="s">
        <v>81</v>
      </c>
      <c r="I445" s="95">
        <v>-12001664.624177599</v>
      </c>
      <c r="J445" s="95">
        <v>47943708.466251798</v>
      </c>
      <c r="K445" s="95">
        <v>45130450.3443285</v>
      </c>
      <c r="L445" s="95">
        <v>30480039.626908399</v>
      </c>
      <c r="M445" s="95">
        <v>71251666.119524196</v>
      </c>
      <c r="N445" s="95">
        <v>35901490.047842003</v>
      </c>
      <c r="O445" s="95">
        <v>34800790.755541697</v>
      </c>
      <c r="P445" s="95">
        <v>43920121.271093898</v>
      </c>
      <c r="Q445" s="95">
        <v>46514491.986627199</v>
      </c>
      <c r="R445" s="95">
        <v>-25037801.338249601</v>
      </c>
      <c r="S445" s="95">
        <v>24082878.961457901</v>
      </c>
      <c r="T445" s="95">
        <v>9038170.4477425795</v>
      </c>
      <c r="U445" s="95">
        <v>4873655.4571511997</v>
      </c>
      <c r="V445" s="96">
        <v>0</v>
      </c>
    </row>
    <row r="446" spans="3:22" x14ac:dyDescent="0.35">
      <c r="C446" s="92" t="str">
        <f t="shared" si="6"/>
        <v>ERG</v>
      </c>
      <c r="D446" s="92"/>
      <c r="E446" s="92"/>
      <c r="F446" s="92"/>
      <c r="G446" s="92"/>
      <c r="H446" s="92" t="s">
        <v>82</v>
      </c>
      <c r="I446" s="95">
        <v>-729923.43109319103</v>
      </c>
      <c r="J446" s="95">
        <v>-6494863.8109944304</v>
      </c>
      <c r="K446" s="95">
        <v>-10706142.798375599</v>
      </c>
      <c r="L446" s="95">
        <v>-7450683.9341058796</v>
      </c>
      <c r="M446" s="95">
        <v>-4690314.00548271</v>
      </c>
      <c r="N446" s="95">
        <v>0</v>
      </c>
      <c r="O446" s="95">
        <v>0</v>
      </c>
      <c r="P446" s="95">
        <v>0</v>
      </c>
      <c r="Q446" s="95">
        <v>0</v>
      </c>
      <c r="R446" s="95">
        <v>0</v>
      </c>
      <c r="S446" s="95">
        <v>0</v>
      </c>
      <c r="T446" s="95">
        <v>0</v>
      </c>
      <c r="U446" s="95">
        <v>0</v>
      </c>
      <c r="V446" s="96">
        <v>0</v>
      </c>
    </row>
    <row r="447" spans="3:22" x14ac:dyDescent="0.35">
      <c r="C447" s="92" t="str">
        <f t="shared" si="6"/>
        <v>ERG</v>
      </c>
      <c r="D447" s="92"/>
      <c r="E447" s="92"/>
      <c r="F447" s="92"/>
      <c r="G447" s="92"/>
      <c r="H447" s="92" t="s">
        <v>83</v>
      </c>
      <c r="I447" s="95">
        <v>223426328.69958699</v>
      </c>
      <c r="J447" s="95">
        <v>265041994.38007799</v>
      </c>
      <c r="K447" s="95">
        <v>304582682.48559099</v>
      </c>
      <c r="L447" s="95">
        <v>328156218.10377598</v>
      </c>
      <c r="M447" s="95">
        <v>396656587.97143</v>
      </c>
      <c r="N447" s="95">
        <v>436960720.54865599</v>
      </c>
      <c r="O447" s="95">
        <v>468947944.81675398</v>
      </c>
      <c r="P447" s="95">
        <v>514131504.22388399</v>
      </c>
      <c r="Q447" s="95">
        <v>564237980.21606398</v>
      </c>
      <c r="R447" s="95">
        <v>527714915.87413102</v>
      </c>
      <c r="S447" s="95">
        <v>540605917.78599799</v>
      </c>
      <c r="T447" s="95">
        <v>545721078.61774099</v>
      </c>
      <c r="U447" s="95">
        <v>548524658.23751605</v>
      </c>
      <c r="V447" s="96">
        <v>545407903</v>
      </c>
    </row>
    <row r="448" spans="3:22" x14ac:dyDescent="0.35">
      <c r="C448" s="92" t="str">
        <f t="shared" si="6"/>
        <v>ERG</v>
      </c>
      <c r="D448" s="92"/>
      <c r="E448" s="92"/>
      <c r="F448" s="92"/>
      <c r="G448" s="92" t="s">
        <v>88</v>
      </c>
      <c r="H448" s="92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6"/>
    </row>
    <row r="449" spans="3:22" x14ac:dyDescent="0.35">
      <c r="C449" s="92" t="str">
        <f t="shared" si="6"/>
        <v>ERG</v>
      </c>
      <c r="D449" s="92"/>
      <c r="E449" s="92"/>
      <c r="F449" s="92"/>
      <c r="G449" s="92"/>
      <c r="H449" s="92" t="s">
        <v>78</v>
      </c>
      <c r="I449" s="95">
        <v>614623068.14808798</v>
      </c>
      <c r="J449" s="95">
        <v>672953504.26660895</v>
      </c>
      <c r="K449" s="95">
        <v>765842318.641554</v>
      </c>
      <c r="L449" s="95">
        <v>939529821.55838895</v>
      </c>
      <c r="M449" s="95">
        <v>1128803449.50753</v>
      </c>
      <c r="N449" s="95">
        <v>1263277659.38978</v>
      </c>
      <c r="O449" s="95">
        <v>1364308349.85027</v>
      </c>
      <c r="P449" s="95">
        <v>1422410387.0849299</v>
      </c>
      <c r="Q449" s="95">
        <v>1505966461.97298</v>
      </c>
      <c r="R449" s="95">
        <v>1635461283.63152</v>
      </c>
      <c r="S449" s="95">
        <v>1667555477.48755</v>
      </c>
      <c r="T449" s="95">
        <v>1706389860.4150801</v>
      </c>
      <c r="U449" s="95">
        <v>1730581620.21295</v>
      </c>
      <c r="V449" s="96">
        <v>1764458156</v>
      </c>
    </row>
    <row r="450" spans="3:22" x14ac:dyDescent="0.35">
      <c r="C450" s="92" t="str">
        <f t="shared" si="6"/>
        <v>ERG</v>
      </c>
      <c r="D450" s="92"/>
      <c r="E450" s="92"/>
      <c r="F450" s="92"/>
      <c r="G450" s="92"/>
      <c r="H450" s="92" t="s">
        <v>79</v>
      </c>
      <c r="I450" s="95">
        <v>18315767.430813</v>
      </c>
      <c r="J450" s="95">
        <v>16420065.5041053</v>
      </c>
      <c r="K450" s="95">
        <v>32471714.310401902</v>
      </c>
      <c r="L450" s="95">
        <v>23206386.5924922</v>
      </c>
      <c r="M450" s="95">
        <v>32622419.690767601</v>
      </c>
      <c r="N450" s="95">
        <v>42067146.057679601</v>
      </c>
      <c r="O450" s="95">
        <v>21556071.927634299</v>
      </c>
      <c r="P450" s="95">
        <v>35560259.677123196</v>
      </c>
      <c r="Q450" s="95">
        <v>44124817.335808396</v>
      </c>
      <c r="R450" s="95">
        <v>36797878.881709099</v>
      </c>
      <c r="S450" s="95">
        <v>28157597.1808406</v>
      </c>
      <c r="T450" s="95">
        <v>25254569.934143201</v>
      </c>
      <c r="U450" s="95">
        <v>32881050.784046002</v>
      </c>
      <c r="V450" s="96">
        <v>31760247</v>
      </c>
    </row>
    <row r="451" spans="3:22" x14ac:dyDescent="0.35">
      <c r="C451" s="92" t="str">
        <f t="shared" si="6"/>
        <v>ERG</v>
      </c>
      <c r="D451" s="92"/>
      <c r="E451" s="92"/>
      <c r="F451" s="92"/>
      <c r="G451" s="92"/>
      <c r="H451" s="92" t="s">
        <v>80</v>
      </c>
      <c r="I451" s="95">
        <v>-22146099.0950846</v>
      </c>
      <c r="J451" s="95">
        <v>-24117911.709681898</v>
      </c>
      <c r="K451" s="95">
        <v>-26790781.524534199</v>
      </c>
      <c r="L451" s="95">
        <v>-31660255.464834101</v>
      </c>
      <c r="M451" s="95">
        <v>-36739588.011213496</v>
      </c>
      <c r="N451" s="95">
        <v>-41904999.717362396</v>
      </c>
      <c r="O451" s="95">
        <v>-45468503.656468801</v>
      </c>
      <c r="P451" s="95">
        <v>-48106452.107839897</v>
      </c>
      <c r="Q451" s="95">
        <v>-51346506.329027399</v>
      </c>
      <c r="R451" s="95">
        <v>-55311609.5950552</v>
      </c>
      <c r="S451" s="95">
        <v>-56904794.7958306</v>
      </c>
      <c r="T451" s="95">
        <v>-59280506.859161802</v>
      </c>
      <c r="U451" s="95">
        <v>-61644310.066431202</v>
      </c>
      <c r="V451" s="96">
        <v>-64538759</v>
      </c>
    </row>
    <row r="452" spans="3:22" x14ac:dyDescent="0.35">
      <c r="C452" s="92" t="str">
        <f t="shared" si="6"/>
        <v>ERG</v>
      </c>
      <c r="D452" s="92"/>
      <c r="E452" s="92"/>
      <c r="F452" s="92"/>
      <c r="G452" s="92"/>
      <c r="H452" s="92" t="s">
        <v>81</v>
      </c>
      <c r="I452" s="95">
        <v>62884434.727333501</v>
      </c>
      <c r="J452" s="95">
        <v>100886183.523286</v>
      </c>
      <c r="K452" s="95">
        <v>168389494.39568201</v>
      </c>
      <c r="L452" s="95">
        <v>198313108.304786</v>
      </c>
      <c r="M452" s="95">
        <v>139216753.40342399</v>
      </c>
      <c r="N452" s="95">
        <v>100868544.120175</v>
      </c>
      <c r="O452" s="95">
        <v>111000416.43730099</v>
      </c>
      <c r="P452" s="95">
        <v>96102267.318772405</v>
      </c>
      <c r="Q452" s="95">
        <v>135281388.37406299</v>
      </c>
      <c r="R452" s="95">
        <v>177187266.85070601</v>
      </c>
      <c r="S452" s="95">
        <v>67581580.542515695</v>
      </c>
      <c r="T452" s="95">
        <v>58217696.722888097</v>
      </c>
      <c r="U452" s="95">
        <v>62639794.685376801</v>
      </c>
      <c r="V452" s="96">
        <v>64305927</v>
      </c>
    </row>
    <row r="453" spans="3:22" x14ac:dyDescent="0.35">
      <c r="C453" s="92" t="str">
        <f t="shared" si="6"/>
        <v>ERG</v>
      </c>
      <c r="D453" s="92"/>
      <c r="E453" s="92"/>
      <c r="F453" s="92"/>
      <c r="G453" s="92"/>
      <c r="H453" s="92" t="s">
        <v>82</v>
      </c>
      <c r="I453" s="95">
        <v>-723666.94454096304</v>
      </c>
      <c r="J453" s="95">
        <v>-299522.94276483502</v>
      </c>
      <c r="K453" s="95">
        <v>-382924.264714071</v>
      </c>
      <c r="L453" s="95">
        <v>-585611.48330331</v>
      </c>
      <c r="M453" s="95">
        <v>-625375.20073102799</v>
      </c>
      <c r="N453" s="95">
        <v>0</v>
      </c>
      <c r="O453" s="95">
        <v>-28985947.473807901</v>
      </c>
      <c r="P453" s="95">
        <v>0</v>
      </c>
      <c r="Q453" s="95">
        <v>0</v>
      </c>
      <c r="R453" s="95">
        <v>0</v>
      </c>
      <c r="S453" s="95">
        <v>0</v>
      </c>
      <c r="T453" s="95">
        <v>0</v>
      </c>
      <c r="U453" s="95">
        <v>0</v>
      </c>
      <c r="V453" s="96">
        <v>0</v>
      </c>
    </row>
    <row r="454" spans="3:22" x14ac:dyDescent="0.35">
      <c r="C454" s="92" t="str">
        <f t="shared" si="6"/>
        <v>ERG</v>
      </c>
      <c r="D454" s="92"/>
      <c r="E454" s="92"/>
      <c r="F454" s="92"/>
      <c r="G454" s="92"/>
      <c r="H454" s="92" t="s">
        <v>83</v>
      </c>
      <c r="I454" s="95">
        <v>672953504.26660895</v>
      </c>
      <c r="J454" s="95">
        <v>765842318.641554</v>
      </c>
      <c r="K454" s="95">
        <v>939529821.55838895</v>
      </c>
      <c r="L454" s="95">
        <v>1128803449.50753</v>
      </c>
      <c r="M454" s="95">
        <v>1263277659.38978</v>
      </c>
      <c r="N454" s="95">
        <v>1364308349.85027</v>
      </c>
      <c r="O454" s="95">
        <v>1422410387.0849299</v>
      </c>
      <c r="P454" s="95">
        <v>1505966461.97298</v>
      </c>
      <c r="Q454" s="95">
        <v>1634026161.3538301</v>
      </c>
      <c r="R454" s="95">
        <v>1794134819.7688701</v>
      </c>
      <c r="S454" s="95">
        <v>1706389860.4150801</v>
      </c>
      <c r="T454" s="95">
        <v>1730581620.21295</v>
      </c>
      <c r="U454" s="95">
        <v>1764458155.6159401</v>
      </c>
      <c r="V454" s="96">
        <v>1795985571</v>
      </c>
    </row>
    <row r="455" spans="3:22" x14ac:dyDescent="0.35">
      <c r="C455" s="92" t="str">
        <f t="shared" si="6"/>
        <v>ERG</v>
      </c>
      <c r="D455" s="92"/>
      <c r="E455" s="92"/>
      <c r="F455" s="92"/>
      <c r="G455" s="92" t="s">
        <v>89</v>
      </c>
      <c r="H455" s="92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6"/>
    </row>
    <row r="456" spans="3:22" x14ac:dyDescent="0.35">
      <c r="C456" s="92" t="str">
        <f t="shared" si="6"/>
        <v>ERG</v>
      </c>
      <c r="D456" s="92"/>
      <c r="E456" s="92"/>
      <c r="F456" s="92"/>
      <c r="G456" s="92"/>
      <c r="H456" s="92" t="s">
        <v>78</v>
      </c>
      <c r="I456" s="95">
        <v>411349759.576428</v>
      </c>
      <c r="J456" s="95">
        <v>440302689.70579702</v>
      </c>
      <c r="K456" s="95">
        <v>466221599.09117001</v>
      </c>
      <c r="L456" s="95">
        <v>486766343.32916898</v>
      </c>
      <c r="M456" s="95">
        <v>509168528.22711098</v>
      </c>
      <c r="N456" s="95">
        <v>551763719.48144603</v>
      </c>
      <c r="O456" s="95">
        <v>615318425.39798796</v>
      </c>
      <c r="P456" s="95">
        <v>683391431.81561506</v>
      </c>
      <c r="Q456" s="95">
        <v>767551804.58867002</v>
      </c>
      <c r="R456" s="95">
        <v>820016403.43122602</v>
      </c>
      <c r="S456" s="95">
        <v>885962410.32223201</v>
      </c>
      <c r="T456" s="95">
        <v>948055442.922315</v>
      </c>
      <c r="U456" s="95">
        <v>978039487.66843998</v>
      </c>
      <c r="V456" s="96">
        <v>1007237257</v>
      </c>
    </row>
    <row r="457" spans="3:22" x14ac:dyDescent="0.35">
      <c r="C457" s="92" t="str">
        <f t="shared" si="6"/>
        <v>ERG</v>
      </c>
      <c r="D457" s="92"/>
      <c r="E457" s="92"/>
      <c r="F457" s="92"/>
      <c r="G457" s="92"/>
      <c r="H457" s="92" t="s">
        <v>79</v>
      </c>
      <c r="I457" s="95">
        <v>12258222.835377499</v>
      </c>
      <c r="J457" s="95">
        <v>10743385.628821401</v>
      </c>
      <c r="K457" s="95">
        <v>19767795.801465601</v>
      </c>
      <c r="L457" s="95">
        <v>12023128.6802305</v>
      </c>
      <c r="M457" s="95">
        <v>14714970.4657635</v>
      </c>
      <c r="N457" s="95">
        <v>18373731.858732201</v>
      </c>
      <c r="O457" s="95">
        <v>9722031.1212882008</v>
      </c>
      <c r="P457" s="95">
        <v>17084785.7953903</v>
      </c>
      <c r="Q457" s="95">
        <v>22489267.874448001</v>
      </c>
      <c r="R457" s="95">
        <v>18450369.077202599</v>
      </c>
      <c r="S457" s="95">
        <v>14959965.652720699</v>
      </c>
      <c r="T457" s="95">
        <v>14031220.5552503</v>
      </c>
      <c r="U457" s="95">
        <v>18582750.2657004</v>
      </c>
      <c r="V457" s="96">
        <v>18130271</v>
      </c>
    </row>
    <row r="458" spans="3:22" x14ac:dyDescent="0.35">
      <c r="C458" s="92" t="str">
        <f t="shared" si="6"/>
        <v>ERG</v>
      </c>
      <c r="D458" s="92"/>
      <c r="E458" s="92"/>
      <c r="F458" s="92"/>
      <c r="G458" s="92"/>
      <c r="H458" s="92" t="s">
        <v>80</v>
      </c>
      <c r="I458" s="95">
        <v>-21288411.3254865</v>
      </c>
      <c r="J458" s="95">
        <v>-22864298.451839801</v>
      </c>
      <c r="K458" s="95">
        <v>-24312230.634101801</v>
      </c>
      <c r="L458" s="95">
        <v>-25923260.141107298</v>
      </c>
      <c r="M458" s="95">
        <v>-27393396.158512998</v>
      </c>
      <c r="N458" s="95">
        <v>-25781432.501526002</v>
      </c>
      <c r="O458" s="95">
        <v>-28307238.196123201</v>
      </c>
      <c r="P458" s="95">
        <v>-30732517.697030999</v>
      </c>
      <c r="Q458" s="95">
        <v>-33755851.278382502</v>
      </c>
      <c r="R458" s="95">
        <v>-35216254.888463803</v>
      </c>
      <c r="S458" s="95">
        <v>-36402656.978983797</v>
      </c>
      <c r="T458" s="95">
        <v>-38297344.820612699</v>
      </c>
      <c r="U458" s="95">
        <v>-40326822.592676401</v>
      </c>
      <c r="V458" s="96">
        <v>-42542220</v>
      </c>
    </row>
    <row r="459" spans="3:22" x14ac:dyDescent="0.35">
      <c r="C459" s="92" t="str">
        <f t="shared" si="6"/>
        <v>ERG</v>
      </c>
      <c r="D459" s="92"/>
      <c r="E459" s="92"/>
      <c r="F459" s="92"/>
      <c r="G459" s="92"/>
      <c r="H459" s="92" t="s">
        <v>81</v>
      </c>
      <c r="I459" s="95">
        <v>40059229.4070585</v>
      </c>
      <c r="J459" s="95">
        <v>44413004.823887803</v>
      </c>
      <c r="K459" s="95">
        <v>36750009.761860102</v>
      </c>
      <c r="L459" s="95">
        <v>45698104.153985001</v>
      </c>
      <c r="M459" s="95">
        <v>64028869.7573191</v>
      </c>
      <c r="N459" s="95">
        <v>70962406.559335202</v>
      </c>
      <c r="O459" s="95">
        <v>88430735.460285306</v>
      </c>
      <c r="P459" s="95">
        <v>97808104.674695998</v>
      </c>
      <c r="Q459" s="95">
        <v>85974158.350401804</v>
      </c>
      <c r="R459" s="95">
        <v>76000601.590963706</v>
      </c>
      <c r="S459" s="95">
        <v>83535723.926346093</v>
      </c>
      <c r="T459" s="95">
        <v>54250169.011487901</v>
      </c>
      <c r="U459" s="95">
        <v>50941842.125084803</v>
      </c>
      <c r="V459" s="96">
        <v>52779238</v>
      </c>
    </row>
    <row r="460" spans="3:22" x14ac:dyDescent="0.35">
      <c r="C460" s="92" t="str">
        <f t="shared" si="6"/>
        <v>ERG</v>
      </c>
      <c r="D460" s="92"/>
      <c r="E460" s="92"/>
      <c r="F460" s="92"/>
      <c r="G460" s="92"/>
      <c r="H460" s="92" t="s">
        <v>82</v>
      </c>
      <c r="I460" s="95">
        <v>-2076110.78758078</v>
      </c>
      <c r="J460" s="95">
        <v>-6373182.6154962098</v>
      </c>
      <c r="K460" s="95">
        <v>-11660830.6912244</v>
      </c>
      <c r="L460" s="95">
        <v>-9395787.7951666098</v>
      </c>
      <c r="M460" s="95">
        <v>-8755252.8102343902</v>
      </c>
      <c r="N460" s="95">
        <v>0</v>
      </c>
      <c r="O460" s="95">
        <v>-1772521.9678227899</v>
      </c>
      <c r="P460" s="95">
        <v>0</v>
      </c>
      <c r="Q460" s="95">
        <v>-692713.29446328699</v>
      </c>
      <c r="R460" s="95">
        <v>0</v>
      </c>
      <c r="S460" s="95">
        <v>0</v>
      </c>
      <c r="T460" s="95">
        <v>0</v>
      </c>
      <c r="U460" s="95">
        <v>0</v>
      </c>
      <c r="V460" s="96">
        <v>0</v>
      </c>
    </row>
    <row r="461" spans="3:22" x14ac:dyDescent="0.35">
      <c r="C461" s="92" t="str">
        <f t="shared" si="6"/>
        <v>ERG</v>
      </c>
      <c r="D461" s="92"/>
      <c r="E461" s="92"/>
      <c r="F461" s="92"/>
      <c r="G461" s="92"/>
      <c r="H461" s="92" t="s">
        <v>83</v>
      </c>
      <c r="I461" s="95">
        <v>440302689.70579702</v>
      </c>
      <c r="J461" s="95">
        <v>466221599.09117001</v>
      </c>
      <c r="K461" s="95">
        <v>486766343.32916898</v>
      </c>
      <c r="L461" s="95">
        <v>509168528.22711098</v>
      </c>
      <c r="M461" s="95">
        <v>551763719.48144603</v>
      </c>
      <c r="N461" s="95">
        <v>615318425.39798796</v>
      </c>
      <c r="O461" s="95">
        <v>683391431.81561506</v>
      </c>
      <c r="P461" s="95">
        <v>767551804.58867002</v>
      </c>
      <c r="Q461" s="95">
        <v>841566666.24067497</v>
      </c>
      <c r="R461" s="95">
        <v>879251119.21092796</v>
      </c>
      <c r="S461" s="95">
        <v>948055442.922315</v>
      </c>
      <c r="T461" s="95">
        <v>978039487.66843998</v>
      </c>
      <c r="U461" s="95">
        <v>1007237257.46655</v>
      </c>
      <c r="V461" s="96">
        <v>1035604546</v>
      </c>
    </row>
    <row r="462" spans="3:22" x14ac:dyDescent="0.35">
      <c r="C462" s="92" t="str">
        <f t="shared" si="6"/>
        <v>ERG</v>
      </c>
      <c r="D462" s="92"/>
      <c r="E462" s="92"/>
      <c r="F462" s="92"/>
      <c r="G462" s="92" t="s">
        <v>90</v>
      </c>
      <c r="H462" s="92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6"/>
    </row>
    <row r="463" spans="3:22" x14ac:dyDescent="0.35">
      <c r="C463" s="92" t="str">
        <f t="shared" si="6"/>
        <v>ERG</v>
      </c>
      <c r="D463" s="92"/>
      <c r="E463" s="92"/>
      <c r="F463" s="92"/>
      <c r="G463" s="92"/>
      <c r="H463" s="92" t="s">
        <v>78</v>
      </c>
      <c r="I463" s="95">
        <v>200432870.18057099</v>
      </c>
      <c r="J463" s="95">
        <v>261308782.97330999</v>
      </c>
      <c r="K463" s="95">
        <v>291609907.81103998</v>
      </c>
      <c r="L463" s="95">
        <v>261781325.79800099</v>
      </c>
      <c r="M463" s="95">
        <v>255783255.21637699</v>
      </c>
      <c r="N463" s="95">
        <v>263631833.534412</v>
      </c>
      <c r="O463" s="95">
        <v>271513516.51982701</v>
      </c>
      <c r="P463" s="95">
        <v>289189728.100766</v>
      </c>
      <c r="Q463" s="95">
        <v>317920751.728769</v>
      </c>
      <c r="R463" s="95">
        <v>353613750.55595702</v>
      </c>
      <c r="S463" s="95">
        <v>364855801.703646</v>
      </c>
      <c r="T463" s="95">
        <v>357329658.120354</v>
      </c>
      <c r="U463" s="95">
        <v>346211042.056494</v>
      </c>
      <c r="V463" s="96">
        <v>319098934</v>
      </c>
    </row>
    <row r="464" spans="3:22" x14ac:dyDescent="0.35">
      <c r="C464" s="92" t="str">
        <f t="shared" si="6"/>
        <v>ERG</v>
      </c>
      <c r="D464" s="92"/>
      <c r="E464" s="92"/>
      <c r="F464" s="92"/>
      <c r="G464" s="92"/>
      <c r="H464" s="92" t="s">
        <v>79</v>
      </c>
      <c r="I464" s="95">
        <v>5972899.5313810203</v>
      </c>
      <c r="J464" s="95">
        <v>6375934.3045487599</v>
      </c>
      <c r="K464" s="95">
        <v>12364260.091188099</v>
      </c>
      <c r="L464" s="95">
        <v>6465998.7472106302</v>
      </c>
      <c r="M464" s="95">
        <v>7392136.0757533005</v>
      </c>
      <c r="N464" s="95">
        <v>8778940.05669594</v>
      </c>
      <c r="O464" s="95">
        <v>4289913.5610132702</v>
      </c>
      <c r="P464" s="95">
        <v>7229743.2025191505</v>
      </c>
      <c r="Q464" s="95">
        <v>9315078.0256529506</v>
      </c>
      <c r="R464" s="95">
        <v>7956309.38750902</v>
      </c>
      <c r="S464" s="95">
        <v>6160792.1488420703</v>
      </c>
      <c r="T464" s="95">
        <v>5288478.9401812404</v>
      </c>
      <c r="U464" s="95">
        <v>6578009.7990733804</v>
      </c>
      <c r="V464" s="96">
        <v>5743781</v>
      </c>
    </row>
    <row r="465" spans="3:22" x14ac:dyDescent="0.35">
      <c r="C465" s="92" t="str">
        <f t="shared" si="6"/>
        <v>ERG</v>
      </c>
      <c r="D465" s="92"/>
      <c r="E465" s="92"/>
      <c r="F465" s="92"/>
      <c r="G465" s="92"/>
      <c r="H465" s="92" t="s">
        <v>80</v>
      </c>
      <c r="I465" s="95">
        <v>-63334458.877642803</v>
      </c>
      <c r="J465" s="95">
        <v>-69416072.533180803</v>
      </c>
      <c r="K465" s="95">
        <v>-58958300.517070398</v>
      </c>
      <c r="L465" s="95">
        <v>-59417150.240797304</v>
      </c>
      <c r="M465" s="95">
        <v>-63196347.677129701</v>
      </c>
      <c r="N465" s="95">
        <v>-63673456.979954898</v>
      </c>
      <c r="O465" s="95">
        <v>-73410709.381925002</v>
      </c>
      <c r="P465" s="95">
        <v>-63785289.455041803</v>
      </c>
      <c r="Q465" s="95">
        <v>-64730040.5520541</v>
      </c>
      <c r="R465" s="95">
        <v>-55699342.113486402</v>
      </c>
      <c r="S465" s="95">
        <v>-53849304.552540302</v>
      </c>
      <c r="T465" s="95">
        <v>-57202643.6149178</v>
      </c>
      <c r="U465" s="95">
        <v>-48978993.438772202</v>
      </c>
      <c r="V465" s="96">
        <v>-48258789</v>
      </c>
    </row>
    <row r="466" spans="3:22" x14ac:dyDescent="0.35">
      <c r="C466" s="92" t="str">
        <f t="shared" si="6"/>
        <v>ERG</v>
      </c>
      <c r="D466" s="92"/>
      <c r="E466" s="92"/>
      <c r="F466" s="92"/>
      <c r="G466" s="92"/>
      <c r="H466" s="92" t="s">
        <v>81</v>
      </c>
      <c r="I466" s="95">
        <v>121086291.07419001</v>
      </c>
      <c r="J466" s="95">
        <v>97525066.478599206</v>
      </c>
      <c r="K466" s="95">
        <v>72764212.246689305</v>
      </c>
      <c r="L466" s="95">
        <v>52140334.844803102</v>
      </c>
      <c r="M466" s="95">
        <v>67068434.714954101</v>
      </c>
      <c r="N466" s="95">
        <v>72783471.693893805</v>
      </c>
      <c r="O466" s="95">
        <v>93239454.944005504</v>
      </c>
      <c r="P466" s="95">
        <v>89757769.835274905</v>
      </c>
      <c r="Q466" s="95">
        <v>57886925.7906975</v>
      </c>
      <c r="R466" s="95">
        <v>79342743.953166306</v>
      </c>
      <c r="S466" s="95">
        <v>40876845.934922598</v>
      </c>
      <c r="T466" s="95">
        <v>40795548.610876396</v>
      </c>
      <c r="U466" s="95">
        <v>15288875.1473937</v>
      </c>
      <c r="V466" s="96">
        <v>12827803</v>
      </c>
    </row>
    <row r="467" spans="3:22" x14ac:dyDescent="0.35">
      <c r="C467" s="92" t="str">
        <f t="shared" si="6"/>
        <v>ERG</v>
      </c>
      <c r="D467" s="92"/>
      <c r="E467" s="92"/>
      <c r="F467" s="92"/>
      <c r="G467" s="92"/>
      <c r="H467" s="92" t="s">
        <v>82</v>
      </c>
      <c r="I467" s="95">
        <v>-2848818.9351897701</v>
      </c>
      <c r="J467" s="95">
        <v>-4183803.4122370901</v>
      </c>
      <c r="K467" s="95">
        <v>-55998753.833845399</v>
      </c>
      <c r="L467" s="95">
        <v>-5187253.9328407096</v>
      </c>
      <c r="M467" s="95">
        <v>-3415644.7955424301</v>
      </c>
      <c r="N467" s="95">
        <v>-10007271.7852199</v>
      </c>
      <c r="O467" s="95">
        <v>-6442447.5421550199</v>
      </c>
      <c r="P467" s="95">
        <v>-4471199.9547488997</v>
      </c>
      <c r="Q467" s="95">
        <v>-4257779.0407581599</v>
      </c>
      <c r="R467" s="95">
        <v>-4262317.4346511904</v>
      </c>
      <c r="S467" s="95">
        <v>-714477.11451600597</v>
      </c>
      <c r="T467" s="95">
        <v>0</v>
      </c>
      <c r="U467" s="95">
        <v>0</v>
      </c>
      <c r="V467" s="96">
        <v>0</v>
      </c>
    </row>
    <row r="468" spans="3:22" x14ac:dyDescent="0.35">
      <c r="C468" s="92" t="str">
        <f t="shared" si="6"/>
        <v>ERG</v>
      </c>
      <c r="D468" s="92"/>
      <c r="E468" s="92"/>
      <c r="F468" s="92"/>
      <c r="G468" s="92"/>
      <c r="H468" s="92" t="s">
        <v>83</v>
      </c>
      <c r="I468" s="95">
        <v>261308782.97330999</v>
      </c>
      <c r="J468" s="95">
        <v>291609907.81103998</v>
      </c>
      <c r="K468" s="95">
        <v>261781325.79800099</v>
      </c>
      <c r="L468" s="95">
        <v>255783255.21637699</v>
      </c>
      <c r="M468" s="95">
        <v>263631833.534412</v>
      </c>
      <c r="N468" s="95">
        <v>271513516.51982701</v>
      </c>
      <c r="O468" s="95">
        <v>289189728.100766</v>
      </c>
      <c r="P468" s="95">
        <v>317920751.728769</v>
      </c>
      <c r="Q468" s="95">
        <v>316134935.952308</v>
      </c>
      <c r="R468" s="95">
        <v>380951144.34849399</v>
      </c>
      <c r="S468" s="95">
        <v>357329658.120354</v>
      </c>
      <c r="T468" s="95">
        <v>346211042.056494</v>
      </c>
      <c r="U468" s="95">
        <v>319098933.56418902</v>
      </c>
      <c r="V468" s="96">
        <v>289411729</v>
      </c>
    </row>
    <row r="469" spans="3:22" x14ac:dyDescent="0.35">
      <c r="C469" s="92" t="str">
        <f t="shared" si="6"/>
        <v>ERG</v>
      </c>
      <c r="D469" s="92"/>
      <c r="E469" s="92"/>
      <c r="F469" s="92"/>
      <c r="G469" s="92" t="s">
        <v>91</v>
      </c>
      <c r="H469" s="92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6"/>
    </row>
    <row r="470" spans="3:22" x14ac:dyDescent="0.35">
      <c r="C470" s="92" t="str">
        <f t="shared" si="6"/>
        <v>ERG</v>
      </c>
      <c r="D470" s="92"/>
      <c r="E470" s="92"/>
      <c r="F470" s="92"/>
      <c r="G470" s="92"/>
      <c r="H470" s="92" t="s">
        <v>78</v>
      </c>
      <c r="I470" s="95">
        <v>145631129.81942901</v>
      </c>
      <c r="J470" s="95">
        <v>169131870.857483</v>
      </c>
      <c r="K470" s="95">
        <v>215596430.46763599</v>
      </c>
      <c r="L470" s="95">
        <v>251335167.76225001</v>
      </c>
      <c r="M470" s="95">
        <v>273151881.774786</v>
      </c>
      <c r="N470" s="95">
        <v>370181141.69166702</v>
      </c>
      <c r="O470" s="95">
        <v>500753836.46175098</v>
      </c>
      <c r="P470" s="95">
        <v>548022345.38437402</v>
      </c>
      <c r="Q470" s="95">
        <v>572558619.45035601</v>
      </c>
      <c r="R470" s="95">
        <v>630521879.292997</v>
      </c>
      <c r="S470" s="95">
        <v>638053560.13529098</v>
      </c>
      <c r="T470" s="95">
        <v>677733226.17543101</v>
      </c>
      <c r="U470" s="95">
        <v>689757239.80084503</v>
      </c>
      <c r="V470" s="96">
        <v>699745158</v>
      </c>
    </row>
    <row r="471" spans="3:22" x14ac:dyDescent="0.35">
      <c r="C471" s="92" t="str">
        <f t="shared" si="6"/>
        <v>ERG</v>
      </c>
      <c r="D471" s="92"/>
      <c r="E471" s="92"/>
      <c r="F471" s="92"/>
      <c r="G471" s="92"/>
      <c r="H471" s="92" t="s">
        <v>79</v>
      </c>
      <c r="I471" s="95">
        <v>4339807.6686189799</v>
      </c>
      <c r="J471" s="95">
        <v>4126817.6489225901</v>
      </c>
      <c r="K471" s="95">
        <v>9141288.65182776</v>
      </c>
      <c r="L471" s="95">
        <v>6207978.6437275801</v>
      </c>
      <c r="M471" s="95">
        <v>7894089.3832913302</v>
      </c>
      <c r="N471" s="95">
        <v>12327032.0183325</v>
      </c>
      <c r="O471" s="95">
        <v>7911910.6160956696</v>
      </c>
      <c r="P471" s="95">
        <v>13700558.634609399</v>
      </c>
      <c r="Q471" s="95">
        <v>16775967.5498954</v>
      </c>
      <c r="R471" s="95">
        <v>14186742.2840924</v>
      </c>
      <c r="S471" s="95">
        <v>10773887.5069749</v>
      </c>
      <c r="T471" s="95">
        <v>10030451.7473964</v>
      </c>
      <c r="U471" s="95">
        <v>13105387.5562161</v>
      </c>
      <c r="V471" s="96">
        <v>12595413</v>
      </c>
    </row>
    <row r="472" spans="3:22" x14ac:dyDescent="0.35">
      <c r="C472" s="92" t="str">
        <f t="shared" si="6"/>
        <v>ERG</v>
      </c>
      <c r="D472" s="92"/>
      <c r="E472" s="92"/>
      <c r="F472" s="92"/>
      <c r="G472" s="92"/>
      <c r="H472" s="92" t="s">
        <v>80</v>
      </c>
      <c r="I472" s="95">
        <v>-20374544.122357201</v>
      </c>
      <c r="J472" s="95">
        <v>-23434238.234483398</v>
      </c>
      <c r="K472" s="95">
        <v>-27227345.206153002</v>
      </c>
      <c r="L472" s="95">
        <v>-31776761.143166799</v>
      </c>
      <c r="M472" s="95">
        <v>-32092972.325259399</v>
      </c>
      <c r="N472" s="95">
        <v>-41370011.958684199</v>
      </c>
      <c r="O472" s="95">
        <v>-47854168.949317798</v>
      </c>
      <c r="P472" s="95">
        <v>-51909864.328214496</v>
      </c>
      <c r="Q472" s="95">
        <v>-51489217.038041599</v>
      </c>
      <c r="R472" s="95">
        <v>-46218609.708423197</v>
      </c>
      <c r="S472" s="95">
        <v>-49412762.913947098</v>
      </c>
      <c r="T472" s="95">
        <v>-55313437.276100501</v>
      </c>
      <c r="U472" s="95">
        <v>-50567246.428924099</v>
      </c>
      <c r="V472" s="96">
        <v>-50392223</v>
      </c>
    </row>
    <row r="473" spans="3:22" x14ac:dyDescent="0.35">
      <c r="C473" s="92" t="str">
        <f t="shared" si="6"/>
        <v>ERG</v>
      </c>
      <c r="D473" s="92"/>
      <c r="E473" s="92"/>
      <c r="F473" s="92"/>
      <c r="G473" s="92"/>
      <c r="H473" s="92" t="s">
        <v>81</v>
      </c>
      <c r="I473" s="95">
        <v>41922295.053058602</v>
      </c>
      <c r="J473" s="95">
        <v>67097110.9078696</v>
      </c>
      <c r="K473" s="95">
        <v>54711800.030412197</v>
      </c>
      <c r="L473" s="95">
        <v>52831823.740430899</v>
      </c>
      <c r="M473" s="95">
        <v>122773807.989106</v>
      </c>
      <c r="N473" s="95">
        <v>161785965.63770199</v>
      </c>
      <c r="O473" s="95">
        <v>90444204.338040397</v>
      </c>
      <c r="P473" s="95">
        <v>66328662.583085999</v>
      </c>
      <c r="Q473" s="95">
        <v>51897598.319238797</v>
      </c>
      <c r="R473" s="95">
        <v>39496234.012366302</v>
      </c>
      <c r="S473" s="95">
        <v>78336383.781505004</v>
      </c>
      <c r="T473" s="95">
        <v>57306999.154117897</v>
      </c>
      <c r="U473" s="95">
        <v>47449777.560374103</v>
      </c>
      <c r="V473" s="96">
        <v>40872079</v>
      </c>
    </row>
    <row r="474" spans="3:22" x14ac:dyDescent="0.35">
      <c r="C474" s="92" t="str">
        <f t="shared" si="6"/>
        <v>ERG</v>
      </c>
      <c r="D474" s="92"/>
      <c r="E474" s="92"/>
      <c r="F474" s="92"/>
      <c r="G474" s="92"/>
      <c r="H474" s="92" t="s">
        <v>82</v>
      </c>
      <c r="I474" s="95">
        <v>-2386817.5612658202</v>
      </c>
      <c r="J474" s="95">
        <v>-1325130.7121564299</v>
      </c>
      <c r="K474" s="95">
        <v>-887006.18147262605</v>
      </c>
      <c r="L474" s="95">
        <v>-5446327.2284554504</v>
      </c>
      <c r="M474" s="95">
        <v>-1545665.1302570601</v>
      </c>
      <c r="N474" s="95">
        <v>-2170290.9272660301</v>
      </c>
      <c r="O474" s="95">
        <v>-3233437.0821952401</v>
      </c>
      <c r="P474" s="95">
        <v>-3583082.8234993299</v>
      </c>
      <c r="Q474" s="95">
        <v>-4957406.9067989001</v>
      </c>
      <c r="R474" s="95">
        <v>-3060332.9424099899</v>
      </c>
      <c r="S474" s="95">
        <v>-17842.334392460201</v>
      </c>
      <c r="T474" s="95">
        <v>0</v>
      </c>
      <c r="U474" s="95">
        <v>0</v>
      </c>
      <c r="V474" s="96">
        <v>0</v>
      </c>
    </row>
    <row r="475" spans="3:22" x14ac:dyDescent="0.35">
      <c r="C475" s="92" t="str">
        <f t="shared" si="6"/>
        <v>ERG</v>
      </c>
      <c r="D475" s="92"/>
      <c r="E475" s="92"/>
      <c r="F475" s="92"/>
      <c r="G475" s="92"/>
      <c r="H475" s="92" t="s">
        <v>83</v>
      </c>
      <c r="I475" s="95">
        <v>169131870.857483</v>
      </c>
      <c r="J475" s="95">
        <v>215596430.46763599</v>
      </c>
      <c r="K475" s="95">
        <v>251335167.76225001</v>
      </c>
      <c r="L475" s="95">
        <v>273151881.774786</v>
      </c>
      <c r="M475" s="95">
        <v>370181141.69166702</v>
      </c>
      <c r="N475" s="95">
        <v>500753836.46175098</v>
      </c>
      <c r="O475" s="95">
        <v>548022345.38437402</v>
      </c>
      <c r="P475" s="95">
        <v>572558619.45035601</v>
      </c>
      <c r="Q475" s="95">
        <v>584785561.37464905</v>
      </c>
      <c r="R475" s="95">
        <v>634925912.938622</v>
      </c>
      <c r="S475" s="95">
        <v>677733226.17543101</v>
      </c>
      <c r="T475" s="95">
        <v>689757239.80084503</v>
      </c>
      <c r="U475" s="95">
        <v>699745158.48851097</v>
      </c>
      <c r="V475" s="96">
        <v>702820427</v>
      </c>
    </row>
    <row r="476" spans="3:22" x14ac:dyDescent="0.35">
      <c r="C476" s="92" t="s">
        <v>59</v>
      </c>
      <c r="D476" s="92"/>
      <c r="E476" s="92"/>
      <c r="F476" s="92"/>
      <c r="G476" s="92"/>
      <c r="H476" s="92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6"/>
    </row>
    <row r="477" spans="3:22" x14ac:dyDescent="0.35">
      <c r="C477" s="92" t="str">
        <f>C476</f>
        <v>ESS</v>
      </c>
      <c r="D477" s="92" t="s">
        <v>74</v>
      </c>
      <c r="E477" s="92"/>
      <c r="F477" s="92"/>
      <c r="G477" s="92"/>
      <c r="H477" s="92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6"/>
    </row>
    <row r="478" spans="3:22" x14ac:dyDescent="0.35">
      <c r="C478" s="92" t="str">
        <f t="shared" ref="C478:C541" si="7">C477</f>
        <v>ESS</v>
      </c>
      <c r="D478" s="92"/>
      <c r="E478" s="92" t="s">
        <v>75</v>
      </c>
      <c r="F478" s="92"/>
      <c r="G478" s="92"/>
      <c r="H478" s="92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6"/>
    </row>
    <row r="479" spans="3:22" x14ac:dyDescent="0.35">
      <c r="C479" s="92" t="str">
        <f t="shared" si="7"/>
        <v>ESS</v>
      </c>
      <c r="D479" s="92"/>
      <c r="E479" s="92"/>
      <c r="F479" s="92" t="s">
        <v>76</v>
      </c>
      <c r="G479" s="92"/>
      <c r="H479" s="92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6"/>
    </row>
    <row r="480" spans="3:22" x14ac:dyDescent="0.35">
      <c r="C480" s="92" t="str">
        <f t="shared" si="7"/>
        <v>ESS</v>
      </c>
      <c r="D480" s="92"/>
      <c r="E480" s="92"/>
      <c r="F480" s="92"/>
      <c r="G480" s="92" t="s">
        <v>77</v>
      </c>
      <c r="H480" s="92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6"/>
    </row>
    <row r="481" spans="3:22" x14ac:dyDescent="0.35">
      <c r="C481" s="92" t="str">
        <f t="shared" si="7"/>
        <v>ESS</v>
      </c>
      <c r="D481" s="92"/>
      <c r="E481" s="92"/>
      <c r="F481" s="92"/>
      <c r="G481" s="92"/>
      <c r="H481" s="92" t="s">
        <v>78</v>
      </c>
      <c r="I481" s="95">
        <v>808751249.358114</v>
      </c>
      <c r="J481" s="95">
        <v>921119153.14772606</v>
      </c>
      <c r="K481" s="95">
        <v>1073449706.79886</v>
      </c>
      <c r="L481" s="95">
        <v>1216416465.8079901</v>
      </c>
      <c r="M481" s="95">
        <v>1475155653.8355701</v>
      </c>
      <c r="N481" s="95">
        <v>1596342824.4017899</v>
      </c>
      <c r="O481" s="95">
        <v>1898009244.4245901</v>
      </c>
      <c r="P481" s="95">
        <v>2248838485.8176198</v>
      </c>
      <c r="Q481" s="95">
        <v>2589529712.1627898</v>
      </c>
      <c r="R481" s="95">
        <v>2789339265.4674902</v>
      </c>
      <c r="S481" s="95">
        <v>3025714870</v>
      </c>
      <c r="T481" s="95">
        <v>3272099428.1978102</v>
      </c>
      <c r="U481" s="95">
        <v>3472762257.09477</v>
      </c>
      <c r="V481" s="96">
        <v>3659785786</v>
      </c>
    </row>
    <row r="482" spans="3:22" x14ac:dyDescent="0.35">
      <c r="C482" s="92" t="str">
        <f t="shared" si="7"/>
        <v>ESS</v>
      </c>
      <c r="D482" s="92"/>
      <c r="E482" s="92"/>
      <c r="F482" s="92"/>
      <c r="G482" s="92"/>
      <c r="H482" s="92" t="s">
        <v>79</v>
      </c>
      <c r="I482" s="95">
        <v>22220251.829743199</v>
      </c>
      <c r="J482" s="95">
        <v>33120196.1247846</v>
      </c>
      <c r="K482" s="95">
        <v>24996525.473782901</v>
      </c>
      <c r="L482" s="95">
        <v>52946269.087875202</v>
      </c>
      <c r="M482" s="95">
        <v>26849488.618271898</v>
      </c>
      <c r="N482" s="95">
        <v>47384814.6445418</v>
      </c>
      <c r="O482" s="95">
        <v>66044179.0526319</v>
      </c>
      <c r="P482" s="95">
        <v>40038261.388528802</v>
      </c>
      <c r="Q482" s="95">
        <v>61750003.910754599</v>
      </c>
      <c r="R482" s="95">
        <v>68554302.585753098</v>
      </c>
      <c r="S482" s="95">
        <v>45062837</v>
      </c>
      <c r="T482" s="95">
        <v>41837821.854635</v>
      </c>
      <c r="U482" s="95">
        <v>68105714.003205106</v>
      </c>
      <c r="V482" s="96">
        <v>70218435</v>
      </c>
    </row>
    <row r="483" spans="3:22" x14ac:dyDescent="0.35">
      <c r="C483" s="92" t="str">
        <f t="shared" si="7"/>
        <v>ESS</v>
      </c>
      <c r="D483" s="92"/>
      <c r="E483" s="92"/>
      <c r="F483" s="92"/>
      <c r="G483" s="92"/>
      <c r="H483" s="92" t="s">
        <v>80</v>
      </c>
      <c r="I483" s="95">
        <v>-31501397.017402101</v>
      </c>
      <c r="J483" s="95">
        <v>-34493110.218336001</v>
      </c>
      <c r="K483" s="95">
        <v>-38362527.846724696</v>
      </c>
      <c r="L483" s="95">
        <v>-42272693.5128714</v>
      </c>
      <c r="M483" s="95">
        <v>-47892052.060359098</v>
      </c>
      <c r="N483" s="95">
        <v>-52782881.913958997</v>
      </c>
      <c r="O483" s="95">
        <v>-59835621.784588903</v>
      </c>
      <c r="P483" s="95">
        <v>-67989176.579440296</v>
      </c>
      <c r="Q483" s="95">
        <v>-74535155.705290005</v>
      </c>
      <c r="R483" s="95">
        <v>-71831922.142804295</v>
      </c>
      <c r="S483" s="95">
        <v>-77820305</v>
      </c>
      <c r="T483" s="95">
        <v>-85454777.974241704</v>
      </c>
      <c r="U483" s="95">
        <v>-92495936.670376405</v>
      </c>
      <c r="V483" s="96">
        <v>-99552083</v>
      </c>
    </row>
    <row r="484" spans="3:22" x14ac:dyDescent="0.35">
      <c r="C484" s="92" t="str">
        <f t="shared" si="7"/>
        <v>ESS</v>
      </c>
      <c r="D484" s="92"/>
      <c r="E484" s="92"/>
      <c r="F484" s="92"/>
      <c r="G484" s="92"/>
      <c r="H484" s="92" t="s">
        <v>81</v>
      </c>
      <c r="I484" s="95">
        <v>121649048.977272</v>
      </c>
      <c r="J484" s="95">
        <v>153703467.74468201</v>
      </c>
      <c r="K484" s="95">
        <v>156332761.38207</v>
      </c>
      <c r="L484" s="95">
        <v>207840191.26863301</v>
      </c>
      <c r="M484" s="95">
        <v>142229734.008311</v>
      </c>
      <c r="N484" s="95">
        <v>307064487.292216</v>
      </c>
      <c r="O484" s="95">
        <v>345065794.89342898</v>
      </c>
      <c r="P484" s="95">
        <v>300877876.37506998</v>
      </c>
      <c r="Q484" s="95">
        <v>212594705.09923601</v>
      </c>
      <c r="R484" s="95">
        <v>239653223.955046</v>
      </c>
      <c r="S484" s="95">
        <v>279142026</v>
      </c>
      <c r="T484" s="95">
        <v>244266462.91302401</v>
      </c>
      <c r="U484" s="95">
        <v>211413751.48314199</v>
      </c>
      <c r="V484" s="96">
        <v>218792305</v>
      </c>
    </row>
    <row r="485" spans="3:22" x14ac:dyDescent="0.35">
      <c r="C485" s="92" t="str">
        <f t="shared" si="7"/>
        <v>ESS</v>
      </c>
      <c r="D485" s="92"/>
      <c r="E485" s="92"/>
      <c r="F485" s="92"/>
      <c r="G485" s="92"/>
      <c r="H485" s="92" t="s">
        <v>82</v>
      </c>
      <c r="I485" s="95">
        <v>0</v>
      </c>
      <c r="J485" s="95">
        <v>0</v>
      </c>
      <c r="K485" s="95">
        <v>0</v>
      </c>
      <c r="L485" s="95">
        <v>0</v>
      </c>
      <c r="M485" s="95">
        <v>0</v>
      </c>
      <c r="N485" s="95">
        <v>0</v>
      </c>
      <c r="O485" s="95">
        <v>-445110.768442475</v>
      </c>
      <c r="P485" s="95">
        <v>3.2895372985409899</v>
      </c>
      <c r="Q485" s="95">
        <v>0</v>
      </c>
      <c r="R485" s="95">
        <v>0</v>
      </c>
      <c r="S485" s="95">
        <v>0</v>
      </c>
      <c r="T485" s="95">
        <v>0</v>
      </c>
      <c r="U485" s="95">
        <v>0</v>
      </c>
      <c r="V485" s="96">
        <v>0</v>
      </c>
    </row>
    <row r="486" spans="3:22" x14ac:dyDescent="0.35">
      <c r="C486" s="92" t="str">
        <f t="shared" si="7"/>
        <v>ESS</v>
      </c>
      <c r="D486" s="92"/>
      <c r="E486" s="92"/>
      <c r="F486" s="92"/>
      <c r="G486" s="92"/>
      <c r="H486" s="92" t="s">
        <v>83</v>
      </c>
      <c r="I486" s="95">
        <v>921119153.14772606</v>
      </c>
      <c r="J486" s="95">
        <v>1073449706.79886</v>
      </c>
      <c r="K486" s="95">
        <v>1216416465.8079901</v>
      </c>
      <c r="L486" s="95">
        <v>1434930232.6516199</v>
      </c>
      <c r="M486" s="95">
        <v>1596342824.4017899</v>
      </c>
      <c r="N486" s="95">
        <v>1898009244.4245901</v>
      </c>
      <c r="O486" s="95">
        <v>2248838485.8176198</v>
      </c>
      <c r="P486" s="95">
        <v>2521765450.2913198</v>
      </c>
      <c r="Q486" s="95">
        <v>2789339265.4674902</v>
      </c>
      <c r="R486" s="95">
        <v>3025714869.8654799</v>
      </c>
      <c r="S486" s="95">
        <v>3272099428</v>
      </c>
      <c r="T486" s="95">
        <v>3472748934.99122</v>
      </c>
      <c r="U486" s="95">
        <v>3659785785.9107399</v>
      </c>
      <c r="V486" s="96">
        <v>3849244443</v>
      </c>
    </row>
    <row r="487" spans="3:22" x14ac:dyDescent="0.35">
      <c r="C487" s="92" t="str">
        <f t="shared" si="7"/>
        <v>ESS</v>
      </c>
      <c r="D487" s="92"/>
      <c r="E487" s="92"/>
      <c r="F487" s="92"/>
      <c r="G487" s="92" t="s">
        <v>84</v>
      </c>
      <c r="H487" s="92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6"/>
    </row>
    <row r="488" spans="3:22" x14ac:dyDescent="0.35">
      <c r="C488" s="92" t="str">
        <f t="shared" si="7"/>
        <v>ESS</v>
      </c>
      <c r="D488" s="92"/>
      <c r="E488" s="92"/>
      <c r="F488" s="92"/>
      <c r="G488" s="92"/>
      <c r="H488" s="92" t="s">
        <v>78</v>
      </c>
      <c r="I488" s="95">
        <v>401324529.83104998</v>
      </c>
      <c r="J488" s="95">
        <v>400461122.86925</v>
      </c>
      <c r="K488" s="95">
        <v>416483952.41192597</v>
      </c>
      <c r="L488" s="95">
        <v>437235552.48977703</v>
      </c>
      <c r="M488" s="95">
        <v>468016046.78976899</v>
      </c>
      <c r="N488" s="95">
        <v>517656868.66956902</v>
      </c>
      <c r="O488" s="95">
        <v>614605559.11753595</v>
      </c>
      <c r="P488" s="95">
        <v>701423750.63278103</v>
      </c>
      <c r="Q488" s="95">
        <v>791309646.84076798</v>
      </c>
      <c r="R488" s="95">
        <v>872131473.76742995</v>
      </c>
      <c r="S488" s="95">
        <v>919894664</v>
      </c>
      <c r="T488" s="95">
        <v>946307842.16890705</v>
      </c>
      <c r="U488" s="95">
        <v>961550511.28155303</v>
      </c>
      <c r="V488" s="96">
        <v>969434447</v>
      </c>
    </row>
    <row r="489" spans="3:22" x14ac:dyDescent="0.35">
      <c r="C489" s="92" t="str">
        <f t="shared" si="7"/>
        <v>ESS</v>
      </c>
      <c r="D489" s="92"/>
      <c r="E489" s="92"/>
      <c r="F489" s="92"/>
      <c r="G489" s="92"/>
      <c r="H489" s="92" t="s">
        <v>79</v>
      </c>
      <c r="I489" s="95">
        <v>10731714.6335744</v>
      </c>
      <c r="J489" s="95">
        <v>14194910.0113509</v>
      </c>
      <c r="K489" s="95">
        <v>9718734.6085597891</v>
      </c>
      <c r="L489" s="95">
        <v>19031303.725021899</v>
      </c>
      <c r="M489" s="95">
        <v>8518417.3539772294</v>
      </c>
      <c r="N489" s="95">
        <v>14918971.8433086</v>
      </c>
      <c r="O489" s="95">
        <v>20956794.342564601</v>
      </c>
      <c r="P489" s="95">
        <v>12385965.898475301</v>
      </c>
      <c r="Q489" s="95">
        <v>19282457.917283699</v>
      </c>
      <c r="R489" s="95">
        <v>21650856.451467302</v>
      </c>
      <c r="S489" s="95">
        <v>13877385</v>
      </c>
      <c r="T489" s="95">
        <v>12082170.175240099</v>
      </c>
      <c r="U489" s="95">
        <v>18763002.814252701</v>
      </c>
      <c r="V489" s="96">
        <v>18574720</v>
      </c>
    </row>
    <row r="490" spans="3:22" x14ac:dyDescent="0.35">
      <c r="C490" s="92" t="str">
        <f t="shared" si="7"/>
        <v>ESS</v>
      </c>
      <c r="D490" s="92"/>
      <c r="E490" s="92"/>
      <c r="F490" s="92"/>
      <c r="G490" s="92"/>
      <c r="H490" s="92" t="s">
        <v>80</v>
      </c>
      <c r="I490" s="95">
        <v>-15488115.1004359</v>
      </c>
      <c r="J490" s="95">
        <v>-15972315.759872399</v>
      </c>
      <c r="K490" s="95">
        <v>-16864227.8036591</v>
      </c>
      <c r="L490" s="95">
        <v>-17774123.056551099</v>
      </c>
      <c r="M490" s="95">
        <v>-18660275.725215498</v>
      </c>
      <c r="N490" s="95">
        <v>-20233827.640006199</v>
      </c>
      <c r="O490" s="95">
        <v>-22670845.5821831</v>
      </c>
      <c r="P490" s="95">
        <v>-25060833.354158401</v>
      </c>
      <c r="Q490" s="95">
        <v>-27373094.740580399</v>
      </c>
      <c r="R490" s="95">
        <v>-24138428.052548699</v>
      </c>
      <c r="S490" s="95">
        <v>-25930919</v>
      </c>
      <c r="T490" s="95">
        <v>-27009103.5742708</v>
      </c>
      <c r="U490" s="95">
        <v>-28033324.446948901</v>
      </c>
      <c r="V490" s="96">
        <v>-29425680</v>
      </c>
    </row>
    <row r="491" spans="3:22" x14ac:dyDescent="0.35">
      <c r="C491" s="92" t="str">
        <f t="shared" si="7"/>
        <v>ESS</v>
      </c>
      <c r="D491" s="92"/>
      <c r="E491" s="92"/>
      <c r="F491" s="92"/>
      <c r="G491" s="92"/>
      <c r="H491" s="92" t="s">
        <v>81</v>
      </c>
      <c r="I491" s="95">
        <v>3892993.50506067</v>
      </c>
      <c r="J491" s="95">
        <v>17800235.291198</v>
      </c>
      <c r="K491" s="95">
        <v>27897093.272950601</v>
      </c>
      <c r="L491" s="95">
        <v>19878753.531859402</v>
      </c>
      <c r="M491" s="95">
        <v>59782680.251037799</v>
      </c>
      <c r="N491" s="95">
        <v>102263546.244665</v>
      </c>
      <c r="O491" s="95">
        <v>88532242.754863098</v>
      </c>
      <c r="P491" s="95">
        <v>94913986.367138505</v>
      </c>
      <c r="Q491" s="95">
        <v>88912463.749958605</v>
      </c>
      <c r="R491" s="95">
        <v>50250761.691570804</v>
      </c>
      <c r="S491" s="95">
        <v>38466713</v>
      </c>
      <c r="T491" s="95">
        <v>30167528.1827267</v>
      </c>
      <c r="U491" s="95">
        <v>17154257.5101262</v>
      </c>
      <c r="V491" s="96">
        <v>27143371</v>
      </c>
    </row>
    <row r="492" spans="3:22" x14ac:dyDescent="0.35">
      <c r="C492" s="92" t="str">
        <f t="shared" si="7"/>
        <v>ESS</v>
      </c>
      <c r="D492" s="92"/>
      <c r="E492" s="92"/>
      <c r="F492" s="92"/>
      <c r="G492" s="92"/>
      <c r="H492" s="92" t="s">
        <v>82</v>
      </c>
      <c r="I492" s="95">
        <v>0</v>
      </c>
      <c r="J492" s="95">
        <v>0</v>
      </c>
      <c r="K492" s="95">
        <v>0</v>
      </c>
      <c r="L492" s="95">
        <v>0</v>
      </c>
      <c r="M492" s="95">
        <v>0</v>
      </c>
      <c r="N492" s="95">
        <v>0</v>
      </c>
      <c r="O492" s="95">
        <v>0</v>
      </c>
      <c r="P492" s="95">
        <v>0</v>
      </c>
      <c r="Q492" s="95">
        <v>0</v>
      </c>
      <c r="R492" s="95">
        <v>0</v>
      </c>
      <c r="S492" s="95">
        <v>0</v>
      </c>
      <c r="T492" s="95">
        <v>0</v>
      </c>
      <c r="U492" s="95">
        <v>0</v>
      </c>
      <c r="V492" s="96">
        <v>0</v>
      </c>
    </row>
    <row r="493" spans="3:22" x14ac:dyDescent="0.35">
      <c r="C493" s="92" t="str">
        <f t="shared" si="7"/>
        <v>ESS</v>
      </c>
      <c r="D493" s="92"/>
      <c r="E493" s="92"/>
      <c r="F493" s="92"/>
      <c r="G493" s="92"/>
      <c r="H493" s="92" t="s">
        <v>83</v>
      </c>
      <c r="I493" s="95">
        <v>400461122.86925</v>
      </c>
      <c r="J493" s="95">
        <v>416483952.41192597</v>
      </c>
      <c r="K493" s="95">
        <v>437235552.48977703</v>
      </c>
      <c r="L493" s="95">
        <v>458371486.690108</v>
      </c>
      <c r="M493" s="95">
        <v>517656868.66956902</v>
      </c>
      <c r="N493" s="95">
        <v>614605559.11753595</v>
      </c>
      <c r="O493" s="95">
        <v>701423750.63278103</v>
      </c>
      <c r="P493" s="95">
        <v>783662869.54423594</v>
      </c>
      <c r="Q493" s="95">
        <v>872131473.76742995</v>
      </c>
      <c r="R493" s="95">
        <v>919894663.85792005</v>
      </c>
      <c r="S493" s="95">
        <v>946307843</v>
      </c>
      <c r="T493" s="95">
        <v>961548436.95260298</v>
      </c>
      <c r="U493" s="95">
        <v>969434447.15898299</v>
      </c>
      <c r="V493" s="96">
        <v>985726858</v>
      </c>
    </row>
    <row r="494" spans="3:22" x14ac:dyDescent="0.35">
      <c r="C494" s="92" t="str">
        <f t="shared" si="7"/>
        <v>ESS</v>
      </c>
      <c r="D494" s="92"/>
      <c r="E494" s="92"/>
      <c r="F494" s="92"/>
      <c r="G494" s="92" t="s">
        <v>85</v>
      </c>
      <c r="H494" s="92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6"/>
    </row>
    <row r="495" spans="3:22" x14ac:dyDescent="0.35">
      <c r="C495" s="92" t="str">
        <f t="shared" si="7"/>
        <v>ESS</v>
      </c>
      <c r="D495" s="92"/>
      <c r="E495" s="92"/>
      <c r="F495" s="92"/>
      <c r="G495" s="92"/>
      <c r="H495" s="92" t="s">
        <v>78</v>
      </c>
      <c r="I495" s="95">
        <v>1698302.7810377299</v>
      </c>
      <c r="J495" s="95">
        <v>1749230.7655603299</v>
      </c>
      <c r="K495" s="95">
        <v>8335278.3479289599</v>
      </c>
      <c r="L495" s="95">
        <v>14045428.527160101</v>
      </c>
      <c r="M495" s="95">
        <v>23918874.071438499</v>
      </c>
      <c r="N495" s="95">
        <v>38945209.039863698</v>
      </c>
      <c r="O495" s="95">
        <v>52074513.481995396</v>
      </c>
      <c r="P495" s="95">
        <v>63112615.744826503</v>
      </c>
      <c r="Q495" s="95">
        <v>77500624.127283603</v>
      </c>
      <c r="R495" s="95">
        <v>85072111.323347002</v>
      </c>
      <c r="S495" s="95">
        <v>100376817</v>
      </c>
      <c r="T495" s="95">
        <v>103400222.252763</v>
      </c>
      <c r="U495" s="95">
        <v>105096835.344961</v>
      </c>
      <c r="V495" s="96">
        <v>107210723</v>
      </c>
    </row>
    <row r="496" spans="3:22" x14ac:dyDescent="0.35">
      <c r="C496" s="92" t="str">
        <f t="shared" si="7"/>
        <v>ESS</v>
      </c>
      <c r="D496" s="92"/>
      <c r="E496" s="92"/>
      <c r="F496" s="92"/>
      <c r="G496" s="92"/>
      <c r="H496" s="92" t="s">
        <v>79</v>
      </c>
      <c r="I496" s="95">
        <v>45323.163061440799</v>
      </c>
      <c r="J496" s="95">
        <v>61896.309162038</v>
      </c>
      <c r="K496" s="95">
        <v>194408.82444148901</v>
      </c>
      <c r="L496" s="95">
        <v>611347.39553165797</v>
      </c>
      <c r="M496" s="95">
        <v>435350.35470538301</v>
      </c>
      <c r="N496" s="95">
        <v>1108079.0893213099</v>
      </c>
      <c r="O496" s="95">
        <v>1764982.0618173401</v>
      </c>
      <c r="P496" s="95">
        <v>1112536.66636562</v>
      </c>
      <c r="Q496" s="95">
        <v>1898678.98752814</v>
      </c>
      <c r="R496" s="95">
        <v>2116528.37350357</v>
      </c>
      <c r="S496" s="95">
        <v>1514050</v>
      </c>
      <c r="T496" s="95">
        <v>1320411.4752500399</v>
      </c>
      <c r="U496" s="95">
        <v>2047966.7593584701</v>
      </c>
      <c r="V496" s="96">
        <v>2049227</v>
      </c>
    </row>
    <row r="497" spans="3:22" x14ac:dyDescent="0.35">
      <c r="C497" s="92" t="str">
        <f t="shared" si="7"/>
        <v>ESS</v>
      </c>
      <c r="D497" s="92"/>
      <c r="E497" s="92"/>
      <c r="F497" s="92"/>
      <c r="G497" s="92"/>
      <c r="H497" s="92" t="s">
        <v>81</v>
      </c>
      <c r="I497" s="95">
        <v>5604.8214611536796</v>
      </c>
      <c r="J497" s="95">
        <v>6524151.2732065897</v>
      </c>
      <c r="K497" s="95">
        <v>5515741.3547896203</v>
      </c>
      <c r="L497" s="95">
        <v>7475553.6777314199</v>
      </c>
      <c r="M497" s="95">
        <v>14590984.613719899</v>
      </c>
      <c r="N497" s="95">
        <v>12021225.3528104</v>
      </c>
      <c r="O497" s="95">
        <v>9273120.2010137402</v>
      </c>
      <c r="P497" s="95">
        <v>13526753.273686901</v>
      </c>
      <c r="Q497" s="95">
        <v>5672808.2085352801</v>
      </c>
      <c r="R497" s="95">
        <v>13188176.957432801</v>
      </c>
      <c r="S497" s="95">
        <v>1509355</v>
      </c>
      <c r="T497" s="95">
        <v>375929.83762056503</v>
      </c>
      <c r="U497" s="95">
        <v>65921</v>
      </c>
      <c r="V497" s="96">
        <v>61268</v>
      </c>
    </row>
    <row r="498" spans="3:22" x14ac:dyDescent="0.35">
      <c r="C498" s="92" t="str">
        <f t="shared" si="7"/>
        <v>ESS</v>
      </c>
      <c r="D498" s="92"/>
      <c r="E498" s="92"/>
      <c r="F498" s="92"/>
      <c r="G498" s="92"/>
      <c r="H498" s="92" t="s">
        <v>82</v>
      </c>
      <c r="I498" s="95">
        <v>0</v>
      </c>
      <c r="J498" s="95">
        <v>0</v>
      </c>
      <c r="K498" s="95">
        <v>0</v>
      </c>
      <c r="L498" s="95">
        <v>0</v>
      </c>
      <c r="M498" s="95">
        <v>0</v>
      </c>
      <c r="N498" s="95">
        <v>0</v>
      </c>
      <c r="O498" s="95">
        <v>0</v>
      </c>
      <c r="P498" s="95">
        <v>0</v>
      </c>
      <c r="Q498" s="95">
        <v>0</v>
      </c>
      <c r="R498" s="95">
        <v>0</v>
      </c>
      <c r="S498" s="95">
        <v>0</v>
      </c>
      <c r="T498" s="95">
        <v>0</v>
      </c>
      <c r="U498" s="95">
        <v>0</v>
      </c>
      <c r="V498" s="96">
        <v>0</v>
      </c>
    </row>
    <row r="499" spans="3:22" x14ac:dyDescent="0.35">
      <c r="C499" s="92" t="str">
        <f t="shared" si="7"/>
        <v>ESS</v>
      </c>
      <c r="D499" s="92"/>
      <c r="E499" s="92"/>
      <c r="F499" s="92"/>
      <c r="G499" s="92"/>
      <c r="H499" s="92" t="s">
        <v>83</v>
      </c>
      <c r="I499" s="95">
        <v>1749230.7655603299</v>
      </c>
      <c r="J499" s="95">
        <v>8335278.3479289599</v>
      </c>
      <c r="K499" s="95">
        <v>14045428.527160101</v>
      </c>
      <c r="L499" s="95">
        <v>22132329.600423101</v>
      </c>
      <c r="M499" s="95">
        <v>38945209.039863698</v>
      </c>
      <c r="N499" s="95">
        <v>52074513.481995396</v>
      </c>
      <c r="O499" s="95">
        <v>63112615.744826503</v>
      </c>
      <c r="P499" s="95">
        <v>77751905.684879005</v>
      </c>
      <c r="Q499" s="95">
        <v>85072111.323347002</v>
      </c>
      <c r="R499" s="95">
        <v>100376816.654283</v>
      </c>
      <c r="S499" s="95">
        <v>103400222</v>
      </c>
      <c r="T499" s="95">
        <v>105096563.565634</v>
      </c>
      <c r="U499" s="95">
        <v>107210723.10431901</v>
      </c>
      <c r="V499" s="96">
        <v>109321218</v>
      </c>
    </row>
    <row r="500" spans="3:22" x14ac:dyDescent="0.35">
      <c r="C500" s="92" t="str">
        <f t="shared" si="7"/>
        <v>ESS</v>
      </c>
      <c r="D500" s="92"/>
      <c r="E500" s="92"/>
      <c r="F500" s="92"/>
      <c r="G500" s="92" t="s">
        <v>86</v>
      </c>
      <c r="H500" s="92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6"/>
    </row>
    <row r="501" spans="3:22" x14ac:dyDescent="0.35">
      <c r="C501" s="92" t="str">
        <f t="shared" si="7"/>
        <v>ESS</v>
      </c>
      <c r="D501" s="92"/>
      <c r="E501" s="92"/>
      <c r="F501" s="92"/>
      <c r="G501" s="92"/>
      <c r="H501" s="92" t="s">
        <v>78</v>
      </c>
      <c r="I501" s="95">
        <v>13083427.210262001</v>
      </c>
      <c r="J501" s="95">
        <v>12947049.8817403</v>
      </c>
      <c r="K501" s="95">
        <v>12931745.146750201</v>
      </c>
      <c r="L501" s="95">
        <v>13352350.932840999</v>
      </c>
      <c r="M501" s="95">
        <v>14292329.3024852</v>
      </c>
      <c r="N501" s="95">
        <v>22706915.7201229</v>
      </c>
      <c r="O501" s="95">
        <v>22591609.203798398</v>
      </c>
      <c r="P501" s="95">
        <v>22671647.3825083</v>
      </c>
      <c r="Q501" s="95">
        <v>15371321.8903968</v>
      </c>
      <c r="R501" s="95">
        <v>21724862.013572</v>
      </c>
      <c r="S501" s="95">
        <v>22056435</v>
      </c>
      <c r="T501" s="95">
        <v>22904616.7757577</v>
      </c>
      <c r="U501" s="95">
        <v>24235623.793279201</v>
      </c>
      <c r="V501" s="96">
        <v>25991683</v>
      </c>
    </row>
    <row r="502" spans="3:22" x14ac:dyDescent="0.35">
      <c r="C502" s="92" t="str">
        <f t="shared" si="7"/>
        <v>ESS</v>
      </c>
      <c r="D502" s="92"/>
      <c r="E502" s="92"/>
      <c r="F502" s="92"/>
      <c r="G502" s="92"/>
      <c r="H502" s="92" t="s">
        <v>79</v>
      </c>
      <c r="I502" s="95">
        <v>327726.36873334</v>
      </c>
      <c r="J502" s="95">
        <v>433485.83813089202</v>
      </c>
      <c r="K502" s="95">
        <v>296791.865111819</v>
      </c>
      <c r="L502" s="95">
        <v>581180.20046395599</v>
      </c>
      <c r="M502" s="95">
        <v>260136.43505205601</v>
      </c>
      <c r="N502" s="95">
        <v>455597.32385597198</v>
      </c>
      <c r="O502" s="95">
        <v>639981.06031380501</v>
      </c>
      <c r="P502" s="95">
        <v>378244.08920294797</v>
      </c>
      <c r="Q502" s="95">
        <v>480327.50810597098</v>
      </c>
      <c r="R502" s="95">
        <v>587598.27931612195</v>
      </c>
      <c r="S502" s="95">
        <v>330692</v>
      </c>
      <c r="T502" s="95">
        <v>294585.16303619999</v>
      </c>
      <c r="U502" s="95">
        <v>446493.16955299198</v>
      </c>
      <c r="V502" s="96">
        <v>451865</v>
      </c>
    </row>
    <row r="503" spans="3:22" x14ac:dyDescent="0.35">
      <c r="C503" s="92" t="str">
        <f t="shared" si="7"/>
        <v>ESS</v>
      </c>
      <c r="D503" s="92"/>
      <c r="E503" s="92"/>
      <c r="F503" s="92"/>
      <c r="G503" s="92"/>
      <c r="H503" s="92" t="s">
        <v>80</v>
      </c>
      <c r="I503" s="95">
        <v>-472977.88784933998</v>
      </c>
      <c r="J503" s="95">
        <v>-487764.46476399002</v>
      </c>
      <c r="K503" s="95">
        <v>-515001.780078476</v>
      </c>
      <c r="L503" s="95">
        <v>-542788.26875616203</v>
      </c>
      <c r="M503" s="95">
        <v>-569849.70359307004</v>
      </c>
      <c r="N503" s="95">
        <v>-617903.01777963701</v>
      </c>
      <c r="O503" s="95">
        <v>-692324.95947281097</v>
      </c>
      <c r="P503" s="95">
        <v>-765310.68827481498</v>
      </c>
      <c r="Q503" s="95">
        <v>-681865.89294233499</v>
      </c>
      <c r="R503" s="95">
        <v>-655110.28724742995</v>
      </c>
      <c r="S503" s="95">
        <v>-617922</v>
      </c>
      <c r="T503" s="95">
        <v>-658530.79906069499</v>
      </c>
      <c r="U503" s="95">
        <v>-667094.068542041</v>
      </c>
      <c r="V503" s="96">
        <v>-715834</v>
      </c>
    </row>
    <row r="504" spans="3:22" x14ac:dyDescent="0.35">
      <c r="C504" s="92" t="str">
        <f t="shared" si="7"/>
        <v>ESS</v>
      </c>
      <c r="D504" s="92"/>
      <c r="E504" s="92"/>
      <c r="F504" s="92"/>
      <c r="G504" s="92"/>
      <c r="H504" s="92" t="s">
        <v>81</v>
      </c>
      <c r="I504" s="95">
        <v>8874.1905942308695</v>
      </c>
      <c r="J504" s="95">
        <v>38973.891643064497</v>
      </c>
      <c r="K504" s="95">
        <v>638815.70105741394</v>
      </c>
      <c r="L504" s="95">
        <v>607059.722736169</v>
      </c>
      <c r="M504" s="95">
        <v>8724299.6861787699</v>
      </c>
      <c r="N504" s="95">
        <v>46999.1775991123</v>
      </c>
      <c r="O504" s="95">
        <v>132382.07786890201</v>
      </c>
      <c r="P504" s="95">
        <v>1647008.4654421799</v>
      </c>
      <c r="Q504" s="95">
        <v>6555078.5080115898</v>
      </c>
      <c r="R504" s="95">
        <v>399085.14108474698</v>
      </c>
      <c r="S504" s="95">
        <v>1135412</v>
      </c>
      <c r="T504" s="95">
        <v>1694899.16753237</v>
      </c>
      <c r="U504" s="95">
        <v>1976659.8048646699</v>
      </c>
      <c r="V504" s="96">
        <v>6380128</v>
      </c>
    </row>
    <row r="505" spans="3:22" x14ac:dyDescent="0.35">
      <c r="C505" s="92" t="str">
        <f t="shared" si="7"/>
        <v>ESS</v>
      </c>
      <c r="D505" s="92"/>
      <c r="E505" s="92"/>
      <c r="F505" s="92"/>
      <c r="G505" s="92"/>
      <c r="H505" s="92" t="s">
        <v>82</v>
      </c>
      <c r="I505" s="95">
        <v>0</v>
      </c>
      <c r="J505" s="95">
        <v>0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  <c r="Q505" s="95">
        <v>0</v>
      </c>
      <c r="R505" s="95">
        <v>0</v>
      </c>
      <c r="S505" s="95">
        <v>0</v>
      </c>
      <c r="T505" s="95">
        <v>0</v>
      </c>
      <c r="U505" s="95">
        <v>0</v>
      </c>
      <c r="V505" s="96">
        <v>0</v>
      </c>
    </row>
    <row r="506" spans="3:22" x14ac:dyDescent="0.35">
      <c r="C506" s="92" t="str">
        <f t="shared" si="7"/>
        <v>ESS</v>
      </c>
      <c r="D506" s="92"/>
      <c r="E506" s="92"/>
      <c r="F506" s="92"/>
      <c r="G506" s="92"/>
      <c r="H506" s="92" t="s">
        <v>83</v>
      </c>
      <c r="I506" s="95">
        <v>12947049.8817403</v>
      </c>
      <c r="J506" s="95">
        <v>12931745.146750201</v>
      </c>
      <c r="K506" s="95">
        <v>13352350.932840999</v>
      </c>
      <c r="L506" s="95">
        <v>13997802.587285001</v>
      </c>
      <c r="M506" s="95">
        <v>22706915.7201229</v>
      </c>
      <c r="N506" s="95">
        <v>22591609.203798398</v>
      </c>
      <c r="O506" s="95">
        <v>22671647.3825083</v>
      </c>
      <c r="P506" s="95">
        <v>23931589.248878598</v>
      </c>
      <c r="Q506" s="95">
        <v>21724862.013572</v>
      </c>
      <c r="R506" s="95">
        <v>22056435.146725498</v>
      </c>
      <c r="S506" s="95">
        <v>22904617</v>
      </c>
      <c r="T506" s="95">
        <v>24235570.307265598</v>
      </c>
      <c r="U506" s="95">
        <v>25991682.699154802</v>
      </c>
      <c r="V506" s="96">
        <v>32107842</v>
      </c>
    </row>
    <row r="507" spans="3:22" x14ac:dyDescent="0.35">
      <c r="C507" s="92" t="str">
        <f t="shared" si="7"/>
        <v>ESS</v>
      </c>
      <c r="D507" s="92"/>
      <c r="E507" s="92"/>
      <c r="F507" s="92"/>
      <c r="G507" s="92" t="s">
        <v>87</v>
      </c>
      <c r="H507" s="92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6"/>
    </row>
    <row r="508" spans="3:22" x14ac:dyDescent="0.35">
      <c r="C508" s="92" t="str">
        <f t="shared" si="7"/>
        <v>ESS</v>
      </c>
      <c r="D508" s="92"/>
      <c r="E508" s="92"/>
      <c r="F508" s="92"/>
      <c r="G508" s="92"/>
      <c r="H508" s="92" t="s">
        <v>78</v>
      </c>
      <c r="I508" s="95">
        <v>190639731.534273</v>
      </c>
      <c r="J508" s="95">
        <v>202364592.51546001</v>
      </c>
      <c r="K508" s="95">
        <v>212948181.403337</v>
      </c>
      <c r="L508" s="95">
        <v>243654046.097606</v>
      </c>
      <c r="M508" s="95">
        <v>295480745.10981798</v>
      </c>
      <c r="N508" s="95">
        <v>402662752.33276498</v>
      </c>
      <c r="O508" s="95">
        <v>440887293.69832498</v>
      </c>
      <c r="P508" s="95">
        <v>477429835.59272498</v>
      </c>
      <c r="Q508" s="95">
        <v>428536381.607602</v>
      </c>
      <c r="R508" s="95">
        <v>550606705.61431897</v>
      </c>
      <c r="S508" s="95">
        <v>573793428</v>
      </c>
      <c r="T508" s="95">
        <v>582682781.33606005</v>
      </c>
      <c r="U508" s="95">
        <v>584746809.24038804</v>
      </c>
      <c r="V508" s="96">
        <v>588457600</v>
      </c>
    </row>
    <row r="509" spans="3:22" x14ac:dyDescent="0.35">
      <c r="C509" s="92" t="str">
        <f t="shared" si="7"/>
        <v>ESS</v>
      </c>
      <c r="D509" s="92"/>
      <c r="E509" s="92"/>
      <c r="F509" s="92"/>
      <c r="G509" s="92"/>
      <c r="H509" s="92" t="s">
        <v>79</v>
      </c>
      <c r="I509" s="95">
        <v>4450822.9013724104</v>
      </c>
      <c r="J509" s="95">
        <v>6634133.9666014099</v>
      </c>
      <c r="K509" s="95">
        <v>5006923.8137314599</v>
      </c>
      <c r="L509" s="95">
        <v>10605391.370186999</v>
      </c>
      <c r="M509" s="95">
        <v>5378081.2093398897</v>
      </c>
      <c r="N509" s="95">
        <v>9491405.3995962292</v>
      </c>
      <c r="O509" s="95">
        <v>13228965.489775499</v>
      </c>
      <c r="P509" s="95">
        <v>8019855.5842046002</v>
      </c>
      <c r="Q509" s="95">
        <v>12189254.511237601</v>
      </c>
      <c r="R509" s="95">
        <v>14540971.574012</v>
      </c>
      <c r="S509" s="95">
        <v>9230948</v>
      </c>
      <c r="T509" s="95">
        <v>7387397.9095537402</v>
      </c>
      <c r="U509" s="95">
        <v>10960831.305939199</v>
      </c>
      <c r="V509" s="96">
        <v>10982529</v>
      </c>
    </row>
    <row r="510" spans="3:22" x14ac:dyDescent="0.35">
      <c r="C510" s="92" t="str">
        <f t="shared" si="7"/>
        <v>ESS</v>
      </c>
      <c r="D510" s="92"/>
      <c r="E510" s="92"/>
      <c r="F510" s="92"/>
      <c r="G510" s="92"/>
      <c r="H510" s="92" t="s">
        <v>80</v>
      </c>
      <c r="I510" s="95">
        <v>-6309880.74953325</v>
      </c>
      <c r="J510" s="95">
        <v>-6909135.2373348102</v>
      </c>
      <c r="K510" s="95">
        <v>-7684198.1271421099</v>
      </c>
      <c r="L510" s="95">
        <v>-8467423.0441410299</v>
      </c>
      <c r="M510" s="95">
        <v>-9593007.4842193592</v>
      </c>
      <c r="N510" s="95">
        <v>-10572664.1364442</v>
      </c>
      <c r="O510" s="95">
        <v>-11985361.723048599</v>
      </c>
      <c r="P510" s="95">
        <v>-13618557.813110201</v>
      </c>
      <c r="Q510" s="95">
        <v>-14713002.8402844</v>
      </c>
      <c r="R510" s="95">
        <v>-15236183.5594288</v>
      </c>
      <c r="S510" s="95">
        <v>-15941188</v>
      </c>
      <c r="T510" s="95">
        <v>-15088941.541022301</v>
      </c>
      <c r="U510" s="95">
        <v>-14886157.103956399</v>
      </c>
      <c r="V510" s="96">
        <v>-15570464</v>
      </c>
    </row>
    <row r="511" spans="3:22" x14ac:dyDescent="0.35">
      <c r="C511" s="92" t="str">
        <f t="shared" si="7"/>
        <v>ESS</v>
      </c>
      <c r="D511" s="92"/>
      <c r="E511" s="92"/>
      <c r="F511" s="92"/>
      <c r="G511" s="92"/>
      <c r="H511" s="92" t="s">
        <v>81</v>
      </c>
      <c r="I511" s="95">
        <v>13583918.8293481</v>
      </c>
      <c r="J511" s="95">
        <v>10858590.1586105</v>
      </c>
      <c r="K511" s="95">
        <v>33383139.007679399</v>
      </c>
      <c r="L511" s="95">
        <v>41631386.098234899</v>
      </c>
      <c r="M511" s="95">
        <v>111396933.497826</v>
      </c>
      <c r="N511" s="95">
        <v>39305800.102407798</v>
      </c>
      <c r="O511" s="95">
        <v>35388095.9471706</v>
      </c>
      <c r="P511" s="95">
        <v>33290567.7494504</v>
      </c>
      <c r="Q511" s="95">
        <v>124594072.33576401</v>
      </c>
      <c r="R511" s="95">
        <v>23881934.603064898</v>
      </c>
      <c r="S511" s="95">
        <v>15599594</v>
      </c>
      <c r="T511" s="95">
        <v>9764705.2914736401</v>
      </c>
      <c r="U511" s="95">
        <v>7636116.2593262</v>
      </c>
      <c r="V511" s="96">
        <v>9205969</v>
      </c>
    </row>
    <row r="512" spans="3:22" x14ac:dyDescent="0.35">
      <c r="C512" s="92" t="str">
        <f t="shared" si="7"/>
        <v>ESS</v>
      </c>
      <c r="D512" s="92"/>
      <c r="E512" s="92"/>
      <c r="F512" s="92"/>
      <c r="G512" s="92"/>
      <c r="H512" s="92" t="s">
        <v>82</v>
      </c>
      <c r="I512" s="95">
        <v>0</v>
      </c>
      <c r="J512" s="95">
        <v>0</v>
      </c>
      <c r="K512" s="95">
        <v>0</v>
      </c>
      <c r="L512" s="95">
        <v>0</v>
      </c>
      <c r="M512" s="95">
        <v>0</v>
      </c>
      <c r="N512" s="95">
        <v>0</v>
      </c>
      <c r="O512" s="95">
        <v>-89157.819497769902</v>
      </c>
      <c r="P512" s="95">
        <v>0.65891008146302099</v>
      </c>
      <c r="Q512" s="95">
        <v>0</v>
      </c>
      <c r="R512" s="95">
        <v>0</v>
      </c>
      <c r="S512" s="95">
        <v>0</v>
      </c>
      <c r="T512" s="95">
        <v>0</v>
      </c>
      <c r="U512" s="95">
        <v>0</v>
      </c>
      <c r="V512" s="96">
        <v>0</v>
      </c>
    </row>
    <row r="513" spans="3:22" x14ac:dyDescent="0.35">
      <c r="C513" s="92" t="str">
        <f t="shared" si="7"/>
        <v>ESS</v>
      </c>
      <c r="D513" s="92"/>
      <c r="E513" s="92"/>
      <c r="F513" s="92"/>
      <c r="G513" s="92"/>
      <c r="H513" s="92" t="s">
        <v>83</v>
      </c>
      <c r="I513" s="95">
        <v>202364592.51546001</v>
      </c>
      <c r="J513" s="95">
        <v>212948181.403337</v>
      </c>
      <c r="K513" s="95">
        <v>243654046.097606</v>
      </c>
      <c r="L513" s="95">
        <v>287423400.521887</v>
      </c>
      <c r="M513" s="95">
        <v>402662752.33276498</v>
      </c>
      <c r="N513" s="95">
        <v>440887293.69832498</v>
      </c>
      <c r="O513" s="95">
        <v>477429835.59272498</v>
      </c>
      <c r="P513" s="95">
        <v>505121701.77218002</v>
      </c>
      <c r="Q513" s="95">
        <v>550606705.61431897</v>
      </c>
      <c r="R513" s="95">
        <v>573793428.23196697</v>
      </c>
      <c r="S513" s="95">
        <v>582682782</v>
      </c>
      <c r="T513" s="95">
        <v>584745942.99606597</v>
      </c>
      <c r="U513" s="95">
        <v>588457599.70169699</v>
      </c>
      <c r="V513" s="96">
        <v>593075634</v>
      </c>
    </row>
    <row r="514" spans="3:22" x14ac:dyDescent="0.35">
      <c r="C514" s="92" t="str">
        <f t="shared" si="7"/>
        <v>ESS</v>
      </c>
      <c r="D514" s="92"/>
      <c r="E514" s="92"/>
      <c r="F514" s="92"/>
      <c r="G514" s="92" t="s">
        <v>88</v>
      </c>
      <c r="H514" s="92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6"/>
    </row>
    <row r="515" spans="3:22" x14ac:dyDescent="0.35">
      <c r="C515" s="92" t="str">
        <f t="shared" si="7"/>
        <v>ESS</v>
      </c>
      <c r="D515" s="92"/>
      <c r="E515" s="92"/>
      <c r="F515" s="92"/>
      <c r="G515" s="92"/>
      <c r="H515" s="92" t="s">
        <v>78</v>
      </c>
      <c r="I515" s="95">
        <v>344297323.13730299</v>
      </c>
      <c r="J515" s="95">
        <v>391621561.92875099</v>
      </c>
      <c r="K515" s="95">
        <v>527506379.93309498</v>
      </c>
      <c r="L515" s="95">
        <v>662800622.12755406</v>
      </c>
      <c r="M515" s="95">
        <v>789157331.63838506</v>
      </c>
      <c r="N515" s="95">
        <v>873633734.29148197</v>
      </c>
      <c r="O515" s="95">
        <v>963974901.92692196</v>
      </c>
      <c r="P515" s="95">
        <v>1085880846.22893</v>
      </c>
      <c r="Q515" s="95">
        <v>1214779569.43806</v>
      </c>
      <c r="R515" s="95">
        <v>1177777880.5657599</v>
      </c>
      <c r="S515" s="95">
        <v>1235223020</v>
      </c>
      <c r="T515" s="95">
        <v>1259698089.6649499</v>
      </c>
      <c r="U515" s="95">
        <v>1272728438.7237899</v>
      </c>
      <c r="V515" s="96">
        <v>1284319592</v>
      </c>
    </row>
    <row r="516" spans="3:22" x14ac:dyDescent="0.35">
      <c r="C516" s="92" t="str">
        <f t="shared" si="7"/>
        <v>ESS</v>
      </c>
      <c r="D516" s="92"/>
      <c r="E516" s="92"/>
      <c r="F516" s="92"/>
      <c r="G516" s="92"/>
      <c r="H516" s="92" t="s">
        <v>79</v>
      </c>
      <c r="I516" s="95">
        <v>12713802.9463076</v>
      </c>
      <c r="J516" s="95">
        <v>17765790.225629002</v>
      </c>
      <c r="K516" s="95">
        <v>13618956.4592252</v>
      </c>
      <c r="L516" s="95">
        <v>28849346.483867899</v>
      </c>
      <c r="M516" s="95">
        <v>14363549.1880184</v>
      </c>
      <c r="N516" s="95">
        <v>24856851.370426498</v>
      </c>
      <c r="O516" s="95">
        <v>31834115.500150599</v>
      </c>
      <c r="P516" s="95">
        <v>18022350.368281402</v>
      </c>
      <c r="Q516" s="95">
        <v>27401491.925142799</v>
      </c>
      <c r="R516" s="95">
        <v>30153603.731469601</v>
      </c>
      <c r="S516" s="95">
        <v>19661397</v>
      </c>
      <c r="T516" s="95">
        <v>17205226.178092599</v>
      </c>
      <c r="U516" s="95">
        <v>27030544.9112648</v>
      </c>
      <c r="V516" s="96">
        <v>27194264</v>
      </c>
    </row>
    <row r="517" spans="3:22" x14ac:dyDescent="0.35">
      <c r="C517" s="92" t="str">
        <f t="shared" si="7"/>
        <v>ESS</v>
      </c>
      <c r="D517" s="92"/>
      <c r="E517" s="92"/>
      <c r="F517" s="92"/>
      <c r="G517" s="92"/>
      <c r="H517" s="92" t="s">
        <v>80</v>
      </c>
      <c r="I517" s="95">
        <v>-24914346.4675969</v>
      </c>
      <c r="J517" s="95">
        <v>-26541207.010957099</v>
      </c>
      <c r="K517" s="95">
        <v>-29669123.1503512</v>
      </c>
      <c r="L517" s="95">
        <v>-32522801.2113332</v>
      </c>
      <c r="M517" s="95">
        <v>-36926078.2945816</v>
      </c>
      <c r="N517" s="95">
        <v>-40114923.688853502</v>
      </c>
      <c r="O517" s="95">
        <v>-43246635.158575803</v>
      </c>
      <c r="P517" s="95">
        <v>-46975284.8639054</v>
      </c>
      <c r="Q517" s="95">
        <v>-51807877.511959799</v>
      </c>
      <c r="R517" s="95">
        <v>-47213378.174516201</v>
      </c>
      <c r="S517" s="95">
        <v>-52201494</v>
      </c>
      <c r="T517" s="95">
        <v>-56390232.442775801</v>
      </c>
      <c r="U517" s="95">
        <v>-60279371.039294198</v>
      </c>
      <c r="V517" s="96">
        <v>-63697938</v>
      </c>
    </row>
    <row r="518" spans="3:22" x14ac:dyDescent="0.35">
      <c r="C518" s="92" t="str">
        <f t="shared" si="7"/>
        <v>ESS</v>
      </c>
      <c r="D518" s="92"/>
      <c r="E518" s="92"/>
      <c r="F518" s="92"/>
      <c r="G518" s="92"/>
      <c r="H518" s="92" t="s">
        <v>81</v>
      </c>
      <c r="I518" s="95">
        <v>59524782.312736399</v>
      </c>
      <c r="J518" s="95">
        <v>144660234.78967199</v>
      </c>
      <c r="K518" s="95">
        <v>151344408.88558599</v>
      </c>
      <c r="L518" s="95">
        <v>104032533.13639501</v>
      </c>
      <c r="M518" s="95">
        <v>107038931.75966001</v>
      </c>
      <c r="N518" s="95">
        <v>105599239.953867</v>
      </c>
      <c r="O518" s="95">
        <v>133752369.54683401</v>
      </c>
      <c r="P518" s="95">
        <v>117685618.571786</v>
      </c>
      <c r="Q518" s="95">
        <v>-12595303.285491601</v>
      </c>
      <c r="R518" s="95">
        <v>74739038.618836105</v>
      </c>
      <c r="S518" s="95">
        <v>57015167</v>
      </c>
      <c r="T518" s="95">
        <v>52600937.690899797</v>
      </c>
      <c r="U518" s="95">
        <v>44914948.677043296</v>
      </c>
      <c r="V518" s="96">
        <v>50845028</v>
      </c>
    </row>
    <row r="519" spans="3:22" x14ac:dyDescent="0.35">
      <c r="C519" s="92" t="str">
        <f t="shared" si="7"/>
        <v>ESS</v>
      </c>
      <c r="D519" s="92"/>
      <c r="E519" s="92"/>
      <c r="F519" s="92"/>
      <c r="G519" s="92"/>
      <c r="H519" s="92" t="s">
        <v>82</v>
      </c>
      <c r="I519" s="95">
        <v>0</v>
      </c>
      <c r="J519" s="95">
        <v>0</v>
      </c>
      <c r="K519" s="95">
        <v>0</v>
      </c>
      <c r="L519" s="95">
        <v>0</v>
      </c>
      <c r="M519" s="95">
        <v>0</v>
      </c>
      <c r="N519" s="95">
        <v>0</v>
      </c>
      <c r="O519" s="95">
        <v>-433905.58639624302</v>
      </c>
      <c r="P519" s="95">
        <v>-777556.093718861</v>
      </c>
      <c r="Q519" s="95">
        <v>0</v>
      </c>
      <c r="R519" s="95">
        <v>-234124.42204369599</v>
      </c>
      <c r="S519" s="95">
        <v>0</v>
      </c>
      <c r="T519" s="95">
        <v>-388719.19086239999</v>
      </c>
      <c r="U519" s="95">
        <v>-74969.691156595407</v>
      </c>
      <c r="V519" s="96">
        <v>-363555</v>
      </c>
    </row>
    <row r="520" spans="3:22" x14ac:dyDescent="0.35">
      <c r="C520" s="92" t="str">
        <f t="shared" si="7"/>
        <v>ESS</v>
      </c>
      <c r="D520" s="92"/>
      <c r="E520" s="92"/>
      <c r="F520" s="92"/>
      <c r="G520" s="92"/>
      <c r="H520" s="92" t="s">
        <v>83</v>
      </c>
      <c r="I520" s="95">
        <v>391621561.92875099</v>
      </c>
      <c r="J520" s="95">
        <v>527506379.93309498</v>
      </c>
      <c r="K520" s="95">
        <v>662800622.12755406</v>
      </c>
      <c r="L520" s="95">
        <v>763159700.536484</v>
      </c>
      <c r="M520" s="95">
        <v>873633734.29148197</v>
      </c>
      <c r="N520" s="95">
        <v>963974901.92692196</v>
      </c>
      <c r="O520" s="95">
        <v>1085880846.22893</v>
      </c>
      <c r="P520" s="95">
        <v>1173835974.21138</v>
      </c>
      <c r="Q520" s="95">
        <v>1177777880.5657599</v>
      </c>
      <c r="R520" s="95">
        <v>1235223020.3195</v>
      </c>
      <c r="S520" s="95">
        <v>1259698090</v>
      </c>
      <c r="T520" s="95">
        <v>1272725301.9003</v>
      </c>
      <c r="U520" s="95">
        <v>1284319591.58165</v>
      </c>
      <c r="V520" s="96">
        <v>1298297391</v>
      </c>
    </row>
    <row r="521" spans="3:22" x14ac:dyDescent="0.35">
      <c r="C521" s="92" t="str">
        <f t="shared" si="7"/>
        <v>ESS</v>
      </c>
      <c r="D521" s="92"/>
      <c r="E521" s="92"/>
      <c r="F521" s="92"/>
      <c r="G521" s="92" t="s">
        <v>89</v>
      </c>
      <c r="H521" s="92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6"/>
    </row>
    <row r="522" spans="3:22" x14ac:dyDescent="0.35">
      <c r="C522" s="92" t="str">
        <f t="shared" si="7"/>
        <v>ESS</v>
      </c>
      <c r="D522" s="92"/>
      <c r="E522" s="92"/>
      <c r="F522" s="92"/>
      <c r="G522" s="92"/>
      <c r="H522" s="92" t="s">
        <v>78</v>
      </c>
      <c r="I522" s="95">
        <v>439077396.40995902</v>
      </c>
      <c r="J522" s="95">
        <v>433971530.37055898</v>
      </c>
      <c r="K522" s="95">
        <v>432661406.30323702</v>
      </c>
      <c r="L522" s="95">
        <v>427087887.99465901</v>
      </c>
      <c r="M522" s="95">
        <v>508508180.00601703</v>
      </c>
      <c r="N522" s="95">
        <v>562942118.64458799</v>
      </c>
      <c r="O522" s="95">
        <v>580485861.69743705</v>
      </c>
      <c r="P522" s="95">
        <v>595292292.15618205</v>
      </c>
      <c r="Q522" s="95">
        <v>551122367.02345204</v>
      </c>
      <c r="R522" s="95">
        <v>681747503.63822901</v>
      </c>
      <c r="S522" s="95">
        <v>686053551</v>
      </c>
      <c r="T522" s="95">
        <v>678972047.90417004</v>
      </c>
      <c r="U522" s="95">
        <v>677242631.87165499</v>
      </c>
      <c r="V522" s="96">
        <v>691510180</v>
      </c>
    </row>
    <row r="523" spans="3:22" x14ac:dyDescent="0.35">
      <c r="C523" s="92" t="str">
        <f t="shared" si="7"/>
        <v>ESS</v>
      </c>
      <c r="D523" s="92"/>
      <c r="E523" s="92"/>
      <c r="F523" s="92"/>
      <c r="G523" s="92"/>
      <c r="H523" s="92" t="s">
        <v>79</v>
      </c>
      <c r="I523" s="95">
        <v>8192375.0030425098</v>
      </c>
      <c r="J523" s="95">
        <v>11447716.813639101</v>
      </c>
      <c r="K523" s="95">
        <v>8775627.47631572</v>
      </c>
      <c r="L523" s="95">
        <v>18589612.092201799</v>
      </c>
      <c r="M523" s="95">
        <v>9255419.6269864403</v>
      </c>
      <c r="N523" s="95">
        <v>16016973.731731899</v>
      </c>
      <c r="O523" s="95">
        <v>20512903.430137198</v>
      </c>
      <c r="P523" s="95">
        <v>11613036.1054607</v>
      </c>
      <c r="Q523" s="95">
        <v>15861139.034939</v>
      </c>
      <c r="R523" s="95">
        <v>16109950.513219001</v>
      </c>
      <c r="S523" s="95">
        <v>9318499</v>
      </c>
      <c r="T523" s="95">
        <v>7551415.9315662403</v>
      </c>
      <c r="U523" s="95">
        <v>10967515.8408243</v>
      </c>
      <c r="V523" s="96">
        <v>10571765</v>
      </c>
    </row>
    <row r="524" spans="3:22" x14ac:dyDescent="0.35">
      <c r="C524" s="92" t="str">
        <f t="shared" si="7"/>
        <v>ESS</v>
      </c>
      <c r="D524" s="92"/>
      <c r="E524" s="92"/>
      <c r="F524" s="92"/>
      <c r="G524" s="92"/>
      <c r="H524" s="92" t="s">
        <v>80</v>
      </c>
      <c r="I524" s="95">
        <v>-16054021.765183801</v>
      </c>
      <c r="J524" s="95">
        <v>-17102319.564445499</v>
      </c>
      <c r="K524" s="95">
        <v>-19117850.409166299</v>
      </c>
      <c r="L524" s="95">
        <v>-20956670.855908301</v>
      </c>
      <c r="M524" s="95">
        <v>-23794004.206174798</v>
      </c>
      <c r="N524" s="95">
        <v>-25848795.947632998</v>
      </c>
      <c r="O524" s="95">
        <v>-27866772.383923899</v>
      </c>
      <c r="P524" s="95">
        <v>-30269397.056497999</v>
      </c>
      <c r="Q524" s="95">
        <v>-29988584.218959399</v>
      </c>
      <c r="R524" s="95">
        <v>-25224354.366624199</v>
      </c>
      <c r="S524" s="95">
        <v>-24740846</v>
      </c>
      <c r="T524" s="95">
        <v>-24749811.205347899</v>
      </c>
      <c r="U524" s="95">
        <v>-24458069.895323101</v>
      </c>
      <c r="V524" s="96">
        <v>-24762561</v>
      </c>
    </row>
    <row r="525" spans="3:22" x14ac:dyDescent="0.35">
      <c r="C525" s="92" t="str">
        <f t="shared" si="7"/>
        <v>ESS</v>
      </c>
      <c r="D525" s="92"/>
      <c r="E525" s="92"/>
      <c r="F525" s="92"/>
      <c r="G525" s="92"/>
      <c r="H525" s="92" t="s">
        <v>81</v>
      </c>
      <c r="I525" s="95">
        <v>2755780.7227411498</v>
      </c>
      <c r="J525" s="95">
        <v>4344478.68348411</v>
      </c>
      <c r="K525" s="95">
        <v>4768704.6242727498</v>
      </c>
      <c r="L525" s="95">
        <v>67035294.440937497</v>
      </c>
      <c r="M525" s="95">
        <v>68972523.217758805</v>
      </c>
      <c r="N525" s="95">
        <v>27375565.268750299</v>
      </c>
      <c r="O525" s="95">
        <v>22439894.534045599</v>
      </c>
      <c r="P525" s="95">
        <v>18600608.455874801</v>
      </c>
      <c r="Q525" s="95">
        <v>144752581.79879701</v>
      </c>
      <c r="R525" s="95">
        <v>13545534.8339391</v>
      </c>
      <c r="S525" s="95">
        <v>8340844</v>
      </c>
      <c r="T525" s="95">
        <v>15639001.2301197</v>
      </c>
      <c r="U525" s="95">
        <v>27791006.187186401</v>
      </c>
      <c r="V525" s="96">
        <v>35523662</v>
      </c>
    </row>
    <row r="526" spans="3:22" x14ac:dyDescent="0.35">
      <c r="C526" s="92" t="str">
        <f t="shared" si="7"/>
        <v>ESS</v>
      </c>
      <c r="D526" s="92"/>
      <c r="E526" s="92"/>
      <c r="F526" s="92"/>
      <c r="G526" s="92"/>
      <c r="H526" s="92" t="s">
        <v>82</v>
      </c>
      <c r="I526" s="95">
        <v>0</v>
      </c>
      <c r="J526" s="95">
        <v>0</v>
      </c>
      <c r="K526" s="95">
        <v>0</v>
      </c>
      <c r="L526" s="95">
        <v>0</v>
      </c>
      <c r="M526" s="95">
        <v>0</v>
      </c>
      <c r="N526" s="95">
        <v>0</v>
      </c>
      <c r="O526" s="95">
        <v>-279595.12151361897</v>
      </c>
      <c r="P526" s="95">
        <v>-501032.70693650102</v>
      </c>
      <c r="Q526" s="95">
        <v>0</v>
      </c>
      <c r="R526" s="95">
        <v>-125083.982884725</v>
      </c>
      <c r="S526" s="95">
        <v>0</v>
      </c>
      <c r="T526" s="95">
        <v>-170609.80543931999</v>
      </c>
      <c r="U526" s="95">
        <v>-32904.381164448998</v>
      </c>
      <c r="V526" s="96">
        <v>-141332</v>
      </c>
    </row>
    <row r="527" spans="3:22" x14ac:dyDescent="0.35">
      <c r="C527" s="92" t="str">
        <f t="shared" si="7"/>
        <v>ESS</v>
      </c>
      <c r="D527" s="92"/>
      <c r="E527" s="92"/>
      <c r="F527" s="92"/>
      <c r="G527" s="92"/>
      <c r="H527" s="92" t="s">
        <v>83</v>
      </c>
      <c r="I527" s="95">
        <v>433971530.37055898</v>
      </c>
      <c r="J527" s="95">
        <v>432661406.30323702</v>
      </c>
      <c r="K527" s="95">
        <v>427087887.99465901</v>
      </c>
      <c r="L527" s="95">
        <v>491756123.67189002</v>
      </c>
      <c r="M527" s="95">
        <v>562942118.64458799</v>
      </c>
      <c r="N527" s="95">
        <v>580485861.69743705</v>
      </c>
      <c r="O527" s="95">
        <v>595292292.15618205</v>
      </c>
      <c r="P527" s="95">
        <v>594735506.95408297</v>
      </c>
      <c r="Q527" s="95">
        <v>681747503.63822901</v>
      </c>
      <c r="R527" s="95">
        <v>686053550.63587797</v>
      </c>
      <c r="S527" s="95">
        <v>678972048</v>
      </c>
      <c r="T527" s="95">
        <v>677242044.05506802</v>
      </c>
      <c r="U527" s="95">
        <v>691510179.62317801</v>
      </c>
      <c r="V527" s="96">
        <v>712701714</v>
      </c>
    </row>
    <row r="528" spans="3:22" x14ac:dyDescent="0.35">
      <c r="C528" s="92" t="str">
        <f t="shared" si="7"/>
        <v>ESS</v>
      </c>
      <c r="D528" s="92"/>
      <c r="E528" s="92"/>
      <c r="F528" s="92"/>
      <c r="G528" s="92" t="s">
        <v>90</v>
      </c>
      <c r="H528" s="92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6"/>
    </row>
    <row r="529" spans="3:22" x14ac:dyDescent="0.35">
      <c r="C529" s="92" t="str">
        <f t="shared" si="7"/>
        <v>ESS</v>
      </c>
      <c r="D529" s="92"/>
      <c r="E529" s="92"/>
      <c r="F529" s="92"/>
      <c r="G529" s="92"/>
      <c r="H529" s="92" t="s">
        <v>78</v>
      </c>
      <c r="I529" s="95">
        <v>161854928.2703</v>
      </c>
      <c r="J529" s="95">
        <v>186719337.252343</v>
      </c>
      <c r="K529" s="95">
        <v>221624893.57296601</v>
      </c>
      <c r="L529" s="95">
        <v>259962381.85684699</v>
      </c>
      <c r="M529" s="95">
        <v>305051248.41159999</v>
      </c>
      <c r="N529" s="95">
        <v>323996109.82278198</v>
      </c>
      <c r="O529" s="95">
        <v>301508050.00621802</v>
      </c>
      <c r="P529" s="95">
        <v>333636600.57472098</v>
      </c>
      <c r="Q529" s="95">
        <v>258961735.97877401</v>
      </c>
      <c r="R529" s="95">
        <v>248556557.82980999</v>
      </c>
      <c r="S529" s="95">
        <v>230508155</v>
      </c>
      <c r="T529" s="95">
        <v>171278388.89652601</v>
      </c>
      <c r="U529" s="95">
        <v>135593480.11451501</v>
      </c>
      <c r="V529" s="96">
        <v>131133254</v>
      </c>
    </row>
    <row r="530" spans="3:22" x14ac:dyDescent="0.35">
      <c r="C530" s="92" t="str">
        <f t="shared" si="7"/>
        <v>ESS</v>
      </c>
      <c r="D530" s="92"/>
      <c r="E530" s="92"/>
      <c r="F530" s="92"/>
      <c r="G530" s="92"/>
      <c r="H530" s="92" t="s">
        <v>79</v>
      </c>
      <c r="I530" s="95">
        <v>4319475.5306295697</v>
      </c>
      <c r="J530" s="95">
        <v>6607040.1073695803</v>
      </c>
      <c r="K530" s="95">
        <v>5169093.7276492696</v>
      </c>
      <c r="L530" s="95">
        <v>11315235.044418</v>
      </c>
      <c r="M530" s="95">
        <v>5552275.11138961</v>
      </c>
      <c r="N530" s="95">
        <v>9218420.5237824395</v>
      </c>
      <c r="O530" s="95">
        <v>10219131.474718301</v>
      </c>
      <c r="P530" s="95">
        <v>5881279.7885244396</v>
      </c>
      <c r="Q530" s="95">
        <v>7025250.9683952704</v>
      </c>
      <c r="R530" s="95">
        <v>6183895.0377947995</v>
      </c>
      <c r="S530" s="95">
        <v>3476908</v>
      </c>
      <c r="T530" s="95">
        <v>2187209.5169047699</v>
      </c>
      <c r="U530" s="95">
        <v>2642238.8376280898</v>
      </c>
      <c r="V530" s="96">
        <v>2506482</v>
      </c>
    </row>
    <row r="531" spans="3:22" x14ac:dyDescent="0.35">
      <c r="C531" s="92" t="str">
        <f t="shared" si="7"/>
        <v>ESS</v>
      </c>
      <c r="D531" s="92"/>
      <c r="E531" s="92"/>
      <c r="F531" s="92"/>
      <c r="G531" s="92"/>
      <c r="H531" s="92" t="s">
        <v>80</v>
      </c>
      <c r="I531" s="95">
        <v>-32181661.706016202</v>
      </c>
      <c r="J531" s="95">
        <v>-41305555.900168598</v>
      </c>
      <c r="K531" s="95">
        <v>-54000296.165384501</v>
      </c>
      <c r="L531" s="95">
        <v>-69006534.826998606</v>
      </c>
      <c r="M531" s="95">
        <v>-97346513.084115505</v>
      </c>
      <c r="N531" s="95">
        <v>-114562057.51706</v>
      </c>
      <c r="O531" s="95">
        <v>-70506077.876362905</v>
      </c>
      <c r="P531" s="95">
        <v>-85740405.492734805</v>
      </c>
      <c r="Q531" s="95">
        <v>-50664308.598439202</v>
      </c>
      <c r="R531" s="95">
        <v>-61190997.842371203</v>
      </c>
      <c r="S531" s="95">
        <v>-75381667</v>
      </c>
      <c r="T531" s="95">
        <v>-85103765.064687595</v>
      </c>
      <c r="U531" s="95">
        <v>-70444408.390804604</v>
      </c>
      <c r="V531" s="96">
        <v>-72158196</v>
      </c>
    </row>
    <row r="532" spans="3:22" x14ac:dyDescent="0.35">
      <c r="C532" s="92" t="str">
        <f t="shared" si="7"/>
        <v>ESS</v>
      </c>
      <c r="D532" s="92"/>
      <c r="E532" s="92"/>
      <c r="F532" s="92"/>
      <c r="G532" s="92"/>
      <c r="H532" s="92" t="s">
        <v>81</v>
      </c>
      <c r="I532" s="95">
        <v>52726595.157429397</v>
      </c>
      <c r="J532" s="95">
        <v>69604072.113421395</v>
      </c>
      <c r="K532" s="95">
        <v>87168690.721616507</v>
      </c>
      <c r="L532" s="95">
        <v>102410924.71036001</v>
      </c>
      <c r="M532" s="95">
        <v>118481689.55194899</v>
      </c>
      <c r="N532" s="95">
        <v>96317197.419177994</v>
      </c>
      <c r="O532" s="95">
        <v>104089736.015301</v>
      </c>
      <c r="P532" s="95">
        <v>43495265.920452602</v>
      </c>
      <c r="Q532" s="95">
        <v>40220826.502064399</v>
      </c>
      <c r="R532" s="95">
        <v>49070328.291944697</v>
      </c>
      <c r="S532" s="95">
        <v>21627860</v>
      </c>
      <c r="T532" s="95">
        <v>50554987.910766199</v>
      </c>
      <c r="U532" s="95">
        <v>66632230.603274897</v>
      </c>
      <c r="V532" s="96">
        <v>92735991</v>
      </c>
    </row>
    <row r="533" spans="3:22" x14ac:dyDescent="0.35">
      <c r="C533" s="92" t="str">
        <f t="shared" si="7"/>
        <v>ESS</v>
      </c>
      <c r="D533" s="92"/>
      <c r="E533" s="92"/>
      <c r="F533" s="92"/>
      <c r="G533" s="92"/>
      <c r="H533" s="92" t="s">
        <v>82</v>
      </c>
      <c r="I533" s="95">
        <v>0</v>
      </c>
      <c r="J533" s="95">
        <v>0</v>
      </c>
      <c r="K533" s="95">
        <v>0</v>
      </c>
      <c r="L533" s="95">
        <v>0</v>
      </c>
      <c r="M533" s="95">
        <v>-7742590.1680407804</v>
      </c>
      <c r="N533" s="95">
        <v>-13461620.242464099</v>
      </c>
      <c r="O533" s="95">
        <v>-11674239.045153599</v>
      </c>
      <c r="P533" s="95">
        <v>-11318956.849873601</v>
      </c>
      <c r="Q533" s="95">
        <v>-6986947.0209844504</v>
      </c>
      <c r="R533" s="95">
        <v>-12111628.1918162</v>
      </c>
      <c r="S533" s="95">
        <v>-8952867.3588718809</v>
      </c>
      <c r="T533" s="95">
        <v>-3324283.0685167401</v>
      </c>
      <c r="U533" s="95">
        <v>-3290286.9039777</v>
      </c>
      <c r="V533" s="96">
        <v>-3980706</v>
      </c>
    </row>
    <row r="534" spans="3:22" x14ac:dyDescent="0.35">
      <c r="C534" s="92" t="str">
        <f t="shared" si="7"/>
        <v>ESS</v>
      </c>
      <c r="D534" s="92"/>
      <c r="E534" s="92"/>
      <c r="F534" s="92"/>
      <c r="G534" s="92"/>
      <c r="H534" s="92" t="s">
        <v>83</v>
      </c>
      <c r="I534" s="95">
        <v>186719337.252343</v>
      </c>
      <c r="J534" s="95">
        <v>221624893.57296601</v>
      </c>
      <c r="K534" s="95">
        <v>259962381.85684699</v>
      </c>
      <c r="L534" s="95">
        <v>304682006.78462601</v>
      </c>
      <c r="M534" s="95">
        <v>323996109.82278198</v>
      </c>
      <c r="N534" s="95">
        <v>301508050.00621802</v>
      </c>
      <c r="O534" s="95">
        <v>333636600.57472098</v>
      </c>
      <c r="P534" s="95">
        <v>285953783.94108999</v>
      </c>
      <c r="Q534" s="95">
        <v>248556557.82980999</v>
      </c>
      <c r="R534" s="95">
        <v>230508155.12536201</v>
      </c>
      <c r="S534" s="95">
        <v>171278388.641128</v>
      </c>
      <c r="T534" s="95">
        <v>135592538.190992</v>
      </c>
      <c r="U534" s="95">
        <v>131133254.260635</v>
      </c>
      <c r="V534" s="96">
        <v>150236825</v>
      </c>
    </row>
    <row r="535" spans="3:22" x14ac:dyDescent="0.35">
      <c r="C535" s="92" t="str">
        <f t="shared" si="7"/>
        <v>ESS</v>
      </c>
      <c r="D535" s="92"/>
      <c r="E535" s="92"/>
      <c r="F535" s="92"/>
      <c r="G535" s="92" t="s">
        <v>91</v>
      </c>
      <c r="H535" s="92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6"/>
    </row>
    <row r="536" spans="3:22" x14ac:dyDescent="0.35">
      <c r="C536" s="92" t="str">
        <f t="shared" si="7"/>
        <v>ESS</v>
      </c>
      <c r="D536" s="92"/>
      <c r="E536" s="92"/>
      <c r="F536" s="92"/>
      <c r="G536" s="92"/>
      <c r="H536" s="92" t="s">
        <v>78</v>
      </c>
      <c r="I536" s="95">
        <v>175162702.843638</v>
      </c>
      <c r="J536" s="95">
        <v>273864009.86671698</v>
      </c>
      <c r="K536" s="95">
        <v>314319650.36730403</v>
      </c>
      <c r="L536" s="95">
        <v>352822816.417584</v>
      </c>
      <c r="M536" s="95">
        <v>341368795.72328401</v>
      </c>
      <c r="N536" s="95">
        <v>370462201.534365</v>
      </c>
      <c r="O536" s="95">
        <v>402389819.258169</v>
      </c>
      <c r="P536" s="95">
        <v>434904003.43324</v>
      </c>
      <c r="Q536" s="95">
        <v>452704045.08071101</v>
      </c>
      <c r="R536" s="95">
        <v>330158422.551826</v>
      </c>
      <c r="S536" s="95">
        <v>339469129.98472798</v>
      </c>
      <c r="T536" s="95">
        <v>322947614.79607701</v>
      </c>
      <c r="U536" s="95">
        <v>308954657.69485903</v>
      </c>
      <c r="V536" s="96">
        <v>304410379</v>
      </c>
    </row>
    <row r="537" spans="3:22" x14ac:dyDescent="0.35">
      <c r="C537" s="92" t="str">
        <f t="shared" si="7"/>
        <v>ESS</v>
      </c>
      <c r="D537" s="92"/>
      <c r="E537" s="92"/>
      <c r="F537" s="92"/>
      <c r="G537" s="92"/>
      <c r="H537" s="92" t="s">
        <v>79</v>
      </c>
      <c r="I537" s="95">
        <v>4674624.47327202</v>
      </c>
      <c r="J537" s="95">
        <v>9690643.3140831608</v>
      </c>
      <c r="K537" s="95">
        <v>7331070.5625026198</v>
      </c>
      <c r="L537" s="95">
        <v>15357118.4733833</v>
      </c>
      <c r="M537" s="95">
        <v>6213295.2353699002</v>
      </c>
      <c r="N537" s="95">
        <v>10540485.698356001</v>
      </c>
      <c r="O537" s="95">
        <v>13638357.141716599</v>
      </c>
      <c r="P537" s="95">
        <v>7666401.4707446098</v>
      </c>
      <c r="Q537" s="95">
        <v>11085489.7497392</v>
      </c>
      <c r="R537" s="95">
        <v>8214086.3581734803</v>
      </c>
      <c r="S537" s="95">
        <v>5120439.3869956303</v>
      </c>
      <c r="T537" s="95">
        <v>4124011.7979531102</v>
      </c>
      <c r="U537" s="95">
        <v>6020436.9335311698</v>
      </c>
      <c r="V537" s="96">
        <v>5818503</v>
      </c>
    </row>
    <row r="538" spans="3:22" x14ac:dyDescent="0.35">
      <c r="C538" s="92" t="str">
        <f t="shared" si="7"/>
        <v>ESS</v>
      </c>
      <c r="D538" s="92"/>
      <c r="E538" s="92"/>
      <c r="F538" s="92"/>
      <c r="G538" s="92"/>
      <c r="H538" s="92" t="s">
        <v>80</v>
      </c>
      <c r="I538" s="95">
        <v>-16062213.7370508</v>
      </c>
      <c r="J538" s="95">
        <v>-16809441.429821599</v>
      </c>
      <c r="K538" s="95">
        <v>-18509122.249574699</v>
      </c>
      <c r="L538" s="95">
        <v>-19365041.4225518</v>
      </c>
      <c r="M538" s="95">
        <v>-13895412.0998732</v>
      </c>
      <c r="N538" s="95">
        <v>-14220063.3308648</v>
      </c>
      <c r="O538" s="95">
        <v>-16140830.496373</v>
      </c>
      <c r="P538" s="95">
        <v>-18568352.9151471</v>
      </c>
      <c r="Q538" s="95">
        <v>-164010180.56117401</v>
      </c>
      <c r="R538" s="95">
        <v>-18314245.351838298</v>
      </c>
      <c r="S538" s="95">
        <v>-19619043</v>
      </c>
      <c r="T538" s="95">
        <v>-20576462.29611</v>
      </c>
      <c r="U538" s="95">
        <v>-21480472.272201698</v>
      </c>
      <c r="V538" s="96">
        <v>-22558558</v>
      </c>
    </row>
    <row r="539" spans="3:22" x14ac:dyDescent="0.35">
      <c r="C539" s="92" t="str">
        <f t="shared" si="7"/>
        <v>ESS</v>
      </c>
      <c r="D539" s="92"/>
      <c r="E539" s="92"/>
      <c r="F539" s="92"/>
      <c r="G539" s="92"/>
      <c r="H539" s="92" t="s">
        <v>81</v>
      </c>
      <c r="I539" s="95">
        <v>116902744.185256</v>
      </c>
      <c r="J539" s="95">
        <v>54570670.240123101</v>
      </c>
      <c r="K539" s="95">
        <v>57363645.475910701</v>
      </c>
      <c r="L539" s="95">
        <v>84006527.900671199</v>
      </c>
      <c r="M539" s="95">
        <v>38088365.938758597</v>
      </c>
      <c r="N539" s="95">
        <v>35607195.356312998</v>
      </c>
      <c r="O539" s="95">
        <v>35429789.259535797</v>
      </c>
      <c r="P539" s="95">
        <v>29817729.2382662</v>
      </c>
      <c r="Q539" s="95">
        <v>32103222.925497301</v>
      </c>
      <c r="R539" s="95">
        <v>19449066.621927101</v>
      </c>
      <c r="S539" s="95">
        <v>2776815</v>
      </c>
      <c r="T539" s="95">
        <v>3997984.0085546798</v>
      </c>
      <c r="U539" s="95">
        <v>11354027.768675599</v>
      </c>
      <c r="V539" s="96">
        <v>10707317</v>
      </c>
    </row>
    <row r="540" spans="3:22" x14ac:dyDescent="0.35">
      <c r="C540" s="92" t="str">
        <f t="shared" si="7"/>
        <v>ESS</v>
      </c>
      <c r="D540" s="92"/>
      <c r="E540" s="92"/>
      <c r="F540" s="92"/>
      <c r="G540" s="92"/>
      <c r="H540" s="92" t="s">
        <v>82</v>
      </c>
      <c r="I540" s="95">
        <v>-6813847.8983986704</v>
      </c>
      <c r="J540" s="95">
        <v>-6996231.6237978199</v>
      </c>
      <c r="K540" s="95">
        <v>-7682427.7385581201</v>
      </c>
      <c r="L540" s="95">
        <v>-6958256.1747691603</v>
      </c>
      <c r="M540" s="95">
        <v>-1312843.2631743799</v>
      </c>
      <c r="N540" s="95">
        <v>0</v>
      </c>
      <c r="O540" s="95">
        <v>-413131.72980860801</v>
      </c>
      <c r="P540" s="95">
        <v>-2288793.35926376</v>
      </c>
      <c r="Q540" s="95">
        <v>-1724154.6429469101</v>
      </c>
      <c r="R540" s="95">
        <v>-38200.195360456397</v>
      </c>
      <c r="S540" s="95">
        <v>-4799726.8047158904</v>
      </c>
      <c r="T540" s="95">
        <v>-1537287.6549561201</v>
      </c>
      <c r="U540" s="95">
        <v>-438271.50190279499</v>
      </c>
      <c r="V540" s="96">
        <v>-957415</v>
      </c>
    </row>
    <row r="541" spans="3:22" x14ac:dyDescent="0.35">
      <c r="C541" s="92" t="str">
        <f t="shared" si="7"/>
        <v>ESS</v>
      </c>
      <c r="D541" s="92"/>
      <c r="E541" s="92"/>
      <c r="F541" s="92"/>
      <c r="G541" s="92"/>
      <c r="H541" s="92" t="s">
        <v>83</v>
      </c>
      <c r="I541" s="95">
        <v>273864009.86671698</v>
      </c>
      <c r="J541" s="95">
        <v>314319650.36730403</v>
      </c>
      <c r="K541" s="95">
        <v>352822816.417584</v>
      </c>
      <c r="L541" s="95">
        <v>425863165.194318</v>
      </c>
      <c r="M541" s="95">
        <v>370462201.534365</v>
      </c>
      <c r="N541" s="95">
        <v>402389819.258169</v>
      </c>
      <c r="O541" s="95">
        <v>434904003.43324</v>
      </c>
      <c r="P541" s="95">
        <v>451530987.86783999</v>
      </c>
      <c r="Q541" s="95">
        <v>330158422.551826</v>
      </c>
      <c r="R541" s="95">
        <v>339469129.98472798</v>
      </c>
      <c r="S541" s="95">
        <v>322947614.56700802</v>
      </c>
      <c r="T541" s="95">
        <v>308955860.65151799</v>
      </c>
      <c r="U541" s="95">
        <v>304410378.62296098</v>
      </c>
      <c r="V541" s="96">
        <v>297420226</v>
      </c>
    </row>
    <row r="542" spans="3:22" x14ac:dyDescent="0.35">
      <c r="C542" s="92" t="s">
        <v>56</v>
      </c>
      <c r="D542" s="92"/>
      <c r="E542" s="92"/>
      <c r="F542" s="92"/>
      <c r="G542" s="92"/>
      <c r="H542" s="92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6"/>
    </row>
    <row r="543" spans="3:22" x14ac:dyDescent="0.35">
      <c r="C543" s="92" t="str">
        <f>C542</f>
        <v>JEN</v>
      </c>
      <c r="D543" s="92" t="s">
        <v>74</v>
      </c>
      <c r="E543" s="92"/>
      <c r="F543" s="92"/>
      <c r="G543" s="92"/>
      <c r="H543" s="92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6"/>
    </row>
    <row r="544" spans="3:22" x14ac:dyDescent="0.35">
      <c r="C544" s="92" t="str">
        <f t="shared" ref="C544:C607" si="8">C543</f>
        <v>JEN</v>
      </c>
      <c r="D544" s="92"/>
      <c r="E544" s="92" t="s">
        <v>75</v>
      </c>
      <c r="F544" s="92"/>
      <c r="G544" s="92"/>
      <c r="H544" s="92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6"/>
    </row>
    <row r="545" spans="3:22" x14ac:dyDescent="0.35">
      <c r="C545" s="92" t="str">
        <f t="shared" si="8"/>
        <v>JEN</v>
      </c>
      <c r="D545" s="92"/>
      <c r="E545" s="92"/>
      <c r="F545" s="92" t="s">
        <v>76</v>
      </c>
      <c r="G545" s="92"/>
      <c r="H545" s="92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6"/>
    </row>
    <row r="546" spans="3:22" x14ac:dyDescent="0.35">
      <c r="C546" s="92" t="str">
        <f t="shared" si="8"/>
        <v>JEN</v>
      </c>
      <c r="D546" s="92"/>
      <c r="E546" s="92"/>
      <c r="F546" s="92"/>
      <c r="G546" s="92" t="s">
        <v>77</v>
      </c>
      <c r="H546" s="92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6"/>
    </row>
    <row r="547" spans="3:22" x14ac:dyDescent="0.35">
      <c r="C547" s="92" t="str">
        <f t="shared" si="8"/>
        <v>JEN</v>
      </c>
      <c r="D547" s="92"/>
      <c r="E547" s="92"/>
      <c r="F547" s="92"/>
      <c r="G547" s="92"/>
      <c r="H547" s="92" t="s">
        <v>78</v>
      </c>
      <c r="I547" s="95">
        <v>309872090.80498099</v>
      </c>
      <c r="J547" s="95">
        <v>323729226.402834</v>
      </c>
      <c r="K547" s="95">
        <v>338032745.74614799</v>
      </c>
      <c r="L547" s="95">
        <v>342928174.01237798</v>
      </c>
      <c r="M547" s="95">
        <v>364639159.12420201</v>
      </c>
      <c r="N547" s="95">
        <v>376549834.20863998</v>
      </c>
      <c r="O547" s="95">
        <v>427090736.09490502</v>
      </c>
      <c r="P547" s="95">
        <v>464678480.29013801</v>
      </c>
      <c r="Q547" s="95">
        <v>507389528.11931598</v>
      </c>
      <c r="R547" s="95">
        <v>554447165.80283701</v>
      </c>
      <c r="S547" s="95">
        <v>581882035.91834402</v>
      </c>
      <c r="T547" s="95">
        <v>622193049.08538997</v>
      </c>
      <c r="U547" s="95">
        <v>645343719.60691297</v>
      </c>
      <c r="V547" s="96">
        <v>670794327.11129498</v>
      </c>
    </row>
    <row r="548" spans="3:22" x14ac:dyDescent="0.35">
      <c r="C548" s="92" t="str">
        <f t="shared" si="8"/>
        <v>JEN</v>
      </c>
      <c r="D548" s="92"/>
      <c r="E548" s="92"/>
      <c r="F548" s="92"/>
      <c r="G548" s="92"/>
      <c r="H548" s="92" t="s">
        <v>79</v>
      </c>
      <c r="I548" s="95">
        <v>9377147.1770420708</v>
      </c>
      <c r="J548" s="95">
        <v>12750350.038562801</v>
      </c>
      <c r="K548" s="95">
        <v>6296049.8565435698</v>
      </c>
      <c r="L548" s="95">
        <v>17081542.085105799</v>
      </c>
      <c r="M548" s="95">
        <v>4599052.4574223198</v>
      </c>
      <c r="N548" s="95">
        <v>10961656.867113</v>
      </c>
      <c r="O548" s="95">
        <v>15624637.0942256</v>
      </c>
      <c r="P548" s="95">
        <v>9648092.34323976</v>
      </c>
      <c r="Q548" s="95">
        <v>10965196.0890225</v>
      </c>
      <c r="R548" s="95">
        <v>12794934.5954502</v>
      </c>
      <c r="S548" s="95">
        <v>8750105.8032833096</v>
      </c>
      <c r="T548" s="95">
        <v>6366626.5487807002</v>
      </c>
      <c r="U548" s="95">
        <v>12479022.2023436</v>
      </c>
      <c r="V548" s="96">
        <v>13937009.5063775</v>
      </c>
    </row>
    <row r="549" spans="3:22" x14ac:dyDescent="0.35">
      <c r="C549" s="92" t="str">
        <f t="shared" si="8"/>
        <v>JEN</v>
      </c>
      <c r="D549" s="92"/>
      <c r="E549" s="92"/>
      <c r="F549" s="92"/>
      <c r="G549" s="92"/>
      <c r="H549" s="92" t="s">
        <v>80</v>
      </c>
      <c r="I549" s="95">
        <v>-14886371.539320899</v>
      </c>
      <c r="J549" s="95">
        <v>-15724275.787200199</v>
      </c>
      <c r="K549" s="95">
        <v>-16289855.9795851</v>
      </c>
      <c r="L549" s="95">
        <v>-17426263.642108802</v>
      </c>
      <c r="M549" s="95">
        <v>-17680670.795132801</v>
      </c>
      <c r="N549" s="95">
        <v>-18605340.875545599</v>
      </c>
      <c r="O549" s="95">
        <v>-20556623.328638598</v>
      </c>
      <c r="P549" s="95">
        <v>-21805306.968027901</v>
      </c>
      <c r="Q549" s="95">
        <v>-23515884.634608801</v>
      </c>
      <c r="R549" s="95">
        <v>-24308252.792729601</v>
      </c>
      <c r="S549" s="95">
        <v>-25403392.074777599</v>
      </c>
      <c r="T549" s="95">
        <v>-26664464.677454501</v>
      </c>
      <c r="U549" s="95">
        <v>-28332661.045471702</v>
      </c>
      <c r="V549" s="96">
        <v>-30076246.125120401</v>
      </c>
    </row>
    <row r="550" spans="3:22" x14ac:dyDescent="0.35">
      <c r="C550" s="92" t="str">
        <f t="shared" si="8"/>
        <v>JEN</v>
      </c>
      <c r="D550" s="92"/>
      <c r="E550" s="92"/>
      <c r="F550" s="92"/>
      <c r="G550" s="92"/>
      <c r="H550" s="92" t="s">
        <v>81</v>
      </c>
      <c r="I550" s="95">
        <v>19366359.9601321</v>
      </c>
      <c r="J550" s="95">
        <v>17277445.091950901</v>
      </c>
      <c r="K550" s="95">
        <v>15004684.366630901</v>
      </c>
      <c r="L550" s="95">
        <v>22055706.6688274</v>
      </c>
      <c r="M550" s="95">
        <v>41562316.810532302</v>
      </c>
      <c r="N550" s="95">
        <v>58184585.894697703</v>
      </c>
      <c r="O550" s="95">
        <v>42519730.429645598</v>
      </c>
      <c r="P550" s="95">
        <v>56298392.855310202</v>
      </c>
      <c r="Q550" s="95">
        <v>57805179.456219003</v>
      </c>
      <c r="R550" s="95">
        <v>41281976.418004803</v>
      </c>
      <c r="S550" s="95">
        <v>56964299.438540198</v>
      </c>
      <c r="T550" s="95">
        <v>43448508.650196597</v>
      </c>
      <c r="U550" s="95">
        <v>41304246.347510099</v>
      </c>
      <c r="V550" s="96">
        <v>30503417.666079301</v>
      </c>
    </row>
    <row r="551" spans="3:22" x14ac:dyDescent="0.35">
      <c r="C551" s="92" t="str">
        <f t="shared" si="8"/>
        <v>JEN</v>
      </c>
      <c r="D551" s="92"/>
      <c r="E551" s="92"/>
      <c r="F551" s="92"/>
      <c r="G551" s="92"/>
      <c r="H551" s="92" t="s">
        <v>82</v>
      </c>
      <c r="I551" s="95">
        <v>0</v>
      </c>
      <c r="J551" s="95">
        <v>0</v>
      </c>
      <c r="K551" s="95">
        <v>-115449.977359592</v>
      </c>
      <c r="L551" s="95">
        <v>0</v>
      </c>
      <c r="M551" s="95">
        <v>0</v>
      </c>
      <c r="N551" s="95">
        <v>0</v>
      </c>
      <c r="O551" s="95">
        <v>0</v>
      </c>
      <c r="P551" s="95">
        <v>0</v>
      </c>
      <c r="Q551" s="95">
        <v>0</v>
      </c>
      <c r="R551" s="95">
        <v>0</v>
      </c>
      <c r="S551" s="95">
        <v>0</v>
      </c>
      <c r="T551" s="95">
        <v>0</v>
      </c>
      <c r="U551" s="95">
        <v>0</v>
      </c>
      <c r="V551" s="96">
        <v>0</v>
      </c>
    </row>
    <row r="552" spans="3:22" x14ac:dyDescent="0.35">
      <c r="C552" s="92" t="str">
        <f t="shared" si="8"/>
        <v>JEN</v>
      </c>
      <c r="D552" s="92"/>
      <c r="E552" s="92"/>
      <c r="F552" s="92"/>
      <c r="G552" s="92"/>
      <c r="H552" s="92" t="s">
        <v>83</v>
      </c>
      <c r="I552" s="95">
        <v>323729226.402834</v>
      </c>
      <c r="J552" s="95">
        <v>338032745.74614799</v>
      </c>
      <c r="K552" s="95">
        <v>342928174.01237798</v>
      </c>
      <c r="L552" s="95">
        <v>364639159.12420201</v>
      </c>
      <c r="M552" s="95">
        <v>376549834.20863998</v>
      </c>
      <c r="N552" s="95">
        <v>427090736.09490502</v>
      </c>
      <c r="O552" s="95">
        <v>464678480.29013801</v>
      </c>
      <c r="P552" s="95">
        <v>508819658.52065903</v>
      </c>
      <c r="Q552" s="95">
        <v>552644019.02994895</v>
      </c>
      <c r="R552" s="95">
        <v>584215824.02356303</v>
      </c>
      <c r="S552" s="95">
        <v>622193049.08538997</v>
      </c>
      <c r="T552" s="95">
        <v>645343719.60691297</v>
      </c>
      <c r="U552" s="95">
        <v>670794327.11129498</v>
      </c>
      <c r="V552" s="96">
        <v>685158508.15863097</v>
      </c>
    </row>
    <row r="553" spans="3:22" x14ac:dyDescent="0.35">
      <c r="C553" s="92" t="str">
        <f t="shared" si="8"/>
        <v>JEN</v>
      </c>
      <c r="D553" s="92"/>
      <c r="E553" s="92"/>
      <c r="F553" s="92"/>
      <c r="G553" s="92" t="s">
        <v>84</v>
      </c>
      <c r="H553" s="92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6"/>
    </row>
    <row r="554" spans="3:22" x14ac:dyDescent="0.35">
      <c r="C554" s="92" t="str">
        <f t="shared" si="8"/>
        <v>JEN</v>
      </c>
      <c r="D554" s="92"/>
      <c r="E554" s="92"/>
      <c r="F554" s="92"/>
      <c r="G554" s="92"/>
      <c r="H554" s="92" t="s">
        <v>78</v>
      </c>
      <c r="I554" s="95">
        <v>39124403.627127297</v>
      </c>
      <c r="J554" s="95">
        <v>45097030.425401002</v>
      </c>
      <c r="K554" s="95">
        <v>53222888.0162187</v>
      </c>
      <c r="L554" s="95">
        <v>57791287.436870903</v>
      </c>
      <c r="M554" s="95">
        <v>68363857.527088597</v>
      </c>
      <c r="N554" s="95">
        <v>66659610.139200598</v>
      </c>
      <c r="O554" s="95">
        <v>77672933.468308106</v>
      </c>
      <c r="P554" s="95">
        <v>86592878.799004301</v>
      </c>
      <c r="Q554" s="95">
        <v>97348528.424983904</v>
      </c>
      <c r="R554" s="95">
        <v>110919763.05776</v>
      </c>
      <c r="S554" s="95">
        <v>122939342.576037</v>
      </c>
      <c r="T554" s="95">
        <v>126810267.903418</v>
      </c>
      <c r="U554" s="95">
        <v>135769190.15007401</v>
      </c>
      <c r="V554" s="96">
        <v>156691380.36443701</v>
      </c>
    </row>
    <row r="555" spans="3:22" x14ac:dyDescent="0.35">
      <c r="C555" s="92" t="str">
        <f t="shared" si="8"/>
        <v>JEN</v>
      </c>
      <c r="D555" s="92"/>
      <c r="E555" s="92"/>
      <c r="F555" s="92"/>
      <c r="G555" s="92"/>
      <c r="H555" s="92" t="s">
        <v>79</v>
      </c>
      <c r="I555" s="95">
        <v>1183957.19366823</v>
      </c>
      <c r="J555" s="95">
        <v>1776184.77643434</v>
      </c>
      <c r="K555" s="95">
        <v>991306.199402923</v>
      </c>
      <c r="L555" s="95">
        <v>2878632.8546738899</v>
      </c>
      <c r="M555" s="95">
        <v>862246.85169300099</v>
      </c>
      <c r="N555" s="95">
        <v>2029044.3490995299</v>
      </c>
      <c r="O555" s="95">
        <v>2949678.8635135102</v>
      </c>
      <c r="P555" s="95">
        <v>1858112.9917675999</v>
      </c>
      <c r="Q555" s="95">
        <v>2103799.2390468</v>
      </c>
      <c r="R555" s="95">
        <v>2559686.83979447</v>
      </c>
      <c r="S555" s="95">
        <v>1848711.9184366299</v>
      </c>
      <c r="T555" s="95">
        <v>1297593.43901171</v>
      </c>
      <c r="U555" s="95">
        <v>2625371.0802500499</v>
      </c>
      <c r="V555" s="96">
        <v>3255557.1349431402</v>
      </c>
    </row>
    <row r="556" spans="3:22" x14ac:dyDescent="0.35">
      <c r="C556" s="92" t="str">
        <f t="shared" si="8"/>
        <v>JEN</v>
      </c>
      <c r="D556" s="92"/>
      <c r="E556" s="92"/>
      <c r="F556" s="92"/>
      <c r="G556" s="92"/>
      <c r="H556" s="92" t="s">
        <v>80</v>
      </c>
      <c r="I556" s="95">
        <v>-1773380.60420166</v>
      </c>
      <c r="J556" s="95">
        <v>-1932810.41767266</v>
      </c>
      <c r="K556" s="95">
        <v>-2053458.3259829101</v>
      </c>
      <c r="L556" s="95">
        <v>-2226083.3996541901</v>
      </c>
      <c r="M556" s="95">
        <v>-2309220.61681636</v>
      </c>
      <c r="N556" s="95">
        <v>-2592007.80247716</v>
      </c>
      <c r="O556" s="95">
        <v>-2951209.1394155198</v>
      </c>
      <c r="P556" s="95">
        <v>-3213839.67046005</v>
      </c>
      <c r="Q556" s="95">
        <v>-3571915.4459551401</v>
      </c>
      <c r="R556" s="95">
        <v>-3735665.3112303298</v>
      </c>
      <c r="S556" s="95">
        <v>-4097912.2021652502</v>
      </c>
      <c r="T556" s="95">
        <v>-4275538.7643017098</v>
      </c>
      <c r="U556" s="95">
        <v>-4808504.6603506999</v>
      </c>
      <c r="V556" s="96">
        <v>-5310762.0958406599</v>
      </c>
    </row>
    <row r="557" spans="3:22" x14ac:dyDescent="0.35">
      <c r="C557" s="92" t="str">
        <f t="shared" si="8"/>
        <v>JEN</v>
      </c>
      <c r="D557" s="92"/>
      <c r="E557" s="92"/>
      <c r="F557" s="92"/>
      <c r="G557" s="92"/>
      <c r="H557" s="92" t="s">
        <v>81</v>
      </c>
      <c r="I557" s="95">
        <v>6562050.2088071099</v>
      </c>
      <c r="J557" s="95">
        <v>8282483.2320560403</v>
      </c>
      <c r="K557" s="95">
        <v>5630551.5472320896</v>
      </c>
      <c r="L557" s="95">
        <v>9920020.6351980399</v>
      </c>
      <c r="M557" s="95">
        <v>5869685.86743432</v>
      </c>
      <c r="N557" s="95">
        <v>11576286.7824852</v>
      </c>
      <c r="O557" s="95">
        <v>8921475.6065981705</v>
      </c>
      <c r="P557" s="95">
        <v>12634500.5532878</v>
      </c>
      <c r="Q557" s="95">
        <v>14332903.923524501</v>
      </c>
      <c r="R557" s="95">
        <v>13125802.326579699</v>
      </c>
      <c r="S557" s="95">
        <v>6120125.6111094505</v>
      </c>
      <c r="T557" s="95">
        <v>11936867.5719462</v>
      </c>
      <c r="U557" s="95">
        <v>23105323.7944635</v>
      </c>
      <c r="V557" s="96">
        <v>16159557.018688601</v>
      </c>
    </row>
    <row r="558" spans="3:22" x14ac:dyDescent="0.35">
      <c r="C558" s="92" t="str">
        <f t="shared" si="8"/>
        <v>JEN</v>
      </c>
      <c r="D558" s="92"/>
      <c r="E558" s="92"/>
      <c r="F558" s="92"/>
      <c r="G558" s="92"/>
      <c r="H558" s="92" t="s">
        <v>82</v>
      </c>
      <c r="I558" s="95">
        <v>0</v>
      </c>
      <c r="J558" s="95">
        <v>0</v>
      </c>
      <c r="K558" s="95">
        <v>0</v>
      </c>
      <c r="L558" s="95">
        <v>0</v>
      </c>
      <c r="M558" s="95">
        <v>0</v>
      </c>
      <c r="N558" s="95">
        <v>0</v>
      </c>
      <c r="O558" s="95">
        <v>0</v>
      </c>
      <c r="P558" s="95">
        <v>0</v>
      </c>
      <c r="Q558" s="95">
        <v>0</v>
      </c>
      <c r="R558" s="95">
        <v>0</v>
      </c>
      <c r="S558" s="95">
        <v>0</v>
      </c>
      <c r="T558" s="95">
        <v>0</v>
      </c>
      <c r="U558" s="95">
        <v>0</v>
      </c>
      <c r="V558" s="96">
        <v>0</v>
      </c>
    </row>
    <row r="559" spans="3:22" x14ac:dyDescent="0.35">
      <c r="C559" s="92" t="str">
        <f t="shared" si="8"/>
        <v>JEN</v>
      </c>
      <c r="D559" s="92"/>
      <c r="E559" s="92"/>
      <c r="F559" s="92"/>
      <c r="G559" s="92"/>
      <c r="H559" s="92" t="s">
        <v>83</v>
      </c>
      <c r="I559" s="95">
        <v>45097030.425401002</v>
      </c>
      <c r="J559" s="95">
        <v>53222888.0162187</v>
      </c>
      <c r="K559" s="95">
        <v>57791287.436870903</v>
      </c>
      <c r="L559" s="95">
        <v>68363857.527088597</v>
      </c>
      <c r="M559" s="95">
        <v>66659610.139200598</v>
      </c>
      <c r="N559" s="95">
        <v>77672933.468308106</v>
      </c>
      <c r="O559" s="95">
        <v>86592878.799004301</v>
      </c>
      <c r="P559" s="95">
        <v>97871652.673599705</v>
      </c>
      <c r="Q559" s="95">
        <v>110213316.1416</v>
      </c>
      <c r="R559" s="95">
        <v>122869586.912903</v>
      </c>
      <c r="S559" s="95">
        <v>126810267.903418</v>
      </c>
      <c r="T559" s="95">
        <v>135769190.15007401</v>
      </c>
      <c r="U559" s="95">
        <v>156691380.364436</v>
      </c>
      <c r="V559" s="96">
        <v>170795732.42222801</v>
      </c>
    </row>
    <row r="560" spans="3:22" x14ac:dyDescent="0.35">
      <c r="C560" s="92" t="str">
        <f t="shared" si="8"/>
        <v>JEN</v>
      </c>
      <c r="D560" s="92"/>
      <c r="E560" s="92"/>
      <c r="F560" s="92"/>
      <c r="G560" s="92" t="s">
        <v>85</v>
      </c>
      <c r="H560" s="92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6"/>
    </row>
    <row r="561" spans="3:22" x14ac:dyDescent="0.35">
      <c r="C561" s="92" t="str">
        <f t="shared" si="8"/>
        <v>JEN</v>
      </c>
      <c r="D561" s="92"/>
      <c r="E561" s="92"/>
      <c r="F561" s="92"/>
      <c r="G561" s="92"/>
      <c r="H561" s="92" t="s">
        <v>78</v>
      </c>
      <c r="I561" s="95">
        <v>0</v>
      </c>
      <c r="J561" s="95">
        <v>0</v>
      </c>
      <c r="K561" s="95">
        <v>0</v>
      </c>
      <c r="L561" s="95">
        <v>0</v>
      </c>
      <c r="M561" s="95">
        <v>0</v>
      </c>
      <c r="N561" s="95">
        <v>0</v>
      </c>
      <c r="O561" s="95">
        <v>0</v>
      </c>
      <c r="P561" s="95">
        <v>0</v>
      </c>
      <c r="Q561" s="95">
        <v>0</v>
      </c>
      <c r="R561" s="95">
        <v>0</v>
      </c>
      <c r="S561" s="95">
        <v>0</v>
      </c>
      <c r="T561" s="95">
        <v>0</v>
      </c>
      <c r="U561" s="95">
        <v>0</v>
      </c>
      <c r="V561" s="96">
        <v>0</v>
      </c>
    </row>
    <row r="562" spans="3:22" x14ac:dyDescent="0.35">
      <c r="C562" s="92" t="str">
        <f t="shared" si="8"/>
        <v>JEN</v>
      </c>
      <c r="D562" s="92"/>
      <c r="E562" s="92"/>
      <c r="F562" s="92"/>
      <c r="G562" s="92"/>
      <c r="H562" s="92" t="s">
        <v>79</v>
      </c>
      <c r="I562" s="95">
        <v>0</v>
      </c>
      <c r="J562" s="95">
        <v>0</v>
      </c>
      <c r="K562" s="95">
        <v>0</v>
      </c>
      <c r="L562" s="95">
        <v>0</v>
      </c>
      <c r="M562" s="95">
        <v>0</v>
      </c>
      <c r="N562" s="95">
        <v>0</v>
      </c>
      <c r="O562" s="95">
        <v>0</v>
      </c>
      <c r="P562" s="95">
        <v>0</v>
      </c>
      <c r="Q562" s="95">
        <v>0</v>
      </c>
      <c r="R562" s="95">
        <v>0</v>
      </c>
      <c r="S562" s="95">
        <v>0</v>
      </c>
      <c r="T562" s="95">
        <v>0</v>
      </c>
      <c r="U562" s="95">
        <v>0</v>
      </c>
      <c r="V562" s="96">
        <v>0</v>
      </c>
    </row>
    <row r="563" spans="3:22" x14ac:dyDescent="0.35">
      <c r="C563" s="92" t="str">
        <f t="shared" si="8"/>
        <v>JEN</v>
      </c>
      <c r="D563" s="92"/>
      <c r="E563" s="92"/>
      <c r="F563" s="92"/>
      <c r="G563" s="92"/>
      <c r="H563" s="92" t="s">
        <v>81</v>
      </c>
      <c r="I563" s="95">
        <v>0</v>
      </c>
      <c r="J563" s="95">
        <v>0</v>
      </c>
      <c r="K563" s="95">
        <v>0</v>
      </c>
      <c r="L563" s="95">
        <v>0</v>
      </c>
      <c r="M563" s="95">
        <v>0</v>
      </c>
      <c r="N563" s="95">
        <v>0</v>
      </c>
      <c r="O563" s="95">
        <v>0</v>
      </c>
      <c r="P563" s="95">
        <v>0</v>
      </c>
      <c r="Q563" s="95">
        <v>0</v>
      </c>
      <c r="R563" s="95">
        <v>0</v>
      </c>
      <c r="S563" s="95">
        <v>0</v>
      </c>
      <c r="T563" s="95">
        <v>0</v>
      </c>
      <c r="U563" s="95">
        <v>0</v>
      </c>
      <c r="V563" s="96">
        <v>0</v>
      </c>
    </row>
    <row r="564" spans="3:22" x14ac:dyDescent="0.35">
      <c r="C564" s="92" t="str">
        <f t="shared" si="8"/>
        <v>JEN</v>
      </c>
      <c r="D564" s="92"/>
      <c r="E564" s="92"/>
      <c r="F564" s="92"/>
      <c r="G564" s="92"/>
      <c r="H564" s="92" t="s">
        <v>82</v>
      </c>
      <c r="I564" s="95">
        <v>0</v>
      </c>
      <c r="J564" s="95">
        <v>0</v>
      </c>
      <c r="K564" s="95">
        <v>0</v>
      </c>
      <c r="L564" s="95">
        <v>0</v>
      </c>
      <c r="M564" s="95">
        <v>0</v>
      </c>
      <c r="N564" s="95">
        <v>0</v>
      </c>
      <c r="O564" s="95">
        <v>0</v>
      </c>
      <c r="P564" s="95">
        <v>0</v>
      </c>
      <c r="Q564" s="95">
        <v>0</v>
      </c>
      <c r="R564" s="95">
        <v>0</v>
      </c>
      <c r="S564" s="95">
        <v>0</v>
      </c>
      <c r="T564" s="95">
        <v>0</v>
      </c>
      <c r="U564" s="95">
        <v>0</v>
      </c>
      <c r="V564" s="96">
        <v>0</v>
      </c>
    </row>
    <row r="565" spans="3:22" x14ac:dyDescent="0.35">
      <c r="C565" s="92" t="str">
        <f t="shared" si="8"/>
        <v>JEN</v>
      </c>
      <c r="D565" s="92"/>
      <c r="E565" s="92"/>
      <c r="F565" s="92"/>
      <c r="G565" s="92"/>
      <c r="H565" s="92" t="s">
        <v>83</v>
      </c>
      <c r="I565" s="95">
        <v>0</v>
      </c>
      <c r="J565" s="95">
        <v>0</v>
      </c>
      <c r="K565" s="95">
        <v>0</v>
      </c>
      <c r="L565" s="95">
        <v>0</v>
      </c>
      <c r="M565" s="95">
        <v>0</v>
      </c>
      <c r="N565" s="95">
        <v>0</v>
      </c>
      <c r="O565" s="95">
        <v>0</v>
      </c>
      <c r="P565" s="95">
        <v>0</v>
      </c>
      <c r="Q565" s="95">
        <v>0</v>
      </c>
      <c r="R565" s="95">
        <v>0</v>
      </c>
      <c r="S565" s="95">
        <v>0</v>
      </c>
      <c r="T565" s="95">
        <v>0</v>
      </c>
      <c r="U565" s="95">
        <v>0</v>
      </c>
      <c r="V565" s="96">
        <v>0</v>
      </c>
    </row>
    <row r="566" spans="3:22" x14ac:dyDescent="0.35">
      <c r="C566" s="92" t="str">
        <f t="shared" si="8"/>
        <v>JEN</v>
      </c>
      <c r="D566" s="92"/>
      <c r="E566" s="92"/>
      <c r="F566" s="92"/>
      <c r="G566" s="92" t="s">
        <v>86</v>
      </c>
      <c r="H566" s="92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6"/>
    </row>
    <row r="567" spans="3:22" x14ac:dyDescent="0.35">
      <c r="C567" s="92" t="str">
        <f t="shared" si="8"/>
        <v>JEN</v>
      </c>
      <c r="D567" s="92"/>
      <c r="E567" s="92"/>
      <c r="F567" s="92"/>
      <c r="G567" s="92"/>
      <c r="H567" s="92" t="s">
        <v>78</v>
      </c>
      <c r="I567" s="95">
        <v>1500737.28574359</v>
      </c>
      <c r="J567" s="95">
        <v>1729835.8252491399</v>
      </c>
      <c r="K567" s="95">
        <v>2041528.17924396</v>
      </c>
      <c r="L567" s="95">
        <v>2216763.2425584602</v>
      </c>
      <c r="M567" s="95">
        <v>2622306.8079439802</v>
      </c>
      <c r="N567" s="95">
        <v>2556935.1380391801</v>
      </c>
      <c r="O567" s="95">
        <v>2979385.1545930798</v>
      </c>
      <c r="P567" s="95">
        <v>3321537.19535386</v>
      </c>
      <c r="Q567" s="95">
        <v>3734103.3415355701</v>
      </c>
      <c r="R567" s="95">
        <v>4254669.9429101599</v>
      </c>
      <c r="S567" s="95">
        <v>4715718.0221077502</v>
      </c>
      <c r="T567" s="95">
        <v>4864199.3133369796</v>
      </c>
      <c r="U567" s="95">
        <v>5207846.4340387098</v>
      </c>
      <c r="V567" s="96">
        <v>6010381.6305712201</v>
      </c>
    </row>
    <row r="568" spans="3:22" x14ac:dyDescent="0.35">
      <c r="C568" s="92" t="str">
        <f t="shared" si="8"/>
        <v>JEN</v>
      </c>
      <c r="D568" s="92"/>
      <c r="E568" s="92"/>
      <c r="F568" s="92"/>
      <c r="G568" s="92"/>
      <c r="H568" s="92" t="s">
        <v>79</v>
      </c>
      <c r="I568" s="95">
        <v>45414.333268719201</v>
      </c>
      <c r="J568" s="95">
        <v>68131.0505271687</v>
      </c>
      <c r="K568" s="95">
        <v>38024.609632674998</v>
      </c>
      <c r="L568" s="95">
        <v>110418.85003916699</v>
      </c>
      <c r="M568" s="95">
        <v>33074.139920013797</v>
      </c>
      <c r="N568" s="95">
        <v>77830.260063303693</v>
      </c>
      <c r="O568" s="95">
        <v>113144.03904102401</v>
      </c>
      <c r="P568" s="95">
        <v>71273.660154572703</v>
      </c>
      <c r="Q568" s="95">
        <v>80697.714650080903</v>
      </c>
      <c r="R568" s="95">
        <v>98184.690990235002</v>
      </c>
      <c r="S568" s="95">
        <v>70913.052964025803</v>
      </c>
      <c r="T568" s="95">
        <v>49773.202276006101</v>
      </c>
      <c r="U568" s="95">
        <v>100704.212812903</v>
      </c>
      <c r="V568" s="96">
        <v>124876.94444728</v>
      </c>
    </row>
    <row r="569" spans="3:22" x14ac:dyDescent="0.35">
      <c r="C569" s="92" t="str">
        <f t="shared" si="8"/>
        <v>JEN</v>
      </c>
      <c r="D569" s="92"/>
      <c r="E569" s="92"/>
      <c r="F569" s="92"/>
      <c r="G569" s="92"/>
      <c r="H569" s="92" t="s">
        <v>80</v>
      </c>
      <c r="I569" s="95">
        <v>-68023.487844160394</v>
      </c>
      <c r="J569" s="95">
        <v>-74138.910530608104</v>
      </c>
      <c r="K569" s="95">
        <v>-78766.733517349407</v>
      </c>
      <c r="L569" s="95">
        <v>-85388.3011451075</v>
      </c>
      <c r="M569" s="95">
        <v>-88577.285770082701</v>
      </c>
      <c r="N569" s="95">
        <v>-99424.461295012603</v>
      </c>
      <c r="O569" s="95">
        <v>-113202.737497504</v>
      </c>
      <c r="P569" s="95">
        <v>-123276.742307124</v>
      </c>
      <c r="Q569" s="95">
        <v>-137011.84412563301</v>
      </c>
      <c r="R569" s="95">
        <v>-143292.97573586801</v>
      </c>
      <c r="S569" s="95">
        <v>-157188.07356411399</v>
      </c>
      <c r="T569" s="95">
        <v>-164001.48872252001</v>
      </c>
      <c r="U569" s="95">
        <v>-184445.04103460899</v>
      </c>
      <c r="V569" s="96">
        <v>-203710.67553897999</v>
      </c>
    </row>
    <row r="570" spans="3:22" x14ac:dyDescent="0.35">
      <c r="C570" s="92" t="str">
        <f t="shared" si="8"/>
        <v>JEN</v>
      </c>
      <c r="D570" s="92"/>
      <c r="E570" s="92"/>
      <c r="F570" s="92"/>
      <c r="G570" s="92"/>
      <c r="H570" s="92" t="s">
        <v>81</v>
      </c>
      <c r="I570" s="95">
        <v>251707.694080994</v>
      </c>
      <c r="J570" s="95">
        <v>317700.21399825701</v>
      </c>
      <c r="K570" s="95">
        <v>215977.18719918199</v>
      </c>
      <c r="L570" s="95">
        <v>380513.01649145503</v>
      </c>
      <c r="M570" s="95">
        <v>225149.92230458299</v>
      </c>
      <c r="N570" s="95">
        <v>444044.21778560802</v>
      </c>
      <c r="O570" s="95">
        <v>342210.73921726103</v>
      </c>
      <c r="P570" s="95">
        <v>484635.273875974</v>
      </c>
      <c r="Q570" s="95">
        <v>549782.77844213799</v>
      </c>
      <c r="R570" s="95">
        <v>503480.67013448197</v>
      </c>
      <c r="S570" s="95">
        <v>234756.31182932301</v>
      </c>
      <c r="T570" s="95">
        <v>457875.40714824398</v>
      </c>
      <c r="U570" s="95">
        <v>886276.02475421398</v>
      </c>
      <c r="V570" s="96">
        <v>619849.69713968004</v>
      </c>
    </row>
    <row r="571" spans="3:22" x14ac:dyDescent="0.35">
      <c r="C571" s="92" t="str">
        <f t="shared" si="8"/>
        <v>JEN</v>
      </c>
      <c r="D571" s="92"/>
      <c r="E571" s="92"/>
      <c r="F571" s="92"/>
      <c r="G571" s="92"/>
      <c r="H571" s="92" t="s">
        <v>82</v>
      </c>
      <c r="I571" s="95">
        <v>0</v>
      </c>
      <c r="J571" s="95">
        <v>0</v>
      </c>
      <c r="K571" s="95">
        <v>0</v>
      </c>
      <c r="L571" s="95">
        <v>0</v>
      </c>
      <c r="M571" s="95">
        <v>0</v>
      </c>
      <c r="N571" s="95">
        <v>0</v>
      </c>
      <c r="O571" s="95">
        <v>0</v>
      </c>
      <c r="P571" s="95">
        <v>0</v>
      </c>
      <c r="Q571" s="95">
        <v>0</v>
      </c>
      <c r="R571" s="95">
        <v>0</v>
      </c>
      <c r="S571" s="95">
        <v>0</v>
      </c>
      <c r="T571" s="95">
        <v>0</v>
      </c>
      <c r="U571" s="95">
        <v>0</v>
      </c>
      <c r="V571" s="96">
        <v>0</v>
      </c>
    </row>
    <row r="572" spans="3:22" x14ac:dyDescent="0.35">
      <c r="C572" s="92" t="str">
        <f t="shared" si="8"/>
        <v>JEN</v>
      </c>
      <c r="D572" s="92"/>
      <c r="E572" s="92"/>
      <c r="F572" s="92"/>
      <c r="G572" s="92"/>
      <c r="H572" s="92" t="s">
        <v>83</v>
      </c>
      <c r="I572" s="95">
        <v>1729835.8252491399</v>
      </c>
      <c r="J572" s="95">
        <v>2041528.17924396</v>
      </c>
      <c r="K572" s="95">
        <v>2216763.2425584602</v>
      </c>
      <c r="L572" s="95">
        <v>2622306.8079439802</v>
      </c>
      <c r="M572" s="95">
        <v>2556935.1380391801</v>
      </c>
      <c r="N572" s="95">
        <v>2979385.1545930798</v>
      </c>
      <c r="O572" s="95">
        <v>3321537.19535386</v>
      </c>
      <c r="P572" s="95">
        <v>3754169.3870772901</v>
      </c>
      <c r="Q572" s="95">
        <v>4227571.99050216</v>
      </c>
      <c r="R572" s="95">
        <v>4713042.3282990102</v>
      </c>
      <c r="S572" s="95">
        <v>4864199.3133369796</v>
      </c>
      <c r="T572" s="95">
        <v>5207846.4340387098</v>
      </c>
      <c r="U572" s="95">
        <v>6010381.6305712201</v>
      </c>
      <c r="V572" s="96">
        <v>6551397.5966192</v>
      </c>
    </row>
    <row r="573" spans="3:22" x14ac:dyDescent="0.35">
      <c r="C573" s="92" t="str">
        <f t="shared" si="8"/>
        <v>JEN</v>
      </c>
      <c r="D573" s="92"/>
      <c r="E573" s="92"/>
      <c r="F573" s="92"/>
      <c r="G573" s="92" t="s">
        <v>87</v>
      </c>
      <c r="H573" s="92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6"/>
    </row>
    <row r="574" spans="3:22" x14ac:dyDescent="0.35">
      <c r="C574" s="92" t="str">
        <f t="shared" si="8"/>
        <v>JEN</v>
      </c>
      <c r="D574" s="92"/>
      <c r="E574" s="92"/>
      <c r="F574" s="92"/>
      <c r="G574" s="92"/>
      <c r="H574" s="92" t="s">
        <v>78</v>
      </c>
      <c r="I574" s="95">
        <v>22298679.67241</v>
      </c>
      <c r="J574" s="95">
        <v>23295851.851004601</v>
      </c>
      <c r="K574" s="95">
        <v>24325146.213062499</v>
      </c>
      <c r="L574" s="95">
        <v>24677425.7180814</v>
      </c>
      <c r="M574" s="95">
        <v>26239768.1062693</v>
      </c>
      <c r="N574" s="95">
        <v>27096871.202259898</v>
      </c>
      <c r="O574" s="95">
        <v>30733840.8260451</v>
      </c>
      <c r="P574" s="95">
        <v>33438689.349965502</v>
      </c>
      <c r="Q574" s="95">
        <v>36512215.499228299</v>
      </c>
      <c r="R574" s="95">
        <v>39898526.238344103</v>
      </c>
      <c r="S574" s="95">
        <v>41872764.637712799</v>
      </c>
      <c r="T574" s="95">
        <v>44773582.092899397</v>
      </c>
      <c r="U574" s="95">
        <v>46439525.5627352</v>
      </c>
      <c r="V574" s="96">
        <v>48270974.605900601</v>
      </c>
    </row>
    <row r="575" spans="3:22" x14ac:dyDescent="0.35">
      <c r="C575" s="92" t="str">
        <f t="shared" si="8"/>
        <v>JEN</v>
      </c>
      <c r="D575" s="92"/>
      <c r="E575" s="92"/>
      <c r="F575" s="92"/>
      <c r="G575" s="92"/>
      <c r="H575" s="92" t="s">
        <v>79</v>
      </c>
      <c r="I575" s="95">
        <v>674788.10563001398</v>
      </c>
      <c r="J575" s="95">
        <v>917526.87530658697</v>
      </c>
      <c r="K575" s="95">
        <v>453069.51841928001</v>
      </c>
      <c r="L575" s="95">
        <v>1229203.4247972399</v>
      </c>
      <c r="M575" s="95">
        <v>330952.030169159</v>
      </c>
      <c r="N575" s="95">
        <v>788810.87523451296</v>
      </c>
      <c r="O575" s="95">
        <v>1124363.20630458</v>
      </c>
      <c r="P575" s="95">
        <v>694285.56812860502</v>
      </c>
      <c r="Q575" s="95">
        <v>789065.56088705396</v>
      </c>
      <c r="R575" s="95">
        <v>920735.22088486899</v>
      </c>
      <c r="S575" s="95">
        <v>629665.63364981103</v>
      </c>
      <c r="T575" s="95">
        <v>458148.28188082803</v>
      </c>
      <c r="U575" s="95">
        <v>898001.87552250503</v>
      </c>
      <c r="V575" s="96">
        <v>1002919.97826172</v>
      </c>
    </row>
    <row r="576" spans="3:22" x14ac:dyDescent="0.35">
      <c r="C576" s="92" t="str">
        <f t="shared" si="8"/>
        <v>JEN</v>
      </c>
      <c r="D576" s="92"/>
      <c r="E576" s="92"/>
      <c r="F576" s="92"/>
      <c r="G576" s="92"/>
      <c r="H576" s="92" t="s">
        <v>80</v>
      </c>
      <c r="I576" s="95">
        <v>-1071236.94030486</v>
      </c>
      <c r="J576" s="95">
        <v>-1131533.29797642</v>
      </c>
      <c r="K576" s="95">
        <v>-1172232.96701176</v>
      </c>
      <c r="L576" s="95">
        <v>-1254009.90399908</v>
      </c>
      <c r="M576" s="95">
        <v>-1272317.27591152</v>
      </c>
      <c r="N576" s="95">
        <v>-1338857.3824187701</v>
      </c>
      <c r="O576" s="95">
        <v>-1479273.4562216201</v>
      </c>
      <c r="P576" s="95">
        <v>-1569129.87541248</v>
      </c>
      <c r="Q576" s="95">
        <v>-1692224.61215621</v>
      </c>
      <c r="R576" s="95">
        <v>-1749244.1510719301</v>
      </c>
      <c r="S576" s="95">
        <v>-1828051.3775750401</v>
      </c>
      <c r="T576" s="95">
        <v>-1918799.31791938</v>
      </c>
      <c r="U576" s="95">
        <v>-2038844.2575732199</v>
      </c>
      <c r="V576" s="96">
        <v>-2164314.23801476</v>
      </c>
    </row>
    <row r="577" spans="3:22" x14ac:dyDescent="0.35">
      <c r="C577" s="92" t="str">
        <f t="shared" si="8"/>
        <v>JEN</v>
      </c>
      <c r="D577" s="92"/>
      <c r="E577" s="92"/>
      <c r="F577" s="92"/>
      <c r="G577" s="92"/>
      <c r="H577" s="92" t="s">
        <v>81</v>
      </c>
      <c r="I577" s="95">
        <v>1393621.0132694901</v>
      </c>
      <c r="J577" s="95">
        <v>1243300.7847277599</v>
      </c>
      <c r="K577" s="95">
        <v>1079750.8397995499</v>
      </c>
      <c r="L577" s="95">
        <v>1587148.86738975</v>
      </c>
      <c r="M577" s="95">
        <v>2990862.4122736999</v>
      </c>
      <c r="N577" s="95">
        <v>4187016.1309694601</v>
      </c>
      <c r="O577" s="95">
        <v>3059758.7738374299</v>
      </c>
      <c r="P577" s="95">
        <v>4051283.9510355699</v>
      </c>
      <c r="Q577" s="95">
        <v>4159713.6959056598</v>
      </c>
      <c r="R577" s="95">
        <v>2970688.86067707</v>
      </c>
      <c r="S577" s="95">
        <v>4099203.1991118402</v>
      </c>
      <c r="T577" s="95">
        <v>3126594.5058744098</v>
      </c>
      <c r="U577" s="95">
        <v>2972291.42521613</v>
      </c>
      <c r="V577" s="96">
        <v>2195053.8936328799</v>
      </c>
    </row>
    <row r="578" spans="3:22" x14ac:dyDescent="0.35">
      <c r="C578" s="92" t="str">
        <f t="shared" si="8"/>
        <v>JEN</v>
      </c>
      <c r="D578" s="92"/>
      <c r="E578" s="92"/>
      <c r="F578" s="92"/>
      <c r="G578" s="92"/>
      <c r="H578" s="92" t="s">
        <v>82</v>
      </c>
      <c r="I578" s="95">
        <v>0</v>
      </c>
      <c r="J578" s="95">
        <v>0</v>
      </c>
      <c r="K578" s="95">
        <v>-8307.8861882683505</v>
      </c>
      <c r="L578" s="95">
        <v>0</v>
      </c>
      <c r="M578" s="95">
        <v>0</v>
      </c>
      <c r="N578" s="95">
        <v>0</v>
      </c>
      <c r="O578" s="95">
        <v>0</v>
      </c>
      <c r="P578" s="95">
        <v>0</v>
      </c>
      <c r="Q578" s="95">
        <v>0</v>
      </c>
      <c r="R578" s="95">
        <v>0</v>
      </c>
      <c r="S578" s="95">
        <v>0</v>
      </c>
      <c r="T578" s="95">
        <v>0</v>
      </c>
      <c r="U578" s="95">
        <v>0</v>
      </c>
      <c r="V578" s="96">
        <v>0</v>
      </c>
    </row>
    <row r="579" spans="3:22" x14ac:dyDescent="0.35">
      <c r="C579" s="92" t="str">
        <f t="shared" si="8"/>
        <v>JEN</v>
      </c>
      <c r="D579" s="92"/>
      <c r="E579" s="92"/>
      <c r="F579" s="92"/>
      <c r="G579" s="92"/>
      <c r="H579" s="92" t="s">
        <v>83</v>
      </c>
      <c r="I579" s="95">
        <v>23295851.851004601</v>
      </c>
      <c r="J579" s="95">
        <v>24325146.213062499</v>
      </c>
      <c r="K579" s="95">
        <v>24677425.7180814</v>
      </c>
      <c r="L579" s="95">
        <v>26239768.1062693</v>
      </c>
      <c r="M579" s="95">
        <v>27096871.202259898</v>
      </c>
      <c r="N579" s="95">
        <v>30733840.8260451</v>
      </c>
      <c r="O579" s="95">
        <v>33438689.349965502</v>
      </c>
      <c r="P579" s="95">
        <v>36615128.993717201</v>
      </c>
      <c r="Q579" s="95">
        <v>39768770.143864803</v>
      </c>
      <c r="R579" s="95">
        <v>42040706.168834098</v>
      </c>
      <c r="S579" s="95">
        <v>44773582.092899397</v>
      </c>
      <c r="T579" s="95">
        <v>46439525.5627352</v>
      </c>
      <c r="U579" s="95">
        <v>48270974.605900601</v>
      </c>
      <c r="V579" s="96">
        <v>49304634.239780501</v>
      </c>
    </row>
    <row r="580" spans="3:22" x14ac:dyDescent="0.35">
      <c r="C580" s="92" t="str">
        <f t="shared" si="8"/>
        <v>JEN</v>
      </c>
      <c r="D580" s="92"/>
      <c r="E580" s="92"/>
      <c r="F580" s="92"/>
      <c r="G580" s="92" t="s">
        <v>88</v>
      </c>
      <c r="H580" s="92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6"/>
    </row>
    <row r="581" spans="3:22" x14ac:dyDescent="0.35">
      <c r="C581" s="92" t="str">
        <f t="shared" si="8"/>
        <v>JEN</v>
      </c>
      <c r="D581" s="92"/>
      <c r="E581" s="92"/>
      <c r="F581" s="92"/>
      <c r="G581" s="92"/>
      <c r="H581" s="92" t="s">
        <v>78</v>
      </c>
      <c r="I581" s="95">
        <v>36753536.246446997</v>
      </c>
      <c r="J581" s="95">
        <v>42364232.772557102</v>
      </c>
      <c r="K581" s="95">
        <v>49997678.239071697</v>
      </c>
      <c r="L581" s="95">
        <v>54289241.001162402</v>
      </c>
      <c r="M581" s="95">
        <v>64221132.659684502</v>
      </c>
      <c r="N581" s="95">
        <v>62620159.549893104</v>
      </c>
      <c r="O581" s="95">
        <v>72966095.606271401</v>
      </c>
      <c r="P581" s="95">
        <v>81345508.546402603</v>
      </c>
      <c r="Q581" s="95">
        <v>91449385.455300301</v>
      </c>
      <c r="R581" s="95">
        <v>104198228.063572</v>
      </c>
      <c r="S581" s="95">
        <v>115489443.022457</v>
      </c>
      <c r="T581" s="95">
        <v>119125797.347064</v>
      </c>
      <c r="U581" s="95">
        <v>127541825.273258</v>
      </c>
      <c r="V581" s="96">
        <v>147196168.98484999</v>
      </c>
    </row>
    <row r="582" spans="3:22" x14ac:dyDescent="0.35">
      <c r="C582" s="92" t="str">
        <f t="shared" si="8"/>
        <v>JEN</v>
      </c>
      <c r="D582" s="92"/>
      <c r="E582" s="92"/>
      <c r="F582" s="92"/>
      <c r="G582" s="92"/>
      <c r="H582" s="92" t="s">
        <v>79</v>
      </c>
      <c r="I582" s="95">
        <v>1112211.5507865699</v>
      </c>
      <c r="J582" s="95">
        <v>1668551.2240192599</v>
      </c>
      <c r="K582" s="95">
        <v>931234.85480609303</v>
      </c>
      <c r="L582" s="95">
        <v>2704192.9628573898</v>
      </c>
      <c r="M582" s="95">
        <v>809996.26777979604</v>
      </c>
      <c r="N582" s="95">
        <v>1906087.9685478599</v>
      </c>
      <c r="O582" s="95">
        <v>2770933.7133602798</v>
      </c>
      <c r="P582" s="95">
        <v>1745514.73918374</v>
      </c>
      <c r="Q582" s="95">
        <v>1976312.8487392999</v>
      </c>
      <c r="R582" s="95">
        <v>2404574.49377476</v>
      </c>
      <c r="S582" s="95">
        <v>1736683.35372114</v>
      </c>
      <c r="T582" s="95">
        <v>1218961.64727228</v>
      </c>
      <c r="U582" s="95">
        <v>2466278.3892618902</v>
      </c>
      <c r="V582" s="96">
        <v>3058276.3203717899</v>
      </c>
    </row>
    <row r="583" spans="3:22" x14ac:dyDescent="0.35">
      <c r="C583" s="92" t="str">
        <f t="shared" si="8"/>
        <v>JEN</v>
      </c>
      <c r="D583" s="92"/>
      <c r="E583" s="92"/>
      <c r="F583" s="92"/>
      <c r="G583" s="92"/>
      <c r="H583" s="92" t="s">
        <v>80</v>
      </c>
      <c r="I583" s="95">
        <v>-1665916.9795007401</v>
      </c>
      <c r="J583" s="95">
        <v>-1815685.63754893</v>
      </c>
      <c r="K583" s="95">
        <v>-1929022.50303572</v>
      </c>
      <c r="L583" s="95">
        <v>-2091186.81262341</v>
      </c>
      <c r="M583" s="95">
        <v>-2169286.0663147802</v>
      </c>
      <c r="N583" s="95">
        <v>-2434936.8651683298</v>
      </c>
      <c r="O583" s="95">
        <v>-2772371.2573383902</v>
      </c>
      <c r="P583" s="95">
        <v>-3019086.8580198102</v>
      </c>
      <c r="Q583" s="95">
        <v>-3355463.8957137</v>
      </c>
      <c r="R583" s="95">
        <v>-3509290.8183193598</v>
      </c>
      <c r="S583" s="95">
        <v>-3849586.2094779299</v>
      </c>
      <c r="T583" s="95">
        <v>-4016448.92646738</v>
      </c>
      <c r="U583" s="95">
        <v>-4517118.0629286701</v>
      </c>
      <c r="V583" s="96">
        <v>-4988939.6154373502</v>
      </c>
    </row>
    <row r="584" spans="3:22" x14ac:dyDescent="0.35">
      <c r="C584" s="92" t="str">
        <f t="shared" si="8"/>
        <v>JEN</v>
      </c>
      <c r="D584" s="92"/>
      <c r="E584" s="92"/>
      <c r="F584" s="92"/>
      <c r="G584" s="92"/>
      <c r="H584" s="92" t="s">
        <v>81</v>
      </c>
      <c r="I584" s="95">
        <v>6164401.9548242604</v>
      </c>
      <c r="J584" s="95">
        <v>7780579.8800443402</v>
      </c>
      <c r="K584" s="95">
        <v>5289350.4103202904</v>
      </c>
      <c r="L584" s="95">
        <v>9318885.5082881395</v>
      </c>
      <c r="M584" s="95">
        <v>5513993.6276095603</v>
      </c>
      <c r="N584" s="95">
        <v>10874784.9529988</v>
      </c>
      <c r="O584" s="95">
        <v>8380850.4841093197</v>
      </c>
      <c r="P584" s="95">
        <v>11868872.902615899</v>
      </c>
      <c r="Q584" s="95">
        <v>13464356.131548701</v>
      </c>
      <c r="R584" s="95">
        <v>12330402.686039999</v>
      </c>
      <c r="S584" s="95">
        <v>5749257.1803639596</v>
      </c>
      <c r="T584" s="95">
        <v>11213515.205388799</v>
      </c>
      <c r="U584" s="95">
        <v>21705183.385259401</v>
      </c>
      <c r="V584" s="96">
        <v>15180317.386386899</v>
      </c>
    </row>
    <row r="585" spans="3:22" x14ac:dyDescent="0.35">
      <c r="C585" s="92" t="str">
        <f t="shared" si="8"/>
        <v>JEN</v>
      </c>
      <c r="D585" s="92"/>
      <c r="E585" s="92"/>
      <c r="F585" s="92"/>
      <c r="G585" s="92"/>
      <c r="H585" s="92" t="s">
        <v>82</v>
      </c>
      <c r="I585" s="95">
        <v>0</v>
      </c>
      <c r="J585" s="95">
        <v>0</v>
      </c>
      <c r="K585" s="95">
        <v>0</v>
      </c>
      <c r="L585" s="95">
        <v>0</v>
      </c>
      <c r="M585" s="95">
        <v>0</v>
      </c>
      <c r="N585" s="95">
        <v>0</v>
      </c>
      <c r="O585" s="95">
        <v>0</v>
      </c>
      <c r="P585" s="95">
        <v>0</v>
      </c>
      <c r="Q585" s="95">
        <v>0</v>
      </c>
      <c r="R585" s="95">
        <v>0</v>
      </c>
      <c r="S585" s="95">
        <v>0</v>
      </c>
      <c r="T585" s="95">
        <v>0</v>
      </c>
      <c r="U585" s="95">
        <v>0</v>
      </c>
      <c r="V585" s="96">
        <v>0</v>
      </c>
    </row>
    <row r="586" spans="3:22" x14ac:dyDescent="0.35">
      <c r="C586" s="92" t="str">
        <f t="shared" si="8"/>
        <v>JEN</v>
      </c>
      <c r="D586" s="92"/>
      <c r="E586" s="92"/>
      <c r="F586" s="92"/>
      <c r="G586" s="92"/>
      <c r="H586" s="92" t="s">
        <v>83</v>
      </c>
      <c r="I586" s="95">
        <v>42364232.772557102</v>
      </c>
      <c r="J586" s="95">
        <v>49997678.239071697</v>
      </c>
      <c r="K586" s="95">
        <v>54289241.001162402</v>
      </c>
      <c r="L586" s="95">
        <v>64221132.659684502</v>
      </c>
      <c r="M586" s="95">
        <v>62620159.549893104</v>
      </c>
      <c r="N586" s="95">
        <v>72966095.606271401</v>
      </c>
      <c r="O586" s="95">
        <v>81345508.546402603</v>
      </c>
      <c r="P586" s="95">
        <v>91940809.330182493</v>
      </c>
      <c r="Q586" s="95">
        <v>103534590.539875</v>
      </c>
      <c r="R586" s="95">
        <v>115423914.42506801</v>
      </c>
      <c r="S586" s="95">
        <v>119125797.347064</v>
      </c>
      <c r="T586" s="95">
        <v>127541825.273258</v>
      </c>
      <c r="U586" s="95">
        <v>147196168.98484999</v>
      </c>
      <c r="V586" s="96">
        <v>160445823.07617199</v>
      </c>
    </row>
    <row r="587" spans="3:22" x14ac:dyDescent="0.35">
      <c r="C587" s="92" t="str">
        <f t="shared" si="8"/>
        <v>JEN</v>
      </c>
      <c r="D587" s="92"/>
      <c r="E587" s="92"/>
      <c r="F587" s="92"/>
      <c r="G587" s="92" t="s">
        <v>89</v>
      </c>
      <c r="H587" s="92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6"/>
    </row>
    <row r="588" spans="3:22" x14ac:dyDescent="0.35">
      <c r="C588" s="92" t="str">
        <f t="shared" si="8"/>
        <v>JEN</v>
      </c>
      <c r="D588" s="92"/>
      <c r="E588" s="92"/>
      <c r="F588" s="92"/>
      <c r="G588" s="92"/>
      <c r="H588" s="92" t="s">
        <v>78</v>
      </c>
      <c r="I588" s="95">
        <v>16754129.5178406</v>
      </c>
      <c r="J588" s="95">
        <v>17503355.574145298</v>
      </c>
      <c r="K588" s="95">
        <v>18276716.6568304</v>
      </c>
      <c r="L588" s="95">
        <v>18541402.1243232</v>
      </c>
      <c r="M588" s="95">
        <v>19715269.2369712</v>
      </c>
      <c r="N588" s="95">
        <v>20359254.284127899</v>
      </c>
      <c r="O588" s="95">
        <v>23091894.109648202</v>
      </c>
      <c r="P588" s="95">
        <v>25124184.055136502</v>
      </c>
      <c r="Q588" s="95">
        <v>27433480.2079904</v>
      </c>
      <c r="R588" s="95">
        <v>29977787.2945216</v>
      </c>
      <c r="S588" s="95">
        <v>31461132.780803598</v>
      </c>
      <c r="T588" s="95">
        <v>33640664.128210798</v>
      </c>
      <c r="U588" s="95">
        <v>34892371.9904285</v>
      </c>
      <c r="V588" s="96">
        <v>36268432.587975197</v>
      </c>
    </row>
    <row r="589" spans="3:22" x14ac:dyDescent="0.35">
      <c r="C589" s="92" t="str">
        <f t="shared" si="8"/>
        <v>JEN</v>
      </c>
      <c r="D589" s="92"/>
      <c r="E589" s="92"/>
      <c r="F589" s="92"/>
      <c r="G589" s="92"/>
      <c r="H589" s="92" t="s">
        <v>79</v>
      </c>
      <c r="I589" s="95">
        <v>507002.54386863002</v>
      </c>
      <c r="J589" s="95">
        <v>689384.49858115497</v>
      </c>
      <c r="K589" s="95">
        <v>340414.11884912202</v>
      </c>
      <c r="L589" s="95">
        <v>923562.90530992195</v>
      </c>
      <c r="M589" s="95">
        <v>248661.053439273</v>
      </c>
      <c r="N589" s="95">
        <v>592673.63641767995</v>
      </c>
      <c r="O589" s="95">
        <v>844791.12935234595</v>
      </c>
      <c r="P589" s="95">
        <v>521651.97678437398</v>
      </c>
      <c r="Q589" s="95">
        <v>592864.99467169796</v>
      </c>
      <c r="R589" s="95">
        <v>691795.09141204006</v>
      </c>
      <c r="S589" s="95">
        <v>473099.741064712</v>
      </c>
      <c r="T589" s="95">
        <v>344230.05154448003</v>
      </c>
      <c r="U589" s="95">
        <v>674714.37550552399</v>
      </c>
      <c r="V589" s="96">
        <v>753544.66984953301</v>
      </c>
    </row>
    <row r="590" spans="3:22" x14ac:dyDescent="0.35">
      <c r="C590" s="92" t="str">
        <f t="shared" si="8"/>
        <v>JEN</v>
      </c>
      <c r="D590" s="92"/>
      <c r="E590" s="92"/>
      <c r="F590" s="92"/>
      <c r="G590" s="92"/>
      <c r="H590" s="92" t="s">
        <v>80</v>
      </c>
      <c r="I590" s="95">
        <v>-804874.66997292195</v>
      </c>
      <c r="J590" s="95">
        <v>-850178.38305030903</v>
      </c>
      <c r="K590" s="95">
        <v>-880758.10957981099</v>
      </c>
      <c r="L590" s="95">
        <v>-942201.271865024</v>
      </c>
      <c r="M590" s="95">
        <v>-955956.52933580102</v>
      </c>
      <c r="N590" s="95">
        <v>-1005951.48773384</v>
      </c>
      <c r="O590" s="95">
        <v>-1111453.2089765701</v>
      </c>
      <c r="P590" s="95">
        <v>-1178966.8962105201</v>
      </c>
      <c r="Q590" s="95">
        <v>-1271454.2180011701</v>
      </c>
      <c r="R590" s="95">
        <v>-1314295.8908749099</v>
      </c>
      <c r="S590" s="95">
        <v>-1373507.75898424</v>
      </c>
      <c r="T590" s="95">
        <v>-1441691.2912983701</v>
      </c>
      <c r="U590" s="95">
        <v>-1531887.1457825401</v>
      </c>
      <c r="V590" s="96">
        <v>-1626159.1086880099</v>
      </c>
    </row>
    <row r="591" spans="3:22" x14ac:dyDescent="0.35">
      <c r="C591" s="92" t="str">
        <f t="shared" si="8"/>
        <v>JEN</v>
      </c>
      <c r="D591" s="92"/>
      <c r="E591" s="92"/>
      <c r="F591" s="92"/>
      <c r="G591" s="92"/>
      <c r="H591" s="92" t="s">
        <v>81</v>
      </c>
      <c r="I591" s="95">
        <v>1047098.18240901</v>
      </c>
      <c r="J591" s="95">
        <v>934154.96715418296</v>
      </c>
      <c r="K591" s="95">
        <v>811271.594675706</v>
      </c>
      <c r="L591" s="95">
        <v>1192505.47920302</v>
      </c>
      <c r="M591" s="95">
        <v>2247186.69272938</v>
      </c>
      <c r="N591" s="95">
        <v>3145917.67683654</v>
      </c>
      <c r="O591" s="95">
        <v>2298952.0251124799</v>
      </c>
      <c r="P591" s="95">
        <v>3043935.2027277802</v>
      </c>
      <c r="Q591" s="95">
        <v>3125403.9719925099</v>
      </c>
      <c r="R591" s="95">
        <v>2232029.2797681498</v>
      </c>
      <c r="S591" s="95">
        <v>3079939.3653267301</v>
      </c>
      <c r="T591" s="95">
        <v>2349169.1019716398</v>
      </c>
      <c r="U591" s="95">
        <v>2233233.3678237</v>
      </c>
      <c r="V591" s="96">
        <v>1649255.3717459999</v>
      </c>
    </row>
    <row r="592" spans="3:22" x14ac:dyDescent="0.35">
      <c r="C592" s="92" t="str">
        <f t="shared" si="8"/>
        <v>JEN</v>
      </c>
      <c r="D592" s="92"/>
      <c r="E592" s="92"/>
      <c r="F592" s="92"/>
      <c r="G592" s="92"/>
      <c r="H592" s="92" t="s">
        <v>82</v>
      </c>
      <c r="I592" s="95">
        <v>0</v>
      </c>
      <c r="J592" s="95">
        <v>0</v>
      </c>
      <c r="K592" s="95">
        <v>-6242.1364521392597</v>
      </c>
      <c r="L592" s="95">
        <v>0</v>
      </c>
      <c r="M592" s="95">
        <v>0</v>
      </c>
      <c r="N592" s="95">
        <v>0</v>
      </c>
      <c r="O592" s="95">
        <v>0</v>
      </c>
      <c r="P592" s="95">
        <v>0</v>
      </c>
      <c r="Q592" s="95">
        <v>0</v>
      </c>
      <c r="R592" s="95">
        <v>0</v>
      </c>
      <c r="S592" s="95">
        <v>0</v>
      </c>
      <c r="T592" s="95">
        <v>0</v>
      </c>
      <c r="U592" s="95">
        <v>0</v>
      </c>
      <c r="V592" s="96">
        <v>0</v>
      </c>
    </row>
    <row r="593" spans="3:22" x14ac:dyDescent="0.35">
      <c r="C593" s="92" t="str">
        <f t="shared" si="8"/>
        <v>JEN</v>
      </c>
      <c r="D593" s="92"/>
      <c r="E593" s="92"/>
      <c r="F593" s="92"/>
      <c r="G593" s="92"/>
      <c r="H593" s="92" t="s">
        <v>83</v>
      </c>
      <c r="I593" s="95">
        <v>17503355.574145298</v>
      </c>
      <c r="J593" s="95">
        <v>18276716.6568304</v>
      </c>
      <c r="K593" s="95">
        <v>18541402.1243232</v>
      </c>
      <c r="L593" s="95">
        <v>19715269.2369712</v>
      </c>
      <c r="M593" s="95">
        <v>20359254.284127899</v>
      </c>
      <c r="N593" s="95">
        <v>23091894.109648202</v>
      </c>
      <c r="O593" s="95">
        <v>25124184.055136502</v>
      </c>
      <c r="P593" s="95">
        <v>27510804.338438101</v>
      </c>
      <c r="Q593" s="95">
        <v>29880294.956653502</v>
      </c>
      <c r="R593" s="95">
        <v>31587315.774826899</v>
      </c>
      <c r="S593" s="95">
        <v>33640664.128210798</v>
      </c>
      <c r="T593" s="95">
        <v>34892371.9904285</v>
      </c>
      <c r="U593" s="95">
        <v>36268432.587975197</v>
      </c>
      <c r="V593" s="96">
        <v>37045073.520882703</v>
      </c>
    </row>
    <row r="594" spans="3:22" x14ac:dyDescent="0.35">
      <c r="C594" s="92" t="str">
        <f t="shared" si="8"/>
        <v>JEN</v>
      </c>
      <c r="D594" s="92"/>
      <c r="E594" s="92"/>
      <c r="F594" s="92"/>
      <c r="G594" s="92" t="s">
        <v>90</v>
      </c>
      <c r="H594" s="92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6"/>
    </row>
    <row r="595" spans="3:22" x14ac:dyDescent="0.35">
      <c r="C595" s="92" t="str">
        <f t="shared" si="8"/>
        <v>JEN</v>
      </c>
      <c r="D595" s="92"/>
      <c r="E595" s="92"/>
      <c r="F595" s="92"/>
      <c r="G595" s="92"/>
      <c r="H595" s="92" t="s">
        <v>78</v>
      </c>
      <c r="I595" s="95">
        <v>32325314.697368</v>
      </c>
      <c r="J595" s="95">
        <v>40430479.1598441</v>
      </c>
      <c r="K595" s="95">
        <v>50501839.217288002</v>
      </c>
      <c r="L595" s="95">
        <v>47250764.482235797</v>
      </c>
      <c r="M595" s="95">
        <v>60344638.191690303</v>
      </c>
      <c r="N595" s="95">
        <v>68988190.725396007</v>
      </c>
      <c r="O595" s="95">
        <v>85278665.880842298</v>
      </c>
      <c r="P595" s="95">
        <v>111451457.232342</v>
      </c>
      <c r="Q595" s="95">
        <v>114583140.43869101</v>
      </c>
      <c r="R595" s="95">
        <v>115721671.32052299</v>
      </c>
      <c r="S595" s="95">
        <v>127501889.368919</v>
      </c>
      <c r="T595" s="95">
        <v>111014002.668796</v>
      </c>
      <c r="U595" s="95">
        <v>136150135.99880999</v>
      </c>
      <c r="V595" s="96">
        <v>134552886.78884101</v>
      </c>
    </row>
    <row r="596" spans="3:22" x14ac:dyDescent="0.35">
      <c r="C596" s="92" t="str">
        <f t="shared" si="8"/>
        <v>JEN</v>
      </c>
      <c r="D596" s="92"/>
      <c r="E596" s="92"/>
      <c r="F596" s="92"/>
      <c r="G596" s="92"/>
      <c r="H596" s="92" t="s">
        <v>79</v>
      </c>
      <c r="I596" s="95">
        <v>978207.59744442301</v>
      </c>
      <c r="J596" s="95">
        <v>1592388.69855193</v>
      </c>
      <c r="K596" s="95">
        <v>940625.13635283196</v>
      </c>
      <c r="L596" s="95">
        <v>2353600.50069144</v>
      </c>
      <c r="M596" s="95">
        <v>761103.54476005002</v>
      </c>
      <c r="N596" s="95">
        <v>2089796.3405315201</v>
      </c>
      <c r="O596" s="95">
        <v>3212139.6509431102</v>
      </c>
      <c r="P596" s="95">
        <v>2353289.6243391298</v>
      </c>
      <c r="Q596" s="95">
        <v>2476256.4731347701</v>
      </c>
      <c r="R596" s="95">
        <v>2670500.1073967</v>
      </c>
      <c r="S596" s="95">
        <v>1917321.6446453901</v>
      </c>
      <c r="T596" s="95">
        <v>1135957.2366109299</v>
      </c>
      <c r="U596" s="95">
        <v>2632737.4364410699</v>
      </c>
      <c r="V596" s="96">
        <v>2795588.43373382</v>
      </c>
    </row>
    <row r="597" spans="3:22" x14ac:dyDescent="0.35">
      <c r="C597" s="92" t="str">
        <f t="shared" si="8"/>
        <v>JEN</v>
      </c>
      <c r="D597" s="92"/>
      <c r="E597" s="92"/>
      <c r="F597" s="92"/>
      <c r="G597" s="92"/>
      <c r="H597" s="92" t="s">
        <v>80</v>
      </c>
      <c r="I597" s="95">
        <v>-8751563.4685696606</v>
      </c>
      <c r="J597" s="95">
        <v>-9992566.2289267108</v>
      </c>
      <c r="K597" s="95">
        <v>-10359352.9864801</v>
      </c>
      <c r="L597" s="95">
        <v>-9959542.32660616</v>
      </c>
      <c r="M597" s="95">
        <v>-10789808.454997299</v>
      </c>
      <c r="N597" s="95">
        <v>-10738132.7884052</v>
      </c>
      <c r="O597" s="95">
        <v>-15256408.098736299</v>
      </c>
      <c r="P597" s="95">
        <v>-21371665.601015098</v>
      </c>
      <c r="Q597" s="95">
        <v>-24489727.5144279</v>
      </c>
      <c r="R597" s="95">
        <v>-26333657.591594901</v>
      </c>
      <c r="S597" s="95">
        <v>-37320202.3110158</v>
      </c>
      <c r="T597" s="95">
        <v>-25655201.716313299</v>
      </c>
      <c r="U597" s="95">
        <v>-29424516.437405098</v>
      </c>
      <c r="V597" s="96">
        <v>-32495965.641183801</v>
      </c>
    </row>
    <row r="598" spans="3:22" x14ac:dyDescent="0.35">
      <c r="C598" s="92" t="str">
        <f t="shared" si="8"/>
        <v>JEN</v>
      </c>
      <c r="D598" s="92"/>
      <c r="E598" s="92"/>
      <c r="F598" s="92"/>
      <c r="G598" s="92"/>
      <c r="H598" s="92" t="s">
        <v>81</v>
      </c>
      <c r="I598" s="95">
        <v>15959929.6377344</v>
      </c>
      <c r="J598" s="95">
        <v>18567944.0990026</v>
      </c>
      <c r="K598" s="95">
        <v>6278829.0525372801</v>
      </c>
      <c r="L598" s="95">
        <v>20713096.797035798</v>
      </c>
      <c r="M598" s="95">
        <v>24740217.451330099</v>
      </c>
      <c r="N598" s="95">
        <v>25360575.6853627</v>
      </c>
      <c r="O598" s="95">
        <v>38280987.9030945</v>
      </c>
      <c r="P598" s="95">
        <v>22923827.465151399</v>
      </c>
      <c r="Q598" s="95">
        <v>20350923.6809044</v>
      </c>
      <c r="R598" s="95">
        <v>37372660.0743839</v>
      </c>
      <c r="S598" s="95">
        <v>19047805.6614553</v>
      </c>
      <c r="T598" s="95">
        <v>49864946.628493503</v>
      </c>
      <c r="U598" s="95">
        <v>25529442.500633299</v>
      </c>
      <c r="V598" s="96">
        <v>26117652.441940501</v>
      </c>
    </row>
    <row r="599" spans="3:22" x14ac:dyDescent="0.35">
      <c r="C599" s="92" t="str">
        <f t="shared" si="8"/>
        <v>JEN</v>
      </c>
      <c r="D599" s="92"/>
      <c r="E599" s="92"/>
      <c r="F599" s="92"/>
      <c r="G599" s="92"/>
      <c r="H599" s="92" t="s">
        <v>82</v>
      </c>
      <c r="I599" s="95">
        <v>-81409.304133043202</v>
      </c>
      <c r="J599" s="95">
        <v>-96406.511183867595</v>
      </c>
      <c r="K599" s="95">
        <v>-111175.93746215101</v>
      </c>
      <c r="L599" s="95">
        <v>-13281.2616665723</v>
      </c>
      <c r="M599" s="95">
        <v>-90264.985206240002</v>
      </c>
      <c r="N599" s="95">
        <v>-421764.08204262698</v>
      </c>
      <c r="O599" s="95">
        <v>-63928.103801937097</v>
      </c>
      <c r="P599" s="95">
        <v>-263388.34213574399</v>
      </c>
      <c r="Q599" s="95">
        <v>-950872.35696672497</v>
      </c>
      <c r="R599" s="95">
        <v>-221554.40997479501</v>
      </c>
      <c r="S599" s="95">
        <v>-132811.69520804301</v>
      </c>
      <c r="T599" s="95">
        <v>-209568.81877787199</v>
      </c>
      <c r="U599" s="95">
        <v>-334912.70963828597</v>
      </c>
      <c r="V599" s="96">
        <v>-419170.247032215</v>
      </c>
    </row>
    <row r="600" spans="3:22" x14ac:dyDescent="0.35">
      <c r="C600" s="92" t="str">
        <f t="shared" si="8"/>
        <v>JEN</v>
      </c>
      <c r="D600" s="92"/>
      <c r="E600" s="92"/>
      <c r="F600" s="92"/>
      <c r="G600" s="92"/>
      <c r="H600" s="92" t="s">
        <v>83</v>
      </c>
      <c r="I600" s="95">
        <v>40430479.1598441</v>
      </c>
      <c r="J600" s="95">
        <v>50501839.217288002</v>
      </c>
      <c r="K600" s="95">
        <v>47250764.482235797</v>
      </c>
      <c r="L600" s="95">
        <v>60344638.191690303</v>
      </c>
      <c r="M600" s="95">
        <v>68988190.725396007</v>
      </c>
      <c r="N600" s="95">
        <v>85278665.880842298</v>
      </c>
      <c r="O600" s="95">
        <v>111451457.232342</v>
      </c>
      <c r="P600" s="95">
        <v>115093520.378681</v>
      </c>
      <c r="Q600" s="95">
        <v>111969720.72133499</v>
      </c>
      <c r="R600" s="95">
        <v>129209619.500734</v>
      </c>
      <c r="S600" s="95">
        <v>111014002.668796</v>
      </c>
      <c r="T600" s="95">
        <v>136150135.99880999</v>
      </c>
      <c r="U600" s="95">
        <v>134552886.78884101</v>
      </c>
      <c r="V600" s="96">
        <v>130550991.776299</v>
      </c>
    </row>
    <row r="601" spans="3:22" x14ac:dyDescent="0.35">
      <c r="C601" s="92" t="str">
        <f t="shared" si="8"/>
        <v>JEN</v>
      </c>
      <c r="D601" s="92"/>
      <c r="E601" s="92"/>
      <c r="F601" s="92"/>
      <c r="G601" s="92" t="s">
        <v>91</v>
      </c>
      <c r="H601" s="92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6"/>
    </row>
    <row r="602" spans="3:22" x14ac:dyDescent="0.35">
      <c r="C602" s="92" t="str">
        <f t="shared" si="8"/>
        <v>JEN</v>
      </c>
      <c r="D602" s="92"/>
      <c r="E602" s="92"/>
      <c r="F602" s="92"/>
      <c r="G602" s="92"/>
      <c r="H602" s="92" t="s">
        <v>78</v>
      </c>
      <c r="I602" s="95">
        <v>1467407.9913824</v>
      </c>
      <c r="J602" s="95">
        <v>1514256.6898358399</v>
      </c>
      <c r="K602" s="95">
        <v>1565175.51475711</v>
      </c>
      <c r="L602" s="95">
        <v>1808875.0694593999</v>
      </c>
      <c r="M602" s="95">
        <v>1979676.0324989201</v>
      </c>
      <c r="N602" s="95">
        <v>2021783.6443852501</v>
      </c>
      <c r="O602" s="95">
        <v>2327532.8772794399</v>
      </c>
      <c r="P602" s="95">
        <v>3055943.7505064299</v>
      </c>
      <c r="Q602" s="95">
        <v>3713884.7812080299</v>
      </c>
      <c r="R602" s="95">
        <v>4253028.2556028003</v>
      </c>
      <c r="S602" s="95">
        <v>5292819.3452050602</v>
      </c>
      <c r="T602" s="95">
        <v>10770535.9853274</v>
      </c>
      <c r="U602" s="95">
        <v>11417573.039677501</v>
      </c>
      <c r="V602" s="96">
        <v>11265924.935485501</v>
      </c>
    </row>
    <row r="603" spans="3:22" x14ac:dyDescent="0.35">
      <c r="C603" s="92" t="str">
        <f t="shared" si="8"/>
        <v>JEN</v>
      </c>
      <c r="D603" s="92"/>
      <c r="E603" s="92"/>
      <c r="F603" s="92"/>
      <c r="G603" s="92"/>
      <c r="H603" s="92" t="s">
        <v>79</v>
      </c>
      <c r="I603" s="95">
        <v>44405.743893277402</v>
      </c>
      <c r="J603" s="95">
        <v>59640.283511558097</v>
      </c>
      <c r="K603" s="95">
        <v>29152.273556812099</v>
      </c>
      <c r="L603" s="95">
        <v>90101.595515316701</v>
      </c>
      <c r="M603" s="95">
        <v>24968.886896382501</v>
      </c>
      <c r="N603" s="95">
        <v>62097.516488232599</v>
      </c>
      <c r="O603" s="95">
        <v>89170.964524147697</v>
      </c>
      <c r="P603" s="95">
        <v>65365.598340022501</v>
      </c>
      <c r="Q603" s="95">
        <v>80260.771303120404</v>
      </c>
      <c r="R603" s="95">
        <v>98146.8058985268</v>
      </c>
      <c r="S603" s="95">
        <v>79591.268348947604</v>
      </c>
      <c r="T603" s="95">
        <v>110210.135663814</v>
      </c>
      <c r="U603" s="95">
        <v>220781.799109785</v>
      </c>
      <c r="V603" s="96">
        <v>234070.70778334999</v>
      </c>
    </row>
    <row r="604" spans="3:22" x14ac:dyDescent="0.35">
      <c r="C604" s="92" t="str">
        <f t="shared" si="8"/>
        <v>JEN</v>
      </c>
      <c r="D604" s="92"/>
      <c r="E604" s="92"/>
      <c r="F604" s="92"/>
      <c r="G604" s="92"/>
      <c r="H604" s="92" t="s">
        <v>80</v>
      </c>
      <c r="I604" s="95">
        <v>-199230.72872784801</v>
      </c>
      <c r="J604" s="95">
        <v>-192721.89694668</v>
      </c>
      <c r="K604" s="95">
        <v>-189562.05987939399</v>
      </c>
      <c r="L604" s="95">
        <v>-168841.80273910699</v>
      </c>
      <c r="M604" s="95">
        <v>-160241.058695941</v>
      </c>
      <c r="N604" s="95">
        <v>-204235.402698366</v>
      </c>
      <c r="O604" s="95">
        <v>-234711.20241566599</v>
      </c>
      <c r="P604" s="95">
        <v>-284188.60170375399</v>
      </c>
      <c r="Q604" s="95">
        <v>-336218.84662632702</v>
      </c>
      <c r="R604" s="95">
        <v>-359744.19255081</v>
      </c>
      <c r="S604" s="95">
        <v>-428313.332758256</v>
      </c>
      <c r="T604" s="95">
        <v>-592692.14613802405</v>
      </c>
      <c r="U604" s="95">
        <v>-615948.53656700498</v>
      </c>
      <c r="V604" s="96">
        <v>-640916.776981081</v>
      </c>
    </row>
    <row r="605" spans="3:22" x14ac:dyDescent="0.35">
      <c r="C605" s="92" t="str">
        <f t="shared" si="8"/>
        <v>JEN</v>
      </c>
      <c r="D605" s="92"/>
      <c r="E605" s="92"/>
      <c r="F605" s="92"/>
      <c r="G605" s="92"/>
      <c r="H605" s="92" t="s">
        <v>81</v>
      </c>
      <c r="I605" s="95">
        <v>207738.51915497001</v>
      </c>
      <c r="J605" s="95">
        <v>191182.53717252499</v>
      </c>
      <c r="K605" s="95">
        <v>412391.73356272001</v>
      </c>
      <c r="L605" s="95">
        <v>250530.59859673699</v>
      </c>
      <c r="M605" s="95">
        <v>389903.95734343299</v>
      </c>
      <c r="N605" s="95">
        <v>479307.72832591698</v>
      </c>
      <c r="O605" s="95">
        <v>878713.63133622799</v>
      </c>
      <c r="P605" s="95">
        <v>913957.27646103501</v>
      </c>
      <c r="Q605" s="95">
        <v>736409.68072481197</v>
      </c>
      <c r="R605" s="95">
        <v>1334038.28408727</v>
      </c>
      <c r="S605" s="95">
        <v>5836332.9192190599</v>
      </c>
      <c r="T605" s="95">
        <v>1145131.5369152499</v>
      </c>
      <c r="U605" s="95">
        <v>268468.98304835899</v>
      </c>
      <c r="V605" s="96">
        <v>283797.12276147702</v>
      </c>
    </row>
    <row r="606" spans="3:22" x14ac:dyDescent="0.35">
      <c r="C606" s="92" t="str">
        <f t="shared" si="8"/>
        <v>JEN</v>
      </c>
      <c r="D606" s="92"/>
      <c r="E606" s="92"/>
      <c r="F606" s="92"/>
      <c r="G606" s="92"/>
      <c r="H606" s="92" t="s">
        <v>82</v>
      </c>
      <c r="I606" s="95">
        <v>-6064.8358669567997</v>
      </c>
      <c r="J606" s="95">
        <v>-7182.0988161324003</v>
      </c>
      <c r="K606" s="95">
        <v>-8282.3925378490294</v>
      </c>
      <c r="L606" s="95">
        <v>-989.42833342770496</v>
      </c>
      <c r="M606" s="95">
        <v>-6724.5669968443799</v>
      </c>
      <c r="N606" s="95">
        <v>-31420.609221593899</v>
      </c>
      <c r="O606" s="95">
        <v>-4762.5202177248002</v>
      </c>
      <c r="P606" s="95">
        <v>-19621.9225963729</v>
      </c>
      <c r="Q606" s="95">
        <v>-13867.735757091899</v>
      </c>
      <c r="R606" s="95">
        <v>-16505.3754777422</v>
      </c>
      <c r="S606" s="95">
        <v>-9894.2146874602495</v>
      </c>
      <c r="T606" s="95">
        <v>-15612.472090937799</v>
      </c>
      <c r="U606" s="95">
        <v>-24950.349783048001</v>
      </c>
      <c r="V606" s="96">
        <v>-31227.373524867999</v>
      </c>
    </row>
    <row r="607" spans="3:22" x14ac:dyDescent="0.35">
      <c r="C607" s="92" t="str">
        <f t="shared" si="8"/>
        <v>JEN</v>
      </c>
      <c r="D607" s="92"/>
      <c r="E607" s="92"/>
      <c r="F607" s="92"/>
      <c r="G607" s="92"/>
      <c r="H607" s="92" t="s">
        <v>83</v>
      </c>
      <c r="I607" s="95">
        <v>1514256.6898358399</v>
      </c>
      <c r="J607" s="95">
        <v>1565175.51475711</v>
      </c>
      <c r="K607" s="95">
        <v>1808875.0694593999</v>
      </c>
      <c r="L607" s="95">
        <v>1979676.0324989201</v>
      </c>
      <c r="M607" s="95">
        <v>2021783.6443852501</v>
      </c>
      <c r="N607" s="95">
        <v>2327532.8772794399</v>
      </c>
      <c r="O607" s="95">
        <v>3055943.7505064299</v>
      </c>
      <c r="P607" s="95">
        <v>3731456.10100736</v>
      </c>
      <c r="Q607" s="95">
        <v>4180468.65085254</v>
      </c>
      <c r="R607" s="95">
        <v>5308963.7775600497</v>
      </c>
      <c r="S607" s="95">
        <v>10770535.9853274</v>
      </c>
      <c r="T607" s="95">
        <v>11417573.039677501</v>
      </c>
      <c r="U607" s="95">
        <v>11265924.935485501</v>
      </c>
      <c r="V607" s="96">
        <v>11111648.6155244</v>
      </c>
    </row>
    <row r="608" spans="3:22" x14ac:dyDescent="0.35">
      <c r="C608" s="92" t="s">
        <v>57</v>
      </c>
      <c r="D608" s="92"/>
      <c r="E608" s="92"/>
      <c r="F608" s="92"/>
      <c r="G608" s="92"/>
      <c r="H608" s="92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6"/>
    </row>
    <row r="609" spans="3:22" x14ac:dyDescent="0.35">
      <c r="C609" s="92" t="str">
        <f>C608</f>
        <v>PCR</v>
      </c>
      <c r="D609" s="92" t="s">
        <v>74</v>
      </c>
      <c r="E609" s="92"/>
      <c r="F609" s="92"/>
      <c r="G609" s="92"/>
      <c r="H609" s="92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6"/>
    </row>
    <row r="610" spans="3:22" x14ac:dyDescent="0.35">
      <c r="C610" s="92" t="str">
        <f t="shared" ref="C610:C673" si="9">C609</f>
        <v>PCR</v>
      </c>
      <c r="D610" s="92"/>
      <c r="E610" s="92" t="s">
        <v>75</v>
      </c>
      <c r="F610" s="92"/>
      <c r="G610" s="92"/>
      <c r="H610" s="92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6"/>
    </row>
    <row r="611" spans="3:22" x14ac:dyDescent="0.35">
      <c r="C611" s="92" t="str">
        <f t="shared" si="9"/>
        <v>PCR</v>
      </c>
      <c r="D611" s="92"/>
      <c r="E611" s="92"/>
      <c r="F611" s="92" t="s">
        <v>76</v>
      </c>
      <c r="G611" s="92"/>
      <c r="H611" s="92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6"/>
    </row>
    <row r="612" spans="3:22" x14ac:dyDescent="0.35">
      <c r="C612" s="92" t="str">
        <f t="shared" si="9"/>
        <v>PCR</v>
      </c>
      <c r="D612" s="92"/>
      <c r="E612" s="92"/>
      <c r="F612" s="92"/>
      <c r="G612" s="92" t="s">
        <v>77</v>
      </c>
      <c r="H612" s="92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6"/>
    </row>
    <row r="613" spans="3:22" x14ac:dyDescent="0.35">
      <c r="C613" s="92" t="str">
        <f t="shared" si="9"/>
        <v>PCR</v>
      </c>
      <c r="D613" s="92"/>
      <c r="E613" s="92"/>
      <c r="F613" s="92"/>
      <c r="G613" s="92"/>
      <c r="H613" s="92" t="s">
        <v>78</v>
      </c>
      <c r="I613" s="95">
        <v>541656278.63563895</v>
      </c>
      <c r="J613" s="95">
        <v>581622749.17019796</v>
      </c>
      <c r="K613" s="95">
        <v>630203049.23935103</v>
      </c>
      <c r="L613" s="95">
        <v>670057771.06879997</v>
      </c>
      <c r="M613" s="95">
        <v>726822066.53566301</v>
      </c>
      <c r="N613" s="95">
        <v>775117621.81531405</v>
      </c>
      <c r="O613" s="95">
        <v>846352558.39954603</v>
      </c>
      <c r="P613" s="95">
        <v>941816484.74328995</v>
      </c>
      <c r="Q613" s="95">
        <v>1032242559.96937</v>
      </c>
      <c r="R613" s="95">
        <v>1116374905.5597601</v>
      </c>
      <c r="S613" s="95">
        <v>1199939877</v>
      </c>
      <c r="T613" s="95">
        <v>1295997775.9833</v>
      </c>
      <c r="U613" s="95">
        <v>1308283253.5338299</v>
      </c>
      <c r="V613" s="96">
        <v>1380011767</v>
      </c>
    </row>
    <row r="614" spans="3:22" x14ac:dyDescent="0.35">
      <c r="C614" s="92" t="str">
        <f t="shared" si="9"/>
        <v>PCR</v>
      </c>
      <c r="D614" s="92"/>
      <c r="E614" s="92"/>
      <c r="F614" s="92"/>
      <c r="G614" s="92"/>
      <c r="H614" s="92" t="s">
        <v>79</v>
      </c>
      <c r="I614" s="95">
        <v>16391249.147158301</v>
      </c>
      <c r="J614" s="95">
        <v>22907705.074126501</v>
      </c>
      <c r="K614" s="95">
        <v>11737885.952435</v>
      </c>
      <c r="L614" s="95">
        <v>33376143.703931399</v>
      </c>
      <c r="M614" s="95">
        <v>9196625.2483135108</v>
      </c>
      <c r="N614" s="95">
        <v>21607667.9865481</v>
      </c>
      <c r="O614" s="95">
        <v>29790828.6568795</v>
      </c>
      <c r="P614" s="95">
        <v>18874077.850567002</v>
      </c>
      <c r="Q614" s="95">
        <v>22307795.991479501</v>
      </c>
      <c r="R614" s="95">
        <v>25762497.820609901</v>
      </c>
      <c r="S614" s="95">
        <v>18044209</v>
      </c>
      <c r="T614" s="95">
        <v>13261372.591456899</v>
      </c>
      <c r="U614" s="95">
        <v>25298294.957836501</v>
      </c>
      <c r="V614" s="96">
        <v>28672331</v>
      </c>
    </row>
    <row r="615" spans="3:22" x14ac:dyDescent="0.35">
      <c r="C615" s="92" t="str">
        <f t="shared" si="9"/>
        <v>PCR</v>
      </c>
      <c r="D615" s="92"/>
      <c r="E615" s="92"/>
      <c r="F615" s="92"/>
      <c r="G615" s="92"/>
      <c r="H615" s="92" t="s">
        <v>80</v>
      </c>
      <c r="I615" s="95">
        <v>-29266119.9617052</v>
      </c>
      <c r="J615" s="95">
        <v>-30748483.789462902</v>
      </c>
      <c r="K615" s="95">
        <v>-31612515.168047599</v>
      </c>
      <c r="L615" s="95">
        <v>-33430304.2707185</v>
      </c>
      <c r="M615" s="95">
        <v>-34232056.548603103</v>
      </c>
      <c r="N615" s="95">
        <v>-30560180.7464085</v>
      </c>
      <c r="O615" s="95">
        <v>-33038817.210052598</v>
      </c>
      <c r="P615" s="95">
        <v>-36292149.669938497</v>
      </c>
      <c r="Q615" s="95">
        <v>-39346254.501726098</v>
      </c>
      <c r="R615" s="95">
        <v>-42754797.762261897</v>
      </c>
      <c r="S615" s="95">
        <v>-47854236</v>
      </c>
      <c r="T615" s="95">
        <v>-51214308.233111396</v>
      </c>
      <c r="U615" s="95">
        <v>-53624948.415454701</v>
      </c>
      <c r="V615" s="96">
        <v>-57749837</v>
      </c>
    </row>
    <row r="616" spans="3:22" x14ac:dyDescent="0.35">
      <c r="C616" s="92" t="str">
        <f t="shared" si="9"/>
        <v>PCR</v>
      </c>
      <c r="D616" s="92"/>
      <c r="E616" s="92"/>
      <c r="F616" s="92"/>
      <c r="G616" s="92"/>
      <c r="H616" s="92" t="s">
        <v>81</v>
      </c>
      <c r="I616" s="95">
        <v>54920103.641046204</v>
      </c>
      <c r="J616" s="95">
        <v>58270288.7292969</v>
      </c>
      <c r="K616" s="95">
        <v>61107211.891623102</v>
      </c>
      <c r="L616" s="95">
        <v>59557760.996055499</v>
      </c>
      <c r="M616" s="95">
        <v>73330986.579940796</v>
      </c>
      <c r="N616" s="95">
        <v>80187449.344091997</v>
      </c>
      <c r="O616" s="95">
        <v>98711914.896917194</v>
      </c>
      <c r="P616" s="95">
        <v>110005712.246171</v>
      </c>
      <c r="Q616" s="95">
        <v>117711802.20872</v>
      </c>
      <c r="R616" s="95">
        <v>98485848.335986495</v>
      </c>
      <c r="S616" s="95">
        <v>78040058</v>
      </c>
      <c r="T616" s="95">
        <v>100877144.07707299</v>
      </c>
      <c r="U616" s="95">
        <v>102435191.058558</v>
      </c>
      <c r="V616" s="96">
        <v>101778049</v>
      </c>
    </row>
    <row r="617" spans="3:22" x14ac:dyDescent="0.35">
      <c r="C617" s="92" t="str">
        <f t="shared" si="9"/>
        <v>PCR</v>
      </c>
      <c r="D617" s="92"/>
      <c r="E617" s="92"/>
      <c r="F617" s="92"/>
      <c r="G617" s="92"/>
      <c r="H617" s="92" t="s">
        <v>82</v>
      </c>
      <c r="I617" s="95">
        <v>-2078762.29193968</v>
      </c>
      <c r="J617" s="95">
        <v>-1849209.94480777</v>
      </c>
      <c r="K617" s="95">
        <v>-1377860.8465619399</v>
      </c>
      <c r="L617" s="95">
        <v>-400237.48210201098</v>
      </c>
      <c r="M617" s="95">
        <v>0</v>
      </c>
      <c r="N617" s="95">
        <v>0</v>
      </c>
      <c r="O617" s="95">
        <v>0</v>
      </c>
      <c r="P617" s="95">
        <v>0</v>
      </c>
      <c r="Q617" s="95">
        <v>0</v>
      </c>
      <c r="R617" s="95">
        <v>73790.192502434598</v>
      </c>
      <c r="S617" s="95">
        <v>0</v>
      </c>
      <c r="T617" s="95">
        <v>0</v>
      </c>
      <c r="U617" s="95">
        <v>0</v>
      </c>
      <c r="V617" s="96">
        <v>0</v>
      </c>
    </row>
    <row r="618" spans="3:22" x14ac:dyDescent="0.35">
      <c r="C618" s="92" t="str">
        <f t="shared" si="9"/>
        <v>PCR</v>
      </c>
      <c r="D618" s="92"/>
      <c r="E618" s="92"/>
      <c r="F618" s="92"/>
      <c r="G618" s="92"/>
      <c r="H618" s="92" t="s">
        <v>83</v>
      </c>
      <c r="I618" s="95">
        <v>594497619.98474503</v>
      </c>
      <c r="J618" s="95">
        <v>638043827.95468795</v>
      </c>
      <c r="K618" s="95">
        <v>689932400.28441203</v>
      </c>
      <c r="L618" s="95">
        <v>729215294.58275294</v>
      </c>
      <c r="M618" s="95">
        <v>800153053.11560404</v>
      </c>
      <c r="N618" s="95">
        <v>855305071.15940595</v>
      </c>
      <c r="O618" s="95">
        <v>945064473.29646301</v>
      </c>
      <c r="P618" s="95">
        <v>1051822196.98946</v>
      </c>
      <c r="Q618" s="95">
        <v>1132915903.66784</v>
      </c>
      <c r="R618" s="95">
        <v>1197942244.1466</v>
      </c>
      <c r="S618" s="95">
        <v>1248169908</v>
      </c>
      <c r="T618" s="95">
        <v>1358921984.41872</v>
      </c>
      <c r="U618" s="95">
        <v>1382391791.1347699</v>
      </c>
      <c r="V618" s="96">
        <v>1452712310</v>
      </c>
    </row>
    <row r="619" spans="3:22" x14ac:dyDescent="0.35">
      <c r="C619" s="92" t="str">
        <f t="shared" si="9"/>
        <v>PCR</v>
      </c>
      <c r="D619" s="92"/>
      <c r="E619" s="92"/>
      <c r="F619" s="92"/>
      <c r="G619" s="92" t="s">
        <v>84</v>
      </c>
      <c r="H619" s="92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6"/>
    </row>
    <row r="620" spans="3:22" x14ac:dyDescent="0.35">
      <c r="C620" s="92" t="str">
        <f t="shared" si="9"/>
        <v>PCR</v>
      </c>
      <c r="D620" s="92"/>
      <c r="E620" s="92"/>
      <c r="F620" s="92"/>
      <c r="G620" s="92"/>
      <c r="H620" s="92" t="s">
        <v>78</v>
      </c>
      <c r="I620" s="95">
        <v>92587861.837822095</v>
      </c>
      <c r="J620" s="95">
        <v>99419519.104530096</v>
      </c>
      <c r="K620" s="95">
        <v>107723578.87131099</v>
      </c>
      <c r="L620" s="95">
        <v>114536134.40491401</v>
      </c>
      <c r="M620" s="95">
        <v>124239123.095907</v>
      </c>
      <c r="N620" s="95">
        <v>132494510.09313101</v>
      </c>
      <c r="O620" s="95">
        <v>144671033.70530099</v>
      </c>
      <c r="P620" s="95">
        <v>160989132.78664899</v>
      </c>
      <c r="Q620" s="95">
        <v>176446088.220929</v>
      </c>
      <c r="R620" s="95">
        <v>190827226.77107301</v>
      </c>
      <c r="S620" s="95">
        <v>205111381</v>
      </c>
      <c r="T620" s="95">
        <v>221531011.00778201</v>
      </c>
      <c r="U620" s="95">
        <v>223631025.616541</v>
      </c>
      <c r="V620" s="96">
        <v>235891919</v>
      </c>
    </row>
    <row r="621" spans="3:22" x14ac:dyDescent="0.35">
      <c r="C621" s="92" t="str">
        <f t="shared" si="9"/>
        <v>PCR</v>
      </c>
      <c r="D621" s="92"/>
      <c r="E621" s="92"/>
      <c r="F621" s="92"/>
      <c r="G621" s="92"/>
      <c r="H621" s="92" t="s">
        <v>79</v>
      </c>
      <c r="I621" s="95">
        <v>2801833.5081596798</v>
      </c>
      <c r="J621" s="95">
        <v>3915722.0475081699</v>
      </c>
      <c r="K621" s="95">
        <v>2006412.19477716</v>
      </c>
      <c r="L621" s="95">
        <v>5705141.6254654396</v>
      </c>
      <c r="M621" s="95">
        <v>1572022.5195392999</v>
      </c>
      <c r="N621" s="95">
        <v>3693500.5779224299</v>
      </c>
      <c r="O621" s="95">
        <v>5092286.8182477402</v>
      </c>
      <c r="P621" s="95">
        <v>3226235.12598495</v>
      </c>
      <c r="Q621" s="95">
        <v>3813176.7591949101</v>
      </c>
      <c r="R621" s="95">
        <v>4403705.2331786295</v>
      </c>
      <c r="S621" s="95">
        <v>3084382</v>
      </c>
      <c r="T621" s="95">
        <v>2266828.9498470598</v>
      </c>
      <c r="U621" s="95">
        <v>4324356.84893863</v>
      </c>
      <c r="V621" s="96">
        <v>4901097</v>
      </c>
    </row>
    <row r="622" spans="3:22" x14ac:dyDescent="0.35">
      <c r="C622" s="92" t="str">
        <f t="shared" si="9"/>
        <v>PCR</v>
      </c>
      <c r="D622" s="92"/>
      <c r="E622" s="92"/>
      <c r="F622" s="92"/>
      <c r="G622" s="92"/>
      <c r="H622" s="92" t="s">
        <v>80</v>
      </c>
      <c r="I622" s="95">
        <v>-5002595.8867657501</v>
      </c>
      <c r="J622" s="95">
        <v>-5255983.3257954</v>
      </c>
      <c r="K622" s="95">
        <v>-5403676.2835977999</v>
      </c>
      <c r="L622" s="95">
        <v>-5714399.5465355702</v>
      </c>
      <c r="M622" s="95">
        <v>-5851446.84398391</v>
      </c>
      <c r="N622" s="95">
        <v>-5223795.79872033</v>
      </c>
      <c r="O622" s="95">
        <v>-5647480.8172345096</v>
      </c>
      <c r="P622" s="95">
        <v>-6203588.2753944304</v>
      </c>
      <c r="Q622" s="95">
        <v>-6725640.8156438302</v>
      </c>
      <c r="R622" s="95">
        <v>-7308279.18784115</v>
      </c>
      <c r="S622" s="95">
        <v>-8179950</v>
      </c>
      <c r="T622" s="95">
        <v>-8754303.2026712205</v>
      </c>
      <c r="U622" s="95">
        <v>-9166365.29619243</v>
      </c>
      <c r="V622" s="96">
        <v>-9871452</v>
      </c>
    </row>
    <row r="623" spans="3:22" x14ac:dyDescent="0.35">
      <c r="C623" s="92" t="str">
        <f t="shared" si="9"/>
        <v>PCR</v>
      </c>
      <c r="D623" s="92"/>
      <c r="E623" s="92"/>
      <c r="F623" s="92"/>
      <c r="G623" s="92"/>
      <c r="H623" s="92" t="s">
        <v>81</v>
      </c>
      <c r="I623" s="95">
        <v>9387752.2860887591</v>
      </c>
      <c r="J623" s="95">
        <v>9960415.2207147796</v>
      </c>
      <c r="K623" s="95">
        <v>10445343.874102799</v>
      </c>
      <c r="L623" s="95">
        <v>10180488.926229499</v>
      </c>
      <c r="M623" s="95">
        <v>12534811.321668301</v>
      </c>
      <c r="N623" s="95">
        <v>13706818.8329676</v>
      </c>
      <c r="O623" s="95">
        <v>16873293.080334801</v>
      </c>
      <c r="P623" s="95">
        <v>18803795.116110999</v>
      </c>
      <c r="Q623" s="95">
        <v>20121033.410771798</v>
      </c>
      <c r="R623" s="95">
        <v>16834650.457078699</v>
      </c>
      <c r="S623" s="95">
        <v>13339755</v>
      </c>
      <c r="T623" s="95">
        <v>17243405.9140389</v>
      </c>
      <c r="U623" s="95">
        <v>17509730.231412198</v>
      </c>
      <c r="V623" s="96">
        <v>17397402</v>
      </c>
    </row>
    <row r="624" spans="3:22" x14ac:dyDescent="0.35">
      <c r="C624" s="92" t="str">
        <f t="shared" si="9"/>
        <v>PCR</v>
      </c>
      <c r="D624" s="92"/>
      <c r="E624" s="92"/>
      <c r="F624" s="92"/>
      <c r="G624" s="92"/>
      <c r="H624" s="92" t="s">
        <v>82</v>
      </c>
      <c r="I624" s="95">
        <v>-355332.64077467698</v>
      </c>
      <c r="J624" s="95">
        <v>-316094.175646324</v>
      </c>
      <c r="K624" s="95">
        <v>-235524.25167961</v>
      </c>
      <c r="L624" s="95">
        <v>-68414.480098930595</v>
      </c>
      <c r="M624" s="95">
        <v>0</v>
      </c>
      <c r="N624" s="95">
        <v>0</v>
      </c>
      <c r="O624" s="95">
        <v>0</v>
      </c>
      <c r="P624" s="95">
        <v>0</v>
      </c>
      <c r="Q624" s="95">
        <v>0</v>
      </c>
      <c r="R624" s="95">
        <v>12613.305555343701</v>
      </c>
      <c r="S624" s="95">
        <v>0</v>
      </c>
      <c r="T624" s="95">
        <v>0</v>
      </c>
      <c r="U624" s="95">
        <v>0</v>
      </c>
      <c r="V624" s="96">
        <v>0</v>
      </c>
    </row>
    <row r="625" spans="3:22" x14ac:dyDescent="0.35">
      <c r="C625" s="92" t="str">
        <f t="shared" si="9"/>
        <v>PCR</v>
      </c>
      <c r="D625" s="92"/>
      <c r="E625" s="92"/>
      <c r="F625" s="92"/>
      <c r="G625" s="92"/>
      <c r="H625" s="92" t="s">
        <v>83</v>
      </c>
      <c r="I625" s="95">
        <v>101620281.483136</v>
      </c>
      <c r="J625" s="95">
        <v>109063840.149599</v>
      </c>
      <c r="K625" s="95">
        <v>117933398.493735</v>
      </c>
      <c r="L625" s="95">
        <v>124648208.851044</v>
      </c>
      <c r="M625" s="95">
        <v>136773934.41757599</v>
      </c>
      <c r="N625" s="95">
        <v>146201328.926099</v>
      </c>
      <c r="O625" s="95">
        <v>161544326.78563601</v>
      </c>
      <c r="P625" s="95">
        <v>179792927.90276</v>
      </c>
      <c r="Q625" s="95">
        <v>193654657.575252</v>
      </c>
      <c r="R625" s="95">
        <v>204769916.579045</v>
      </c>
      <c r="S625" s="95">
        <v>213355568</v>
      </c>
      <c r="T625" s="95">
        <v>232286942.66899699</v>
      </c>
      <c r="U625" s="95">
        <v>236298747.40069899</v>
      </c>
      <c r="V625" s="96">
        <v>248318966</v>
      </c>
    </row>
    <row r="626" spans="3:22" x14ac:dyDescent="0.35">
      <c r="C626" s="92" t="str">
        <f t="shared" si="9"/>
        <v>PCR</v>
      </c>
      <c r="D626" s="92"/>
      <c r="E626" s="92"/>
      <c r="F626" s="92"/>
      <c r="G626" s="92" t="s">
        <v>85</v>
      </c>
      <c r="H626" s="92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6"/>
    </row>
    <row r="627" spans="3:22" x14ac:dyDescent="0.35">
      <c r="C627" s="92" t="str">
        <f t="shared" si="9"/>
        <v>PCR</v>
      </c>
      <c r="D627" s="92"/>
      <c r="E627" s="92"/>
      <c r="F627" s="92"/>
      <c r="G627" s="92"/>
      <c r="H627" s="92" t="s">
        <v>78</v>
      </c>
      <c r="I627" s="95">
        <v>0</v>
      </c>
      <c r="J627" s="95">
        <v>0</v>
      </c>
      <c r="K627" s="95">
        <v>0</v>
      </c>
      <c r="L627" s="95">
        <v>0</v>
      </c>
      <c r="M627" s="95">
        <v>0</v>
      </c>
      <c r="N627" s="95">
        <v>0</v>
      </c>
      <c r="O627" s="95">
        <v>0</v>
      </c>
      <c r="P627" s="95">
        <v>0</v>
      </c>
      <c r="Q627" s="95">
        <v>0</v>
      </c>
      <c r="R627" s="95">
        <v>0</v>
      </c>
      <c r="S627" s="95">
        <v>0</v>
      </c>
      <c r="T627" s="95">
        <v>0</v>
      </c>
      <c r="U627" s="95">
        <v>0</v>
      </c>
      <c r="V627" s="96">
        <v>0</v>
      </c>
    </row>
    <row r="628" spans="3:22" x14ac:dyDescent="0.35">
      <c r="C628" s="92" t="str">
        <f t="shared" si="9"/>
        <v>PCR</v>
      </c>
      <c r="D628" s="92"/>
      <c r="E628" s="92"/>
      <c r="F628" s="92"/>
      <c r="G628" s="92"/>
      <c r="H628" s="92" t="s">
        <v>79</v>
      </c>
      <c r="I628" s="95">
        <v>0</v>
      </c>
      <c r="J628" s="95">
        <v>0</v>
      </c>
      <c r="K628" s="95">
        <v>0</v>
      </c>
      <c r="L628" s="95">
        <v>0</v>
      </c>
      <c r="M628" s="95">
        <v>0</v>
      </c>
      <c r="N628" s="95">
        <v>0</v>
      </c>
      <c r="O628" s="95">
        <v>0</v>
      </c>
      <c r="P628" s="95">
        <v>0</v>
      </c>
      <c r="Q628" s="95">
        <v>0</v>
      </c>
      <c r="R628" s="95">
        <v>0</v>
      </c>
      <c r="S628" s="95">
        <v>0</v>
      </c>
      <c r="T628" s="95">
        <v>0</v>
      </c>
      <c r="U628" s="95">
        <v>0</v>
      </c>
      <c r="V628" s="96">
        <v>0</v>
      </c>
    </row>
    <row r="629" spans="3:22" x14ac:dyDescent="0.35">
      <c r="C629" s="92" t="str">
        <f t="shared" si="9"/>
        <v>PCR</v>
      </c>
      <c r="D629" s="92"/>
      <c r="E629" s="92"/>
      <c r="F629" s="92"/>
      <c r="G629" s="92"/>
      <c r="H629" s="92" t="s">
        <v>81</v>
      </c>
      <c r="I629" s="95">
        <v>0</v>
      </c>
      <c r="J629" s="95">
        <v>0</v>
      </c>
      <c r="K629" s="95">
        <v>0</v>
      </c>
      <c r="L629" s="95">
        <v>0</v>
      </c>
      <c r="M629" s="95">
        <v>0</v>
      </c>
      <c r="N629" s="95">
        <v>0</v>
      </c>
      <c r="O629" s="95">
        <v>0</v>
      </c>
      <c r="P629" s="95">
        <v>0</v>
      </c>
      <c r="Q629" s="95">
        <v>0</v>
      </c>
      <c r="R629" s="95">
        <v>0</v>
      </c>
      <c r="S629" s="95">
        <v>0</v>
      </c>
      <c r="T629" s="95">
        <v>0</v>
      </c>
      <c r="U629" s="95">
        <v>0</v>
      </c>
      <c r="V629" s="96">
        <v>0</v>
      </c>
    </row>
    <row r="630" spans="3:22" x14ac:dyDescent="0.35">
      <c r="C630" s="92" t="str">
        <f t="shared" si="9"/>
        <v>PCR</v>
      </c>
      <c r="D630" s="92"/>
      <c r="E630" s="92"/>
      <c r="F630" s="92"/>
      <c r="G630" s="92"/>
      <c r="H630" s="92" t="s">
        <v>82</v>
      </c>
      <c r="I630" s="95">
        <v>0</v>
      </c>
      <c r="J630" s="95">
        <v>0</v>
      </c>
      <c r="K630" s="95">
        <v>0</v>
      </c>
      <c r="L630" s="95">
        <v>0</v>
      </c>
      <c r="M630" s="95">
        <v>0</v>
      </c>
      <c r="N630" s="95">
        <v>0</v>
      </c>
      <c r="O630" s="95">
        <v>0</v>
      </c>
      <c r="P630" s="95">
        <v>0</v>
      </c>
      <c r="Q630" s="95">
        <v>0</v>
      </c>
      <c r="R630" s="95">
        <v>0</v>
      </c>
      <c r="S630" s="95">
        <v>0</v>
      </c>
      <c r="T630" s="95">
        <v>0</v>
      </c>
      <c r="U630" s="95">
        <v>0</v>
      </c>
      <c r="V630" s="96">
        <v>0</v>
      </c>
    </row>
    <row r="631" spans="3:22" x14ac:dyDescent="0.35">
      <c r="C631" s="92" t="str">
        <f t="shared" si="9"/>
        <v>PCR</v>
      </c>
      <c r="D631" s="92"/>
      <c r="E631" s="92"/>
      <c r="F631" s="92"/>
      <c r="G631" s="92"/>
      <c r="H631" s="92" t="s">
        <v>83</v>
      </c>
      <c r="I631" s="95">
        <v>0</v>
      </c>
      <c r="J631" s="95">
        <v>0</v>
      </c>
      <c r="K631" s="95">
        <v>0</v>
      </c>
      <c r="L631" s="95">
        <v>0</v>
      </c>
      <c r="M631" s="95">
        <v>0</v>
      </c>
      <c r="N631" s="95">
        <v>0</v>
      </c>
      <c r="O631" s="95">
        <v>0</v>
      </c>
      <c r="P631" s="95">
        <v>0</v>
      </c>
      <c r="Q631" s="95">
        <v>0</v>
      </c>
      <c r="R631" s="95">
        <v>0</v>
      </c>
      <c r="S631" s="95">
        <v>0</v>
      </c>
      <c r="T631" s="95">
        <v>0</v>
      </c>
      <c r="U631" s="95">
        <v>0</v>
      </c>
      <c r="V631" s="96">
        <v>0</v>
      </c>
    </row>
    <row r="632" spans="3:22" x14ac:dyDescent="0.35">
      <c r="C632" s="92" t="str">
        <f t="shared" si="9"/>
        <v>PCR</v>
      </c>
      <c r="D632" s="92"/>
      <c r="E632" s="92"/>
      <c r="F632" s="92"/>
      <c r="G632" s="92" t="s">
        <v>86</v>
      </c>
      <c r="H632" s="92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6"/>
    </row>
    <row r="633" spans="3:22" x14ac:dyDescent="0.35">
      <c r="C633" s="92" t="str">
        <f t="shared" si="9"/>
        <v>PCR</v>
      </c>
      <c r="D633" s="92"/>
      <c r="E633" s="92"/>
      <c r="F633" s="92"/>
      <c r="G633" s="92"/>
      <c r="H633" s="92" t="s">
        <v>78</v>
      </c>
      <c r="I633" s="95">
        <v>2491001.1990266</v>
      </c>
      <c r="J633" s="95">
        <v>2674801.3873549202</v>
      </c>
      <c r="K633" s="95">
        <v>2898215.3686829801</v>
      </c>
      <c r="L633" s="95">
        <v>3081501.6404014602</v>
      </c>
      <c r="M633" s="95">
        <v>3342552.6678649001</v>
      </c>
      <c r="N633" s="95">
        <v>3564657.1478725802</v>
      </c>
      <c r="O633" s="95">
        <v>3892256.6227478101</v>
      </c>
      <c r="P633" s="95">
        <v>4331281.8207664499</v>
      </c>
      <c r="Q633" s="95">
        <v>4747138.6486034999</v>
      </c>
      <c r="R633" s="95">
        <v>5134051.4972285703</v>
      </c>
      <c r="S633" s="95">
        <v>5518355</v>
      </c>
      <c r="T633" s="95">
        <v>5960111.8665917497</v>
      </c>
      <c r="U633" s="95">
        <v>6016611.0534673799</v>
      </c>
      <c r="V633" s="96">
        <v>6346480</v>
      </c>
    </row>
    <row r="634" spans="3:22" x14ac:dyDescent="0.35">
      <c r="C634" s="92" t="str">
        <f t="shared" si="9"/>
        <v>PCR</v>
      </c>
      <c r="D634" s="92"/>
      <c r="E634" s="92"/>
      <c r="F634" s="92"/>
      <c r="G634" s="92"/>
      <c r="H634" s="92" t="s">
        <v>79</v>
      </c>
      <c r="I634" s="95">
        <v>75381.054165866706</v>
      </c>
      <c r="J634" s="95">
        <v>105349.320329733</v>
      </c>
      <c r="K634" s="95">
        <v>53980.889975470098</v>
      </c>
      <c r="L634" s="95">
        <v>153492.200246983</v>
      </c>
      <c r="M634" s="95">
        <v>42293.988686425801</v>
      </c>
      <c r="N634" s="95">
        <v>99370.632236069097</v>
      </c>
      <c r="O634" s="95">
        <v>137003.83957738901</v>
      </c>
      <c r="P634" s="95">
        <v>86799.2348850993</v>
      </c>
      <c r="Q634" s="95">
        <v>102590.42266137199</v>
      </c>
      <c r="R634" s="95">
        <v>118478.111474506</v>
      </c>
      <c r="S634" s="95">
        <v>82983</v>
      </c>
      <c r="T634" s="95">
        <v>60987.191193031496</v>
      </c>
      <c r="U634" s="95">
        <v>116343.307663734</v>
      </c>
      <c r="V634" s="96">
        <v>131860</v>
      </c>
    </row>
    <row r="635" spans="3:22" x14ac:dyDescent="0.35">
      <c r="C635" s="92" t="str">
        <f t="shared" si="9"/>
        <v>PCR</v>
      </c>
      <c r="D635" s="92"/>
      <c r="E635" s="92"/>
      <c r="F635" s="92"/>
      <c r="G635" s="92"/>
      <c r="H635" s="92" t="s">
        <v>80</v>
      </c>
      <c r="I635" s="95">
        <v>-134590.777935953</v>
      </c>
      <c r="J635" s="95">
        <v>-141407.96111647299</v>
      </c>
      <c r="K635" s="95">
        <v>-145381.520151868</v>
      </c>
      <c r="L635" s="95">
        <v>-153741.277091706</v>
      </c>
      <c r="M635" s="95">
        <v>-157428.42328442301</v>
      </c>
      <c r="N635" s="95">
        <v>-140541.981851522</v>
      </c>
      <c r="O635" s="95">
        <v>-151940.88304849699</v>
      </c>
      <c r="P635" s="95">
        <v>-166902.50239651001</v>
      </c>
      <c r="Q635" s="95">
        <v>-180947.901846322</v>
      </c>
      <c r="R635" s="95">
        <v>-196623.31388126701</v>
      </c>
      <c r="S635" s="95">
        <v>-220075</v>
      </c>
      <c r="T635" s="95">
        <v>-235527.415166944</v>
      </c>
      <c r="U635" s="95">
        <v>-246613.61101011699</v>
      </c>
      <c r="V635" s="96">
        <v>-265583</v>
      </c>
    </row>
    <row r="636" spans="3:22" x14ac:dyDescent="0.35">
      <c r="C636" s="92" t="str">
        <f t="shared" si="9"/>
        <v>PCR</v>
      </c>
      <c r="D636" s="92"/>
      <c r="E636" s="92"/>
      <c r="F636" s="92"/>
      <c r="G636" s="92"/>
      <c r="H636" s="92" t="s">
        <v>81</v>
      </c>
      <c r="I636" s="95">
        <v>252569.84810571701</v>
      </c>
      <c r="J636" s="95">
        <v>267976.87909742701</v>
      </c>
      <c r="K636" s="95">
        <v>281023.49053282099</v>
      </c>
      <c r="L636" s="95">
        <v>273897.783343727</v>
      </c>
      <c r="M636" s="95">
        <v>337238.91460568202</v>
      </c>
      <c r="N636" s="95">
        <v>368770.82449067902</v>
      </c>
      <c r="O636" s="95">
        <v>453962.24148975202</v>
      </c>
      <c r="P636" s="95">
        <v>505900.830311094</v>
      </c>
      <c r="Q636" s="95">
        <v>541340.05642856495</v>
      </c>
      <c r="R636" s="95">
        <v>452922.59310654399</v>
      </c>
      <c r="S636" s="95">
        <v>358895</v>
      </c>
      <c r="T636" s="95">
        <v>463919.82657954399</v>
      </c>
      <c r="U636" s="95">
        <v>471085.06596123602</v>
      </c>
      <c r="V636" s="96">
        <v>468063</v>
      </c>
    </row>
    <row r="637" spans="3:22" x14ac:dyDescent="0.35">
      <c r="C637" s="92" t="str">
        <f t="shared" si="9"/>
        <v>PCR</v>
      </c>
      <c r="D637" s="92"/>
      <c r="E637" s="92"/>
      <c r="F637" s="92"/>
      <c r="G637" s="92"/>
      <c r="H637" s="92" t="s">
        <v>82</v>
      </c>
      <c r="I637" s="95">
        <v>-9559.9360073075004</v>
      </c>
      <c r="J637" s="95">
        <v>-8504.2569826217696</v>
      </c>
      <c r="K637" s="95">
        <v>-6336.5886379513404</v>
      </c>
      <c r="L637" s="95">
        <v>-1840.6360031915201</v>
      </c>
      <c r="M637" s="95">
        <v>0</v>
      </c>
      <c r="N637" s="95">
        <v>0</v>
      </c>
      <c r="O637" s="95">
        <v>0</v>
      </c>
      <c r="P637" s="95">
        <v>0</v>
      </c>
      <c r="Q637" s="95">
        <v>0</v>
      </c>
      <c r="R637" s="95">
        <v>339.35073818947501</v>
      </c>
      <c r="S637" s="95">
        <v>0</v>
      </c>
      <c r="T637" s="95">
        <v>0</v>
      </c>
      <c r="U637" s="95">
        <v>0</v>
      </c>
      <c r="V637" s="96">
        <v>0</v>
      </c>
    </row>
    <row r="638" spans="3:22" x14ac:dyDescent="0.35">
      <c r="C638" s="92" t="str">
        <f t="shared" si="9"/>
        <v>PCR</v>
      </c>
      <c r="D638" s="92"/>
      <c r="E638" s="92"/>
      <c r="F638" s="92"/>
      <c r="G638" s="92"/>
      <c r="H638" s="92" t="s">
        <v>83</v>
      </c>
      <c r="I638" s="95">
        <v>2734011.1111250101</v>
      </c>
      <c r="J638" s="95">
        <v>2934274.0094697201</v>
      </c>
      <c r="K638" s="95">
        <v>3172902.2705778498</v>
      </c>
      <c r="L638" s="95">
        <v>3353558.7877419898</v>
      </c>
      <c r="M638" s="95">
        <v>3679791.58247058</v>
      </c>
      <c r="N638" s="95">
        <v>3933427.9723632601</v>
      </c>
      <c r="O638" s="95">
        <v>4346218.86423756</v>
      </c>
      <c r="P638" s="95">
        <v>4837182.6510775499</v>
      </c>
      <c r="Q638" s="95">
        <v>5210121.2258471204</v>
      </c>
      <c r="R638" s="95">
        <v>5509168.23866654</v>
      </c>
      <c r="S638" s="95">
        <v>5740158</v>
      </c>
      <c r="T638" s="95">
        <v>6249491.4691973804</v>
      </c>
      <c r="U638" s="95">
        <v>6357425.8160822298</v>
      </c>
      <c r="V638" s="96">
        <v>6680820</v>
      </c>
    </row>
    <row r="639" spans="3:22" x14ac:dyDescent="0.35">
      <c r="C639" s="92" t="str">
        <f t="shared" si="9"/>
        <v>PCR</v>
      </c>
      <c r="D639" s="92"/>
      <c r="E639" s="92"/>
      <c r="F639" s="92"/>
      <c r="G639" s="92" t="s">
        <v>87</v>
      </c>
      <c r="H639" s="92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6"/>
    </row>
    <row r="640" spans="3:22" x14ac:dyDescent="0.35">
      <c r="C640" s="92" t="str">
        <f t="shared" si="9"/>
        <v>PCR</v>
      </c>
      <c r="D640" s="92"/>
      <c r="E640" s="92"/>
      <c r="F640" s="92"/>
      <c r="G640" s="92"/>
      <c r="H640" s="92" t="s">
        <v>78</v>
      </c>
      <c r="I640" s="95">
        <v>275867097.21695602</v>
      </c>
      <c r="J640" s="95">
        <v>296222135.36060601</v>
      </c>
      <c r="K640" s="95">
        <v>320964221.60718799</v>
      </c>
      <c r="L640" s="95">
        <v>341262345.81461602</v>
      </c>
      <c r="M640" s="95">
        <v>370172564.40462899</v>
      </c>
      <c r="N640" s="95">
        <v>394769629.31272399</v>
      </c>
      <c r="O640" s="95">
        <v>431049786.95333201</v>
      </c>
      <c r="P640" s="95">
        <v>479669838.61361599</v>
      </c>
      <c r="Q640" s="95">
        <v>525724098.24146599</v>
      </c>
      <c r="R640" s="95">
        <v>568572943.30338502</v>
      </c>
      <c r="S640" s="95">
        <v>611132823</v>
      </c>
      <c r="T640" s="95">
        <v>660055386.71257901</v>
      </c>
      <c r="U640" s="95">
        <v>666312415.68735003</v>
      </c>
      <c r="V640" s="96">
        <v>702843953</v>
      </c>
    </row>
    <row r="641" spans="3:22" x14ac:dyDescent="0.35">
      <c r="C641" s="92" t="str">
        <f t="shared" si="9"/>
        <v>PCR</v>
      </c>
      <c r="D641" s="92"/>
      <c r="E641" s="92"/>
      <c r="F641" s="92"/>
      <c r="G641" s="92"/>
      <c r="H641" s="92" t="s">
        <v>79</v>
      </c>
      <c r="I641" s="95">
        <v>8348110.2321499698</v>
      </c>
      <c r="J641" s="95">
        <v>11666959.937433699</v>
      </c>
      <c r="K641" s="95">
        <v>5978139.0023176</v>
      </c>
      <c r="L641" s="95">
        <v>16998565.775129002</v>
      </c>
      <c r="M641" s="95">
        <v>4683867.6325046998</v>
      </c>
      <c r="N641" s="95">
        <v>11004847.3177332</v>
      </c>
      <c r="O641" s="95">
        <v>15172554.5321138</v>
      </c>
      <c r="P641" s="95">
        <v>9612622.01630494</v>
      </c>
      <c r="Q641" s="95">
        <v>11361424.5199531</v>
      </c>
      <c r="R641" s="95">
        <v>13120914.076231999</v>
      </c>
      <c r="S641" s="95">
        <v>9189967</v>
      </c>
      <c r="T641" s="95">
        <v>6754055.1198496101</v>
      </c>
      <c r="U641" s="95">
        <v>12884494.2259985</v>
      </c>
      <c r="V641" s="96">
        <v>14602901</v>
      </c>
    </row>
    <row r="642" spans="3:22" x14ac:dyDescent="0.35">
      <c r="C642" s="92" t="str">
        <f t="shared" si="9"/>
        <v>PCR</v>
      </c>
      <c r="D642" s="92"/>
      <c r="E642" s="92"/>
      <c r="F642" s="92"/>
      <c r="G642" s="92"/>
      <c r="H642" s="92" t="s">
        <v>80</v>
      </c>
      <c r="I642" s="95">
        <v>-14905318.887791799</v>
      </c>
      <c r="J642" s="95">
        <v>-15660291.039527999</v>
      </c>
      <c r="K642" s="95">
        <v>-16100344.7003383</v>
      </c>
      <c r="L642" s="95">
        <v>-17026149.907230001</v>
      </c>
      <c r="M642" s="95">
        <v>-17434484.643318001</v>
      </c>
      <c r="N642" s="95">
        <v>-15564387.759286501</v>
      </c>
      <c r="O642" s="95">
        <v>-16826764.423698001</v>
      </c>
      <c r="P642" s="95">
        <v>-18483695.982307602</v>
      </c>
      <c r="Q642" s="95">
        <v>-20039160.338160198</v>
      </c>
      <c r="R642" s="95">
        <v>-21775141.202982701</v>
      </c>
      <c r="S642" s="95">
        <v>-24372300</v>
      </c>
      <c r="T642" s="95">
        <v>-26083594.163867701</v>
      </c>
      <c r="U642" s="95">
        <v>-27311340.127069201</v>
      </c>
      <c r="V642" s="96">
        <v>-29412158</v>
      </c>
    </row>
    <row r="643" spans="3:22" x14ac:dyDescent="0.35">
      <c r="C643" s="92" t="str">
        <f t="shared" si="9"/>
        <v>PCR</v>
      </c>
      <c r="D643" s="92"/>
      <c r="E643" s="92"/>
      <c r="F643" s="92"/>
      <c r="G643" s="92"/>
      <c r="H643" s="92" t="s">
        <v>81</v>
      </c>
      <c r="I643" s="95">
        <v>27970966.400449101</v>
      </c>
      <c r="J643" s="95">
        <v>29677225.280643798</v>
      </c>
      <c r="K643" s="95">
        <v>31122078.388946701</v>
      </c>
      <c r="L643" s="95">
        <v>30332938.601040799</v>
      </c>
      <c r="M643" s="95">
        <v>37347681.918909103</v>
      </c>
      <c r="N643" s="95">
        <v>40839698.082161002</v>
      </c>
      <c r="O643" s="95">
        <v>50274261.5518682</v>
      </c>
      <c r="P643" s="95">
        <v>56026224.954088897</v>
      </c>
      <c r="Q643" s="95">
        <v>59950958.687843099</v>
      </c>
      <c r="R643" s="95">
        <v>50159125.203594297</v>
      </c>
      <c r="S643" s="95">
        <v>39746025</v>
      </c>
      <c r="T643" s="95">
        <v>51377018.9873465</v>
      </c>
      <c r="U643" s="95">
        <v>52170536.786480501</v>
      </c>
      <c r="V643" s="96">
        <v>51835852</v>
      </c>
    </row>
    <row r="644" spans="3:22" x14ac:dyDescent="0.35">
      <c r="C644" s="92" t="str">
        <f t="shared" si="9"/>
        <v>PCR</v>
      </c>
      <c r="D644" s="92"/>
      <c r="E644" s="92"/>
      <c r="F644" s="92"/>
      <c r="G644" s="92"/>
      <c r="H644" s="92" t="s">
        <v>82</v>
      </c>
      <c r="I644" s="95">
        <v>-1058719.6011572899</v>
      </c>
      <c r="J644" s="95">
        <v>-941807.93196713598</v>
      </c>
      <c r="K644" s="95">
        <v>-701748.48349838797</v>
      </c>
      <c r="L644" s="95">
        <v>-203842.098282363</v>
      </c>
      <c r="M644" s="95">
        <v>0</v>
      </c>
      <c r="N644" s="95">
        <v>0</v>
      </c>
      <c r="O644" s="95">
        <v>0</v>
      </c>
      <c r="P644" s="95">
        <v>0</v>
      </c>
      <c r="Q644" s="95">
        <v>0</v>
      </c>
      <c r="R644" s="95">
        <v>37581.5568131174</v>
      </c>
      <c r="S644" s="95">
        <v>0</v>
      </c>
      <c r="T644" s="95">
        <v>0</v>
      </c>
      <c r="U644" s="95">
        <v>0</v>
      </c>
      <c r="V644" s="96">
        <v>0</v>
      </c>
    </row>
    <row r="645" spans="3:22" x14ac:dyDescent="0.35">
      <c r="C645" s="92" t="str">
        <f t="shared" si="9"/>
        <v>PCR</v>
      </c>
      <c r="D645" s="92"/>
      <c r="E645" s="92"/>
      <c r="F645" s="92"/>
      <c r="G645" s="92"/>
      <c r="H645" s="92" t="s">
        <v>83</v>
      </c>
      <c r="I645" s="95">
        <v>302779344.01624799</v>
      </c>
      <c r="J645" s="95">
        <v>324957552.70928299</v>
      </c>
      <c r="K645" s="95">
        <v>351384551.51263702</v>
      </c>
      <c r="L645" s="95">
        <v>371391442.31737399</v>
      </c>
      <c r="M645" s="95">
        <v>407520246.32353801</v>
      </c>
      <c r="N645" s="95">
        <v>435609327.394885</v>
      </c>
      <c r="O645" s="95">
        <v>481324048.50520003</v>
      </c>
      <c r="P645" s="95">
        <v>535696063.56770498</v>
      </c>
      <c r="Q645" s="95">
        <v>576997321.11110198</v>
      </c>
      <c r="R645" s="95">
        <v>610115422.937042</v>
      </c>
      <c r="S645" s="95">
        <v>635696515</v>
      </c>
      <c r="T645" s="95">
        <v>692102866.65590703</v>
      </c>
      <c r="U645" s="95">
        <v>704056106.57275903</v>
      </c>
      <c r="V645" s="96">
        <v>739870548</v>
      </c>
    </row>
    <row r="646" spans="3:22" x14ac:dyDescent="0.35">
      <c r="C646" s="92" t="str">
        <f t="shared" si="9"/>
        <v>PCR</v>
      </c>
      <c r="D646" s="92"/>
      <c r="E646" s="92"/>
      <c r="F646" s="92"/>
      <c r="G646" s="92" t="s">
        <v>88</v>
      </c>
      <c r="H646" s="92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6"/>
    </row>
    <row r="647" spans="3:22" x14ac:dyDescent="0.35">
      <c r="C647" s="92" t="str">
        <f t="shared" si="9"/>
        <v>PCR</v>
      </c>
      <c r="D647" s="92"/>
      <c r="E647" s="92"/>
      <c r="F647" s="92"/>
      <c r="G647" s="92"/>
      <c r="H647" s="92" t="s">
        <v>78</v>
      </c>
      <c r="I647" s="95">
        <v>70511476.298626304</v>
      </c>
      <c r="J647" s="95">
        <v>75714212.703594595</v>
      </c>
      <c r="K647" s="95">
        <v>82038276.158622801</v>
      </c>
      <c r="L647" s="95">
        <v>87226465.3932129</v>
      </c>
      <c r="M647" s="95">
        <v>94615901.152181298</v>
      </c>
      <c r="N647" s="95">
        <v>100902897.233918</v>
      </c>
      <c r="O647" s="95">
        <v>110176085.306703</v>
      </c>
      <c r="P647" s="95">
        <v>122603343.413478</v>
      </c>
      <c r="Q647" s="95">
        <v>134374786.50676599</v>
      </c>
      <c r="R647" s="95">
        <v>145326927.42348799</v>
      </c>
      <c r="S647" s="95">
        <v>156205209</v>
      </c>
      <c r="T647" s="95">
        <v>168709788.97262999</v>
      </c>
      <c r="U647" s="95">
        <v>170309082.091328</v>
      </c>
      <c r="V647" s="96">
        <v>179646523</v>
      </c>
    </row>
    <row r="648" spans="3:22" x14ac:dyDescent="0.35">
      <c r="C648" s="92" t="str">
        <f t="shared" si="9"/>
        <v>PCR</v>
      </c>
      <c r="D648" s="92"/>
      <c r="E648" s="92"/>
      <c r="F648" s="92"/>
      <c r="G648" s="92"/>
      <c r="H648" s="92" t="s">
        <v>79</v>
      </c>
      <c r="I648" s="95">
        <v>2133772.3226544401</v>
      </c>
      <c r="J648" s="95">
        <v>2982068.4576182002</v>
      </c>
      <c r="K648" s="95">
        <v>1528008.9971741</v>
      </c>
      <c r="L648" s="95">
        <v>4344823.9382495703</v>
      </c>
      <c r="M648" s="95">
        <v>1197193.9563909599</v>
      </c>
      <c r="N648" s="95">
        <v>2812832.8410404301</v>
      </c>
      <c r="O648" s="95">
        <v>3878096.4822324598</v>
      </c>
      <c r="P648" s="95">
        <v>2456980.82992943</v>
      </c>
      <c r="Q648" s="95">
        <v>2903973.7751953402</v>
      </c>
      <c r="R648" s="95">
        <v>3353698.32515743</v>
      </c>
      <c r="S648" s="95">
        <v>2348951</v>
      </c>
      <c r="T648" s="95">
        <v>1726332.7243710901</v>
      </c>
      <c r="U648" s="95">
        <v>3293269.5432024798</v>
      </c>
      <c r="V648" s="96">
        <v>3732493</v>
      </c>
    </row>
    <row r="649" spans="3:22" x14ac:dyDescent="0.35">
      <c r="C649" s="92" t="str">
        <f t="shared" si="9"/>
        <v>PCR</v>
      </c>
      <c r="D649" s="92"/>
      <c r="E649" s="92"/>
      <c r="F649" s="92"/>
      <c r="G649" s="92"/>
      <c r="H649" s="92" t="s">
        <v>80</v>
      </c>
      <c r="I649" s="95">
        <v>-3809791.2004832001</v>
      </c>
      <c r="J649" s="95">
        <v>-4002761.6616955302</v>
      </c>
      <c r="K649" s="95">
        <v>-4115239.1321419198</v>
      </c>
      <c r="L649" s="95">
        <v>-4351874.42704101</v>
      </c>
      <c r="M649" s="95">
        <v>-4456244.5580064002</v>
      </c>
      <c r="N649" s="95">
        <v>-3978248.8367159399</v>
      </c>
      <c r="O649" s="95">
        <v>-4300911.6085744696</v>
      </c>
      <c r="P649" s="95">
        <v>-4724422.3914913097</v>
      </c>
      <c r="Q649" s="95">
        <v>-5121998.2139345501</v>
      </c>
      <c r="R649" s="95">
        <v>-5565713.9554625498</v>
      </c>
      <c r="S649" s="95">
        <v>-6229546</v>
      </c>
      <c r="T649" s="95">
        <v>-6666952.1310187699</v>
      </c>
      <c r="U649" s="95">
        <v>-6980763.3149488699</v>
      </c>
      <c r="V649" s="96">
        <v>-7517731</v>
      </c>
    </row>
    <row r="650" spans="3:22" x14ac:dyDescent="0.35">
      <c r="C650" s="92" t="str">
        <f t="shared" si="9"/>
        <v>PCR</v>
      </c>
      <c r="D650" s="92"/>
      <c r="E650" s="92"/>
      <c r="F650" s="92"/>
      <c r="G650" s="92"/>
      <c r="H650" s="92" t="s">
        <v>81</v>
      </c>
      <c r="I650" s="95">
        <v>7149363.4227928501</v>
      </c>
      <c r="J650" s="95">
        <v>7585482.2416150402</v>
      </c>
      <c r="K650" s="95">
        <v>7954785.8908319399</v>
      </c>
      <c r="L650" s="95">
        <v>7753082.2008573804</v>
      </c>
      <c r="M650" s="95">
        <v>9546046.6833517309</v>
      </c>
      <c r="N650" s="95">
        <v>10438604.068460699</v>
      </c>
      <c r="O650" s="95">
        <v>12850073.2331177</v>
      </c>
      <c r="P650" s="95">
        <v>14320271.8729624</v>
      </c>
      <c r="Q650" s="95">
        <v>15323431.6279236</v>
      </c>
      <c r="R650" s="95">
        <v>12820644.446668301</v>
      </c>
      <c r="S650" s="95">
        <v>10159062</v>
      </c>
      <c r="T650" s="95">
        <v>13131937.4190221</v>
      </c>
      <c r="U650" s="95">
        <v>13334760.1262266</v>
      </c>
      <c r="V650" s="96">
        <v>13249215</v>
      </c>
    </row>
    <row r="651" spans="3:22" x14ac:dyDescent="0.35">
      <c r="C651" s="92" t="str">
        <f t="shared" si="9"/>
        <v>PCR</v>
      </c>
      <c r="D651" s="92"/>
      <c r="E651" s="92"/>
      <c r="F651" s="92"/>
      <c r="G651" s="92"/>
      <c r="H651" s="92" t="s">
        <v>82</v>
      </c>
      <c r="I651" s="95">
        <v>-270608.13999569998</v>
      </c>
      <c r="J651" s="95">
        <v>-240725.582509509</v>
      </c>
      <c r="K651" s="95">
        <v>-179366.52127411499</v>
      </c>
      <c r="L651" s="95">
        <v>-52101.926712902903</v>
      </c>
      <c r="M651" s="95">
        <v>0</v>
      </c>
      <c r="N651" s="95">
        <v>0</v>
      </c>
      <c r="O651" s="95">
        <v>0</v>
      </c>
      <c r="P651" s="95">
        <v>0</v>
      </c>
      <c r="Q651" s="95">
        <v>0</v>
      </c>
      <c r="R651" s="95">
        <v>9605.8249759650098</v>
      </c>
      <c r="S651" s="95">
        <v>0</v>
      </c>
      <c r="T651" s="95">
        <v>0</v>
      </c>
      <c r="U651" s="95">
        <v>0</v>
      </c>
      <c r="V651" s="96">
        <v>0</v>
      </c>
    </row>
    <row r="652" spans="3:22" x14ac:dyDescent="0.35">
      <c r="C652" s="92" t="str">
        <f t="shared" si="9"/>
        <v>PCR</v>
      </c>
      <c r="D652" s="92"/>
      <c r="E652" s="92"/>
      <c r="F652" s="92"/>
      <c r="G652" s="92"/>
      <c r="H652" s="92" t="s">
        <v>83</v>
      </c>
      <c r="I652" s="95">
        <v>77390231.581423402</v>
      </c>
      <c r="J652" s="95">
        <v>83058969.362700194</v>
      </c>
      <c r="K652" s="95">
        <v>89813695.528180704</v>
      </c>
      <c r="L652" s="95">
        <v>94927445.667357296</v>
      </c>
      <c r="M652" s="95">
        <v>104161947.83553299</v>
      </c>
      <c r="N652" s="95">
        <v>111341501.302378</v>
      </c>
      <c r="O652" s="95">
        <v>123026158.53982</v>
      </c>
      <c r="P652" s="95">
        <v>136923615.286441</v>
      </c>
      <c r="Q652" s="95">
        <v>147480193.69595101</v>
      </c>
      <c r="R652" s="95">
        <v>155945162.064827</v>
      </c>
      <c r="S652" s="95">
        <v>162483676</v>
      </c>
      <c r="T652" s="95">
        <v>176901106.98500401</v>
      </c>
      <c r="U652" s="95">
        <v>179956348.44580799</v>
      </c>
      <c r="V652" s="96">
        <v>189110500</v>
      </c>
    </row>
    <row r="653" spans="3:22" x14ac:dyDescent="0.35">
      <c r="C653" s="92" t="str">
        <f t="shared" si="9"/>
        <v>PCR</v>
      </c>
      <c r="D653" s="92"/>
      <c r="E653" s="92"/>
      <c r="F653" s="92"/>
      <c r="G653" s="92" t="s">
        <v>89</v>
      </c>
      <c r="H653" s="92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6"/>
    </row>
    <row r="654" spans="3:22" x14ac:dyDescent="0.35">
      <c r="C654" s="92" t="str">
        <f t="shared" si="9"/>
        <v>PCR</v>
      </c>
      <c r="D654" s="92"/>
      <c r="E654" s="92"/>
      <c r="F654" s="92"/>
      <c r="G654" s="92"/>
      <c r="H654" s="92" t="s">
        <v>78</v>
      </c>
      <c r="I654" s="95">
        <v>133108021.164101</v>
      </c>
      <c r="J654" s="95">
        <v>142929485.46830699</v>
      </c>
      <c r="K654" s="95">
        <v>154867734.62153599</v>
      </c>
      <c r="L654" s="95">
        <v>164661737.508618</v>
      </c>
      <c r="M654" s="95">
        <v>178611142.95334101</v>
      </c>
      <c r="N654" s="95">
        <v>190479418.18221599</v>
      </c>
      <c r="O654" s="95">
        <v>207984876.57062599</v>
      </c>
      <c r="P654" s="95">
        <v>231444429.850759</v>
      </c>
      <c r="Q654" s="95">
        <v>253665968.50862899</v>
      </c>
      <c r="R654" s="95">
        <v>274340869.69437498</v>
      </c>
      <c r="S654" s="95">
        <v>294876343</v>
      </c>
      <c r="T654" s="95">
        <v>318481860.54214603</v>
      </c>
      <c r="U654" s="95">
        <v>321500925.71374601</v>
      </c>
      <c r="V654" s="96">
        <v>339127677</v>
      </c>
    </row>
    <row r="655" spans="3:22" x14ac:dyDescent="0.35">
      <c r="C655" s="92" t="str">
        <f t="shared" si="9"/>
        <v>PCR</v>
      </c>
      <c r="D655" s="92"/>
      <c r="E655" s="92"/>
      <c r="F655" s="92"/>
      <c r="G655" s="92"/>
      <c r="H655" s="92" t="s">
        <v>79</v>
      </c>
      <c r="I655" s="95">
        <v>4028028.1507706102</v>
      </c>
      <c r="J655" s="95">
        <v>5629398.9603671897</v>
      </c>
      <c r="K655" s="95">
        <v>2884498.5896111499</v>
      </c>
      <c r="L655" s="95">
        <v>8201940.2668227004</v>
      </c>
      <c r="M655" s="95">
        <v>2260002.5818481799</v>
      </c>
      <c r="N655" s="95">
        <v>5309924.4688993003</v>
      </c>
      <c r="O655" s="95">
        <v>7320875.6323186299</v>
      </c>
      <c r="P655" s="95">
        <v>4638164.9268689305</v>
      </c>
      <c r="Q655" s="95">
        <v>5481975.7438014001</v>
      </c>
      <c r="R655" s="95">
        <v>6330943.1467933096</v>
      </c>
      <c r="S655" s="95">
        <v>4434231</v>
      </c>
      <c r="T655" s="95">
        <v>3258884.1543847299</v>
      </c>
      <c r="U655" s="95">
        <v>6216868.7292713299</v>
      </c>
      <c r="V655" s="96">
        <v>7046013</v>
      </c>
    </row>
    <row r="656" spans="3:22" x14ac:dyDescent="0.35">
      <c r="C656" s="92" t="str">
        <f t="shared" si="9"/>
        <v>PCR</v>
      </c>
      <c r="D656" s="92"/>
      <c r="E656" s="92"/>
      <c r="F656" s="92"/>
      <c r="G656" s="92"/>
      <c r="H656" s="92" t="s">
        <v>80</v>
      </c>
      <c r="I656" s="95">
        <v>-7191932.3543450497</v>
      </c>
      <c r="J656" s="95">
        <v>-7556212.2926392704</v>
      </c>
      <c r="K656" s="95">
        <v>-7768541.6084127203</v>
      </c>
      <c r="L656" s="95">
        <v>-8215249.8252170598</v>
      </c>
      <c r="M656" s="95">
        <v>-8412274.5129799992</v>
      </c>
      <c r="N656" s="95">
        <v>-7509938.2136176303</v>
      </c>
      <c r="O656" s="95">
        <v>-8119044.7778245304</v>
      </c>
      <c r="P656" s="95">
        <v>-8918527.14884983</v>
      </c>
      <c r="Q656" s="95">
        <v>-9669050.8049421199</v>
      </c>
      <c r="R656" s="95">
        <v>-10506675.081365099</v>
      </c>
      <c r="S656" s="95">
        <v>-11759824</v>
      </c>
      <c r="T656" s="95">
        <v>-12585537.162735401</v>
      </c>
      <c r="U656" s="95">
        <v>-13177934.144117501</v>
      </c>
      <c r="V656" s="96">
        <v>-14191595</v>
      </c>
    </row>
    <row r="657" spans="3:22" x14ac:dyDescent="0.35">
      <c r="C657" s="92" t="str">
        <f t="shared" si="9"/>
        <v>PCR</v>
      </c>
      <c r="D657" s="92"/>
      <c r="E657" s="92"/>
      <c r="F657" s="92"/>
      <c r="G657" s="92"/>
      <c r="H657" s="92" t="s">
        <v>81</v>
      </c>
      <c r="I657" s="95">
        <v>13496208.954137299</v>
      </c>
      <c r="J657" s="95">
        <v>14319492.1416853</v>
      </c>
      <c r="K657" s="95">
        <v>15016645.0100745</v>
      </c>
      <c r="L657" s="95">
        <v>14635878.921440899</v>
      </c>
      <c r="M657" s="95">
        <v>18020547.160006601</v>
      </c>
      <c r="N657" s="95">
        <v>19705472.133128598</v>
      </c>
      <c r="O657" s="95">
        <v>24257722.425638899</v>
      </c>
      <c r="P657" s="95">
        <v>27033089.528138202</v>
      </c>
      <c r="Q657" s="95">
        <v>28926804.096371599</v>
      </c>
      <c r="R657" s="95">
        <v>24202168.241622701</v>
      </c>
      <c r="S657" s="95">
        <v>19177767</v>
      </c>
      <c r="T657" s="95">
        <v>24789811.469752301</v>
      </c>
      <c r="U657" s="95">
        <v>25172689.982872501</v>
      </c>
      <c r="V657" s="96">
        <v>25011202</v>
      </c>
    </row>
    <row r="658" spans="3:22" x14ac:dyDescent="0.35">
      <c r="C658" s="92" t="str">
        <f t="shared" si="9"/>
        <v>PCR</v>
      </c>
      <c r="D658" s="92"/>
      <c r="E658" s="92"/>
      <c r="F658" s="92"/>
      <c r="G658" s="92"/>
      <c r="H658" s="92" t="s">
        <v>82</v>
      </c>
      <c r="I658" s="95">
        <v>-510840.44635763101</v>
      </c>
      <c r="J658" s="95">
        <v>-454429.65618407499</v>
      </c>
      <c r="K658" s="95">
        <v>-338599.10419080697</v>
      </c>
      <c r="L658" s="95">
        <v>-98355.398690278904</v>
      </c>
      <c r="M658" s="95">
        <v>0</v>
      </c>
      <c r="N658" s="95">
        <v>0</v>
      </c>
      <c r="O658" s="95">
        <v>0</v>
      </c>
      <c r="P658" s="95">
        <v>0</v>
      </c>
      <c r="Q658" s="95">
        <v>0</v>
      </c>
      <c r="R658" s="95">
        <v>18133.393616441899</v>
      </c>
      <c r="S658" s="95">
        <v>0</v>
      </c>
      <c r="T658" s="95">
        <v>0</v>
      </c>
      <c r="U658" s="95">
        <v>0</v>
      </c>
      <c r="V658" s="96">
        <v>0</v>
      </c>
    </row>
    <row r="659" spans="3:22" x14ac:dyDescent="0.35">
      <c r="C659" s="92" t="str">
        <f t="shared" si="9"/>
        <v>PCR</v>
      </c>
      <c r="D659" s="92"/>
      <c r="E659" s="92"/>
      <c r="F659" s="92"/>
      <c r="G659" s="92"/>
      <c r="H659" s="92" t="s">
        <v>83</v>
      </c>
      <c r="I659" s="95">
        <v>146093389.67188099</v>
      </c>
      <c r="J659" s="95">
        <v>156794547.95380801</v>
      </c>
      <c r="K659" s="95">
        <v>169545780.52742001</v>
      </c>
      <c r="L659" s="95">
        <v>179199261.031369</v>
      </c>
      <c r="M659" s="95">
        <v>196631690.11334801</v>
      </c>
      <c r="N659" s="95">
        <v>210184890.31534499</v>
      </c>
      <c r="O659" s="95">
        <v>232242598.99626499</v>
      </c>
      <c r="P659" s="95">
        <v>258477519.37889701</v>
      </c>
      <c r="Q659" s="95">
        <v>278405697.54386002</v>
      </c>
      <c r="R659" s="95">
        <v>294385439.395042</v>
      </c>
      <c r="S659" s="95">
        <v>306728517</v>
      </c>
      <c r="T659" s="95">
        <v>333945019.00354701</v>
      </c>
      <c r="U659" s="95">
        <v>339712550.28177202</v>
      </c>
      <c r="V659" s="96">
        <v>356993297</v>
      </c>
    </row>
    <row r="660" spans="3:22" x14ac:dyDescent="0.35">
      <c r="C660" s="92" t="str">
        <f t="shared" si="9"/>
        <v>PCR</v>
      </c>
      <c r="D660" s="92"/>
      <c r="E660" s="92"/>
      <c r="F660" s="92"/>
      <c r="G660" s="92" t="s">
        <v>90</v>
      </c>
      <c r="H660" s="92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6"/>
    </row>
    <row r="661" spans="3:22" x14ac:dyDescent="0.35">
      <c r="C661" s="92" t="str">
        <f t="shared" si="9"/>
        <v>PCR</v>
      </c>
      <c r="D661" s="92"/>
      <c r="E661" s="92"/>
      <c r="F661" s="92"/>
      <c r="G661" s="92"/>
      <c r="H661" s="92" t="s">
        <v>78</v>
      </c>
      <c r="I661" s="95">
        <v>87503843.671215296</v>
      </c>
      <c r="J661" s="95">
        <v>82639059.403980598</v>
      </c>
      <c r="K661" s="95">
        <v>82130396.953242198</v>
      </c>
      <c r="L661" s="95">
        <v>74870781.113335893</v>
      </c>
      <c r="M661" s="95">
        <v>72934800.936491102</v>
      </c>
      <c r="N661" s="95">
        <v>80563363.657053903</v>
      </c>
      <c r="O661" s="95">
        <v>98952845.980325297</v>
      </c>
      <c r="P661" s="95">
        <v>112830557.99553899</v>
      </c>
      <c r="Q661" s="95">
        <v>68910445.617146701</v>
      </c>
      <c r="R661" s="95">
        <v>67724177.657808304</v>
      </c>
      <c r="S661" s="95">
        <v>93503474</v>
      </c>
      <c r="T661" s="95">
        <v>103934104.057991</v>
      </c>
      <c r="U661" s="95">
        <v>100834864.49991199</v>
      </c>
      <c r="V661" s="96">
        <v>93915342</v>
      </c>
    </row>
    <row r="662" spans="3:22" x14ac:dyDescent="0.35">
      <c r="C662" s="92" t="str">
        <f t="shared" si="9"/>
        <v>PCR</v>
      </c>
      <c r="D662" s="92"/>
      <c r="E662" s="92"/>
      <c r="F662" s="92"/>
      <c r="G662" s="92"/>
      <c r="H662" s="92" t="s">
        <v>79</v>
      </c>
      <c r="I662" s="95">
        <v>2647984.2651537</v>
      </c>
      <c r="J662" s="95">
        <v>3254809.4157775901</v>
      </c>
      <c r="K662" s="95">
        <v>1529724.79874376</v>
      </c>
      <c r="L662" s="95">
        <v>3729376.8650400601</v>
      </c>
      <c r="M662" s="95">
        <v>852979.19285965699</v>
      </c>
      <c r="N662" s="95">
        <v>1811088.2619809699</v>
      </c>
      <c r="O662" s="95">
        <v>2551749.4074949701</v>
      </c>
      <c r="P662" s="95">
        <v>1457852.2215427901</v>
      </c>
      <c r="Q662" s="95">
        <v>1489223.7756161301</v>
      </c>
      <c r="R662" s="95">
        <v>1562865.63825712</v>
      </c>
      <c r="S662" s="95">
        <v>1406067</v>
      </c>
      <c r="T662" s="95">
        <v>1063511.7624538499</v>
      </c>
      <c r="U662" s="95">
        <v>1949845.4461308999</v>
      </c>
      <c r="V662" s="96">
        <v>1951267</v>
      </c>
    </row>
    <row r="663" spans="3:22" x14ac:dyDescent="0.35">
      <c r="C663" s="92" t="str">
        <f t="shared" si="9"/>
        <v>PCR</v>
      </c>
      <c r="D663" s="92"/>
      <c r="E663" s="92"/>
      <c r="F663" s="92"/>
      <c r="G663" s="92"/>
      <c r="H663" s="92" t="s">
        <v>80</v>
      </c>
      <c r="I663" s="95">
        <v>-10891000.027901599</v>
      </c>
      <c r="J663" s="95">
        <v>-11420257.5051699</v>
      </c>
      <c r="K663" s="95">
        <v>-12391941.406674201</v>
      </c>
      <c r="L663" s="95">
        <v>-14729977.3727319</v>
      </c>
      <c r="M663" s="95">
        <v>-16448368.175447799</v>
      </c>
      <c r="N663" s="95">
        <v>-12673762.912360899</v>
      </c>
      <c r="O663" s="95">
        <v>-16177417.915080801</v>
      </c>
      <c r="P663" s="95">
        <v>-19141213.867399801</v>
      </c>
      <c r="Q663" s="95">
        <v>-21878213.983610801</v>
      </c>
      <c r="R663" s="95">
        <v>-25752661.335691299</v>
      </c>
      <c r="S663" s="95">
        <v>-25475804</v>
      </c>
      <c r="T663" s="95">
        <v>-26959532.8928</v>
      </c>
      <c r="U663" s="95">
        <v>-30983062.171983998</v>
      </c>
      <c r="V663" s="96">
        <v>-35062250</v>
      </c>
    </row>
    <row r="664" spans="3:22" x14ac:dyDescent="0.35">
      <c r="C664" s="92" t="str">
        <f t="shared" si="9"/>
        <v>PCR</v>
      </c>
      <c r="D664" s="92"/>
      <c r="E664" s="92"/>
      <c r="F664" s="92"/>
      <c r="G664" s="92"/>
      <c r="H664" s="92" t="s">
        <v>81</v>
      </c>
      <c r="I664" s="95">
        <v>3378231.4955131202</v>
      </c>
      <c r="J664" s="95">
        <v>7656785.6386538697</v>
      </c>
      <c r="K664" s="95">
        <v>3602600.7680242099</v>
      </c>
      <c r="L664" s="95">
        <v>3758905.32545825</v>
      </c>
      <c r="M664" s="95">
        <v>7628562.7205627803</v>
      </c>
      <c r="N664" s="95">
        <v>18389482.323271401</v>
      </c>
      <c r="O664" s="95">
        <v>13877712.015213599</v>
      </c>
      <c r="P664" s="95">
        <v>13872658.6422715</v>
      </c>
      <c r="Q664" s="95">
        <v>20515290.946504399</v>
      </c>
      <c r="R664" s="95">
        <v>46774989.1494857</v>
      </c>
      <c r="S664" s="95">
        <v>34500367</v>
      </c>
      <c r="T664" s="95">
        <v>23349980.703905098</v>
      </c>
      <c r="U664" s="95">
        <v>22123728.955720901</v>
      </c>
      <c r="V664" s="96">
        <v>27817245</v>
      </c>
    </row>
    <row r="665" spans="3:22" x14ac:dyDescent="0.35">
      <c r="C665" s="92" t="str">
        <f t="shared" si="9"/>
        <v>PCR</v>
      </c>
      <c r="D665" s="92"/>
      <c r="E665" s="92"/>
      <c r="F665" s="92"/>
      <c r="G665" s="92"/>
      <c r="H665" s="92" t="s">
        <v>82</v>
      </c>
      <c r="I665" s="95">
        <v>0</v>
      </c>
      <c r="J665" s="95">
        <v>0</v>
      </c>
      <c r="K665" s="95">
        <v>0</v>
      </c>
      <c r="L665" s="95">
        <v>0</v>
      </c>
      <c r="M665" s="95">
        <v>0</v>
      </c>
      <c r="N665" s="95">
        <v>0</v>
      </c>
      <c r="O665" s="95">
        <v>0</v>
      </c>
      <c r="P665" s="95">
        <v>0</v>
      </c>
      <c r="Q665" s="95">
        <v>0</v>
      </c>
      <c r="R665" s="95">
        <v>2890335.0642460198</v>
      </c>
      <c r="S665" s="95">
        <v>0</v>
      </c>
      <c r="T665" s="95">
        <v>0</v>
      </c>
      <c r="U665" s="95">
        <v>0</v>
      </c>
      <c r="V665" s="96">
        <v>0</v>
      </c>
    </row>
    <row r="666" spans="3:22" x14ac:dyDescent="0.35">
      <c r="C666" s="92" t="str">
        <f t="shared" si="9"/>
        <v>PCR</v>
      </c>
      <c r="D666" s="92"/>
      <c r="E666" s="92"/>
      <c r="F666" s="92"/>
      <c r="G666" s="92"/>
      <c r="H666" s="92" t="s">
        <v>83</v>
      </c>
      <c r="I666" s="95">
        <v>90882075.166728407</v>
      </c>
      <c r="J666" s="95">
        <v>90295845.042634502</v>
      </c>
      <c r="K666" s="95">
        <v>85732997.721266404</v>
      </c>
      <c r="L666" s="95">
        <v>78629686.438794196</v>
      </c>
      <c r="M666" s="95">
        <v>80563363.657053903</v>
      </c>
      <c r="N666" s="95">
        <v>98952845.980325297</v>
      </c>
      <c r="O666" s="95">
        <v>112830557.99553899</v>
      </c>
      <c r="P666" s="95">
        <v>126703216.63781001</v>
      </c>
      <c r="Q666" s="95">
        <v>69036746.3556564</v>
      </c>
      <c r="R666" s="95">
        <v>93199706.174105793</v>
      </c>
      <c r="S666" s="95">
        <v>103934104</v>
      </c>
      <c r="T666" s="95">
        <v>101388063.63155</v>
      </c>
      <c r="U666" s="95">
        <v>93925376.729779899</v>
      </c>
      <c r="V666" s="96">
        <v>88621604</v>
      </c>
    </row>
    <row r="667" spans="3:22" x14ac:dyDescent="0.35">
      <c r="C667" s="92" t="str">
        <f t="shared" si="9"/>
        <v>PCR</v>
      </c>
      <c r="D667" s="92"/>
      <c r="E667" s="92"/>
      <c r="F667" s="92"/>
      <c r="G667" s="92" t="s">
        <v>91</v>
      </c>
      <c r="H667" s="92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6"/>
    </row>
    <row r="668" spans="3:22" x14ac:dyDescent="0.35">
      <c r="C668" s="92" t="str">
        <f t="shared" si="9"/>
        <v>PCR</v>
      </c>
      <c r="D668" s="92"/>
      <c r="E668" s="92"/>
      <c r="F668" s="92"/>
      <c r="G668" s="92"/>
      <c r="H668" s="92" t="s">
        <v>78</v>
      </c>
      <c r="I668" s="95">
        <v>61905981.025984198</v>
      </c>
      <c r="J668" s="95">
        <v>83227977.922621801</v>
      </c>
      <c r="K668" s="95">
        <v>93308122.858537093</v>
      </c>
      <c r="L668" s="95">
        <v>104146734.934194</v>
      </c>
      <c r="M668" s="95">
        <v>137037868.04231301</v>
      </c>
      <c r="N668" s="95">
        <v>155857140.69582</v>
      </c>
      <c r="O668" s="95">
        <v>179980827.035191</v>
      </c>
      <c r="P668" s="95">
        <v>190034595.19884399</v>
      </c>
      <c r="Q668" s="95">
        <v>154464149.69453701</v>
      </c>
      <c r="R668" s="95">
        <v>165380607.544117</v>
      </c>
      <c r="S668" s="95">
        <v>169864298</v>
      </c>
      <c r="T668" s="95">
        <v>208640046.852763</v>
      </c>
      <c r="U668" s="95">
        <v>254595242.55088401</v>
      </c>
      <c r="V668" s="96">
        <v>307108636</v>
      </c>
    </row>
    <row r="669" spans="3:22" x14ac:dyDescent="0.35">
      <c r="C669" s="92" t="str">
        <f t="shared" si="9"/>
        <v>PCR</v>
      </c>
      <c r="D669" s="92"/>
      <c r="E669" s="92"/>
      <c r="F669" s="92"/>
      <c r="G669" s="92"/>
      <c r="H669" s="92" t="s">
        <v>79</v>
      </c>
      <c r="I669" s="95">
        <v>1873358.4354493101</v>
      </c>
      <c r="J669" s="95">
        <v>3278004.4709176701</v>
      </c>
      <c r="K669" s="95">
        <v>1737916.22536775</v>
      </c>
      <c r="L669" s="95">
        <v>5187636.8598999297</v>
      </c>
      <c r="M669" s="95">
        <v>1440617.5141074499</v>
      </c>
      <c r="N669" s="95">
        <v>4102925.1805389598</v>
      </c>
      <c r="O669" s="95">
        <v>5613571.2287200298</v>
      </c>
      <c r="P669" s="95">
        <v>3153484.3304890702</v>
      </c>
      <c r="Q669" s="95">
        <v>3338125.0425145598</v>
      </c>
      <c r="R669" s="95">
        <v>3816475.5587104098</v>
      </c>
      <c r="S669" s="95">
        <v>2554350</v>
      </c>
      <c r="T669" s="95">
        <v>2134921.4096561698</v>
      </c>
      <c r="U669" s="95">
        <v>4923112.4250170998</v>
      </c>
      <c r="V669" s="96">
        <v>6380758</v>
      </c>
    </row>
    <row r="670" spans="3:22" x14ac:dyDescent="0.35">
      <c r="C670" s="92" t="str">
        <f t="shared" si="9"/>
        <v>PCR</v>
      </c>
      <c r="D670" s="92"/>
      <c r="E670" s="92"/>
      <c r="F670" s="92"/>
      <c r="G670" s="92"/>
      <c r="H670" s="92" t="s">
        <v>80</v>
      </c>
      <c r="I670" s="95">
        <v>-6460238.2124078302</v>
      </c>
      <c r="J670" s="95">
        <v>-7208530.15464947</v>
      </c>
      <c r="K670" s="95">
        <v>-7925314.7137356298</v>
      </c>
      <c r="L670" s="95">
        <v>-9092729.4893772509</v>
      </c>
      <c r="M670" s="95">
        <v>-10116229.393147601</v>
      </c>
      <c r="N670" s="95">
        <v>-15927501.986332299</v>
      </c>
      <c r="O670" s="95">
        <v>-17789109.651326001</v>
      </c>
      <c r="P670" s="95">
        <v>-19138411.176439699</v>
      </c>
      <c r="Q670" s="95">
        <v>-20441663.404961299</v>
      </c>
      <c r="R670" s="95">
        <v>-22987285.3996871</v>
      </c>
      <c r="S670" s="95">
        <v>-24782622</v>
      </c>
      <c r="T670" s="95">
        <v>-27173013.2624183</v>
      </c>
      <c r="U670" s="95">
        <v>-29619854.806339499</v>
      </c>
      <c r="V670" s="96">
        <v>-38269399</v>
      </c>
    </row>
    <row r="671" spans="3:22" x14ac:dyDescent="0.35">
      <c r="C671" s="92" t="str">
        <f t="shared" si="9"/>
        <v>PCR</v>
      </c>
      <c r="D671" s="92"/>
      <c r="E671" s="92"/>
      <c r="F671" s="92"/>
      <c r="G671" s="92"/>
      <c r="H671" s="92" t="s">
        <v>81</v>
      </c>
      <c r="I671" s="95">
        <v>25908876.6735962</v>
      </c>
      <c r="J671" s="95">
        <v>14010670.619647101</v>
      </c>
      <c r="K671" s="95">
        <v>17026010.564024299</v>
      </c>
      <c r="L671" s="95">
        <v>13978761.4212927</v>
      </c>
      <c r="M671" s="95">
        <v>22932648.053506799</v>
      </c>
      <c r="N671" s="95">
        <v>26883618.5993715</v>
      </c>
      <c r="O671" s="95">
        <v>11914222.5036528</v>
      </c>
      <c r="P671" s="95">
        <v>14513796.262939399</v>
      </c>
      <c r="Q671" s="95">
        <v>33293057.566071</v>
      </c>
      <c r="R671" s="95">
        <v>35329316.703898303</v>
      </c>
      <c r="S671" s="95">
        <v>39296198</v>
      </c>
      <c r="T671" s="95">
        <v>73295298.370816603</v>
      </c>
      <c r="U671" s="95">
        <v>70504545.709388196</v>
      </c>
      <c r="V671" s="96">
        <v>77535046</v>
      </c>
    </row>
    <row r="672" spans="3:22" x14ac:dyDescent="0.35">
      <c r="C672" s="92" t="str">
        <f t="shared" si="9"/>
        <v>PCR</v>
      </c>
      <c r="D672" s="92"/>
      <c r="E672" s="92"/>
      <c r="F672" s="92"/>
      <c r="G672" s="92"/>
      <c r="H672" s="92" t="s">
        <v>82</v>
      </c>
      <c r="I672" s="95">
        <v>0</v>
      </c>
      <c r="J672" s="95">
        <v>0</v>
      </c>
      <c r="K672" s="95">
        <v>0</v>
      </c>
      <c r="L672" s="95">
        <v>0</v>
      </c>
      <c r="M672" s="95">
        <v>-4113375.4</v>
      </c>
      <c r="N672" s="95">
        <v>-2759932.26</v>
      </c>
      <c r="O672" s="95">
        <v>-1860454.34</v>
      </c>
      <c r="P672" s="95">
        <v>-1447230.7</v>
      </c>
      <c r="Q672" s="95">
        <v>-1474104.71</v>
      </c>
      <c r="R672" s="95">
        <v>-10687000.3725182</v>
      </c>
      <c r="S672" s="95">
        <v>-1735691</v>
      </c>
      <c r="T672" s="95">
        <v>-2638180.7824357101</v>
      </c>
      <c r="U672" s="95">
        <v>0</v>
      </c>
      <c r="V672" s="96">
        <v>-1764612</v>
      </c>
    </row>
    <row r="673" spans="3:22" x14ac:dyDescent="0.35">
      <c r="C673" s="92" t="str">
        <f t="shared" si="9"/>
        <v>PCR</v>
      </c>
      <c r="D673" s="92"/>
      <c r="E673" s="92"/>
      <c r="F673" s="92"/>
      <c r="G673" s="92"/>
      <c r="H673" s="92" t="s">
        <v>83</v>
      </c>
      <c r="I673" s="95">
        <v>87814857.699580297</v>
      </c>
      <c r="J673" s="95">
        <v>97238648.542268902</v>
      </c>
      <c r="K673" s="95">
        <v>110334133.422561</v>
      </c>
      <c r="L673" s="95">
        <v>118125496.35548601</v>
      </c>
      <c r="M673" s="95">
        <v>155857140.69582</v>
      </c>
      <c r="N673" s="95">
        <v>179980827.035191</v>
      </c>
      <c r="O673" s="95">
        <v>190034595.19884399</v>
      </c>
      <c r="P673" s="95">
        <v>203101160.761783</v>
      </c>
      <c r="Q673" s="95">
        <v>169179564.188162</v>
      </c>
      <c r="R673" s="95">
        <v>170852114.03452</v>
      </c>
      <c r="S673" s="95">
        <v>185196533</v>
      </c>
      <c r="T673" s="95">
        <v>254259072.58838201</v>
      </c>
      <c r="U673" s="95">
        <v>300403045.87895</v>
      </c>
      <c r="V673" s="96">
        <v>350990429</v>
      </c>
    </row>
    <row r="674" spans="3:22" x14ac:dyDescent="0.35">
      <c r="C674" s="92" t="s">
        <v>66</v>
      </c>
      <c r="D674" s="92"/>
      <c r="E674" s="92"/>
      <c r="F674" s="92"/>
      <c r="G674" s="92"/>
      <c r="H674" s="92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6"/>
    </row>
    <row r="675" spans="3:22" x14ac:dyDescent="0.35">
      <c r="C675" s="92" t="str">
        <f>C674</f>
        <v>SAP</v>
      </c>
      <c r="D675" s="92" t="s">
        <v>74</v>
      </c>
      <c r="E675" s="92"/>
      <c r="F675" s="92"/>
      <c r="G675" s="92"/>
      <c r="H675" s="92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6"/>
    </row>
    <row r="676" spans="3:22" x14ac:dyDescent="0.35">
      <c r="C676" s="92" t="str">
        <f t="shared" ref="C676:C739" si="10">C675</f>
        <v>SAP</v>
      </c>
      <c r="D676" s="92"/>
      <c r="E676" s="92" t="s">
        <v>75</v>
      </c>
      <c r="F676" s="92"/>
      <c r="G676" s="92"/>
      <c r="H676" s="92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6"/>
    </row>
    <row r="677" spans="3:22" x14ac:dyDescent="0.35">
      <c r="C677" s="92" t="str">
        <f t="shared" si="10"/>
        <v>SAP</v>
      </c>
      <c r="D677" s="92"/>
      <c r="E677" s="92"/>
      <c r="F677" s="92" t="s">
        <v>76</v>
      </c>
      <c r="G677" s="92"/>
      <c r="H677" s="92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6"/>
    </row>
    <row r="678" spans="3:22" x14ac:dyDescent="0.35">
      <c r="C678" s="92" t="str">
        <f t="shared" si="10"/>
        <v>SAP</v>
      </c>
      <c r="D678" s="92"/>
      <c r="E678" s="92"/>
      <c r="F678" s="92"/>
      <c r="G678" s="92" t="s">
        <v>77</v>
      </c>
      <c r="H678" s="92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6"/>
    </row>
    <row r="679" spans="3:22" x14ac:dyDescent="0.35">
      <c r="C679" s="92" t="str">
        <f t="shared" si="10"/>
        <v>SAP</v>
      </c>
      <c r="D679" s="92"/>
      <c r="E679" s="92"/>
      <c r="F679" s="92"/>
      <c r="G679" s="92"/>
      <c r="H679" s="92" t="s">
        <v>78</v>
      </c>
      <c r="I679" s="95">
        <v>523135277.01085401</v>
      </c>
      <c r="J679" s="95">
        <v>525653908.78396797</v>
      </c>
      <c r="K679" s="95">
        <v>523753314.50121897</v>
      </c>
      <c r="L679" s="95">
        <v>527163089.41619998</v>
      </c>
      <c r="M679" s="95">
        <v>521459489.507061</v>
      </c>
      <c r="N679" s="95">
        <v>518995407.12177002</v>
      </c>
      <c r="O679" s="95">
        <v>530949756.469621</v>
      </c>
      <c r="P679" s="95">
        <v>536528173.69923401</v>
      </c>
      <c r="Q679" s="95">
        <v>549953961.60939002</v>
      </c>
      <c r="R679" s="95">
        <v>543342703.12237597</v>
      </c>
      <c r="S679" s="95">
        <v>537773025.62776399</v>
      </c>
      <c r="T679" s="95">
        <v>390841866.32422602</v>
      </c>
      <c r="U679" s="95">
        <v>432227686.31</v>
      </c>
      <c r="V679" s="96">
        <v>442563831.25999999</v>
      </c>
    </row>
    <row r="680" spans="3:22" x14ac:dyDescent="0.35">
      <c r="C680" s="92" t="str">
        <f t="shared" si="10"/>
        <v>SAP</v>
      </c>
      <c r="D680" s="92"/>
      <c r="E680" s="92"/>
      <c r="F680" s="92"/>
      <c r="G680" s="92"/>
      <c r="H680" s="92" t="s">
        <v>79</v>
      </c>
      <c r="I680" s="95">
        <v>15586820.1141463</v>
      </c>
      <c r="J680" s="95">
        <v>12830325.5301475</v>
      </c>
      <c r="K680" s="95">
        <v>22205110.880690198</v>
      </c>
      <c r="L680" s="95">
        <v>13020928.308580101</v>
      </c>
      <c r="M680" s="95">
        <v>15070179.246754101</v>
      </c>
      <c r="N680" s="95">
        <v>17282547.057154998</v>
      </c>
      <c r="O680" s="95">
        <v>8389006.1522200108</v>
      </c>
      <c r="P680" s="95">
        <v>13405710.800560299</v>
      </c>
      <c r="Q680" s="95">
        <v>16022049.6938399</v>
      </c>
      <c r="R680" s="95">
        <v>7154815.0498616099</v>
      </c>
      <c r="S680" s="95">
        <v>9080595.1794557609</v>
      </c>
      <c r="T680" s="95">
        <v>5768883.6357819401</v>
      </c>
      <c r="U680" s="95">
        <v>8251619.4699999997</v>
      </c>
      <c r="V680" s="96">
        <v>7895875.6699999999</v>
      </c>
    </row>
    <row r="681" spans="3:22" x14ac:dyDescent="0.35">
      <c r="C681" s="92" t="str">
        <f t="shared" si="10"/>
        <v>SAP</v>
      </c>
      <c r="D681" s="92"/>
      <c r="E681" s="92"/>
      <c r="F681" s="92"/>
      <c r="G681" s="92"/>
      <c r="H681" s="92" t="s">
        <v>80</v>
      </c>
      <c r="I681" s="95">
        <v>-24127873.371474799</v>
      </c>
      <c r="J681" s="95">
        <v>-24921875.401069898</v>
      </c>
      <c r="K681" s="95">
        <v>-25571103.227591801</v>
      </c>
      <c r="L681" s="95">
        <v>-26749516.379586801</v>
      </c>
      <c r="M681" s="95">
        <v>-27392212.563327398</v>
      </c>
      <c r="N681" s="95">
        <v>-28772140.033195399</v>
      </c>
      <c r="O681" s="95">
        <v>-29558830.329126999</v>
      </c>
      <c r="P681" s="95">
        <v>-30623157.682762001</v>
      </c>
      <c r="Q681" s="95">
        <v>-31572944.7032336</v>
      </c>
      <c r="R681" s="95">
        <v>-32420290.5482818</v>
      </c>
      <c r="S681" s="95">
        <v>-32906168.349068999</v>
      </c>
      <c r="T681" s="95">
        <v>-33067112.283617102</v>
      </c>
      <c r="U681" s="95">
        <v>-37001059.409999996</v>
      </c>
      <c r="V681" s="96">
        <v>-39767821.390000001</v>
      </c>
    </row>
    <row r="682" spans="3:22" x14ac:dyDescent="0.35">
      <c r="C682" s="92" t="str">
        <f t="shared" si="10"/>
        <v>SAP</v>
      </c>
      <c r="D682" s="92"/>
      <c r="E682" s="92"/>
      <c r="F682" s="92"/>
      <c r="G682" s="92"/>
      <c r="H682" s="92" t="s">
        <v>81</v>
      </c>
      <c r="I682" s="95">
        <v>11059685.0304425</v>
      </c>
      <c r="J682" s="95">
        <v>10190955.588173499</v>
      </c>
      <c r="K682" s="95">
        <v>6775767.2618831601</v>
      </c>
      <c r="L682" s="95">
        <v>8024988.1618676204</v>
      </c>
      <c r="M682" s="95">
        <v>9857950.9312823899</v>
      </c>
      <c r="N682" s="95">
        <v>23443942.323890999</v>
      </c>
      <c r="O682" s="95">
        <v>26748241.4065198</v>
      </c>
      <c r="P682" s="95">
        <v>30643234.792358499</v>
      </c>
      <c r="Q682" s="95">
        <v>8939636.5223787297</v>
      </c>
      <c r="R682" s="95">
        <v>19695798.003808498</v>
      </c>
      <c r="S682" s="95">
        <v>-123105586.13392501</v>
      </c>
      <c r="T682" s="95">
        <v>68684048.637234107</v>
      </c>
      <c r="U682" s="95">
        <v>39085584.899999999</v>
      </c>
      <c r="V682" s="96">
        <v>67638184.120000005</v>
      </c>
    </row>
    <row r="683" spans="3:22" x14ac:dyDescent="0.35">
      <c r="C683" s="92" t="str">
        <f t="shared" si="10"/>
        <v>SAP</v>
      </c>
      <c r="D683" s="92"/>
      <c r="E683" s="92"/>
      <c r="F683" s="92"/>
      <c r="G683" s="92"/>
      <c r="H683" s="92" t="s">
        <v>82</v>
      </c>
      <c r="I683" s="95">
        <v>0</v>
      </c>
      <c r="J683" s="95">
        <v>0</v>
      </c>
      <c r="K683" s="95">
        <v>0</v>
      </c>
      <c r="L683" s="95">
        <v>0</v>
      </c>
      <c r="M683" s="95">
        <v>0</v>
      </c>
      <c r="N683" s="95">
        <v>0</v>
      </c>
      <c r="O683" s="95">
        <v>0</v>
      </c>
      <c r="P683" s="95">
        <v>0</v>
      </c>
      <c r="Q683" s="95">
        <v>0</v>
      </c>
      <c r="R683" s="95">
        <v>0</v>
      </c>
      <c r="S683" s="95">
        <v>0</v>
      </c>
      <c r="T683" s="95">
        <v>0</v>
      </c>
      <c r="U683" s="95">
        <v>0</v>
      </c>
      <c r="V683" s="96">
        <v>0</v>
      </c>
    </row>
    <row r="684" spans="3:22" x14ac:dyDescent="0.35">
      <c r="C684" s="92" t="str">
        <f t="shared" si="10"/>
        <v>SAP</v>
      </c>
      <c r="D684" s="92"/>
      <c r="E684" s="92"/>
      <c r="F684" s="92"/>
      <c r="G684" s="92"/>
      <c r="H684" s="92" t="s">
        <v>83</v>
      </c>
      <c r="I684" s="95">
        <v>525653908.78396797</v>
      </c>
      <c r="J684" s="95">
        <v>523753314.50121897</v>
      </c>
      <c r="K684" s="95">
        <v>527163089.41619998</v>
      </c>
      <c r="L684" s="95">
        <v>521459489.507061</v>
      </c>
      <c r="M684" s="95">
        <v>518995407.12177002</v>
      </c>
      <c r="N684" s="95">
        <v>530949756.469621</v>
      </c>
      <c r="O684" s="95">
        <v>536528173.69923401</v>
      </c>
      <c r="P684" s="95">
        <v>549953961.60939002</v>
      </c>
      <c r="Q684" s="95">
        <v>543342703.12237597</v>
      </c>
      <c r="R684" s="95">
        <v>537773025.62776399</v>
      </c>
      <c r="S684" s="95">
        <v>390841866.32422602</v>
      </c>
      <c r="T684" s="95">
        <v>432227686.31362498</v>
      </c>
      <c r="U684" s="95">
        <v>442563831.26999998</v>
      </c>
      <c r="V684" s="96">
        <v>478330069.66000003</v>
      </c>
    </row>
    <row r="685" spans="3:22" x14ac:dyDescent="0.35">
      <c r="C685" s="92" t="str">
        <f t="shared" si="10"/>
        <v>SAP</v>
      </c>
      <c r="D685" s="92"/>
      <c r="E685" s="92"/>
      <c r="F685" s="92"/>
      <c r="G685" s="92" t="s">
        <v>84</v>
      </c>
      <c r="H685" s="92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6"/>
    </row>
    <row r="686" spans="3:22" x14ac:dyDescent="0.35">
      <c r="C686" s="92" t="str">
        <f t="shared" si="10"/>
        <v>SAP</v>
      </c>
      <c r="D686" s="92"/>
      <c r="E686" s="92"/>
      <c r="F686" s="92"/>
      <c r="G686" s="92"/>
      <c r="H686" s="92" t="s">
        <v>78</v>
      </c>
      <c r="I686" s="95">
        <v>91726651.994204998</v>
      </c>
      <c r="J686" s="95">
        <v>95430924.305787593</v>
      </c>
      <c r="K686" s="95">
        <v>98639311.228327796</v>
      </c>
      <c r="L686" s="95">
        <v>103277637.66407099</v>
      </c>
      <c r="M686" s="95">
        <v>108785129.274718</v>
      </c>
      <c r="N686" s="95">
        <v>118207529.74662299</v>
      </c>
      <c r="O686" s="95">
        <v>127958727.027766</v>
      </c>
      <c r="P686" s="95">
        <v>132484084.418147</v>
      </c>
      <c r="Q686" s="95">
        <v>139287712.31240299</v>
      </c>
      <c r="R686" s="95">
        <v>142966956.7299</v>
      </c>
      <c r="S686" s="95">
        <v>145708010.516785</v>
      </c>
      <c r="T686" s="95">
        <v>151809545.14555201</v>
      </c>
      <c r="U686" s="95">
        <v>152066783.84999999</v>
      </c>
      <c r="V686" s="96">
        <v>152919163.47999999</v>
      </c>
    </row>
    <row r="687" spans="3:22" x14ac:dyDescent="0.35">
      <c r="C687" s="92" t="str">
        <f t="shared" si="10"/>
        <v>SAP</v>
      </c>
      <c r="D687" s="92"/>
      <c r="E687" s="92"/>
      <c r="F687" s="92"/>
      <c r="G687" s="92"/>
      <c r="H687" s="92" t="s">
        <v>79</v>
      </c>
      <c r="I687" s="95">
        <v>2736171.6993290801</v>
      </c>
      <c r="J687" s="95">
        <v>2324641.4866188401</v>
      </c>
      <c r="K687" s="95">
        <v>4183876.79157861</v>
      </c>
      <c r="L687" s="95">
        <v>2550957.6503025698</v>
      </c>
      <c r="M687" s="95">
        <v>3143890.2360393498</v>
      </c>
      <c r="N687" s="95">
        <v>3936310.7405625298</v>
      </c>
      <c r="O687" s="95">
        <v>2021747.8870387</v>
      </c>
      <c r="P687" s="95">
        <v>3315222.1807961799</v>
      </c>
      <c r="Q687" s="95">
        <v>4072533.3637978998</v>
      </c>
      <c r="R687" s="95">
        <v>1894855.1160071499</v>
      </c>
      <c r="S687" s="95">
        <v>2460360.4027224798</v>
      </c>
      <c r="T687" s="95">
        <v>2240731.2936612698</v>
      </c>
      <c r="U687" s="95">
        <v>2903093.15</v>
      </c>
      <c r="V687" s="96">
        <v>2667387.16</v>
      </c>
    </row>
    <row r="688" spans="3:22" x14ac:dyDescent="0.35">
      <c r="C688" s="92" t="str">
        <f t="shared" si="10"/>
        <v>SAP</v>
      </c>
      <c r="D688" s="92"/>
      <c r="E688" s="92"/>
      <c r="F688" s="92"/>
      <c r="G688" s="92"/>
      <c r="H688" s="92" t="s">
        <v>80</v>
      </c>
      <c r="I688" s="95">
        <v>-3789726.1776970602</v>
      </c>
      <c r="J688" s="95">
        <v>-3983490.8682953799</v>
      </c>
      <c r="K688" s="95">
        <v>-4156270.6713938499</v>
      </c>
      <c r="L688" s="95">
        <v>-4431163.2210807297</v>
      </c>
      <c r="M688" s="95">
        <v>-4680197.9008942395</v>
      </c>
      <c r="N688" s="95">
        <v>-5140227.1755963601</v>
      </c>
      <c r="O688" s="95">
        <v>-5431248.1278819302</v>
      </c>
      <c r="P688" s="95">
        <v>-5713029.0724384896</v>
      </c>
      <c r="Q688" s="95">
        <v>-5969616.5431098295</v>
      </c>
      <c r="R688" s="95">
        <v>-6233941.0659353901</v>
      </c>
      <c r="S688" s="95">
        <v>-2945221.03</v>
      </c>
      <c r="T688" s="95">
        <v>-3163206.4</v>
      </c>
      <c r="U688" s="95">
        <v>-3413136.98</v>
      </c>
      <c r="V688" s="96">
        <v>-3525451.76</v>
      </c>
    </row>
    <row r="689" spans="3:22" x14ac:dyDescent="0.35">
      <c r="C689" s="92" t="str">
        <f t="shared" si="10"/>
        <v>SAP</v>
      </c>
      <c r="D689" s="92"/>
      <c r="E689" s="92"/>
      <c r="F689" s="92"/>
      <c r="G689" s="92"/>
      <c r="H689" s="92" t="s">
        <v>81</v>
      </c>
      <c r="I689" s="95">
        <v>4757826.7899505496</v>
      </c>
      <c r="J689" s="95">
        <v>4867236.3042167602</v>
      </c>
      <c r="K689" s="95">
        <v>4610720.3155589197</v>
      </c>
      <c r="L689" s="95">
        <v>7387697.18142475</v>
      </c>
      <c r="M689" s="95">
        <v>10958708.1367593</v>
      </c>
      <c r="N689" s="95">
        <v>10955113.7161768</v>
      </c>
      <c r="O689" s="95">
        <v>7934857.6312247701</v>
      </c>
      <c r="P689" s="95">
        <v>9201434.7858979199</v>
      </c>
      <c r="Q689" s="95">
        <v>5576327.5968091004</v>
      </c>
      <c r="R689" s="95">
        <v>7080139.7368136002</v>
      </c>
      <c r="S689" s="95">
        <v>6586395.2560444502</v>
      </c>
      <c r="T689" s="95">
        <v>1179713.81</v>
      </c>
      <c r="U689" s="95">
        <v>1362423.46</v>
      </c>
      <c r="V689" s="96">
        <v>24674060.460000001</v>
      </c>
    </row>
    <row r="690" spans="3:22" x14ac:dyDescent="0.35">
      <c r="C690" s="92" t="str">
        <f t="shared" si="10"/>
        <v>SAP</v>
      </c>
      <c r="D690" s="92"/>
      <c r="E690" s="92"/>
      <c r="F690" s="92"/>
      <c r="G690" s="92"/>
      <c r="H690" s="92" t="s">
        <v>82</v>
      </c>
      <c r="I690" s="95">
        <v>0</v>
      </c>
      <c r="J690" s="95">
        <v>0</v>
      </c>
      <c r="K690" s="95">
        <v>0</v>
      </c>
      <c r="L690" s="95">
        <v>0</v>
      </c>
      <c r="M690" s="95">
        <v>0</v>
      </c>
      <c r="N690" s="95">
        <v>0</v>
      </c>
      <c r="O690" s="95">
        <v>0</v>
      </c>
      <c r="P690" s="95">
        <v>0</v>
      </c>
      <c r="Q690" s="95">
        <v>0</v>
      </c>
      <c r="R690" s="95">
        <v>0</v>
      </c>
      <c r="S690" s="95">
        <v>0</v>
      </c>
      <c r="T690" s="95">
        <v>0</v>
      </c>
      <c r="U690" s="95">
        <v>0</v>
      </c>
      <c r="V690" s="96">
        <v>0</v>
      </c>
    </row>
    <row r="691" spans="3:22" x14ac:dyDescent="0.35">
      <c r="C691" s="92" t="str">
        <f t="shared" si="10"/>
        <v>SAP</v>
      </c>
      <c r="D691" s="92"/>
      <c r="E691" s="92"/>
      <c r="F691" s="92"/>
      <c r="G691" s="92"/>
      <c r="H691" s="92" t="s">
        <v>83</v>
      </c>
      <c r="I691" s="95">
        <v>95430924.305787593</v>
      </c>
      <c r="J691" s="95">
        <v>98639311.228327796</v>
      </c>
      <c r="K691" s="95">
        <v>103277637.66407099</v>
      </c>
      <c r="L691" s="95">
        <v>108785129.274718</v>
      </c>
      <c r="M691" s="95">
        <v>118207529.74662299</v>
      </c>
      <c r="N691" s="95">
        <v>127958727.027766</v>
      </c>
      <c r="O691" s="95">
        <v>132484084.418147</v>
      </c>
      <c r="P691" s="95">
        <v>139287712.31240299</v>
      </c>
      <c r="Q691" s="95">
        <v>142966956.7299</v>
      </c>
      <c r="R691" s="95">
        <v>145708010.516785</v>
      </c>
      <c r="S691" s="95">
        <v>151809545.14555201</v>
      </c>
      <c r="T691" s="95">
        <v>152066783.849213</v>
      </c>
      <c r="U691" s="95">
        <v>152919163.47999999</v>
      </c>
      <c r="V691" s="96">
        <v>176735159.34</v>
      </c>
    </row>
    <row r="692" spans="3:22" x14ac:dyDescent="0.35">
      <c r="C692" s="92" t="str">
        <f t="shared" si="10"/>
        <v>SAP</v>
      </c>
      <c r="D692" s="92"/>
      <c r="E692" s="92"/>
      <c r="F692" s="92"/>
      <c r="G692" s="92" t="s">
        <v>85</v>
      </c>
      <c r="H692" s="92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6"/>
    </row>
    <row r="693" spans="3:22" x14ac:dyDescent="0.35">
      <c r="C693" s="92" t="str">
        <f t="shared" si="10"/>
        <v>SAP</v>
      </c>
      <c r="D693" s="92"/>
      <c r="E693" s="92"/>
      <c r="F693" s="92"/>
      <c r="G693" s="92"/>
      <c r="H693" s="92" t="s">
        <v>78</v>
      </c>
      <c r="I693" s="95">
        <v>0</v>
      </c>
      <c r="J693" s="95">
        <v>0</v>
      </c>
      <c r="K693" s="95">
        <v>0</v>
      </c>
      <c r="L693" s="95">
        <v>0</v>
      </c>
      <c r="M693" s="95">
        <v>0</v>
      </c>
      <c r="N693" s="95">
        <v>803328.94858892402</v>
      </c>
      <c r="O693" s="95">
        <v>1087489.5350452501</v>
      </c>
      <c r="P693" s="95">
        <v>3061196.6173490002</v>
      </c>
      <c r="Q693" s="95">
        <v>4128583.47129214</v>
      </c>
      <c r="R693" s="95">
        <v>4946005.1557346303</v>
      </c>
      <c r="S693" s="95">
        <v>6047418.3917713901</v>
      </c>
      <c r="T693" s="95">
        <v>6725577.2190872002</v>
      </c>
      <c r="U693" s="95">
        <v>7175246.5999999996</v>
      </c>
      <c r="V693" s="96">
        <v>7878538.5899999999</v>
      </c>
    </row>
    <row r="694" spans="3:22" x14ac:dyDescent="0.35">
      <c r="C694" s="92" t="str">
        <f t="shared" si="10"/>
        <v>SAP</v>
      </c>
      <c r="D694" s="92"/>
      <c r="E694" s="92"/>
      <c r="F694" s="92"/>
      <c r="G694" s="92"/>
      <c r="H694" s="92" t="s">
        <v>79</v>
      </c>
      <c r="I694" s="95">
        <v>0</v>
      </c>
      <c r="J694" s="95">
        <v>0</v>
      </c>
      <c r="K694" s="95">
        <v>0</v>
      </c>
      <c r="L694" s="95">
        <v>0</v>
      </c>
      <c r="M694" s="95">
        <v>0</v>
      </c>
      <c r="N694" s="95">
        <v>26750.8539880112</v>
      </c>
      <c r="O694" s="95">
        <v>17182.334653714999</v>
      </c>
      <c r="P694" s="95">
        <v>76582.335425008394</v>
      </c>
      <c r="Q694" s="95">
        <v>120967.49570886001</v>
      </c>
      <c r="R694" s="95">
        <v>65781.868571270505</v>
      </c>
      <c r="S694" s="95">
        <v>102114.006615277</v>
      </c>
      <c r="T694" s="95">
        <v>99270.512458851605</v>
      </c>
      <c r="U694" s="95">
        <v>136981.98000000001</v>
      </c>
      <c r="V694" s="96">
        <v>117556.83</v>
      </c>
    </row>
    <row r="695" spans="3:22" x14ac:dyDescent="0.35">
      <c r="C695" s="92" t="str">
        <f t="shared" si="10"/>
        <v>SAP</v>
      </c>
      <c r="D695" s="92"/>
      <c r="E695" s="92"/>
      <c r="F695" s="92"/>
      <c r="G695" s="92"/>
      <c r="H695" s="92" t="s">
        <v>81</v>
      </c>
      <c r="I695" s="95">
        <v>0</v>
      </c>
      <c r="J695" s="95">
        <v>0</v>
      </c>
      <c r="K695" s="95">
        <v>0</v>
      </c>
      <c r="L695" s="95">
        <v>0</v>
      </c>
      <c r="M695" s="95">
        <v>803328.94858892402</v>
      </c>
      <c r="N695" s="95">
        <v>257409.73246831799</v>
      </c>
      <c r="O695" s="95">
        <v>1956524.7476500301</v>
      </c>
      <c r="P695" s="95">
        <v>990804.51851812704</v>
      </c>
      <c r="Q695" s="95">
        <v>696454.18873363105</v>
      </c>
      <c r="R695" s="95">
        <v>1035631.3674655</v>
      </c>
      <c r="S695" s="95">
        <v>576044.82070053497</v>
      </c>
      <c r="T695" s="95">
        <v>350398.87</v>
      </c>
      <c r="U695" s="95">
        <v>566310.01</v>
      </c>
      <c r="V695" s="96">
        <v>-883377.14</v>
      </c>
    </row>
    <row r="696" spans="3:22" x14ac:dyDescent="0.35">
      <c r="C696" s="92" t="str">
        <f t="shared" si="10"/>
        <v>SAP</v>
      </c>
      <c r="D696" s="92"/>
      <c r="E696" s="92"/>
      <c r="F696" s="92"/>
      <c r="G696" s="92"/>
      <c r="H696" s="92" t="s">
        <v>82</v>
      </c>
      <c r="I696" s="95">
        <v>0</v>
      </c>
      <c r="J696" s="95">
        <v>0</v>
      </c>
      <c r="K696" s="95">
        <v>0</v>
      </c>
      <c r="L696" s="95">
        <v>0</v>
      </c>
      <c r="M696" s="95">
        <v>0</v>
      </c>
      <c r="N696" s="95">
        <v>0</v>
      </c>
      <c r="O696" s="95">
        <v>0</v>
      </c>
      <c r="P696" s="95">
        <v>0</v>
      </c>
      <c r="Q696" s="95">
        <v>0</v>
      </c>
      <c r="R696" s="95">
        <v>0</v>
      </c>
      <c r="S696" s="95">
        <v>0</v>
      </c>
      <c r="T696" s="95">
        <v>0</v>
      </c>
      <c r="U696" s="95">
        <v>0</v>
      </c>
      <c r="V696" s="96">
        <v>0</v>
      </c>
    </row>
    <row r="697" spans="3:22" x14ac:dyDescent="0.35">
      <c r="C697" s="92" t="str">
        <f t="shared" si="10"/>
        <v>SAP</v>
      </c>
      <c r="D697" s="92"/>
      <c r="E697" s="92"/>
      <c r="F697" s="92"/>
      <c r="G697" s="92"/>
      <c r="H697" s="92" t="s">
        <v>83</v>
      </c>
      <c r="I697" s="95">
        <v>0</v>
      </c>
      <c r="J697" s="95">
        <v>0</v>
      </c>
      <c r="K697" s="95">
        <v>0</v>
      </c>
      <c r="L697" s="95">
        <v>0</v>
      </c>
      <c r="M697" s="95">
        <v>803328.94858892402</v>
      </c>
      <c r="N697" s="95">
        <v>1087489.5350452501</v>
      </c>
      <c r="O697" s="95">
        <v>3061196.6173490002</v>
      </c>
      <c r="P697" s="95">
        <v>4128583.47129214</v>
      </c>
      <c r="Q697" s="95">
        <v>4946005.1557346303</v>
      </c>
      <c r="R697" s="95">
        <v>6047418.3917713901</v>
      </c>
      <c r="S697" s="95">
        <v>6725577.2190872002</v>
      </c>
      <c r="T697" s="95">
        <v>7175246.6015460603</v>
      </c>
      <c r="U697" s="95">
        <v>7878538.5899999999</v>
      </c>
      <c r="V697" s="96">
        <v>7112718.2800000003</v>
      </c>
    </row>
    <row r="698" spans="3:22" x14ac:dyDescent="0.35">
      <c r="C698" s="92" t="str">
        <f t="shared" si="10"/>
        <v>SAP</v>
      </c>
      <c r="D698" s="92"/>
      <c r="E698" s="92"/>
      <c r="F698" s="92"/>
      <c r="G698" s="92" t="s">
        <v>86</v>
      </c>
      <c r="H698" s="92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6"/>
    </row>
    <row r="699" spans="3:22" x14ac:dyDescent="0.35">
      <c r="C699" s="92" t="str">
        <f t="shared" si="10"/>
        <v>SAP</v>
      </c>
      <c r="D699" s="92"/>
      <c r="E699" s="92"/>
      <c r="F699" s="92"/>
      <c r="G699" s="92"/>
      <c r="H699" s="92" t="s">
        <v>78</v>
      </c>
      <c r="I699" s="95">
        <v>15862840.0788002</v>
      </c>
      <c r="J699" s="95">
        <v>16503442.1067765</v>
      </c>
      <c r="K699" s="95">
        <v>17058287.700251099</v>
      </c>
      <c r="L699" s="95">
        <v>17860421.310100101</v>
      </c>
      <c r="M699" s="95">
        <v>18812864.866641801</v>
      </c>
      <c r="N699" s="95">
        <v>20442337.093031101</v>
      </c>
      <c r="O699" s="95">
        <v>22128670.123668302</v>
      </c>
      <c r="P699" s="95">
        <v>22911267.3189478</v>
      </c>
      <c r="Q699" s="95">
        <v>24087859.496857699</v>
      </c>
      <c r="R699" s="95">
        <v>24724133.300999802</v>
      </c>
      <c r="S699" s="95">
        <v>25198160.1723992</v>
      </c>
      <c r="T699" s="95">
        <v>21715478.338966399</v>
      </c>
      <c r="U699" s="95">
        <v>22066672.149999999</v>
      </c>
      <c r="V699" s="96">
        <v>22031409.800000001</v>
      </c>
    </row>
    <row r="700" spans="3:22" x14ac:dyDescent="0.35">
      <c r="C700" s="92" t="str">
        <f t="shared" si="10"/>
        <v>SAP</v>
      </c>
      <c r="D700" s="92"/>
      <c r="E700" s="92"/>
      <c r="F700" s="92"/>
      <c r="G700" s="92"/>
      <c r="H700" s="92" t="s">
        <v>79</v>
      </c>
      <c r="I700" s="95">
        <v>473182.582716943</v>
      </c>
      <c r="J700" s="95">
        <v>402014.19479595398</v>
      </c>
      <c r="K700" s="95">
        <v>723542.90722840396</v>
      </c>
      <c r="L700" s="95">
        <v>441152.40635947301</v>
      </c>
      <c r="M700" s="95">
        <v>543691.79464594799</v>
      </c>
      <c r="N700" s="95">
        <v>680729.82519793499</v>
      </c>
      <c r="O700" s="95">
        <v>349632.98795396101</v>
      </c>
      <c r="P700" s="95">
        <v>573321.25545128901</v>
      </c>
      <c r="Q700" s="95">
        <v>704287.62045719905</v>
      </c>
      <c r="R700" s="95">
        <v>327688.65999400901</v>
      </c>
      <c r="S700" s="95">
        <v>425484.88095983898</v>
      </c>
      <c r="T700" s="95">
        <v>320523.66551979998</v>
      </c>
      <c r="U700" s="95">
        <v>421272.83</v>
      </c>
      <c r="V700" s="96">
        <v>384344.58</v>
      </c>
    </row>
    <row r="701" spans="3:22" x14ac:dyDescent="0.35">
      <c r="C701" s="92" t="str">
        <f t="shared" si="10"/>
        <v>SAP</v>
      </c>
      <c r="D701" s="92"/>
      <c r="E701" s="92"/>
      <c r="F701" s="92"/>
      <c r="G701" s="92"/>
      <c r="H701" s="92" t="s">
        <v>80</v>
      </c>
      <c r="I701" s="95">
        <v>-655380.07757057401</v>
      </c>
      <c r="J701" s="95">
        <v>-688888.96765928704</v>
      </c>
      <c r="K701" s="95">
        <v>-718768.81529147597</v>
      </c>
      <c r="L701" s="95">
        <v>-766307.63263337605</v>
      </c>
      <c r="M701" s="95">
        <v>-809374.69345018803</v>
      </c>
      <c r="N701" s="95">
        <v>-888930.315044521</v>
      </c>
      <c r="O701" s="95">
        <v>-939258.31378122198</v>
      </c>
      <c r="P701" s="95">
        <v>-987988.38256250101</v>
      </c>
      <c r="Q701" s="95">
        <v>-1032361.59280177</v>
      </c>
      <c r="R701" s="95">
        <v>-1078072.81787463</v>
      </c>
      <c r="S701" s="95">
        <v>-421296.85</v>
      </c>
      <c r="T701" s="95">
        <v>-452478.4</v>
      </c>
      <c r="U701" s="95">
        <v>-495286.17</v>
      </c>
      <c r="V701" s="96">
        <v>-507983.35</v>
      </c>
    </row>
    <row r="702" spans="3:22" x14ac:dyDescent="0.35">
      <c r="C702" s="92" t="str">
        <f t="shared" si="10"/>
        <v>SAP</v>
      </c>
      <c r="D702" s="92"/>
      <c r="E702" s="92"/>
      <c r="F702" s="92"/>
      <c r="G702" s="92"/>
      <c r="H702" s="92" t="s">
        <v>81</v>
      </c>
      <c r="I702" s="95">
        <v>822799.52282990701</v>
      </c>
      <c r="J702" s="95">
        <v>841720.36633800506</v>
      </c>
      <c r="K702" s="95">
        <v>797359.51791205595</v>
      </c>
      <c r="L702" s="95">
        <v>1277598.78281557</v>
      </c>
      <c r="M702" s="95">
        <v>1895155.12519351</v>
      </c>
      <c r="N702" s="95">
        <v>1894533.5204839101</v>
      </c>
      <c r="O702" s="95">
        <v>1372222.52110671</v>
      </c>
      <c r="P702" s="95">
        <v>1591259.3050210699</v>
      </c>
      <c r="Q702" s="95">
        <v>964347.77648672205</v>
      </c>
      <c r="R702" s="95">
        <v>1224411.0292799999</v>
      </c>
      <c r="S702" s="95">
        <v>-3486869.8643926801</v>
      </c>
      <c r="T702" s="95">
        <v>483148.55</v>
      </c>
      <c r="U702" s="95">
        <v>38750.980000000003</v>
      </c>
      <c r="V702" s="96">
        <v>1650966.46</v>
      </c>
    </row>
    <row r="703" spans="3:22" x14ac:dyDescent="0.35">
      <c r="C703" s="92" t="str">
        <f t="shared" si="10"/>
        <v>SAP</v>
      </c>
      <c r="D703" s="92"/>
      <c r="E703" s="92"/>
      <c r="F703" s="92"/>
      <c r="G703" s="92"/>
      <c r="H703" s="92" t="s">
        <v>82</v>
      </c>
      <c r="I703" s="95">
        <v>0</v>
      </c>
      <c r="J703" s="95">
        <v>0</v>
      </c>
      <c r="K703" s="95">
        <v>0</v>
      </c>
      <c r="L703" s="95">
        <v>0</v>
      </c>
      <c r="M703" s="95">
        <v>0</v>
      </c>
      <c r="N703" s="95">
        <v>0</v>
      </c>
      <c r="O703" s="95">
        <v>0</v>
      </c>
      <c r="P703" s="95">
        <v>0</v>
      </c>
      <c r="Q703" s="95">
        <v>0</v>
      </c>
      <c r="R703" s="95">
        <v>0</v>
      </c>
      <c r="S703" s="95">
        <v>0</v>
      </c>
      <c r="T703" s="95">
        <v>0</v>
      </c>
      <c r="U703" s="95">
        <v>0</v>
      </c>
      <c r="V703" s="96">
        <v>0</v>
      </c>
    </row>
    <row r="704" spans="3:22" x14ac:dyDescent="0.35">
      <c r="C704" s="92" t="str">
        <f t="shared" si="10"/>
        <v>SAP</v>
      </c>
      <c r="D704" s="92"/>
      <c r="E704" s="92"/>
      <c r="F704" s="92"/>
      <c r="G704" s="92"/>
      <c r="H704" s="92" t="s">
        <v>83</v>
      </c>
      <c r="I704" s="95">
        <v>16503442.1067765</v>
      </c>
      <c r="J704" s="95">
        <v>17058287.700251099</v>
      </c>
      <c r="K704" s="95">
        <v>17860421.310100101</v>
      </c>
      <c r="L704" s="95">
        <v>18812864.866641801</v>
      </c>
      <c r="M704" s="95">
        <v>20442337.093031101</v>
      </c>
      <c r="N704" s="95">
        <v>22128670.123668302</v>
      </c>
      <c r="O704" s="95">
        <v>22911267.3189478</v>
      </c>
      <c r="P704" s="95">
        <v>24087859.496857699</v>
      </c>
      <c r="Q704" s="95">
        <v>24724133.300999802</v>
      </c>
      <c r="R704" s="95">
        <v>25198160.1723992</v>
      </c>
      <c r="S704" s="95">
        <v>21715478.338966399</v>
      </c>
      <c r="T704" s="95">
        <v>22066672.154486202</v>
      </c>
      <c r="U704" s="95">
        <v>22031409.789999999</v>
      </c>
      <c r="V704" s="96">
        <v>23558737.489999998</v>
      </c>
    </row>
    <row r="705" spans="3:22" x14ac:dyDescent="0.35">
      <c r="C705" s="92" t="str">
        <f t="shared" si="10"/>
        <v>SAP</v>
      </c>
      <c r="D705" s="92"/>
      <c r="E705" s="92"/>
      <c r="F705" s="92"/>
      <c r="G705" s="92" t="s">
        <v>87</v>
      </c>
      <c r="H705" s="92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6"/>
    </row>
    <row r="706" spans="3:22" x14ac:dyDescent="0.35">
      <c r="C706" s="92" t="str">
        <f t="shared" si="10"/>
        <v>SAP</v>
      </c>
      <c r="D706" s="92"/>
      <c r="E706" s="92"/>
      <c r="F706" s="92"/>
      <c r="G706" s="92"/>
      <c r="H706" s="92" t="s">
        <v>78</v>
      </c>
      <c r="I706" s="95">
        <v>818760910.81418002</v>
      </c>
      <c r="J706" s="95">
        <v>812733995.72337103</v>
      </c>
      <c r="K706" s="95">
        <v>810193418.21643496</v>
      </c>
      <c r="L706" s="95">
        <v>822985627.58916497</v>
      </c>
      <c r="M706" s="95">
        <v>801135277.14157796</v>
      </c>
      <c r="N706" s="95">
        <v>758557364.17566895</v>
      </c>
      <c r="O706" s="95">
        <v>774123570.45751095</v>
      </c>
      <c r="P706" s="95">
        <v>778847939.01302898</v>
      </c>
      <c r="Q706" s="95">
        <v>822996848.92728102</v>
      </c>
      <c r="R706" s="95">
        <v>850055307.14781106</v>
      </c>
      <c r="S706" s="95">
        <v>858838397.13231599</v>
      </c>
      <c r="T706" s="95">
        <v>806147509.76363003</v>
      </c>
      <c r="U706" s="95">
        <v>826152416.65999997</v>
      </c>
      <c r="V706" s="96">
        <v>899180833.75</v>
      </c>
    </row>
    <row r="707" spans="3:22" x14ac:dyDescent="0.35">
      <c r="C707" s="92" t="str">
        <f t="shared" si="10"/>
        <v>SAP</v>
      </c>
      <c r="D707" s="92"/>
      <c r="E707" s="92"/>
      <c r="F707" s="92"/>
      <c r="G707" s="92"/>
      <c r="H707" s="92" t="s">
        <v>79</v>
      </c>
      <c r="I707" s="95">
        <v>24394591.5650771</v>
      </c>
      <c r="J707" s="95">
        <v>19838445.637172598</v>
      </c>
      <c r="K707" s="95">
        <v>34348514.528222002</v>
      </c>
      <c r="L707" s="95">
        <v>20327745.001452401</v>
      </c>
      <c r="M707" s="95">
        <v>23152809.509391598</v>
      </c>
      <c r="N707" s="95">
        <v>25259960.227049801</v>
      </c>
      <c r="O707" s="95">
        <v>12231152.4132287</v>
      </c>
      <c r="P707" s="95">
        <v>19456747.6995623</v>
      </c>
      <c r="Q707" s="95">
        <v>24078069.8788395</v>
      </c>
      <c r="R707" s="95">
        <v>11264265.681217</v>
      </c>
      <c r="S707" s="95">
        <v>14501961.677656399</v>
      </c>
      <c r="T707" s="95">
        <v>11898856.232673399</v>
      </c>
      <c r="U707" s="95">
        <v>15772000.68</v>
      </c>
      <c r="V707" s="96">
        <v>16042476.960000001</v>
      </c>
    </row>
    <row r="708" spans="3:22" x14ac:dyDescent="0.35">
      <c r="C708" s="92" t="str">
        <f t="shared" si="10"/>
        <v>SAP</v>
      </c>
      <c r="D708" s="92"/>
      <c r="E708" s="92"/>
      <c r="F708" s="92"/>
      <c r="G708" s="92"/>
      <c r="H708" s="92" t="s">
        <v>80</v>
      </c>
      <c r="I708" s="95">
        <v>-44565030.679271102</v>
      </c>
      <c r="J708" s="95">
        <v>-46078310.641754203</v>
      </c>
      <c r="K708" s="95">
        <v>-47729629.508745298</v>
      </c>
      <c r="L708" s="95">
        <v>-50752741.855089702</v>
      </c>
      <c r="M708" s="95">
        <v>-52272393.716237798</v>
      </c>
      <c r="N708" s="95">
        <v>-51498675.675433598</v>
      </c>
      <c r="O708" s="95">
        <v>-53095245.039260499</v>
      </c>
      <c r="P708" s="95">
        <v>-54947510.473888896</v>
      </c>
      <c r="Q708" s="95">
        <v>-57305052.655420899</v>
      </c>
      <c r="R708" s="95">
        <v>-59828823.017382801</v>
      </c>
      <c r="S708" s="95">
        <v>-60904120.000254899</v>
      </c>
      <c r="T708" s="95">
        <v>-63023017.421736903</v>
      </c>
      <c r="U708" s="95">
        <v>-64407466.369999997</v>
      </c>
      <c r="V708" s="96">
        <v>-67380952.140000001</v>
      </c>
    </row>
    <row r="709" spans="3:22" x14ac:dyDescent="0.35">
      <c r="C709" s="92" t="str">
        <f t="shared" si="10"/>
        <v>SAP</v>
      </c>
      <c r="D709" s="92"/>
      <c r="E709" s="92"/>
      <c r="F709" s="92"/>
      <c r="G709" s="92"/>
      <c r="H709" s="92" t="s">
        <v>81</v>
      </c>
      <c r="I709" s="95">
        <v>14143524.023385201</v>
      </c>
      <c r="J709" s="95">
        <v>23699287.497646101</v>
      </c>
      <c r="K709" s="95">
        <v>26173324.353253402</v>
      </c>
      <c r="L709" s="95">
        <v>8574646.4060496408</v>
      </c>
      <c r="M709" s="95">
        <v>-13458328.7590627</v>
      </c>
      <c r="N709" s="95">
        <v>41804921.730225503</v>
      </c>
      <c r="O709" s="95">
        <v>45588461.181550398</v>
      </c>
      <c r="P709" s="95">
        <v>79639672.688578799</v>
      </c>
      <c r="Q709" s="95">
        <v>60285440.997111298</v>
      </c>
      <c r="R709" s="95">
        <v>57347647.320670702</v>
      </c>
      <c r="S709" s="95">
        <v>-6288729.0460874103</v>
      </c>
      <c r="T709" s="95">
        <v>71129068.082765907</v>
      </c>
      <c r="U709" s="95">
        <v>121663882.78</v>
      </c>
      <c r="V709" s="96">
        <v>97742680.260000005</v>
      </c>
    </row>
    <row r="710" spans="3:22" x14ac:dyDescent="0.35">
      <c r="C710" s="92" t="str">
        <f t="shared" si="10"/>
        <v>SAP</v>
      </c>
      <c r="D710" s="92"/>
      <c r="E710" s="92"/>
      <c r="F710" s="92"/>
      <c r="G710" s="92"/>
      <c r="H710" s="92" t="s">
        <v>82</v>
      </c>
      <c r="I710" s="95">
        <v>0</v>
      </c>
      <c r="J710" s="95">
        <v>0</v>
      </c>
      <c r="K710" s="95">
        <v>0</v>
      </c>
      <c r="L710" s="95">
        <v>0</v>
      </c>
      <c r="M710" s="95">
        <v>0</v>
      </c>
      <c r="N710" s="95">
        <v>0</v>
      </c>
      <c r="O710" s="95">
        <v>0</v>
      </c>
      <c r="P710" s="95">
        <v>0</v>
      </c>
      <c r="Q710" s="95">
        <v>0</v>
      </c>
      <c r="R710" s="95">
        <v>0</v>
      </c>
      <c r="S710" s="95">
        <v>0</v>
      </c>
      <c r="T710" s="95">
        <v>0</v>
      </c>
      <c r="U710" s="95">
        <v>0</v>
      </c>
      <c r="V710" s="96">
        <v>0</v>
      </c>
    </row>
    <row r="711" spans="3:22" x14ac:dyDescent="0.35">
      <c r="C711" s="92" t="str">
        <f t="shared" si="10"/>
        <v>SAP</v>
      </c>
      <c r="D711" s="92"/>
      <c r="E711" s="92"/>
      <c r="F711" s="92"/>
      <c r="G711" s="92"/>
      <c r="H711" s="92" t="s">
        <v>83</v>
      </c>
      <c r="I711" s="95">
        <v>812733995.72337103</v>
      </c>
      <c r="J711" s="95">
        <v>810193418.21643496</v>
      </c>
      <c r="K711" s="95">
        <v>822985627.58916497</v>
      </c>
      <c r="L711" s="95">
        <v>801135277.14157796</v>
      </c>
      <c r="M711" s="95">
        <v>758557364.17566895</v>
      </c>
      <c r="N711" s="95">
        <v>774123570.45751095</v>
      </c>
      <c r="O711" s="95">
        <v>778847939.01302898</v>
      </c>
      <c r="P711" s="95">
        <v>822996848.92728102</v>
      </c>
      <c r="Q711" s="95">
        <v>850055307.14781106</v>
      </c>
      <c r="R711" s="95">
        <v>858838397.13231599</v>
      </c>
      <c r="S711" s="95">
        <v>806147509.76363003</v>
      </c>
      <c r="T711" s="95">
        <v>826152416.65733194</v>
      </c>
      <c r="U711" s="95">
        <v>899180833.75</v>
      </c>
      <c r="V711" s="96">
        <v>945585038.83000004</v>
      </c>
    </row>
    <row r="712" spans="3:22" x14ac:dyDescent="0.35">
      <c r="C712" s="92" t="str">
        <f t="shared" si="10"/>
        <v>SAP</v>
      </c>
      <c r="D712" s="92"/>
      <c r="E712" s="92"/>
      <c r="F712" s="92"/>
      <c r="G712" s="92" t="s">
        <v>88</v>
      </c>
      <c r="H712" s="92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6"/>
    </row>
    <row r="713" spans="3:22" x14ac:dyDescent="0.35">
      <c r="C713" s="92" t="str">
        <f t="shared" si="10"/>
        <v>SAP</v>
      </c>
      <c r="D713" s="92"/>
      <c r="E713" s="92"/>
      <c r="F713" s="92"/>
      <c r="G713" s="92"/>
      <c r="H713" s="92" t="s">
        <v>78</v>
      </c>
      <c r="I713" s="95">
        <v>256902568.29344699</v>
      </c>
      <c r="J713" s="95">
        <v>267827543.25858799</v>
      </c>
      <c r="K713" s="95">
        <v>278410485.92921001</v>
      </c>
      <c r="L713" s="95">
        <v>292407840.97314203</v>
      </c>
      <c r="M713" s="95">
        <v>306447540.58536398</v>
      </c>
      <c r="N713" s="95">
        <v>333206143.541695</v>
      </c>
      <c r="O713" s="95">
        <v>370787182.26222003</v>
      </c>
      <c r="P713" s="95">
        <v>417184647.70702302</v>
      </c>
      <c r="Q713" s="95">
        <v>452316078.308052</v>
      </c>
      <c r="R713" s="95">
        <v>487685387.33362901</v>
      </c>
      <c r="S713" s="95">
        <v>509264108.41311002</v>
      </c>
      <c r="T713" s="95">
        <v>493546218.30279797</v>
      </c>
      <c r="U713" s="95">
        <v>486096648.06999999</v>
      </c>
      <c r="V713" s="96">
        <v>494364800.57999998</v>
      </c>
    </row>
    <row r="714" spans="3:22" x14ac:dyDescent="0.35">
      <c r="C714" s="92" t="str">
        <f t="shared" si="10"/>
        <v>SAP</v>
      </c>
      <c r="D714" s="92"/>
      <c r="E714" s="92"/>
      <c r="F714" s="92"/>
      <c r="G714" s="92"/>
      <c r="H714" s="92" t="s">
        <v>79</v>
      </c>
      <c r="I714" s="95">
        <v>7663201.7778074397</v>
      </c>
      <c r="J714" s="95">
        <v>6524281.57477431</v>
      </c>
      <c r="K714" s="95">
        <v>11808968.085062301</v>
      </c>
      <c r="L714" s="95">
        <v>7222473.6720366096</v>
      </c>
      <c r="M714" s="95">
        <v>8856333.9229170308</v>
      </c>
      <c r="N714" s="95">
        <v>11095764.579938401</v>
      </c>
      <c r="O714" s="95">
        <v>5858437.47974307</v>
      </c>
      <c r="P714" s="95">
        <v>10439601.4530342</v>
      </c>
      <c r="Q714" s="95">
        <v>13290157.654171901</v>
      </c>
      <c r="R714" s="95">
        <v>6509822.02878052</v>
      </c>
      <c r="S714" s="95">
        <v>8599206.3334296402</v>
      </c>
      <c r="T714" s="95">
        <v>7284815.0302996002</v>
      </c>
      <c r="U714" s="95">
        <v>9280026.9199999999</v>
      </c>
      <c r="V714" s="96">
        <v>8863431.1600000001</v>
      </c>
    </row>
    <row r="715" spans="3:22" x14ac:dyDescent="0.35">
      <c r="C715" s="92" t="str">
        <f t="shared" si="10"/>
        <v>SAP</v>
      </c>
      <c r="D715" s="92"/>
      <c r="E715" s="92"/>
      <c r="F715" s="92"/>
      <c r="G715" s="92"/>
      <c r="H715" s="92" t="s">
        <v>80</v>
      </c>
      <c r="I715" s="95">
        <v>-12102240.000889899</v>
      </c>
      <c r="J715" s="95">
        <v>-12777809.205888201</v>
      </c>
      <c r="K715" s="95">
        <v>-13408991.549497699</v>
      </c>
      <c r="L715" s="95">
        <v>-14378812.4199061</v>
      </c>
      <c r="M715" s="95">
        <v>-15219225.2103814</v>
      </c>
      <c r="N715" s="95">
        <v>-17134614.196378101</v>
      </c>
      <c r="O715" s="95">
        <v>-18368818.175941698</v>
      </c>
      <c r="P715" s="95">
        <v>-20098438.185019199</v>
      </c>
      <c r="Q715" s="95">
        <v>-21396582.9818222</v>
      </c>
      <c r="R715" s="95">
        <v>-22948635.012444202</v>
      </c>
      <c r="S715" s="95">
        <v>-17550050.350000001</v>
      </c>
      <c r="T715" s="95">
        <v>-18259718.199999999</v>
      </c>
      <c r="U715" s="95">
        <v>-18501317.129999999</v>
      </c>
      <c r="V715" s="96">
        <v>-18815575.91</v>
      </c>
    </row>
    <row r="716" spans="3:22" x14ac:dyDescent="0.35">
      <c r="C716" s="92" t="str">
        <f t="shared" si="10"/>
        <v>SAP</v>
      </c>
      <c r="D716" s="92"/>
      <c r="E716" s="92"/>
      <c r="F716" s="92"/>
      <c r="G716" s="92"/>
      <c r="H716" s="92" t="s">
        <v>81</v>
      </c>
      <c r="I716" s="95">
        <v>15364013.1882235</v>
      </c>
      <c r="J716" s="95">
        <v>16836470.3017358</v>
      </c>
      <c r="K716" s="95">
        <v>15597378.508367799</v>
      </c>
      <c r="L716" s="95">
        <v>21196038.360091802</v>
      </c>
      <c r="M716" s="95">
        <v>33121494.243795101</v>
      </c>
      <c r="N716" s="95">
        <v>43619888.336964197</v>
      </c>
      <c r="O716" s="95">
        <v>58907846.141001597</v>
      </c>
      <c r="P716" s="95">
        <v>44790267.333014503</v>
      </c>
      <c r="Q716" s="95">
        <v>43475734.353227198</v>
      </c>
      <c r="R716" s="95">
        <v>38017534.063144997</v>
      </c>
      <c r="S716" s="95">
        <v>-6767046.0937423697</v>
      </c>
      <c r="T716" s="95">
        <v>3525332.94</v>
      </c>
      <c r="U716" s="95">
        <v>17489442.719999999</v>
      </c>
      <c r="V716" s="96">
        <v>10329652.84</v>
      </c>
    </row>
    <row r="717" spans="3:22" x14ac:dyDescent="0.35">
      <c r="C717" s="92" t="str">
        <f t="shared" si="10"/>
        <v>SAP</v>
      </c>
      <c r="D717" s="92"/>
      <c r="E717" s="92"/>
      <c r="F717" s="92"/>
      <c r="G717" s="92"/>
      <c r="H717" s="92" t="s">
        <v>82</v>
      </c>
      <c r="I717" s="95">
        <v>0</v>
      </c>
      <c r="J717" s="95">
        <v>0</v>
      </c>
      <c r="K717" s="95">
        <v>0</v>
      </c>
      <c r="L717" s="95">
        <v>0</v>
      </c>
      <c r="M717" s="95">
        <v>0</v>
      </c>
      <c r="N717" s="95">
        <v>0</v>
      </c>
      <c r="O717" s="95">
        <v>0</v>
      </c>
      <c r="P717" s="95">
        <v>0</v>
      </c>
      <c r="Q717" s="95">
        <v>0</v>
      </c>
      <c r="R717" s="95">
        <v>0</v>
      </c>
      <c r="S717" s="95">
        <v>0</v>
      </c>
      <c r="T717" s="95">
        <v>0</v>
      </c>
      <c r="U717" s="95">
        <v>0</v>
      </c>
      <c r="V717" s="96">
        <v>0</v>
      </c>
    </row>
    <row r="718" spans="3:22" x14ac:dyDescent="0.35">
      <c r="C718" s="92" t="str">
        <f t="shared" si="10"/>
        <v>SAP</v>
      </c>
      <c r="D718" s="92"/>
      <c r="E718" s="92"/>
      <c r="F718" s="92"/>
      <c r="G718" s="92"/>
      <c r="H718" s="92" t="s">
        <v>83</v>
      </c>
      <c r="I718" s="95">
        <v>267827543.25858799</v>
      </c>
      <c r="J718" s="95">
        <v>278410485.92921001</v>
      </c>
      <c r="K718" s="95">
        <v>292407840.97314203</v>
      </c>
      <c r="L718" s="95">
        <v>306447540.58536398</v>
      </c>
      <c r="M718" s="95">
        <v>333206143.541695</v>
      </c>
      <c r="N718" s="95">
        <v>370787182.26222003</v>
      </c>
      <c r="O718" s="95">
        <v>417184647.70702302</v>
      </c>
      <c r="P718" s="95">
        <v>452316078.308052</v>
      </c>
      <c r="Q718" s="95">
        <v>487685387.33362901</v>
      </c>
      <c r="R718" s="95">
        <v>509264108.41311002</v>
      </c>
      <c r="S718" s="95">
        <v>493546218.30279797</v>
      </c>
      <c r="T718" s="95">
        <v>486096648.07309699</v>
      </c>
      <c r="U718" s="95">
        <v>494364800.57999998</v>
      </c>
      <c r="V718" s="96">
        <v>494742308.67000002</v>
      </c>
    </row>
    <row r="719" spans="3:22" x14ac:dyDescent="0.35">
      <c r="C719" s="92" t="str">
        <f t="shared" si="10"/>
        <v>SAP</v>
      </c>
      <c r="D719" s="92"/>
      <c r="E719" s="92"/>
      <c r="F719" s="92"/>
      <c r="G719" s="92" t="s">
        <v>89</v>
      </c>
      <c r="H719" s="92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6"/>
    </row>
    <row r="720" spans="3:22" x14ac:dyDescent="0.35">
      <c r="C720" s="92" t="str">
        <f t="shared" si="10"/>
        <v>SAP</v>
      </c>
      <c r="D720" s="92"/>
      <c r="E720" s="92"/>
      <c r="F720" s="92"/>
      <c r="G720" s="92"/>
      <c r="H720" s="92" t="s">
        <v>78</v>
      </c>
      <c r="I720" s="95">
        <v>483792489.07224101</v>
      </c>
      <c r="J720" s="95">
        <v>504343858.89910603</v>
      </c>
      <c r="K720" s="95">
        <v>524225749.485695</v>
      </c>
      <c r="L720" s="95">
        <v>550638287.20413899</v>
      </c>
      <c r="M720" s="95">
        <v>577102855.99837899</v>
      </c>
      <c r="N720" s="95">
        <v>627286613.49240601</v>
      </c>
      <c r="O720" s="95">
        <v>697201500.36697805</v>
      </c>
      <c r="P720" s="95">
        <v>776715935.90938795</v>
      </c>
      <c r="Q720" s="95">
        <v>841871992.19511402</v>
      </c>
      <c r="R720" s="95">
        <v>906423311.94034004</v>
      </c>
      <c r="S720" s="95">
        <v>945913977.030007</v>
      </c>
      <c r="T720" s="95">
        <v>1149102033.2322199</v>
      </c>
      <c r="U720" s="95">
        <v>1140677623.71</v>
      </c>
      <c r="V720" s="96">
        <v>1156649830.2</v>
      </c>
    </row>
    <row r="721" spans="3:22" x14ac:dyDescent="0.35">
      <c r="C721" s="92" t="str">
        <f t="shared" si="10"/>
        <v>SAP</v>
      </c>
      <c r="D721" s="92"/>
      <c r="E721" s="92"/>
      <c r="F721" s="92"/>
      <c r="G721" s="92"/>
      <c r="H721" s="92" t="s">
        <v>79</v>
      </c>
      <c r="I721" s="95">
        <v>14431152.443265</v>
      </c>
      <c r="J721" s="95">
        <v>12285817.4683531</v>
      </c>
      <c r="K721" s="95">
        <v>22235389.514260001</v>
      </c>
      <c r="L721" s="95">
        <v>13600765.6939422</v>
      </c>
      <c r="M721" s="95">
        <v>16678272.538353199</v>
      </c>
      <c r="N721" s="95">
        <v>20888644.229297101</v>
      </c>
      <c r="O721" s="95">
        <v>11015783.7057983</v>
      </c>
      <c r="P721" s="95">
        <v>19436485.512635302</v>
      </c>
      <c r="Q721" s="95">
        <v>24732704.391019698</v>
      </c>
      <c r="R721" s="95">
        <v>12096931.732705699</v>
      </c>
      <c r="S721" s="95">
        <v>15972281.0380303</v>
      </c>
      <c r="T721" s="95">
        <v>16960915.619663499</v>
      </c>
      <c r="U721" s="95">
        <v>21776572.82</v>
      </c>
      <c r="V721" s="96">
        <v>20715842.699999999</v>
      </c>
    </row>
    <row r="722" spans="3:22" x14ac:dyDescent="0.35">
      <c r="C722" s="92" t="str">
        <f t="shared" si="10"/>
        <v>SAP</v>
      </c>
      <c r="D722" s="92"/>
      <c r="E722" s="92"/>
      <c r="F722" s="92"/>
      <c r="G722" s="92"/>
      <c r="H722" s="92" t="s">
        <v>80</v>
      </c>
      <c r="I722" s="95">
        <v>-22804677.372804299</v>
      </c>
      <c r="J722" s="95">
        <v>-24077676.235978</v>
      </c>
      <c r="K722" s="95">
        <v>-25267035.371837702</v>
      </c>
      <c r="L722" s="95">
        <v>-27094503.0189385</v>
      </c>
      <c r="M722" s="95">
        <v>-28678122.460079901</v>
      </c>
      <c r="N722" s="95">
        <v>-32287357.433594398</v>
      </c>
      <c r="O722" s="95">
        <v>-34613011.491364598</v>
      </c>
      <c r="P722" s="95">
        <v>-37872195.434308998</v>
      </c>
      <c r="Q722" s="95">
        <v>-40318335.427574798</v>
      </c>
      <c r="R722" s="95">
        <v>-43242921.770395502</v>
      </c>
      <c r="S722" s="95">
        <v>-54299193.829999998</v>
      </c>
      <c r="T722" s="95">
        <v>-56228073.390000001</v>
      </c>
      <c r="U722" s="95">
        <v>-58336045.299999997</v>
      </c>
      <c r="V722" s="96">
        <v>-60476366.490000002</v>
      </c>
    </row>
    <row r="723" spans="3:22" x14ac:dyDescent="0.35">
      <c r="C723" s="92" t="str">
        <f t="shared" si="10"/>
        <v>SAP</v>
      </c>
      <c r="D723" s="92"/>
      <c r="E723" s="92"/>
      <c r="F723" s="92"/>
      <c r="G723" s="92"/>
      <c r="H723" s="92" t="s">
        <v>81</v>
      </c>
      <c r="I723" s="95">
        <v>28924894.7564037</v>
      </c>
      <c r="J723" s="95">
        <v>31673749.354214199</v>
      </c>
      <c r="K723" s="95">
        <v>29444183.576021399</v>
      </c>
      <c r="L723" s="95">
        <v>39958306.119236797</v>
      </c>
      <c r="M723" s="95">
        <v>62183607.415753402</v>
      </c>
      <c r="N723" s="95">
        <v>81313600.078868896</v>
      </c>
      <c r="O723" s="95">
        <v>103111663.327976</v>
      </c>
      <c r="P723" s="95">
        <v>83591766.2073998</v>
      </c>
      <c r="Q723" s="95">
        <v>80136950.781782001</v>
      </c>
      <c r="R723" s="95">
        <v>70636655.127356499</v>
      </c>
      <c r="S723" s="95">
        <v>241514968.99417701</v>
      </c>
      <c r="T723" s="95">
        <v>30842748.25</v>
      </c>
      <c r="U723" s="95">
        <v>52531678.969999999</v>
      </c>
      <c r="V723" s="96">
        <v>70794046.599999994</v>
      </c>
    </row>
    <row r="724" spans="3:22" x14ac:dyDescent="0.35">
      <c r="C724" s="92" t="str">
        <f t="shared" si="10"/>
        <v>SAP</v>
      </c>
      <c r="D724" s="92"/>
      <c r="E724" s="92"/>
      <c r="F724" s="92"/>
      <c r="G724" s="92"/>
      <c r="H724" s="92" t="s">
        <v>82</v>
      </c>
      <c r="I724" s="95">
        <v>0</v>
      </c>
      <c r="J724" s="95">
        <v>0</v>
      </c>
      <c r="K724" s="95">
        <v>0</v>
      </c>
      <c r="L724" s="95">
        <v>0</v>
      </c>
      <c r="M724" s="95">
        <v>0</v>
      </c>
      <c r="N724" s="95">
        <v>0</v>
      </c>
      <c r="O724" s="95">
        <v>0</v>
      </c>
      <c r="P724" s="95">
        <v>0</v>
      </c>
      <c r="Q724" s="95">
        <v>0</v>
      </c>
      <c r="R724" s="95">
        <v>0</v>
      </c>
      <c r="S724" s="95">
        <v>0</v>
      </c>
      <c r="T724" s="95">
        <v>0</v>
      </c>
      <c r="U724" s="95">
        <v>0</v>
      </c>
      <c r="V724" s="96">
        <v>0</v>
      </c>
    </row>
    <row r="725" spans="3:22" x14ac:dyDescent="0.35">
      <c r="C725" s="92" t="str">
        <f t="shared" si="10"/>
        <v>SAP</v>
      </c>
      <c r="D725" s="92"/>
      <c r="E725" s="92"/>
      <c r="F725" s="92"/>
      <c r="G725" s="92"/>
      <c r="H725" s="92" t="s">
        <v>83</v>
      </c>
      <c r="I725" s="95">
        <v>504343858.89910603</v>
      </c>
      <c r="J725" s="95">
        <v>524225749.485695</v>
      </c>
      <c r="K725" s="95">
        <v>550638287.20413899</v>
      </c>
      <c r="L725" s="95">
        <v>577102855.99837899</v>
      </c>
      <c r="M725" s="95">
        <v>627286613.49240601</v>
      </c>
      <c r="N725" s="95">
        <v>697201500.36697805</v>
      </c>
      <c r="O725" s="95">
        <v>776715935.90938795</v>
      </c>
      <c r="P725" s="95">
        <v>841871992.19511402</v>
      </c>
      <c r="Q725" s="95">
        <v>906423311.940341</v>
      </c>
      <c r="R725" s="95">
        <v>945913977.030007</v>
      </c>
      <c r="S725" s="95">
        <v>1149102033.2322099</v>
      </c>
      <c r="T725" s="95">
        <v>1140677623.71188</v>
      </c>
      <c r="U725" s="95">
        <v>1156649830.2</v>
      </c>
      <c r="V725" s="96">
        <v>1187683353.01</v>
      </c>
    </row>
    <row r="726" spans="3:22" x14ac:dyDescent="0.35">
      <c r="C726" s="92" t="str">
        <f t="shared" si="10"/>
        <v>SAP</v>
      </c>
      <c r="D726" s="92"/>
      <c r="E726" s="92"/>
      <c r="F726" s="92"/>
      <c r="G726" s="92" t="s">
        <v>90</v>
      </c>
      <c r="H726" s="92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6"/>
    </row>
    <row r="727" spans="3:22" x14ac:dyDescent="0.35">
      <c r="C727" s="92" t="str">
        <f t="shared" si="10"/>
        <v>SAP</v>
      </c>
      <c r="D727" s="92"/>
      <c r="E727" s="92"/>
      <c r="F727" s="92"/>
      <c r="G727" s="92"/>
      <c r="H727" s="92" t="s">
        <v>78</v>
      </c>
      <c r="I727" s="95">
        <v>62351216.213041797</v>
      </c>
      <c r="J727" s="95">
        <v>81191753.857594699</v>
      </c>
      <c r="K727" s="95">
        <v>74596406.762018695</v>
      </c>
      <c r="L727" s="95">
        <v>68450088.494847</v>
      </c>
      <c r="M727" s="95">
        <v>73222544.525939405</v>
      </c>
      <c r="N727" s="95">
        <v>44235070.644661702</v>
      </c>
      <c r="O727" s="95">
        <v>47543855.280490801</v>
      </c>
      <c r="P727" s="95">
        <v>65397959.593110897</v>
      </c>
      <c r="Q727" s="95">
        <v>72271305.414886802</v>
      </c>
      <c r="R727" s="95">
        <v>82040232.057320505</v>
      </c>
      <c r="S727" s="95">
        <v>95037468.9726744</v>
      </c>
      <c r="T727" s="95">
        <v>194530045.49812499</v>
      </c>
      <c r="U727" s="95">
        <v>192141545.61000001</v>
      </c>
      <c r="V727" s="96">
        <v>198270740.72999999</v>
      </c>
    </row>
    <row r="728" spans="3:22" x14ac:dyDescent="0.35">
      <c r="C728" s="92" t="str">
        <f t="shared" si="10"/>
        <v>SAP</v>
      </c>
      <c r="D728" s="92"/>
      <c r="E728" s="92"/>
      <c r="F728" s="92"/>
      <c r="G728" s="92"/>
      <c r="H728" s="92" t="s">
        <v>79</v>
      </c>
      <c r="I728" s="95">
        <v>1860071.40141941</v>
      </c>
      <c r="J728" s="95">
        <v>1977523.5011436399</v>
      </c>
      <c r="K728" s="95">
        <v>3164182.1303922501</v>
      </c>
      <c r="L728" s="95">
        <v>1690717.1858227199</v>
      </c>
      <c r="M728" s="95">
        <v>2116131.5367996502</v>
      </c>
      <c r="N728" s="95">
        <v>1473027.8524672401</v>
      </c>
      <c r="O728" s="95">
        <v>751192.91343175503</v>
      </c>
      <c r="P728" s="95">
        <v>1637544.0189020899</v>
      </c>
      <c r="Q728" s="95">
        <v>2134973.1883046399</v>
      </c>
      <c r="R728" s="95">
        <v>1112405.1651489099</v>
      </c>
      <c r="S728" s="95">
        <v>1604760.26407894</v>
      </c>
      <c r="T728" s="95">
        <v>2871292.1844741702</v>
      </c>
      <c r="U728" s="95">
        <v>3668156.78</v>
      </c>
      <c r="V728" s="96">
        <v>3384342.42</v>
      </c>
    </row>
    <row r="729" spans="3:22" x14ac:dyDescent="0.35">
      <c r="C729" s="92" t="str">
        <f t="shared" si="10"/>
        <v>SAP</v>
      </c>
      <c r="D729" s="92"/>
      <c r="E729" s="92"/>
      <c r="F729" s="92"/>
      <c r="G729" s="92"/>
      <c r="H729" s="92" t="s">
        <v>80</v>
      </c>
      <c r="I729" s="95">
        <v>-13246059.266945601</v>
      </c>
      <c r="J729" s="95">
        <v>-19707566.280562501</v>
      </c>
      <c r="K729" s="95">
        <v>-22203999.364871699</v>
      </c>
      <c r="L729" s="95">
        <v>-25412832.1481281</v>
      </c>
      <c r="M729" s="95">
        <v>-31286496.4107012</v>
      </c>
      <c r="N729" s="95">
        <v>-14731190.9924835</v>
      </c>
      <c r="O729" s="95">
        <v>-18685650.543339498</v>
      </c>
      <c r="P729" s="95">
        <v>-27101261.275023799</v>
      </c>
      <c r="Q729" s="95">
        <v>-34707136.142312601</v>
      </c>
      <c r="R729" s="95">
        <v>-43505453.963654198</v>
      </c>
      <c r="S729" s="95">
        <v>180170.73</v>
      </c>
      <c r="T729" s="95">
        <v>-62857296.159999996</v>
      </c>
      <c r="U729" s="95">
        <v>-67902569.489999995</v>
      </c>
      <c r="V729" s="96">
        <v>-72251769.180000007</v>
      </c>
    </row>
    <row r="730" spans="3:22" x14ac:dyDescent="0.35">
      <c r="C730" s="92" t="str">
        <f t="shared" si="10"/>
        <v>SAP</v>
      </c>
      <c r="D730" s="92"/>
      <c r="E730" s="92"/>
      <c r="F730" s="92"/>
      <c r="G730" s="92"/>
      <c r="H730" s="92" t="s">
        <v>81</v>
      </c>
      <c r="I730" s="95">
        <v>31628525.510079101</v>
      </c>
      <c r="J730" s="95">
        <v>13126695.683842899</v>
      </c>
      <c r="K730" s="95">
        <v>15136498.9673077</v>
      </c>
      <c r="L730" s="95">
        <v>32564570.993397798</v>
      </c>
      <c r="M730" s="95">
        <v>1503890.9926238901</v>
      </c>
      <c r="N730" s="95">
        <v>18917947.7758453</v>
      </c>
      <c r="O730" s="95">
        <v>37269561.942527898</v>
      </c>
      <c r="P730" s="95">
        <v>34243063.077897601</v>
      </c>
      <c r="Q730" s="95">
        <v>44899089.596441701</v>
      </c>
      <c r="R730" s="95">
        <v>57778285.713859104</v>
      </c>
      <c r="S730" s="95">
        <v>98792502.711372003</v>
      </c>
      <c r="T730" s="95">
        <v>59340703.039999999</v>
      </c>
      <c r="U730" s="95">
        <v>72339060.909999996</v>
      </c>
      <c r="V730" s="96">
        <v>77283313.480000004</v>
      </c>
    </row>
    <row r="731" spans="3:22" x14ac:dyDescent="0.35">
      <c r="C731" s="92" t="str">
        <f t="shared" si="10"/>
        <v>SAP</v>
      </c>
      <c r="D731" s="92"/>
      <c r="E731" s="92"/>
      <c r="F731" s="92"/>
      <c r="G731" s="92"/>
      <c r="H731" s="92" t="s">
        <v>82</v>
      </c>
      <c r="I731" s="95">
        <v>-1402000</v>
      </c>
      <c r="J731" s="95">
        <v>-1992000</v>
      </c>
      <c r="K731" s="95">
        <v>-2243000</v>
      </c>
      <c r="L731" s="95">
        <v>-4070000</v>
      </c>
      <c r="M731" s="95">
        <v>-1321000</v>
      </c>
      <c r="N731" s="95">
        <v>-2351000</v>
      </c>
      <c r="O731" s="95">
        <v>-1481000</v>
      </c>
      <c r="P731" s="95">
        <v>-1906000</v>
      </c>
      <c r="Q731" s="95">
        <v>-2558000</v>
      </c>
      <c r="R731" s="95">
        <v>-2388000</v>
      </c>
      <c r="S731" s="95">
        <v>-1084857.18</v>
      </c>
      <c r="T731" s="95">
        <v>-1743198.95</v>
      </c>
      <c r="U731" s="95">
        <v>-1975453.08</v>
      </c>
      <c r="V731" s="96">
        <v>-2322003.77</v>
      </c>
    </row>
    <row r="732" spans="3:22" x14ac:dyDescent="0.35">
      <c r="C732" s="92" t="str">
        <f t="shared" si="10"/>
        <v>SAP</v>
      </c>
      <c r="D732" s="92"/>
      <c r="E732" s="92"/>
      <c r="F732" s="92"/>
      <c r="G732" s="92"/>
      <c r="H732" s="92" t="s">
        <v>83</v>
      </c>
      <c r="I732" s="95">
        <v>81191753.857594699</v>
      </c>
      <c r="J732" s="95">
        <v>74596406.762018695</v>
      </c>
      <c r="K732" s="95">
        <v>68450088.494847</v>
      </c>
      <c r="L732" s="95">
        <v>73222544.525939405</v>
      </c>
      <c r="M732" s="95">
        <v>44235070.644661702</v>
      </c>
      <c r="N732" s="95">
        <v>47543855.280490801</v>
      </c>
      <c r="O732" s="95">
        <v>65397959.593110897</v>
      </c>
      <c r="P732" s="95">
        <v>72271305.414886802</v>
      </c>
      <c r="Q732" s="95">
        <v>82040232.057320505</v>
      </c>
      <c r="R732" s="95">
        <v>95037468.9726744</v>
      </c>
      <c r="S732" s="95">
        <v>194530045.49812499</v>
      </c>
      <c r="T732" s="95">
        <v>192141545.6126</v>
      </c>
      <c r="U732" s="95">
        <v>198270740.72999999</v>
      </c>
      <c r="V732" s="96">
        <v>204364623.68000001</v>
      </c>
    </row>
    <row r="733" spans="3:22" x14ac:dyDescent="0.35">
      <c r="C733" s="92" t="str">
        <f t="shared" si="10"/>
        <v>SAP</v>
      </c>
      <c r="D733" s="92"/>
      <c r="E733" s="92"/>
      <c r="F733" s="92"/>
      <c r="G733" s="92" t="s">
        <v>91</v>
      </c>
      <c r="H733" s="92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6"/>
    </row>
    <row r="734" spans="3:22" x14ac:dyDescent="0.35">
      <c r="C734" s="92" t="str">
        <f t="shared" si="10"/>
        <v>SAP</v>
      </c>
      <c r="D734" s="92"/>
      <c r="E734" s="92"/>
      <c r="F734" s="92"/>
      <c r="G734" s="92"/>
      <c r="H734" s="92" t="s">
        <v>78</v>
      </c>
      <c r="I734" s="95">
        <v>245148948.40923601</v>
      </c>
      <c r="J734" s="95">
        <v>270486831.361175</v>
      </c>
      <c r="K734" s="95">
        <v>270778347.775056</v>
      </c>
      <c r="L734" s="95">
        <v>272602010.540609</v>
      </c>
      <c r="M734" s="95">
        <v>299203653.43398899</v>
      </c>
      <c r="N734" s="95">
        <v>301388824.890706</v>
      </c>
      <c r="O734" s="95">
        <v>337259348.80931801</v>
      </c>
      <c r="P734" s="95">
        <v>359259081.67864698</v>
      </c>
      <c r="Q734" s="95">
        <v>389339561.76334399</v>
      </c>
      <c r="R734" s="95">
        <v>414193661.16306603</v>
      </c>
      <c r="S734" s="95">
        <v>448565094.749026</v>
      </c>
      <c r="T734" s="95">
        <v>455754280.40624499</v>
      </c>
      <c r="U734" s="95">
        <v>455524203.48000002</v>
      </c>
      <c r="V734" s="96">
        <v>492559272.42000002</v>
      </c>
    </row>
    <row r="735" spans="3:22" x14ac:dyDescent="0.35">
      <c r="C735" s="92" t="str">
        <f t="shared" si="10"/>
        <v>SAP</v>
      </c>
      <c r="D735" s="92"/>
      <c r="E735" s="92"/>
      <c r="F735" s="92"/>
      <c r="G735" s="92"/>
      <c r="H735" s="92" t="s">
        <v>79</v>
      </c>
      <c r="I735" s="95">
        <v>7313109.42760472</v>
      </c>
      <c r="J735" s="95">
        <v>6588263.3366833096</v>
      </c>
      <c r="K735" s="95">
        <v>11485582.027298501</v>
      </c>
      <c r="L735" s="95">
        <v>6733269.6603530496</v>
      </c>
      <c r="M735" s="95">
        <v>8646985.5842422806</v>
      </c>
      <c r="N735" s="95">
        <v>10036247.8688605</v>
      </c>
      <c r="O735" s="95">
        <v>5328697.7111872202</v>
      </c>
      <c r="P735" s="95">
        <v>8990518.8463474307</v>
      </c>
      <c r="Q735" s="95">
        <v>11424496.086370001</v>
      </c>
      <c r="R735" s="95">
        <v>5543258.0804645298</v>
      </c>
      <c r="S735" s="95">
        <v>7574269.8925727597</v>
      </c>
      <c r="T735" s="95">
        <v>6727000.4488006802</v>
      </c>
      <c r="U735" s="95">
        <v>8696371.1600000001</v>
      </c>
      <c r="V735" s="96">
        <v>8567154.0199999996</v>
      </c>
    </row>
    <row r="736" spans="3:22" x14ac:dyDescent="0.35">
      <c r="C736" s="92" t="str">
        <f t="shared" si="10"/>
        <v>SAP</v>
      </c>
      <c r="D736" s="92"/>
      <c r="E736" s="92"/>
      <c r="F736" s="92"/>
      <c r="G736" s="92"/>
      <c r="H736" s="92" t="s">
        <v>80</v>
      </c>
      <c r="I736" s="95">
        <v>-9004100.8354313392</v>
      </c>
      <c r="J736" s="95">
        <v>-11769204.197536901</v>
      </c>
      <c r="K736" s="95">
        <v>-12778159.0468753</v>
      </c>
      <c r="L736" s="95">
        <v>-13836392.6467213</v>
      </c>
      <c r="M736" s="95">
        <v>-17614318.035330102</v>
      </c>
      <c r="N736" s="95">
        <v>-12416079.873334</v>
      </c>
      <c r="O736" s="95">
        <v>-14683903.019191699</v>
      </c>
      <c r="P736" s="95">
        <v>-17578385.9895682</v>
      </c>
      <c r="Q736" s="95">
        <v>-20548341.1589454</v>
      </c>
      <c r="R736" s="95">
        <v>-23588697.194875699</v>
      </c>
      <c r="S736" s="95">
        <v>-28042254.02</v>
      </c>
      <c r="T736" s="95">
        <v>-33354126.609999999</v>
      </c>
      <c r="U736" s="95">
        <v>-27506259</v>
      </c>
      <c r="V736" s="96">
        <v>-24934260.559999999</v>
      </c>
    </row>
    <row r="737" spans="3:22" x14ac:dyDescent="0.35">
      <c r="C737" s="92" t="str">
        <f t="shared" si="10"/>
        <v>SAP</v>
      </c>
      <c r="D737" s="92"/>
      <c r="E737" s="92"/>
      <c r="F737" s="92"/>
      <c r="G737" s="92"/>
      <c r="H737" s="92" t="s">
        <v>81</v>
      </c>
      <c r="I737" s="95">
        <v>29224874.359765202</v>
      </c>
      <c r="J737" s="95">
        <v>9311457.2747351006</v>
      </c>
      <c r="K737" s="95">
        <v>3182239.7851299001</v>
      </c>
      <c r="L737" s="95">
        <v>33984765.879747897</v>
      </c>
      <c r="M737" s="95">
        <v>11152503.9078051</v>
      </c>
      <c r="N737" s="95">
        <v>38250355.923085302</v>
      </c>
      <c r="O737" s="95">
        <v>31354938.177333999</v>
      </c>
      <c r="P737" s="95">
        <v>38668347.2279175</v>
      </c>
      <c r="Q737" s="95">
        <v>33977944.4722974</v>
      </c>
      <c r="R737" s="95">
        <v>52416872.700371303</v>
      </c>
      <c r="S737" s="95">
        <v>28613755.414645199</v>
      </c>
      <c r="T737" s="95">
        <v>27088407.260000002</v>
      </c>
      <c r="U737" s="95">
        <v>56419500.100000001</v>
      </c>
      <c r="V737" s="96">
        <v>29352984.690000001</v>
      </c>
    </row>
    <row r="738" spans="3:22" x14ac:dyDescent="0.35">
      <c r="C738" s="92" t="str">
        <f t="shared" si="10"/>
        <v>SAP</v>
      </c>
      <c r="D738" s="92"/>
      <c r="E738" s="92"/>
      <c r="F738" s="92"/>
      <c r="G738" s="92"/>
      <c r="H738" s="92" t="s">
        <v>82</v>
      </c>
      <c r="I738" s="95">
        <v>-2196000</v>
      </c>
      <c r="J738" s="95">
        <v>-3839000</v>
      </c>
      <c r="K738" s="95">
        <v>-66000</v>
      </c>
      <c r="L738" s="95">
        <v>-280000</v>
      </c>
      <c r="M738" s="95">
        <v>0</v>
      </c>
      <c r="N738" s="95">
        <v>0</v>
      </c>
      <c r="O738" s="95">
        <v>0</v>
      </c>
      <c r="P738" s="95">
        <v>0</v>
      </c>
      <c r="Q738" s="95">
        <v>0</v>
      </c>
      <c r="R738" s="95">
        <v>0</v>
      </c>
      <c r="S738" s="95">
        <v>-956585.63</v>
      </c>
      <c r="T738" s="95">
        <v>-691358.03</v>
      </c>
      <c r="U738" s="95">
        <v>-574543.31000000006</v>
      </c>
      <c r="V738" s="96">
        <v>-919459.68</v>
      </c>
    </row>
    <row r="739" spans="3:22" x14ac:dyDescent="0.35">
      <c r="C739" s="92" t="str">
        <f t="shared" si="10"/>
        <v>SAP</v>
      </c>
      <c r="D739" s="92"/>
      <c r="E739" s="92"/>
      <c r="F739" s="92"/>
      <c r="G739" s="92"/>
      <c r="H739" s="92" t="s">
        <v>83</v>
      </c>
      <c r="I739" s="95">
        <v>270486831.361175</v>
      </c>
      <c r="J739" s="95">
        <v>270778347.775056</v>
      </c>
      <c r="K739" s="95">
        <v>272602010.540609</v>
      </c>
      <c r="L739" s="95">
        <v>299203653.43398899</v>
      </c>
      <c r="M739" s="95">
        <v>301388824.890706</v>
      </c>
      <c r="N739" s="95">
        <v>337259348.80931801</v>
      </c>
      <c r="O739" s="95">
        <v>359259081.67864698</v>
      </c>
      <c r="P739" s="95">
        <v>389339561.76334399</v>
      </c>
      <c r="Q739" s="95">
        <v>414193661.16306603</v>
      </c>
      <c r="R739" s="95">
        <v>448565094.749026</v>
      </c>
      <c r="S739" s="95">
        <v>455754280.40624398</v>
      </c>
      <c r="T739" s="95">
        <v>455524203.47504503</v>
      </c>
      <c r="U739" s="95">
        <v>492559272.43000001</v>
      </c>
      <c r="V739" s="96">
        <v>504625690.88999999</v>
      </c>
    </row>
    <row r="740" spans="3:22" x14ac:dyDescent="0.35">
      <c r="C740" s="92" t="s">
        <v>65</v>
      </c>
      <c r="D740" s="92"/>
      <c r="E740" s="92"/>
      <c r="F740" s="92"/>
      <c r="G740" s="92"/>
      <c r="H740" s="92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6"/>
    </row>
    <row r="741" spans="3:22" x14ac:dyDescent="0.35">
      <c r="C741" s="92" t="str">
        <f>C740</f>
        <v>TND</v>
      </c>
      <c r="D741" s="92" t="s">
        <v>74</v>
      </c>
      <c r="E741" s="92"/>
      <c r="F741" s="92"/>
      <c r="G741" s="92"/>
      <c r="H741" s="92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6"/>
    </row>
    <row r="742" spans="3:22" x14ac:dyDescent="0.35">
      <c r="C742" s="92" t="str">
        <f t="shared" ref="C742:C805" si="11">C741</f>
        <v>TND</v>
      </c>
      <c r="D742" s="92"/>
      <c r="E742" s="92" t="s">
        <v>75</v>
      </c>
      <c r="F742" s="92"/>
      <c r="G742" s="92"/>
      <c r="H742" s="92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6"/>
    </row>
    <row r="743" spans="3:22" x14ac:dyDescent="0.35">
      <c r="C743" s="92" t="str">
        <f t="shared" si="11"/>
        <v>TND</v>
      </c>
      <c r="D743" s="92"/>
      <c r="E743" s="92"/>
      <c r="F743" s="92" t="s">
        <v>76</v>
      </c>
      <c r="G743" s="92"/>
      <c r="H743" s="92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6"/>
    </row>
    <row r="744" spans="3:22" x14ac:dyDescent="0.35">
      <c r="C744" s="92" t="str">
        <f t="shared" si="11"/>
        <v>TND</v>
      </c>
      <c r="D744" s="92"/>
      <c r="E744" s="92"/>
      <c r="F744" s="92"/>
      <c r="G744" s="92" t="s">
        <v>77</v>
      </c>
      <c r="H744" s="92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6"/>
    </row>
    <row r="745" spans="3:22" x14ac:dyDescent="0.35">
      <c r="C745" s="92" t="str">
        <f t="shared" si="11"/>
        <v>TND</v>
      </c>
      <c r="D745" s="92"/>
      <c r="E745" s="92"/>
      <c r="F745" s="92"/>
      <c r="G745" s="92"/>
      <c r="H745" s="92" t="s">
        <v>78</v>
      </c>
      <c r="I745" s="95">
        <v>313954318.43684399</v>
      </c>
      <c r="J745" s="95">
        <v>349415168.33249301</v>
      </c>
      <c r="K745" s="95">
        <v>376953868.69465297</v>
      </c>
      <c r="L745" s="95">
        <v>411873943.26642197</v>
      </c>
      <c r="M745" s="95">
        <v>457805437.91898799</v>
      </c>
      <c r="N745" s="95">
        <v>503338629.37809402</v>
      </c>
      <c r="O745" s="95">
        <v>545936390.78209996</v>
      </c>
      <c r="P745" s="95">
        <v>580124368.31622005</v>
      </c>
      <c r="Q745" s="95">
        <v>600708186.03878498</v>
      </c>
      <c r="R745" s="95">
        <v>626933982.460132</v>
      </c>
      <c r="S745" s="95">
        <v>658435640</v>
      </c>
      <c r="T745" s="95">
        <v>677816808.15505004</v>
      </c>
      <c r="U745" s="95">
        <v>685117084.80532503</v>
      </c>
      <c r="V745" s="96">
        <v>741191939.66292298</v>
      </c>
    </row>
    <row r="746" spans="3:22" x14ac:dyDescent="0.35">
      <c r="C746" s="92" t="str">
        <f t="shared" si="11"/>
        <v>TND</v>
      </c>
      <c r="D746" s="92"/>
      <c r="E746" s="92"/>
      <c r="F746" s="92"/>
      <c r="G746" s="92"/>
      <c r="H746" s="92" t="s">
        <v>79</v>
      </c>
      <c r="I746" s="95">
        <v>7848857.9609211003</v>
      </c>
      <c r="J746" s="95">
        <v>7232893.9844826097</v>
      </c>
      <c r="K746" s="95">
        <v>11157834.5133617</v>
      </c>
      <c r="L746" s="95">
        <v>15198148.506531</v>
      </c>
      <c r="M746" s="95">
        <v>9659694.7400906496</v>
      </c>
      <c r="N746" s="95">
        <v>13338473.6785195</v>
      </c>
      <c r="O746" s="95">
        <v>19653710.068155602</v>
      </c>
      <c r="P746" s="95">
        <v>9456027.2035543807</v>
      </c>
      <c r="Q746" s="95">
        <v>15017704.6509696</v>
      </c>
      <c r="R746" s="95">
        <v>18369165.686081901</v>
      </c>
      <c r="S746" s="95">
        <v>8757194</v>
      </c>
      <c r="T746" s="95">
        <v>8879400.1868311502</v>
      </c>
      <c r="U746" s="95">
        <v>13079507.9826471</v>
      </c>
      <c r="V746" s="96">
        <v>13223763.419499099</v>
      </c>
    </row>
    <row r="747" spans="3:22" x14ac:dyDescent="0.35">
      <c r="C747" s="92" t="str">
        <f t="shared" si="11"/>
        <v>TND</v>
      </c>
      <c r="D747" s="92"/>
      <c r="E747" s="92"/>
      <c r="F747" s="92"/>
      <c r="G747" s="92"/>
      <c r="H747" s="92" t="s">
        <v>80</v>
      </c>
      <c r="I747" s="95">
        <v>-14787766.5449645</v>
      </c>
      <c r="J747" s="95">
        <v>-16399167.9212081</v>
      </c>
      <c r="K747" s="95">
        <v>-17809052.6190878</v>
      </c>
      <c r="L747" s="95">
        <v>-19559109.232062802</v>
      </c>
      <c r="M747" s="95">
        <v>-21770790.2764844</v>
      </c>
      <c r="N747" s="95">
        <v>-23911884.8499212</v>
      </c>
      <c r="O747" s="95">
        <v>-26104984.331262901</v>
      </c>
      <c r="P747" s="95">
        <v>-28247685.620386299</v>
      </c>
      <c r="Q747" s="95">
        <v>-29851474.221726298</v>
      </c>
      <c r="R747" s="95">
        <v>-31800219.795609601</v>
      </c>
      <c r="S747" s="95">
        <v>-34050610</v>
      </c>
      <c r="T747" s="95">
        <v>-34503483.182929203</v>
      </c>
      <c r="U747" s="95">
        <v>-37422589.965152398</v>
      </c>
      <c r="V747" s="96">
        <v>-39399962.527181</v>
      </c>
    </row>
    <row r="748" spans="3:22" x14ac:dyDescent="0.35">
      <c r="C748" s="92" t="str">
        <f t="shared" si="11"/>
        <v>TND</v>
      </c>
      <c r="D748" s="92"/>
      <c r="E748" s="92"/>
      <c r="F748" s="92"/>
      <c r="G748" s="92"/>
      <c r="H748" s="92" t="s">
        <v>81</v>
      </c>
      <c r="I748" s="95">
        <v>42399758.479692198</v>
      </c>
      <c r="J748" s="95">
        <v>36704974.298885599</v>
      </c>
      <c r="K748" s="95">
        <v>41571292.6774951</v>
      </c>
      <c r="L748" s="95">
        <v>50292455.378097698</v>
      </c>
      <c r="M748" s="95">
        <v>57644286.995499603</v>
      </c>
      <c r="N748" s="95">
        <v>53171172.575407803</v>
      </c>
      <c r="O748" s="95">
        <v>40639251.797227196</v>
      </c>
      <c r="P748" s="95">
        <v>39375476.139397398</v>
      </c>
      <c r="Q748" s="95">
        <v>41059565.992103398</v>
      </c>
      <c r="R748" s="95">
        <v>44987712.139885902</v>
      </c>
      <c r="S748" s="95">
        <v>44674584</v>
      </c>
      <c r="T748" s="95">
        <v>68973403.878752396</v>
      </c>
      <c r="U748" s="95">
        <v>80417936.840103701</v>
      </c>
      <c r="V748" s="96">
        <v>53839598.055605799</v>
      </c>
    </row>
    <row r="749" spans="3:22" x14ac:dyDescent="0.35">
      <c r="C749" s="92" t="str">
        <f t="shared" si="11"/>
        <v>TND</v>
      </c>
      <c r="D749" s="92"/>
      <c r="E749" s="92"/>
      <c r="F749" s="92"/>
      <c r="G749" s="92"/>
      <c r="H749" s="92" t="s">
        <v>82</v>
      </c>
      <c r="I749" s="95">
        <v>-85500</v>
      </c>
      <c r="J749" s="95">
        <v>-352195.62711864401</v>
      </c>
      <c r="K749" s="95">
        <v>0</v>
      </c>
      <c r="L749" s="95">
        <v>0</v>
      </c>
      <c r="M749" s="95">
        <v>0</v>
      </c>
      <c r="N749" s="95">
        <v>0</v>
      </c>
      <c r="O749" s="95">
        <v>0</v>
      </c>
      <c r="P749" s="95">
        <v>0</v>
      </c>
      <c r="Q749" s="95">
        <v>0</v>
      </c>
      <c r="R749" s="95">
        <v>-55000</v>
      </c>
      <c r="S749" s="95">
        <v>0</v>
      </c>
      <c r="T749" s="95">
        <v>0</v>
      </c>
      <c r="U749" s="95">
        <v>0</v>
      </c>
      <c r="V749" s="96">
        <v>0</v>
      </c>
    </row>
    <row r="750" spans="3:22" x14ac:dyDescent="0.35">
      <c r="C750" s="92" t="str">
        <f t="shared" si="11"/>
        <v>TND</v>
      </c>
      <c r="D750" s="92"/>
      <c r="E750" s="92"/>
      <c r="F750" s="92"/>
      <c r="G750" s="92"/>
      <c r="H750" s="92" t="s">
        <v>83</v>
      </c>
      <c r="I750" s="95">
        <v>349415168.33249301</v>
      </c>
      <c r="J750" s="95">
        <v>376953868.69465297</v>
      </c>
      <c r="K750" s="95">
        <v>411873943.26642197</v>
      </c>
      <c r="L750" s="95">
        <v>457805437.91898799</v>
      </c>
      <c r="M750" s="95">
        <v>503338629.37809402</v>
      </c>
      <c r="N750" s="95">
        <v>545936390.78209996</v>
      </c>
      <c r="O750" s="95">
        <v>580124368.31622005</v>
      </c>
      <c r="P750" s="95">
        <v>600708186.03878498</v>
      </c>
      <c r="Q750" s="95">
        <v>626933982.460132</v>
      </c>
      <c r="R750" s="95">
        <v>658435640.49048996</v>
      </c>
      <c r="S750" s="95">
        <v>677816808</v>
      </c>
      <c r="T750" s="95">
        <v>721166129.03770399</v>
      </c>
      <c r="U750" s="95">
        <v>741191939.66292298</v>
      </c>
      <c r="V750" s="96">
        <v>768855338.610847</v>
      </c>
    </row>
    <row r="751" spans="3:22" x14ac:dyDescent="0.35">
      <c r="C751" s="92" t="str">
        <f t="shared" si="11"/>
        <v>TND</v>
      </c>
      <c r="D751" s="92"/>
      <c r="E751" s="92"/>
      <c r="F751" s="92"/>
      <c r="G751" s="92" t="s">
        <v>84</v>
      </c>
      <c r="H751" s="92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6"/>
    </row>
    <row r="752" spans="3:22" x14ac:dyDescent="0.35">
      <c r="C752" s="92" t="str">
        <f t="shared" si="11"/>
        <v>TND</v>
      </c>
      <c r="D752" s="92"/>
      <c r="E752" s="92"/>
      <c r="F752" s="92"/>
      <c r="G752" s="92"/>
      <c r="H752" s="92" t="s">
        <v>78</v>
      </c>
      <c r="I752" s="95">
        <v>5609390.5954361502</v>
      </c>
      <c r="J752" s="95">
        <v>7464143.3574790303</v>
      </c>
      <c r="K752" s="95">
        <v>8534538.3962481208</v>
      </c>
      <c r="L752" s="95">
        <v>8859336.1773883998</v>
      </c>
      <c r="M752" s="95">
        <v>8977146.2210930996</v>
      </c>
      <c r="N752" s="95">
        <v>8968131.0393341798</v>
      </c>
      <c r="O752" s="95">
        <v>9120695.5107936393</v>
      </c>
      <c r="P752" s="95">
        <v>10224832.5401206</v>
      </c>
      <c r="Q752" s="95">
        <v>11535869.916851999</v>
      </c>
      <c r="R752" s="95">
        <v>12308207.8438175</v>
      </c>
      <c r="S752" s="95">
        <v>12630446</v>
      </c>
      <c r="T752" s="95">
        <v>12749899.9885648</v>
      </c>
      <c r="U752" s="95">
        <v>12153809.171291601</v>
      </c>
      <c r="V752" s="96">
        <v>12022331.962574201</v>
      </c>
    </row>
    <row r="753" spans="3:22" x14ac:dyDescent="0.35">
      <c r="C753" s="92" t="str">
        <f t="shared" si="11"/>
        <v>TND</v>
      </c>
      <c r="D753" s="92"/>
      <c r="E753" s="92"/>
      <c r="F753" s="92"/>
      <c r="G753" s="92"/>
      <c r="H753" s="92" t="s">
        <v>79</v>
      </c>
      <c r="I753" s="95">
        <v>140234.76488590401</v>
      </c>
      <c r="J753" s="95">
        <v>154507.76749981599</v>
      </c>
      <c r="K753" s="95">
        <v>252622.336528944</v>
      </c>
      <c r="L753" s="95">
        <v>326909.50494563201</v>
      </c>
      <c r="M753" s="95">
        <v>189417.78526506401</v>
      </c>
      <c r="N753" s="95">
        <v>237655.472542356</v>
      </c>
      <c r="O753" s="95">
        <v>328345.038388571</v>
      </c>
      <c r="P753" s="95">
        <v>166664.77040396599</v>
      </c>
      <c r="Q753" s="95">
        <v>288396.74792129901</v>
      </c>
      <c r="R753" s="95">
        <v>360630.489823854</v>
      </c>
      <c r="S753" s="95">
        <v>167985</v>
      </c>
      <c r="T753" s="95">
        <v>167023.68985019799</v>
      </c>
      <c r="U753" s="95">
        <v>232027.26599738401</v>
      </c>
      <c r="V753" s="96">
        <v>214492.987735489</v>
      </c>
    </row>
    <row r="754" spans="3:22" x14ac:dyDescent="0.35">
      <c r="C754" s="92" t="str">
        <f t="shared" si="11"/>
        <v>TND</v>
      </c>
      <c r="D754" s="92"/>
      <c r="E754" s="92"/>
      <c r="F754" s="92"/>
      <c r="G754" s="92"/>
      <c r="H754" s="92" t="s">
        <v>80</v>
      </c>
      <c r="I754" s="95">
        <v>-180779.46043986801</v>
      </c>
      <c r="J754" s="95">
        <v>-224152.54483160001</v>
      </c>
      <c r="K754" s="95">
        <v>-252065.27531549701</v>
      </c>
      <c r="L754" s="95">
        <v>-266203.17236956902</v>
      </c>
      <c r="M754" s="95">
        <v>-277210.28619139199</v>
      </c>
      <c r="N754" s="95">
        <v>-284668.21364206698</v>
      </c>
      <c r="O754" s="95">
        <v>-296309.24147742201</v>
      </c>
      <c r="P754" s="95">
        <v>-329190.31170626398</v>
      </c>
      <c r="Q754" s="95">
        <v>-364507.75365902903</v>
      </c>
      <c r="R754" s="95">
        <v>-391013.65062092198</v>
      </c>
      <c r="S754" s="95">
        <v>-409714</v>
      </c>
      <c r="T754" s="95">
        <v>-415163.42344182398</v>
      </c>
      <c r="U754" s="95">
        <v>-466973.61497830501</v>
      </c>
      <c r="V754" s="96">
        <v>-479535.01942888403</v>
      </c>
    </row>
    <row r="755" spans="3:22" x14ac:dyDescent="0.35">
      <c r="C755" s="92" t="str">
        <f t="shared" si="11"/>
        <v>TND</v>
      </c>
      <c r="D755" s="92"/>
      <c r="E755" s="92"/>
      <c r="F755" s="92"/>
      <c r="G755" s="92"/>
      <c r="H755" s="92" t="s">
        <v>81</v>
      </c>
      <c r="I755" s="95">
        <v>1895297.4575968501</v>
      </c>
      <c r="J755" s="95">
        <v>1140039.81610086</v>
      </c>
      <c r="K755" s="95">
        <v>324240.71992684202</v>
      </c>
      <c r="L755" s="95">
        <v>57103.711128630901</v>
      </c>
      <c r="M755" s="95">
        <v>78777.319167412905</v>
      </c>
      <c r="N755" s="95">
        <v>199577.21255917</v>
      </c>
      <c r="O755" s="95">
        <v>1072101.2324158</v>
      </c>
      <c r="P755" s="95">
        <v>1473562.9180336799</v>
      </c>
      <c r="Q755" s="95">
        <v>848448.93270329398</v>
      </c>
      <c r="R755" s="95">
        <v>352620.82189221599</v>
      </c>
      <c r="S755" s="95">
        <v>361184</v>
      </c>
      <c r="T755" s="95">
        <v>245503.33660025199</v>
      </c>
      <c r="U755" s="95">
        <v>103469.140263533</v>
      </c>
      <c r="V755" s="96">
        <v>283891.15195588599</v>
      </c>
    </row>
    <row r="756" spans="3:22" x14ac:dyDescent="0.35">
      <c r="C756" s="92" t="str">
        <f t="shared" si="11"/>
        <v>TND</v>
      </c>
      <c r="D756" s="92"/>
      <c r="E756" s="92"/>
      <c r="F756" s="92"/>
      <c r="G756" s="92"/>
      <c r="H756" s="92" t="s">
        <v>82</v>
      </c>
      <c r="I756" s="95">
        <v>0</v>
      </c>
      <c r="J756" s="95">
        <v>0</v>
      </c>
      <c r="K756" s="95">
        <v>0</v>
      </c>
      <c r="L756" s="95">
        <v>0</v>
      </c>
      <c r="M756" s="95">
        <v>0</v>
      </c>
      <c r="N756" s="95">
        <v>0</v>
      </c>
      <c r="O756" s="95">
        <v>0</v>
      </c>
      <c r="P756" s="95">
        <v>0</v>
      </c>
      <c r="Q756" s="95">
        <v>0</v>
      </c>
      <c r="R756" s="95">
        <v>0</v>
      </c>
      <c r="S756" s="95">
        <v>0</v>
      </c>
      <c r="T756" s="95">
        <v>0</v>
      </c>
      <c r="U756" s="95">
        <v>0</v>
      </c>
      <c r="V756" s="96">
        <v>0</v>
      </c>
    </row>
    <row r="757" spans="3:22" x14ac:dyDescent="0.35">
      <c r="C757" s="92" t="str">
        <f t="shared" si="11"/>
        <v>TND</v>
      </c>
      <c r="D757" s="92"/>
      <c r="E757" s="92"/>
      <c r="F757" s="92"/>
      <c r="G757" s="92"/>
      <c r="H757" s="92" t="s">
        <v>83</v>
      </c>
      <c r="I757" s="95">
        <v>7464143.3574790303</v>
      </c>
      <c r="J757" s="95">
        <v>8534538.3962481208</v>
      </c>
      <c r="K757" s="95">
        <v>8859336.1773883998</v>
      </c>
      <c r="L757" s="95">
        <v>8977146.2210930996</v>
      </c>
      <c r="M757" s="95">
        <v>8968131.0393341798</v>
      </c>
      <c r="N757" s="95">
        <v>9120695.5107936393</v>
      </c>
      <c r="O757" s="95">
        <v>10224832.5401206</v>
      </c>
      <c r="P757" s="95">
        <v>11535869.916851999</v>
      </c>
      <c r="Q757" s="95">
        <v>12308207.8438175</v>
      </c>
      <c r="R757" s="95">
        <v>12630445.504912701</v>
      </c>
      <c r="S757" s="95">
        <v>12749901</v>
      </c>
      <c r="T757" s="95">
        <v>12747263.5915734</v>
      </c>
      <c r="U757" s="95">
        <v>12022331.962574201</v>
      </c>
      <c r="V757" s="96">
        <v>12041181.082836701</v>
      </c>
    </row>
    <row r="758" spans="3:22" x14ac:dyDescent="0.35">
      <c r="C758" s="92" t="str">
        <f t="shared" si="11"/>
        <v>TND</v>
      </c>
      <c r="D758" s="92"/>
      <c r="E758" s="92"/>
      <c r="F758" s="92"/>
      <c r="G758" s="92" t="s">
        <v>85</v>
      </c>
      <c r="H758" s="92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6"/>
    </row>
    <row r="759" spans="3:22" x14ac:dyDescent="0.35">
      <c r="C759" s="92" t="str">
        <f t="shared" si="11"/>
        <v>TND</v>
      </c>
      <c r="D759" s="92"/>
      <c r="E759" s="92"/>
      <c r="F759" s="92"/>
      <c r="G759" s="92"/>
      <c r="H759" s="92" t="s">
        <v>78</v>
      </c>
      <c r="I759" s="95">
        <v>0</v>
      </c>
      <c r="J759" s="95">
        <v>0</v>
      </c>
      <c r="K759" s="95">
        <v>0</v>
      </c>
      <c r="L759" s="95">
        <v>0</v>
      </c>
      <c r="M759" s="95">
        <v>0</v>
      </c>
      <c r="N759" s="95">
        <v>0</v>
      </c>
      <c r="O759" s="95">
        <v>0</v>
      </c>
      <c r="P759" s="95">
        <v>0</v>
      </c>
      <c r="Q759" s="95">
        <v>0</v>
      </c>
      <c r="R759" s="95">
        <v>0</v>
      </c>
      <c r="S759" s="95">
        <v>0</v>
      </c>
      <c r="T759" s="95">
        <v>0</v>
      </c>
      <c r="U759" s="95">
        <v>1391756.32508707</v>
      </c>
      <c r="V759" s="96">
        <v>2194572.6175511898</v>
      </c>
    </row>
    <row r="760" spans="3:22" x14ac:dyDescent="0.35">
      <c r="C760" s="92" t="str">
        <f t="shared" si="11"/>
        <v>TND</v>
      </c>
      <c r="D760" s="92"/>
      <c r="E760" s="92"/>
      <c r="F760" s="92"/>
      <c r="G760" s="92"/>
      <c r="H760" s="92" t="s">
        <v>79</v>
      </c>
      <c r="I760" s="95">
        <v>0</v>
      </c>
      <c r="J760" s="95">
        <v>0</v>
      </c>
      <c r="K760" s="95">
        <v>0</v>
      </c>
      <c r="L760" s="95">
        <v>0</v>
      </c>
      <c r="M760" s="95">
        <v>0</v>
      </c>
      <c r="N760" s="95">
        <v>0</v>
      </c>
      <c r="O760" s="95">
        <v>0</v>
      </c>
      <c r="P760" s="95">
        <v>0</v>
      </c>
      <c r="Q760" s="95">
        <v>0</v>
      </c>
      <c r="R760" s="95">
        <v>0</v>
      </c>
      <c r="S760" s="95">
        <v>0</v>
      </c>
      <c r="T760" s="95">
        <v>0</v>
      </c>
      <c r="U760" s="95">
        <v>26569.893478934999</v>
      </c>
      <c r="V760" s="96">
        <v>39153.8379580943</v>
      </c>
    </row>
    <row r="761" spans="3:22" x14ac:dyDescent="0.35">
      <c r="C761" s="92" t="str">
        <f t="shared" si="11"/>
        <v>TND</v>
      </c>
      <c r="D761" s="92"/>
      <c r="E761" s="92"/>
      <c r="F761" s="92"/>
      <c r="G761" s="92"/>
      <c r="H761" s="92" t="s">
        <v>81</v>
      </c>
      <c r="I761" s="95">
        <v>0</v>
      </c>
      <c r="J761" s="95">
        <v>0</v>
      </c>
      <c r="K761" s="95">
        <v>0</v>
      </c>
      <c r="L761" s="95">
        <v>0</v>
      </c>
      <c r="M761" s="95">
        <v>0</v>
      </c>
      <c r="N761" s="95">
        <v>0</v>
      </c>
      <c r="O761" s="95">
        <v>0</v>
      </c>
      <c r="P761" s="95">
        <v>0</v>
      </c>
      <c r="Q761" s="95">
        <v>0</v>
      </c>
      <c r="R761" s="95">
        <v>0</v>
      </c>
      <c r="S761" s="95">
        <v>0</v>
      </c>
      <c r="T761" s="95">
        <v>0</v>
      </c>
      <c r="U761" s="95">
        <v>776246.39898517902</v>
      </c>
      <c r="V761" s="96">
        <v>682541.21053140401</v>
      </c>
    </row>
    <row r="762" spans="3:22" x14ac:dyDescent="0.35">
      <c r="C762" s="92" t="str">
        <f t="shared" si="11"/>
        <v>TND</v>
      </c>
      <c r="D762" s="92"/>
      <c r="E762" s="92"/>
      <c r="F762" s="92"/>
      <c r="G762" s="92"/>
      <c r="H762" s="92" t="s">
        <v>82</v>
      </c>
      <c r="I762" s="95">
        <v>0</v>
      </c>
      <c r="J762" s="95">
        <v>0</v>
      </c>
      <c r="K762" s="95">
        <v>0</v>
      </c>
      <c r="L762" s="95">
        <v>0</v>
      </c>
      <c r="M762" s="95">
        <v>0</v>
      </c>
      <c r="N762" s="95">
        <v>0</v>
      </c>
      <c r="O762" s="95">
        <v>0</v>
      </c>
      <c r="P762" s="95">
        <v>0</v>
      </c>
      <c r="Q762" s="95">
        <v>0</v>
      </c>
      <c r="R762" s="95">
        <v>0</v>
      </c>
      <c r="S762" s="95">
        <v>0</v>
      </c>
      <c r="T762" s="95">
        <v>0</v>
      </c>
      <c r="U762" s="95">
        <v>0</v>
      </c>
      <c r="V762" s="96">
        <v>0</v>
      </c>
    </row>
    <row r="763" spans="3:22" x14ac:dyDescent="0.35">
      <c r="C763" s="92" t="str">
        <f t="shared" si="11"/>
        <v>TND</v>
      </c>
      <c r="D763" s="92"/>
      <c r="E763" s="92"/>
      <c r="F763" s="92"/>
      <c r="G763" s="92"/>
      <c r="H763" s="92" t="s">
        <v>83</v>
      </c>
      <c r="I763" s="95">
        <v>0</v>
      </c>
      <c r="J763" s="95">
        <v>0</v>
      </c>
      <c r="K763" s="95">
        <v>0</v>
      </c>
      <c r="L763" s="95">
        <v>0</v>
      </c>
      <c r="M763" s="95">
        <v>0</v>
      </c>
      <c r="N763" s="95">
        <v>0</v>
      </c>
      <c r="O763" s="95">
        <v>0</v>
      </c>
      <c r="P763" s="95">
        <v>0</v>
      </c>
      <c r="Q763" s="95">
        <v>0</v>
      </c>
      <c r="R763" s="95">
        <v>0</v>
      </c>
      <c r="S763" s="95">
        <v>0</v>
      </c>
      <c r="T763" s="95">
        <v>0</v>
      </c>
      <c r="U763" s="95">
        <v>2194572.6175511898</v>
      </c>
      <c r="V763" s="96">
        <v>2916267.6660406902</v>
      </c>
    </row>
    <row r="764" spans="3:22" x14ac:dyDescent="0.35">
      <c r="C764" s="92" t="str">
        <f t="shared" si="11"/>
        <v>TND</v>
      </c>
      <c r="D764" s="92"/>
      <c r="E764" s="92"/>
      <c r="F764" s="92"/>
      <c r="G764" s="92" t="s">
        <v>86</v>
      </c>
      <c r="H764" s="92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6"/>
    </row>
    <row r="765" spans="3:22" x14ac:dyDescent="0.35">
      <c r="C765" s="92" t="str">
        <f t="shared" si="11"/>
        <v>TND</v>
      </c>
      <c r="D765" s="92"/>
      <c r="E765" s="92"/>
      <c r="F765" s="92"/>
      <c r="G765" s="92"/>
      <c r="H765" s="92" t="s">
        <v>78</v>
      </c>
      <c r="I765" s="95">
        <v>6229603.7340139598</v>
      </c>
      <c r="J765" s="95">
        <v>7216330.8523648297</v>
      </c>
      <c r="K765" s="95">
        <v>7860160.3683859399</v>
      </c>
      <c r="L765" s="95">
        <v>8251519.4840983599</v>
      </c>
      <c r="M765" s="95">
        <v>8543845.4357492104</v>
      </c>
      <c r="N765" s="95">
        <v>8956222.9065220896</v>
      </c>
      <c r="O765" s="95">
        <v>9488368.8602792993</v>
      </c>
      <c r="P765" s="95">
        <v>9960917.3905388191</v>
      </c>
      <c r="Q765" s="95">
        <v>10043871.093680499</v>
      </c>
      <c r="R765" s="95">
        <v>10183408.8630128</v>
      </c>
      <c r="S765" s="95">
        <v>10226727</v>
      </c>
      <c r="T765" s="95">
        <v>10116657.575471099</v>
      </c>
      <c r="U765" s="95">
        <v>9877080.9730819594</v>
      </c>
      <c r="V765" s="96">
        <v>9756483.6859871093</v>
      </c>
    </row>
    <row r="766" spans="3:22" x14ac:dyDescent="0.35">
      <c r="C766" s="92" t="str">
        <f t="shared" si="11"/>
        <v>TND</v>
      </c>
      <c r="D766" s="92"/>
      <c r="E766" s="92"/>
      <c r="F766" s="92"/>
      <c r="G766" s="92"/>
      <c r="H766" s="92" t="s">
        <v>79</v>
      </c>
      <c r="I766" s="95">
        <v>155740.09335034899</v>
      </c>
      <c r="J766" s="95">
        <v>149378.048643952</v>
      </c>
      <c r="K766" s="95">
        <v>232660.74690422401</v>
      </c>
      <c r="L766" s="95">
        <v>304481.06896323001</v>
      </c>
      <c r="M766" s="95">
        <v>180275.138694308</v>
      </c>
      <c r="N766" s="95">
        <v>237339.90702283499</v>
      </c>
      <c r="O766" s="95">
        <v>341581.27897005499</v>
      </c>
      <c r="P766" s="95">
        <v>162362.95346578301</v>
      </c>
      <c r="Q766" s="95">
        <v>251096.77734201201</v>
      </c>
      <c r="R766" s="95">
        <v>298373.87968627398</v>
      </c>
      <c r="S766" s="95">
        <v>136015</v>
      </c>
      <c r="T766" s="95">
        <v>132528.214238671</v>
      </c>
      <c r="U766" s="95">
        <v>188562.45494065501</v>
      </c>
      <c r="V766" s="96">
        <v>174067.50554838701</v>
      </c>
    </row>
    <row r="767" spans="3:22" x14ac:dyDescent="0.35">
      <c r="C767" s="92" t="str">
        <f t="shared" si="11"/>
        <v>TND</v>
      </c>
      <c r="D767" s="92"/>
      <c r="E767" s="92"/>
      <c r="F767" s="92"/>
      <c r="G767" s="92"/>
      <c r="H767" s="92" t="s">
        <v>80</v>
      </c>
      <c r="I767" s="95">
        <v>-151620.70314450099</v>
      </c>
      <c r="J767" s="95">
        <v>-172197.43607892399</v>
      </c>
      <c r="K767" s="95">
        <v>-187102.73193505101</v>
      </c>
      <c r="L767" s="95">
        <v>-198574.91968908301</v>
      </c>
      <c r="M767" s="95">
        <v>-209123.97911034999</v>
      </c>
      <c r="N767" s="95">
        <v>-221045.431508829</v>
      </c>
      <c r="O767" s="95">
        <v>-235728.49448409001</v>
      </c>
      <c r="P767" s="95">
        <v>-250546.33349587399</v>
      </c>
      <c r="Q767" s="95">
        <v>-257529.01569231501</v>
      </c>
      <c r="R767" s="95">
        <v>-266460.89538253302</v>
      </c>
      <c r="S767" s="95">
        <v>-274463</v>
      </c>
      <c r="T767" s="95">
        <v>-278113.80387314002</v>
      </c>
      <c r="U767" s="95">
        <v>-309159.74203550501</v>
      </c>
      <c r="V767" s="96">
        <v>-315061.88256527297</v>
      </c>
    </row>
    <row r="768" spans="3:22" x14ac:dyDescent="0.35">
      <c r="C768" s="92" t="str">
        <f t="shared" si="11"/>
        <v>TND</v>
      </c>
      <c r="D768" s="92"/>
      <c r="E768" s="92"/>
      <c r="F768" s="92"/>
      <c r="G768" s="92"/>
      <c r="H768" s="92" t="s">
        <v>81</v>
      </c>
      <c r="I768" s="95">
        <v>982607.72814501601</v>
      </c>
      <c r="J768" s="95">
        <v>666648.90345608594</v>
      </c>
      <c r="K768" s="95">
        <v>345801.10074324999</v>
      </c>
      <c r="L768" s="95">
        <v>186419.80237670301</v>
      </c>
      <c r="M768" s="95">
        <v>441226.31118892302</v>
      </c>
      <c r="N768" s="95">
        <v>515851.47824320197</v>
      </c>
      <c r="O768" s="95">
        <v>366695.74577355402</v>
      </c>
      <c r="P768" s="95">
        <v>171137.08317176101</v>
      </c>
      <c r="Q768" s="95">
        <v>145970.00768257899</v>
      </c>
      <c r="R768" s="95">
        <v>11404.8150719845</v>
      </c>
      <c r="S768" s="95">
        <v>28379</v>
      </c>
      <c r="T768" s="95">
        <v>8004.6940719654904</v>
      </c>
      <c r="U768" s="95">
        <v>0</v>
      </c>
      <c r="V768" s="96">
        <v>0</v>
      </c>
    </row>
    <row r="769" spans="3:22" x14ac:dyDescent="0.35">
      <c r="C769" s="92" t="str">
        <f t="shared" si="11"/>
        <v>TND</v>
      </c>
      <c r="D769" s="92"/>
      <c r="E769" s="92"/>
      <c r="F769" s="92"/>
      <c r="G769" s="92"/>
      <c r="H769" s="92" t="s">
        <v>82</v>
      </c>
      <c r="I769" s="95">
        <v>0</v>
      </c>
      <c r="J769" s="95">
        <v>0</v>
      </c>
      <c r="K769" s="95">
        <v>0</v>
      </c>
      <c r="L769" s="95">
        <v>0</v>
      </c>
      <c r="M769" s="95">
        <v>0</v>
      </c>
      <c r="N769" s="95">
        <v>0</v>
      </c>
      <c r="O769" s="95">
        <v>0</v>
      </c>
      <c r="P769" s="95">
        <v>0</v>
      </c>
      <c r="Q769" s="95">
        <v>0</v>
      </c>
      <c r="R769" s="95">
        <v>0</v>
      </c>
      <c r="S769" s="95">
        <v>0</v>
      </c>
      <c r="T769" s="95">
        <v>0</v>
      </c>
      <c r="U769" s="95">
        <v>0</v>
      </c>
      <c r="V769" s="96">
        <v>0</v>
      </c>
    </row>
    <row r="770" spans="3:22" x14ac:dyDescent="0.35">
      <c r="C770" s="92" t="str">
        <f t="shared" si="11"/>
        <v>TND</v>
      </c>
      <c r="D770" s="92"/>
      <c r="E770" s="92"/>
      <c r="F770" s="92"/>
      <c r="G770" s="92"/>
      <c r="H770" s="92" t="s">
        <v>83</v>
      </c>
      <c r="I770" s="95">
        <v>7216330.8523648297</v>
      </c>
      <c r="J770" s="95">
        <v>7860160.3683859399</v>
      </c>
      <c r="K770" s="95">
        <v>8251519.4840983599</v>
      </c>
      <c r="L770" s="95">
        <v>8543845.4357492104</v>
      </c>
      <c r="M770" s="95">
        <v>8956222.9065220896</v>
      </c>
      <c r="N770" s="95">
        <v>9488368.8602792993</v>
      </c>
      <c r="O770" s="95">
        <v>9960917.3905388191</v>
      </c>
      <c r="P770" s="95">
        <v>10043871.093680499</v>
      </c>
      <c r="Q770" s="95">
        <v>10183408.8630128</v>
      </c>
      <c r="R770" s="95">
        <v>10226726.6623885</v>
      </c>
      <c r="S770" s="95">
        <v>10116658</v>
      </c>
      <c r="T770" s="95">
        <v>9979076.6799085606</v>
      </c>
      <c r="U770" s="95">
        <v>9756483.6859871093</v>
      </c>
      <c r="V770" s="96">
        <v>9615489.3089702204</v>
      </c>
    </row>
    <row r="771" spans="3:22" x14ac:dyDescent="0.35">
      <c r="C771" s="92" t="str">
        <f t="shared" si="11"/>
        <v>TND</v>
      </c>
      <c r="D771" s="92"/>
      <c r="E771" s="92"/>
      <c r="F771" s="92"/>
      <c r="G771" s="92" t="s">
        <v>87</v>
      </c>
      <c r="H771" s="92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6"/>
    </row>
    <row r="772" spans="3:22" x14ac:dyDescent="0.35">
      <c r="C772" s="92" t="str">
        <f t="shared" si="11"/>
        <v>TND</v>
      </c>
      <c r="D772" s="92"/>
      <c r="E772" s="92"/>
      <c r="F772" s="92"/>
      <c r="G772" s="92"/>
      <c r="H772" s="92" t="s">
        <v>78</v>
      </c>
      <c r="I772" s="95">
        <v>190138997.75117701</v>
      </c>
      <c r="J772" s="95">
        <v>203900454.119156</v>
      </c>
      <c r="K772" s="95">
        <v>215412490.90024701</v>
      </c>
      <c r="L772" s="95">
        <v>244214610.432704</v>
      </c>
      <c r="M772" s="95">
        <v>270949617.36273402</v>
      </c>
      <c r="N772" s="95">
        <v>297932651.25144398</v>
      </c>
      <c r="O772" s="95">
        <v>323684192.24804503</v>
      </c>
      <c r="P772" s="95">
        <v>347277294.10525799</v>
      </c>
      <c r="Q772" s="95">
        <v>352858540.63182497</v>
      </c>
      <c r="R772" s="95">
        <v>361272110.69641602</v>
      </c>
      <c r="S772" s="95">
        <v>371633153</v>
      </c>
      <c r="T772" s="95">
        <v>373389364.18910301</v>
      </c>
      <c r="U772" s="95">
        <v>382709973.12419701</v>
      </c>
      <c r="V772" s="96">
        <v>395832788.431113</v>
      </c>
    </row>
    <row r="773" spans="3:22" x14ac:dyDescent="0.35">
      <c r="C773" s="92" t="str">
        <f t="shared" si="11"/>
        <v>TND</v>
      </c>
      <c r="D773" s="92"/>
      <c r="E773" s="92"/>
      <c r="F773" s="92"/>
      <c r="G773" s="92"/>
      <c r="H773" s="92" t="s">
        <v>79</v>
      </c>
      <c r="I773" s="95">
        <v>4753474.9437794304</v>
      </c>
      <c r="J773" s="95">
        <v>4220739.4002665197</v>
      </c>
      <c r="K773" s="95">
        <v>6376209.7306473004</v>
      </c>
      <c r="L773" s="95">
        <v>9011519.1249667909</v>
      </c>
      <c r="M773" s="95">
        <v>5717036.92635368</v>
      </c>
      <c r="N773" s="95">
        <v>7895215.2581632696</v>
      </c>
      <c r="O773" s="95">
        <v>11652630.9209296</v>
      </c>
      <c r="P773" s="95">
        <v>5660619.8939156998</v>
      </c>
      <c r="Q773" s="95">
        <v>8821463.5157956202</v>
      </c>
      <c r="R773" s="95">
        <v>10585272.843405001</v>
      </c>
      <c r="S773" s="95">
        <v>4942721</v>
      </c>
      <c r="T773" s="95">
        <v>4891400.6708772499</v>
      </c>
      <c r="U773" s="95">
        <v>7306281.3050982803</v>
      </c>
      <c r="V773" s="96">
        <v>7062137.1709386799</v>
      </c>
    </row>
    <row r="774" spans="3:22" x14ac:dyDescent="0.35">
      <c r="C774" s="92" t="str">
        <f t="shared" si="11"/>
        <v>TND</v>
      </c>
      <c r="D774" s="92"/>
      <c r="E774" s="92"/>
      <c r="F774" s="92"/>
      <c r="G774" s="92"/>
      <c r="H774" s="92" t="s">
        <v>80</v>
      </c>
      <c r="I774" s="95">
        <v>-4657634.6710676895</v>
      </c>
      <c r="J774" s="95">
        <v>-5007529.8128051898</v>
      </c>
      <c r="K774" s="95">
        <v>-5320409.2285392201</v>
      </c>
      <c r="L774" s="95">
        <v>-5954020.1762647796</v>
      </c>
      <c r="M774" s="95">
        <v>-6582910.3211995903</v>
      </c>
      <c r="N774" s="95">
        <v>-7195751.7160975598</v>
      </c>
      <c r="O774" s="95">
        <v>-7815038.4283588203</v>
      </c>
      <c r="P774" s="95">
        <v>-8437491.6068092193</v>
      </c>
      <c r="Q774" s="95">
        <v>-8716595.3127795998</v>
      </c>
      <c r="R774" s="95">
        <v>-9076450.5190676693</v>
      </c>
      <c r="S774" s="95">
        <v>-9493933</v>
      </c>
      <c r="T774" s="95">
        <v>-9620202.1232165601</v>
      </c>
      <c r="U774" s="95">
        <v>-10439756.2897158</v>
      </c>
      <c r="V774" s="96">
        <v>-10843051.7922886</v>
      </c>
    </row>
    <row r="775" spans="3:22" x14ac:dyDescent="0.35">
      <c r="C775" s="92" t="str">
        <f t="shared" si="11"/>
        <v>TND</v>
      </c>
      <c r="D775" s="92"/>
      <c r="E775" s="92"/>
      <c r="F775" s="92"/>
      <c r="G775" s="92"/>
      <c r="H775" s="92" t="s">
        <v>81</v>
      </c>
      <c r="I775" s="95">
        <v>13665616.095266899</v>
      </c>
      <c r="J775" s="95">
        <v>12298827.193629701</v>
      </c>
      <c r="K775" s="95">
        <v>27746319.030349601</v>
      </c>
      <c r="L775" s="95">
        <v>23677507.981327299</v>
      </c>
      <c r="M775" s="95">
        <v>27848907.283556402</v>
      </c>
      <c r="N775" s="95">
        <v>25052077.454535201</v>
      </c>
      <c r="O775" s="95">
        <v>19755509.364642002</v>
      </c>
      <c r="P775" s="95">
        <v>8358118.2394603603</v>
      </c>
      <c r="Q775" s="95">
        <v>8308701.8615753204</v>
      </c>
      <c r="R775" s="95">
        <v>8852219.9947038405</v>
      </c>
      <c r="S775" s="95">
        <v>6307423</v>
      </c>
      <c r="T775" s="95">
        <v>11479010.477205601</v>
      </c>
      <c r="U775" s="95">
        <v>16256290.2915338</v>
      </c>
      <c r="V775" s="96">
        <v>13833923.610990601</v>
      </c>
    </row>
    <row r="776" spans="3:22" x14ac:dyDescent="0.35">
      <c r="C776" s="92" t="str">
        <f t="shared" si="11"/>
        <v>TND</v>
      </c>
      <c r="D776" s="92"/>
      <c r="E776" s="92"/>
      <c r="F776" s="92"/>
      <c r="G776" s="92"/>
      <c r="H776" s="92" t="s">
        <v>82</v>
      </c>
      <c r="I776" s="95">
        <v>0</v>
      </c>
      <c r="J776" s="95">
        <v>0</v>
      </c>
      <c r="K776" s="95">
        <v>0</v>
      </c>
      <c r="L776" s="95">
        <v>0</v>
      </c>
      <c r="M776" s="95">
        <v>0</v>
      </c>
      <c r="N776" s="95">
        <v>0</v>
      </c>
      <c r="O776" s="95">
        <v>0</v>
      </c>
      <c r="P776" s="95">
        <v>0</v>
      </c>
      <c r="Q776" s="95">
        <v>0</v>
      </c>
      <c r="R776" s="95">
        <v>0</v>
      </c>
      <c r="S776" s="95">
        <v>0</v>
      </c>
      <c r="T776" s="95">
        <v>0</v>
      </c>
      <c r="U776" s="95">
        <v>0</v>
      </c>
      <c r="V776" s="96">
        <v>0</v>
      </c>
    </row>
    <row r="777" spans="3:22" x14ac:dyDescent="0.35">
      <c r="C777" s="92" t="str">
        <f t="shared" si="11"/>
        <v>TND</v>
      </c>
      <c r="D777" s="92"/>
      <c r="E777" s="92"/>
      <c r="F777" s="92"/>
      <c r="G777" s="92"/>
      <c r="H777" s="92" t="s">
        <v>83</v>
      </c>
      <c r="I777" s="95">
        <v>203900454.119156</v>
      </c>
      <c r="J777" s="95">
        <v>215412490.90024701</v>
      </c>
      <c r="K777" s="95">
        <v>244214610.432704</v>
      </c>
      <c r="L777" s="95">
        <v>270949617.36273402</v>
      </c>
      <c r="M777" s="95">
        <v>297932651.25144398</v>
      </c>
      <c r="N777" s="95">
        <v>323684192.24804503</v>
      </c>
      <c r="O777" s="95">
        <v>347277294.10525799</v>
      </c>
      <c r="P777" s="95">
        <v>352858540.63182497</v>
      </c>
      <c r="Q777" s="95">
        <v>361272110.69641602</v>
      </c>
      <c r="R777" s="95">
        <v>371633153.01545697</v>
      </c>
      <c r="S777" s="95">
        <v>373389364</v>
      </c>
      <c r="T777" s="95">
        <v>380139573.21396899</v>
      </c>
      <c r="U777" s="95">
        <v>395832788.431113</v>
      </c>
      <c r="V777" s="96">
        <v>405885797.420753</v>
      </c>
    </row>
    <row r="778" spans="3:22" x14ac:dyDescent="0.35">
      <c r="C778" s="92" t="str">
        <f t="shared" si="11"/>
        <v>TND</v>
      </c>
      <c r="D778" s="92"/>
      <c r="E778" s="92"/>
      <c r="F778" s="92"/>
      <c r="G778" s="92" t="s">
        <v>88</v>
      </c>
      <c r="H778" s="92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6"/>
    </row>
    <row r="779" spans="3:22" x14ac:dyDescent="0.35">
      <c r="C779" s="92" t="str">
        <f t="shared" si="11"/>
        <v>TND</v>
      </c>
      <c r="D779" s="92"/>
      <c r="E779" s="92"/>
      <c r="F779" s="92"/>
      <c r="G779" s="92"/>
      <c r="H779" s="92" t="s">
        <v>78</v>
      </c>
      <c r="I779" s="95">
        <v>16622236.4743133</v>
      </c>
      <c r="J779" s="95">
        <v>21511341.375318602</v>
      </c>
      <c r="K779" s="95">
        <v>23225516.879710101</v>
      </c>
      <c r="L779" s="95">
        <v>23473660.374829501</v>
      </c>
      <c r="M779" s="95">
        <v>25838237.801107801</v>
      </c>
      <c r="N779" s="95">
        <v>28871906.417213101</v>
      </c>
      <c r="O779" s="95">
        <v>33892777.576530099</v>
      </c>
      <c r="P779" s="95">
        <v>41042095.492773101</v>
      </c>
      <c r="Q779" s="95">
        <v>42997256.974307999</v>
      </c>
      <c r="R779" s="95">
        <v>49372680.760848001</v>
      </c>
      <c r="S779" s="95">
        <v>50636736</v>
      </c>
      <c r="T779" s="95">
        <v>53980695.526120201</v>
      </c>
      <c r="U779" s="95">
        <v>46549395.558073901</v>
      </c>
      <c r="V779" s="96">
        <v>48290536.601601698</v>
      </c>
    </row>
    <row r="780" spans="3:22" x14ac:dyDescent="0.35">
      <c r="C780" s="92" t="str">
        <f t="shared" si="11"/>
        <v>TND</v>
      </c>
      <c r="D780" s="92"/>
      <c r="E780" s="92"/>
      <c r="F780" s="92"/>
      <c r="G780" s="92"/>
      <c r="H780" s="92" t="s">
        <v>79</v>
      </c>
      <c r="I780" s="95">
        <v>415555.91185783298</v>
      </c>
      <c r="J780" s="95">
        <v>445284.76646909502</v>
      </c>
      <c r="K780" s="95">
        <v>687475.29963942</v>
      </c>
      <c r="L780" s="95">
        <v>866178.06783120998</v>
      </c>
      <c r="M780" s="95">
        <v>545186.81760337495</v>
      </c>
      <c r="N780" s="95">
        <v>765105.52005614701</v>
      </c>
      <c r="O780" s="95">
        <v>1220139.9927550801</v>
      </c>
      <c r="P780" s="95">
        <v>668986.15653220203</v>
      </c>
      <c r="Q780" s="95">
        <v>1074931.4243576999</v>
      </c>
      <c r="R780" s="95">
        <v>1446619.54629285</v>
      </c>
      <c r="S780" s="95">
        <v>673469</v>
      </c>
      <c r="T780" s="95">
        <v>707147.11139217496</v>
      </c>
      <c r="U780" s="95">
        <v>888670.27883595403</v>
      </c>
      <c r="V780" s="96">
        <v>861561.75917219801</v>
      </c>
    </row>
    <row r="781" spans="3:22" x14ac:dyDescent="0.35">
      <c r="C781" s="92" t="str">
        <f t="shared" si="11"/>
        <v>TND</v>
      </c>
      <c r="D781" s="92"/>
      <c r="E781" s="92"/>
      <c r="F781" s="92"/>
      <c r="G781" s="92"/>
      <c r="H781" s="92" t="s">
        <v>80</v>
      </c>
      <c r="I781" s="95">
        <v>-439316.31217479199</v>
      </c>
      <c r="J781" s="95">
        <v>-576191.39332554396</v>
      </c>
      <c r="K781" s="95">
        <v>-635200.43845150399</v>
      </c>
      <c r="L781" s="95">
        <v>-659044.03006706398</v>
      </c>
      <c r="M781" s="95">
        <v>-739289.08101529698</v>
      </c>
      <c r="N781" s="95">
        <v>-837285.00175159494</v>
      </c>
      <c r="O781" s="95">
        <v>-990173.46637299506</v>
      </c>
      <c r="P781" s="95">
        <v>-1205030.9121598201</v>
      </c>
      <c r="Q781" s="95">
        <v>-1287968.2384987299</v>
      </c>
      <c r="R781" s="95">
        <v>-1488996.7473536499</v>
      </c>
      <c r="S781" s="95">
        <v>-1566172</v>
      </c>
      <c r="T781" s="95">
        <v>-1587001.9251151001</v>
      </c>
      <c r="U781" s="95">
        <v>-1747914.26008326</v>
      </c>
      <c r="V781" s="96">
        <v>-1832430.0662785301</v>
      </c>
    </row>
    <row r="782" spans="3:22" x14ac:dyDescent="0.35">
      <c r="C782" s="92" t="str">
        <f t="shared" si="11"/>
        <v>TND</v>
      </c>
      <c r="D782" s="92"/>
      <c r="E782" s="92"/>
      <c r="F782" s="92"/>
      <c r="G782" s="92"/>
      <c r="H782" s="92" t="s">
        <v>81</v>
      </c>
      <c r="I782" s="95">
        <v>4912865.3013222301</v>
      </c>
      <c r="J782" s="95">
        <v>1845082.1312480001</v>
      </c>
      <c r="K782" s="95">
        <v>195868.633931469</v>
      </c>
      <c r="L782" s="95">
        <v>2157443.3885141402</v>
      </c>
      <c r="M782" s="95">
        <v>3227770.8795171999</v>
      </c>
      <c r="N782" s="95">
        <v>5093050.6410124796</v>
      </c>
      <c r="O782" s="95">
        <v>6919351.3898608899</v>
      </c>
      <c r="P782" s="95">
        <v>2491206.2371625002</v>
      </c>
      <c r="Q782" s="95">
        <v>6588460.6006810497</v>
      </c>
      <c r="R782" s="95">
        <v>1306432.7932148699</v>
      </c>
      <c r="S782" s="95">
        <v>4236662</v>
      </c>
      <c r="T782" s="95">
        <v>1962582.85973404</v>
      </c>
      <c r="U782" s="95">
        <v>2600385.0247750701</v>
      </c>
      <c r="V782" s="96">
        <v>1078133.8791340899</v>
      </c>
    </row>
    <row r="783" spans="3:22" x14ac:dyDescent="0.35">
      <c r="C783" s="92" t="str">
        <f t="shared" si="11"/>
        <v>TND</v>
      </c>
      <c r="D783" s="92"/>
      <c r="E783" s="92"/>
      <c r="F783" s="92"/>
      <c r="G783" s="92"/>
      <c r="H783" s="92" t="s">
        <v>82</v>
      </c>
      <c r="I783" s="95">
        <v>0</v>
      </c>
      <c r="J783" s="95">
        <v>0</v>
      </c>
      <c r="K783" s="95">
        <v>0</v>
      </c>
      <c r="L783" s="95">
        <v>0</v>
      </c>
      <c r="M783" s="95">
        <v>0</v>
      </c>
      <c r="N783" s="95">
        <v>0</v>
      </c>
      <c r="O783" s="95">
        <v>0</v>
      </c>
      <c r="P783" s="95">
        <v>0</v>
      </c>
      <c r="Q783" s="95">
        <v>0</v>
      </c>
      <c r="R783" s="95">
        <v>0</v>
      </c>
      <c r="S783" s="95">
        <v>0</v>
      </c>
      <c r="T783" s="95">
        <v>0</v>
      </c>
      <c r="U783" s="95">
        <v>0</v>
      </c>
      <c r="V783" s="96">
        <v>0</v>
      </c>
    </row>
    <row r="784" spans="3:22" x14ac:dyDescent="0.35">
      <c r="C784" s="92" t="str">
        <f t="shared" si="11"/>
        <v>TND</v>
      </c>
      <c r="D784" s="92"/>
      <c r="E784" s="92"/>
      <c r="F784" s="92"/>
      <c r="G784" s="92"/>
      <c r="H784" s="92" t="s">
        <v>83</v>
      </c>
      <c r="I784" s="95">
        <v>21511341.375318602</v>
      </c>
      <c r="J784" s="95">
        <v>23225516.879710101</v>
      </c>
      <c r="K784" s="95">
        <v>23473660.374829501</v>
      </c>
      <c r="L784" s="95">
        <v>25838237.801107801</v>
      </c>
      <c r="M784" s="95">
        <v>28871906.417213101</v>
      </c>
      <c r="N784" s="95">
        <v>33892777.576530099</v>
      </c>
      <c r="O784" s="95">
        <v>41042095.492773101</v>
      </c>
      <c r="P784" s="95">
        <v>42997256.974307999</v>
      </c>
      <c r="Q784" s="95">
        <v>49372680.760848001</v>
      </c>
      <c r="R784" s="95">
        <v>50636736.353002101</v>
      </c>
      <c r="S784" s="95">
        <v>53980695</v>
      </c>
      <c r="T784" s="95">
        <v>55063423.572131298</v>
      </c>
      <c r="U784" s="95">
        <v>48290536.601601698</v>
      </c>
      <c r="V784" s="96">
        <v>48397802.173629403</v>
      </c>
    </row>
    <row r="785" spans="3:22" x14ac:dyDescent="0.35">
      <c r="C785" s="92" t="str">
        <f t="shared" si="11"/>
        <v>TND</v>
      </c>
      <c r="D785" s="92"/>
      <c r="E785" s="92"/>
      <c r="F785" s="92"/>
      <c r="G785" s="92" t="s">
        <v>89</v>
      </c>
      <c r="H785" s="92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6"/>
    </row>
    <row r="786" spans="3:22" x14ac:dyDescent="0.35">
      <c r="C786" s="92" t="str">
        <f t="shared" si="11"/>
        <v>TND</v>
      </c>
      <c r="D786" s="92"/>
      <c r="E786" s="92"/>
      <c r="F786" s="92"/>
      <c r="G786" s="92"/>
      <c r="H786" s="92" t="s">
        <v>78</v>
      </c>
      <c r="I786" s="95">
        <v>135740606.86807001</v>
      </c>
      <c r="J786" s="95">
        <v>143015908.84638599</v>
      </c>
      <c r="K786" s="95">
        <v>149836797.67730799</v>
      </c>
      <c r="L786" s="95">
        <v>156530584.407121</v>
      </c>
      <c r="M786" s="95">
        <v>170899500.83747199</v>
      </c>
      <c r="N786" s="95">
        <v>186300758.038957</v>
      </c>
      <c r="O786" s="95">
        <v>202290890.78802899</v>
      </c>
      <c r="P786" s="95">
        <v>214862391.31892401</v>
      </c>
      <c r="Q786" s="95">
        <v>220387658.87351701</v>
      </c>
      <c r="R786" s="95">
        <v>226183615.884693</v>
      </c>
      <c r="S786" s="95">
        <v>234261688</v>
      </c>
      <c r="T786" s="95">
        <v>241543939.868945</v>
      </c>
      <c r="U786" s="95">
        <v>245641349.80772501</v>
      </c>
      <c r="V786" s="96">
        <v>255453932.72900701</v>
      </c>
    </row>
    <row r="787" spans="3:22" x14ac:dyDescent="0.35">
      <c r="C787" s="92" t="str">
        <f t="shared" si="11"/>
        <v>TND</v>
      </c>
      <c r="D787" s="92"/>
      <c r="E787" s="92"/>
      <c r="F787" s="92"/>
      <c r="G787" s="92"/>
      <c r="H787" s="92" t="s">
        <v>79</v>
      </c>
      <c r="I787" s="95">
        <v>3393515.17170176</v>
      </c>
      <c r="J787" s="95">
        <v>2960429.3131201901</v>
      </c>
      <c r="K787" s="95">
        <v>4435169.2112483103</v>
      </c>
      <c r="L787" s="95">
        <v>5775978.5646227496</v>
      </c>
      <c r="M787" s="95">
        <v>3605979.4676706502</v>
      </c>
      <c r="N787" s="95">
        <v>4936970.0880323602</v>
      </c>
      <c r="O787" s="95">
        <v>7282472.0683690496</v>
      </c>
      <c r="P787" s="95">
        <v>3502256.9784984598</v>
      </c>
      <c r="Q787" s="95">
        <v>5509691.4718379201</v>
      </c>
      <c r="R787" s="95">
        <v>6627179.9454215001</v>
      </c>
      <c r="S787" s="95">
        <v>3115680</v>
      </c>
      <c r="T787" s="95">
        <v>3164225.6122831898</v>
      </c>
      <c r="U787" s="95">
        <v>4689516.6781474696</v>
      </c>
      <c r="V787" s="96">
        <v>4557608.0772347404</v>
      </c>
    </row>
    <row r="788" spans="3:22" x14ac:dyDescent="0.35">
      <c r="C788" s="92" t="str">
        <f t="shared" si="11"/>
        <v>TND</v>
      </c>
      <c r="D788" s="92"/>
      <c r="E788" s="92"/>
      <c r="F788" s="92"/>
      <c r="G788" s="92"/>
      <c r="H788" s="92" t="s">
        <v>80</v>
      </c>
      <c r="I788" s="95">
        <v>-5768807.2723847805</v>
      </c>
      <c r="J788" s="95">
        <v>-6160323.9274687497</v>
      </c>
      <c r="K788" s="95">
        <v>-6543547.9743320299</v>
      </c>
      <c r="L788" s="95">
        <v>-6963804.7341594202</v>
      </c>
      <c r="M788" s="95">
        <v>-7624038.7888954896</v>
      </c>
      <c r="N788" s="95">
        <v>-8280632.6098746704</v>
      </c>
      <c r="O788" s="95">
        <v>-8996222.8951761909</v>
      </c>
      <c r="P788" s="95">
        <v>-9690074.9295670092</v>
      </c>
      <c r="Q788" s="95">
        <v>-10145623.370904</v>
      </c>
      <c r="R788" s="95">
        <v>-10666581.1085016</v>
      </c>
      <c r="S788" s="95">
        <v>-11290273</v>
      </c>
      <c r="T788" s="95">
        <v>-11440433.447368899</v>
      </c>
      <c r="U788" s="95">
        <v>-12478601.195240101</v>
      </c>
      <c r="V788" s="96">
        <v>-13143227.6441149</v>
      </c>
    </row>
    <row r="789" spans="3:22" x14ac:dyDescent="0.35">
      <c r="C789" s="92" t="str">
        <f t="shared" si="11"/>
        <v>TND</v>
      </c>
      <c r="D789" s="92"/>
      <c r="E789" s="92"/>
      <c r="F789" s="92"/>
      <c r="G789" s="92"/>
      <c r="H789" s="92" t="s">
        <v>81</v>
      </c>
      <c r="I789" s="95">
        <v>9650594.0789989196</v>
      </c>
      <c r="J789" s="95">
        <v>10020783.44527</v>
      </c>
      <c r="K789" s="95">
        <v>8802165.4928967096</v>
      </c>
      <c r="L789" s="95">
        <v>15556742.599887799</v>
      </c>
      <c r="M789" s="95">
        <v>19419316.5227101</v>
      </c>
      <c r="N789" s="95">
        <v>19333795.270914599</v>
      </c>
      <c r="O789" s="95">
        <v>14285251.3577017</v>
      </c>
      <c r="P789" s="95">
        <v>11713085.5056614</v>
      </c>
      <c r="Q789" s="95">
        <v>10214186.9102422</v>
      </c>
      <c r="R789" s="95">
        <v>12067808.22411</v>
      </c>
      <c r="S789" s="95">
        <v>15465091</v>
      </c>
      <c r="T789" s="95">
        <v>13432839.8159221</v>
      </c>
      <c r="U789" s="95">
        <v>17601667.438374899</v>
      </c>
      <c r="V789" s="96">
        <v>16142182.393084399</v>
      </c>
    </row>
    <row r="790" spans="3:22" x14ac:dyDescent="0.35">
      <c r="C790" s="92" t="str">
        <f t="shared" si="11"/>
        <v>TND</v>
      </c>
      <c r="D790" s="92"/>
      <c r="E790" s="92"/>
      <c r="F790" s="92"/>
      <c r="G790" s="92"/>
      <c r="H790" s="92" t="s">
        <v>82</v>
      </c>
      <c r="I790" s="95">
        <v>0</v>
      </c>
      <c r="J790" s="95">
        <v>-114650.13035593199</v>
      </c>
      <c r="K790" s="95">
        <v>0</v>
      </c>
      <c r="L790" s="95">
        <v>0</v>
      </c>
      <c r="M790" s="95">
        <v>0</v>
      </c>
      <c r="N790" s="95">
        <v>0</v>
      </c>
      <c r="O790" s="95">
        <v>0</v>
      </c>
      <c r="P790" s="95">
        <v>0</v>
      </c>
      <c r="Q790" s="95">
        <v>217702</v>
      </c>
      <c r="R790" s="95">
        <v>49665</v>
      </c>
      <c r="S790" s="95">
        <v>-8247</v>
      </c>
      <c r="T790" s="95">
        <v>0</v>
      </c>
      <c r="U790" s="95">
        <v>0</v>
      </c>
      <c r="V790" s="96">
        <v>0</v>
      </c>
    </row>
    <row r="791" spans="3:22" x14ac:dyDescent="0.35">
      <c r="C791" s="92" t="str">
        <f t="shared" si="11"/>
        <v>TND</v>
      </c>
      <c r="D791" s="92"/>
      <c r="E791" s="92"/>
      <c r="F791" s="92"/>
      <c r="G791" s="92"/>
      <c r="H791" s="92" t="s">
        <v>83</v>
      </c>
      <c r="I791" s="95">
        <v>143015908.84638599</v>
      </c>
      <c r="J791" s="95">
        <v>149836797.67730799</v>
      </c>
      <c r="K791" s="95">
        <v>156530584.407121</v>
      </c>
      <c r="L791" s="95">
        <v>170899500.83747199</v>
      </c>
      <c r="M791" s="95">
        <v>186300758.038957</v>
      </c>
      <c r="N791" s="95">
        <v>202290890.78802899</v>
      </c>
      <c r="O791" s="95">
        <v>214862391.31892401</v>
      </c>
      <c r="P791" s="95">
        <v>220387658.87351701</v>
      </c>
      <c r="Q791" s="95">
        <v>226183615.884693</v>
      </c>
      <c r="R791" s="95">
        <v>234261687.945723</v>
      </c>
      <c r="S791" s="95">
        <v>241543939</v>
      </c>
      <c r="T791" s="95">
        <v>246700571.84978199</v>
      </c>
      <c r="U791" s="95">
        <v>255453932.72900701</v>
      </c>
      <c r="V791" s="96">
        <v>263010495.55521199</v>
      </c>
    </row>
    <row r="792" spans="3:22" x14ac:dyDescent="0.35">
      <c r="C792" s="92" t="str">
        <f t="shared" si="11"/>
        <v>TND</v>
      </c>
      <c r="D792" s="92"/>
      <c r="E792" s="92"/>
      <c r="F792" s="92"/>
      <c r="G792" s="92" t="s">
        <v>90</v>
      </c>
      <c r="H792" s="92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6"/>
    </row>
    <row r="793" spans="3:22" x14ac:dyDescent="0.35">
      <c r="C793" s="92" t="str">
        <f t="shared" si="11"/>
        <v>TND</v>
      </c>
      <c r="D793" s="92"/>
      <c r="E793" s="92"/>
      <c r="F793" s="92"/>
      <c r="G793" s="92"/>
      <c r="H793" s="92" t="s">
        <v>78</v>
      </c>
      <c r="I793" s="95">
        <v>44093143.945520699</v>
      </c>
      <c r="J793" s="95">
        <v>53486334.948566101</v>
      </c>
      <c r="K793" s="95">
        <v>45817517.073786497</v>
      </c>
      <c r="L793" s="95">
        <v>46875282.456319198</v>
      </c>
      <c r="M793" s="95">
        <v>57507106.924068198</v>
      </c>
      <c r="N793" s="95">
        <v>63416290.475143902</v>
      </c>
      <c r="O793" s="95">
        <v>68588076.485703796</v>
      </c>
      <c r="P793" s="95">
        <v>60111106.193852797</v>
      </c>
      <c r="Q793" s="95">
        <v>62905478.580838896</v>
      </c>
      <c r="R793" s="95">
        <v>74498973.636278793</v>
      </c>
      <c r="S793" s="95">
        <v>69596535</v>
      </c>
      <c r="T793" s="95">
        <v>75949478.416566402</v>
      </c>
      <c r="U793" s="95">
        <v>89617983.2336106</v>
      </c>
      <c r="V793" s="96">
        <v>118381655.259299</v>
      </c>
    </row>
    <row r="794" spans="3:22" x14ac:dyDescent="0.35">
      <c r="C794" s="92" t="str">
        <f t="shared" si="11"/>
        <v>TND</v>
      </c>
      <c r="D794" s="92"/>
      <c r="E794" s="92"/>
      <c r="F794" s="92"/>
      <c r="G794" s="92"/>
      <c r="H794" s="92" t="s">
        <v>79</v>
      </c>
      <c r="I794" s="95">
        <v>1102328.59863802</v>
      </c>
      <c r="J794" s="95">
        <v>1107167.1334353201</v>
      </c>
      <c r="K794" s="95">
        <v>1356198.5053840801</v>
      </c>
      <c r="L794" s="95">
        <v>1729697.92263818</v>
      </c>
      <c r="M794" s="95">
        <v>1213399.9560978401</v>
      </c>
      <c r="N794" s="95">
        <v>1680531.6975913099</v>
      </c>
      <c r="O794" s="95">
        <v>2469170.7534853402</v>
      </c>
      <c r="P794" s="95">
        <v>979811.03095980105</v>
      </c>
      <c r="Q794" s="95">
        <v>1572636.9645209699</v>
      </c>
      <c r="R794" s="95">
        <v>2182819.9275429701</v>
      </c>
      <c r="S794" s="95">
        <v>925634</v>
      </c>
      <c r="T794" s="95">
        <v>994938.16725701897</v>
      </c>
      <c r="U794" s="95">
        <v>1710888.7708234701</v>
      </c>
      <c r="V794" s="96">
        <v>2112072.3507457399</v>
      </c>
    </row>
    <row r="795" spans="3:22" x14ac:dyDescent="0.35">
      <c r="C795" s="92" t="str">
        <f t="shared" si="11"/>
        <v>TND</v>
      </c>
      <c r="D795" s="92"/>
      <c r="E795" s="92"/>
      <c r="F795" s="92"/>
      <c r="G795" s="92"/>
      <c r="H795" s="92" t="s">
        <v>80</v>
      </c>
      <c r="I795" s="95">
        <v>-16056850.3933869</v>
      </c>
      <c r="J795" s="95">
        <v>-20994342.425087199</v>
      </c>
      <c r="K795" s="95">
        <v>-19429847.137725499</v>
      </c>
      <c r="L795" s="95">
        <v>-10681137.9929715</v>
      </c>
      <c r="M795" s="95">
        <v>-14766065.5200972</v>
      </c>
      <c r="N795" s="95">
        <v>-18689649.645786699</v>
      </c>
      <c r="O795" s="95">
        <v>-20742032.922981899</v>
      </c>
      <c r="P795" s="95">
        <v>-19330835.605338801</v>
      </c>
      <c r="Q795" s="95">
        <v>-20155425.947550699</v>
      </c>
      <c r="R795" s="95">
        <v>-22094063.385455798</v>
      </c>
      <c r="S795" s="95">
        <v>-21335182</v>
      </c>
      <c r="T795" s="95">
        <v>-17203956.347639099</v>
      </c>
      <c r="U795" s="97">
        <v>-5663519.7507015504</v>
      </c>
      <c r="V795" s="96">
        <v>-23891991.557931799</v>
      </c>
    </row>
    <row r="796" spans="3:22" x14ac:dyDescent="0.35">
      <c r="C796" s="92" t="str">
        <f t="shared" si="11"/>
        <v>TND</v>
      </c>
      <c r="D796" s="92"/>
      <c r="E796" s="92"/>
      <c r="F796" s="92"/>
      <c r="G796" s="92"/>
      <c r="H796" s="92" t="s">
        <v>81</v>
      </c>
      <c r="I796" s="95">
        <v>24347712.797794301</v>
      </c>
      <c r="J796" s="95">
        <v>12218357.4168723</v>
      </c>
      <c r="K796" s="95">
        <v>19131414.014874101</v>
      </c>
      <c r="L796" s="95">
        <v>19583264.538082201</v>
      </c>
      <c r="M796" s="95">
        <v>19461849.115075</v>
      </c>
      <c r="N796" s="95">
        <v>22180903.958755299</v>
      </c>
      <c r="O796" s="95">
        <v>9795891.8776455391</v>
      </c>
      <c r="P796" s="95">
        <v>21473834.142382801</v>
      </c>
      <c r="Q796" s="95">
        <v>28948040.9161902</v>
      </c>
      <c r="R796" s="95">
        <v>14285240.4300004</v>
      </c>
      <c r="S796" s="95">
        <v>27511385</v>
      </c>
      <c r="T796" s="95">
        <v>17247089.041128401</v>
      </c>
      <c r="U796" s="95">
        <v>33185242.211886901</v>
      </c>
      <c r="V796" s="96">
        <v>16936101.449764401</v>
      </c>
    </row>
    <row r="797" spans="3:22" x14ac:dyDescent="0.35">
      <c r="C797" s="92" t="str">
        <f t="shared" si="11"/>
        <v>TND</v>
      </c>
      <c r="D797" s="92"/>
      <c r="E797" s="92"/>
      <c r="F797" s="92"/>
      <c r="G797" s="92"/>
      <c r="H797" s="92" t="s">
        <v>82</v>
      </c>
      <c r="I797" s="95">
        <v>-865678.92920000001</v>
      </c>
      <c r="J797" s="95">
        <v>-1212926.23143284</v>
      </c>
      <c r="K797" s="95">
        <v>-1081826.17935408</v>
      </c>
      <c r="L797" s="95">
        <v>-1004270.79317381</v>
      </c>
      <c r="M797" s="95">
        <v>-1312148.65974652</v>
      </c>
      <c r="N797" s="95">
        <v>-505930.70191105298</v>
      </c>
      <c r="O797" s="95">
        <v>-997259.38973935496</v>
      </c>
      <c r="P797" s="95">
        <v>-1970704.0306017599</v>
      </c>
      <c r="Q797" s="95">
        <v>1228243.12227942</v>
      </c>
      <c r="R797" s="95">
        <v>723564.84100601298</v>
      </c>
      <c r="S797" s="95">
        <v>-748894</v>
      </c>
      <c r="T797" s="95">
        <v>-374181.78670600703</v>
      </c>
      <c r="U797" s="95">
        <v>-468939.20632060198</v>
      </c>
      <c r="V797" s="96">
        <v>-436276.167501527</v>
      </c>
    </row>
    <row r="798" spans="3:22" x14ac:dyDescent="0.35">
      <c r="C798" s="92" t="str">
        <f t="shared" si="11"/>
        <v>TND</v>
      </c>
      <c r="D798" s="92"/>
      <c r="E798" s="92"/>
      <c r="F798" s="92"/>
      <c r="G798" s="92"/>
      <c r="H798" s="92" t="s">
        <v>83</v>
      </c>
      <c r="I798" s="95">
        <v>53486334.948566101</v>
      </c>
      <c r="J798" s="95">
        <v>45817517.073786497</v>
      </c>
      <c r="K798" s="95">
        <v>46875282.456319198</v>
      </c>
      <c r="L798" s="95">
        <v>57507106.924068198</v>
      </c>
      <c r="M798" s="95">
        <v>63416290.475143902</v>
      </c>
      <c r="N798" s="95">
        <v>68588076.485703796</v>
      </c>
      <c r="O798" s="95">
        <v>60111106.193852797</v>
      </c>
      <c r="P798" s="95">
        <v>63233915.761856601</v>
      </c>
      <c r="Q798" s="95">
        <v>74498973.636278793</v>
      </c>
      <c r="R798" s="95">
        <v>69596535.449372396</v>
      </c>
      <c r="S798" s="95">
        <v>75949478</v>
      </c>
      <c r="T798" s="95">
        <v>76613367.490606695</v>
      </c>
      <c r="U798" s="95">
        <v>118381655.259299</v>
      </c>
      <c r="V798" s="96">
        <v>113101561.33437601</v>
      </c>
    </row>
    <row r="799" spans="3:22" x14ac:dyDescent="0.35">
      <c r="C799" s="92" t="str">
        <f t="shared" si="11"/>
        <v>TND</v>
      </c>
      <c r="D799" s="92"/>
      <c r="E799" s="92"/>
      <c r="F799" s="92"/>
      <c r="G799" s="92" t="s">
        <v>91</v>
      </c>
      <c r="H799" s="92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6"/>
    </row>
    <row r="800" spans="3:22" x14ac:dyDescent="0.35">
      <c r="C800" s="92" t="str">
        <f t="shared" si="11"/>
        <v>TND</v>
      </c>
      <c r="D800" s="92"/>
      <c r="E800" s="92"/>
      <c r="F800" s="92"/>
      <c r="G800" s="92"/>
      <c r="H800" s="92" t="s">
        <v>78</v>
      </c>
      <c r="I800" s="95">
        <v>31967569.696777999</v>
      </c>
      <c r="J800" s="95">
        <v>35582242.869798496</v>
      </c>
      <c r="K800" s="95">
        <v>46312269.454796202</v>
      </c>
      <c r="L800" s="95">
        <v>45997840.865730599</v>
      </c>
      <c r="M800" s="95">
        <v>49716836.070197001</v>
      </c>
      <c r="N800" s="95">
        <v>54362015.080587201</v>
      </c>
      <c r="O800" s="95">
        <v>58524768.893301196</v>
      </c>
      <c r="P800" s="95">
        <v>70589255.355014101</v>
      </c>
      <c r="Q800" s="95">
        <v>69008427.908354104</v>
      </c>
      <c r="R800" s="95">
        <v>69085850.724875405</v>
      </c>
      <c r="S800" s="95">
        <v>70081348.871866599</v>
      </c>
      <c r="T800" s="95">
        <v>69355925.045467898</v>
      </c>
      <c r="U800" s="95">
        <v>54619953.289867803</v>
      </c>
      <c r="V800" s="96">
        <v>56035497.084584802</v>
      </c>
    </row>
    <row r="801" spans="3:22" x14ac:dyDescent="0.35">
      <c r="C801" s="92" t="str">
        <f t="shared" si="11"/>
        <v>TND</v>
      </c>
      <c r="D801" s="92"/>
      <c r="E801" s="92"/>
      <c r="F801" s="92"/>
      <c r="G801" s="92"/>
      <c r="H801" s="92" t="s">
        <v>79</v>
      </c>
      <c r="I801" s="95">
        <v>799189.24241944996</v>
      </c>
      <c r="J801" s="95">
        <v>736552.42740482895</v>
      </c>
      <c r="K801" s="95">
        <v>1370843.1758619701</v>
      </c>
      <c r="L801" s="95">
        <v>1697320.3279454601</v>
      </c>
      <c r="M801" s="95">
        <v>1049025.24108116</v>
      </c>
      <c r="N801" s="95">
        <v>1440593.3996355601</v>
      </c>
      <c r="O801" s="95">
        <v>2106891.68015884</v>
      </c>
      <c r="P801" s="95">
        <v>1150604.86228673</v>
      </c>
      <c r="Q801" s="95">
        <v>1725210.69770885</v>
      </c>
      <c r="R801" s="95">
        <v>2024215.42623885</v>
      </c>
      <c r="S801" s="95">
        <v>932081.93999582599</v>
      </c>
      <c r="T801" s="95">
        <v>908562.61809562903</v>
      </c>
      <c r="U801" s="95">
        <v>1042744.56280656</v>
      </c>
      <c r="V801" s="96">
        <v>999741.25039401895</v>
      </c>
    </row>
    <row r="802" spans="3:22" x14ac:dyDescent="0.35">
      <c r="C802" s="92" t="str">
        <f t="shared" si="11"/>
        <v>TND</v>
      </c>
      <c r="D802" s="92"/>
      <c r="E802" s="92"/>
      <c r="F802" s="92"/>
      <c r="G802" s="92"/>
      <c r="H802" s="92" t="s">
        <v>80</v>
      </c>
      <c r="I802" s="95">
        <v>-960004.82520147995</v>
      </c>
      <c r="J802" s="95">
        <v>-1081495.74448523</v>
      </c>
      <c r="K802" s="95">
        <v>-1388661.2410581701</v>
      </c>
      <c r="L802" s="95">
        <v>-1422072.1543020499</v>
      </c>
      <c r="M802" s="95">
        <v>-1564503.56174656</v>
      </c>
      <c r="N802" s="95">
        <v>-1730266.2224822</v>
      </c>
      <c r="O802" s="95">
        <v>-1891257.2387349701</v>
      </c>
      <c r="P802" s="95">
        <v>-2268587.4467358799</v>
      </c>
      <c r="Q802" s="95">
        <v>-2293715.2692061998</v>
      </c>
      <c r="R802" s="95">
        <v>-2367737.3098488199</v>
      </c>
      <c r="S802" s="95">
        <v>-2471760.6834813501</v>
      </c>
      <c r="T802" s="95">
        <v>-2504635.1005716501</v>
      </c>
      <c r="U802" s="95">
        <v>-2779413.4135097</v>
      </c>
      <c r="V802" s="96">
        <v>-2915597.9119887301</v>
      </c>
    </row>
    <row r="803" spans="3:22" x14ac:dyDescent="0.35">
      <c r="C803" s="92" t="str">
        <f t="shared" si="11"/>
        <v>TND</v>
      </c>
      <c r="D803" s="92"/>
      <c r="E803" s="92"/>
      <c r="F803" s="92"/>
      <c r="G803" s="92"/>
      <c r="H803" s="92" t="s">
        <v>81</v>
      </c>
      <c r="I803" s="95">
        <v>3775488.7558025299</v>
      </c>
      <c r="J803" s="95">
        <v>11074969.9020781</v>
      </c>
      <c r="K803" s="95">
        <v>-2966.1052386935198</v>
      </c>
      <c r="L803" s="95">
        <v>3443747.0308230398</v>
      </c>
      <c r="M803" s="95">
        <v>5160657.3310555601</v>
      </c>
      <c r="N803" s="95">
        <v>4452426.6355606597</v>
      </c>
      <c r="O803" s="95">
        <v>11848852.020289</v>
      </c>
      <c r="P803" s="95">
        <v>-462844.862210917</v>
      </c>
      <c r="Q803" s="95">
        <v>-636251.06700331206</v>
      </c>
      <c r="R803" s="95">
        <v>1339020.0306011699</v>
      </c>
      <c r="S803" s="95">
        <v>809630.77401700604</v>
      </c>
      <c r="T803" s="95">
        <v>15884155.060198599</v>
      </c>
      <c r="U803" s="95">
        <v>3152212.6454200898</v>
      </c>
      <c r="V803" s="96">
        <v>1768019.79146298</v>
      </c>
    </row>
    <row r="804" spans="3:22" x14ac:dyDescent="0.35">
      <c r="C804" s="92" t="str">
        <f t="shared" si="11"/>
        <v>TND</v>
      </c>
      <c r="D804" s="92"/>
      <c r="E804" s="92"/>
      <c r="F804" s="92"/>
      <c r="G804" s="92"/>
      <c r="H804" s="92" t="s">
        <v>82</v>
      </c>
      <c r="I804" s="95">
        <v>0</v>
      </c>
      <c r="J804" s="95">
        <v>-68602.500088877307</v>
      </c>
      <c r="K804" s="95">
        <v>-0.34741740530571302</v>
      </c>
      <c r="L804" s="95">
        <v>0</v>
      </c>
      <c r="M804" s="95">
        <v>0</v>
      </c>
      <c r="N804" s="95">
        <v>0</v>
      </c>
      <c r="O804" s="95">
        <v>-947644.30664216704</v>
      </c>
      <c r="P804" s="95">
        <v>-2459361.87426579</v>
      </c>
      <c r="Q804" s="95">
        <v>1282178.45502203</v>
      </c>
      <c r="R804" s="95">
        <v>0</v>
      </c>
      <c r="S804" s="95">
        <v>0</v>
      </c>
      <c r="T804" s="95">
        <v>0</v>
      </c>
      <c r="U804" s="95">
        <v>0</v>
      </c>
      <c r="V804" s="96">
        <v>0</v>
      </c>
    </row>
    <row r="805" spans="3:22" x14ac:dyDescent="0.35">
      <c r="C805" s="92" t="str">
        <f t="shared" si="11"/>
        <v>TND</v>
      </c>
      <c r="D805" s="92"/>
      <c r="E805" s="92"/>
      <c r="F805" s="92"/>
      <c r="G805" s="92"/>
      <c r="H805" s="92" t="s">
        <v>83</v>
      </c>
      <c r="I805" s="95">
        <v>35582242.869798496</v>
      </c>
      <c r="J805" s="95">
        <v>46312269.454796202</v>
      </c>
      <c r="K805" s="95">
        <v>45997840.865730599</v>
      </c>
      <c r="L805" s="95">
        <v>49716836.070197001</v>
      </c>
      <c r="M805" s="95">
        <v>54362015.080587201</v>
      </c>
      <c r="N805" s="95">
        <v>58524768.893301196</v>
      </c>
      <c r="O805" s="95">
        <v>70589255.355014101</v>
      </c>
      <c r="P805" s="95">
        <v>69008427.908354104</v>
      </c>
      <c r="Q805" s="95">
        <v>69085850.724875405</v>
      </c>
      <c r="R805" s="95">
        <v>70081348.871866599</v>
      </c>
      <c r="S805" s="95">
        <v>69351300.902398095</v>
      </c>
      <c r="T805" s="95">
        <v>83644007.623190507</v>
      </c>
      <c r="U805" s="95">
        <v>56035497.084584802</v>
      </c>
      <c r="V805" s="96">
        <v>55887660.214452997</v>
      </c>
    </row>
    <row r="806" spans="3:22" x14ac:dyDescent="0.35">
      <c r="C806" s="92" t="s">
        <v>60</v>
      </c>
      <c r="D806" s="92"/>
      <c r="E806" s="92"/>
      <c r="F806" s="92"/>
      <c r="G806" s="92"/>
      <c r="H806" s="92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6"/>
    </row>
    <row r="807" spans="3:22" x14ac:dyDescent="0.35">
      <c r="C807" s="92" t="str">
        <f>C806</f>
        <v>UED</v>
      </c>
      <c r="D807" s="92" t="s">
        <v>74</v>
      </c>
      <c r="E807" s="92"/>
      <c r="F807" s="92"/>
      <c r="G807" s="92"/>
      <c r="H807" s="92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6"/>
    </row>
    <row r="808" spans="3:22" x14ac:dyDescent="0.35">
      <c r="C808" s="92" t="str">
        <f t="shared" ref="C808:C871" si="12">C807</f>
        <v>UED</v>
      </c>
      <c r="D808" s="92"/>
      <c r="E808" s="92" t="s">
        <v>75</v>
      </c>
      <c r="F808" s="92"/>
      <c r="G808" s="92"/>
      <c r="H808" s="92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6"/>
    </row>
    <row r="809" spans="3:22" x14ac:dyDescent="0.35">
      <c r="C809" s="92" t="str">
        <f t="shared" si="12"/>
        <v>UED</v>
      </c>
      <c r="D809" s="92"/>
      <c r="E809" s="92"/>
      <c r="F809" s="92" t="s">
        <v>76</v>
      </c>
      <c r="G809" s="92"/>
      <c r="H809" s="92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6"/>
    </row>
    <row r="810" spans="3:22" x14ac:dyDescent="0.35">
      <c r="C810" s="92" t="str">
        <f t="shared" si="12"/>
        <v>UED</v>
      </c>
      <c r="D810" s="92"/>
      <c r="E810" s="92"/>
      <c r="F810" s="92"/>
      <c r="G810" s="92" t="s">
        <v>77</v>
      </c>
      <c r="H810" s="92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6"/>
    </row>
    <row r="811" spans="3:22" x14ac:dyDescent="0.35">
      <c r="C811" s="92" t="str">
        <f t="shared" si="12"/>
        <v>UED</v>
      </c>
      <c r="D811" s="92"/>
      <c r="E811" s="92"/>
      <c r="F811" s="92"/>
      <c r="G811" s="92"/>
      <c r="H811" s="92" t="s">
        <v>78</v>
      </c>
      <c r="I811" s="95">
        <v>413457935.29517698</v>
      </c>
      <c r="J811" s="95">
        <v>437019190.52183998</v>
      </c>
      <c r="K811" s="95">
        <v>454263858.50269401</v>
      </c>
      <c r="L811" s="95">
        <v>474730106.23841</v>
      </c>
      <c r="M811" s="95">
        <v>516282702.26293802</v>
      </c>
      <c r="N811" s="95">
        <v>538645183.10669398</v>
      </c>
      <c r="O811" s="95">
        <v>581105400.00079095</v>
      </c>
      <c r="P811" s="95">
        <v>636550101.35343099</v>
      </c>
      <c r="Q811" s="95">
        <v>693287696.05260205</v>
      </c>
      <c r="R811" s="95">
        <v>753611296.48596895</v>
      </c>
      <c r="S811" s="95">
        <v>835261372.60167801</v>
      </c>
      <c r="T811" s="95">
        <v>881848883.58238804</v>
      </c>
      <c r="U811" s="95">
        <v>862370343.21733606</v>
      </c>
      <c r="V811" s="96">
        <v>875436670</v>
      </c>
    </row>
    <row r="812" spans="3:22" x14ac:dyDescent="0.35">
      <c r="C812" s="92" t="str">
        <f t="shared" si="12"/>
        <v>UED</v>
      </c>
      <c r="D812" s="92"/>
      <c r="E812" s="92"/>
      <c r="F812" s="92"/>
      <c r="G812" s="92"/>
      <c r="H812" s="92" t="s">
        <v>79</v>
      </c>
      <c r="I812" s="95">
        <v>13585653.362651801</v>
      </c>
      <c r="J812" s="95">
        <v>18737275.3619809</v>
      </c>
      <c r="K812" s="95">
        <v>9254670.9723880906</v>
      </c>
      <c r="L812" s="95">
        <v>25936570.767106801</v>
      </c>
      <c r="M812" s="95">
        <v>7156284.6718672505</v>
      </c>
      <c r="N812" s="95">
        <v>14893885.346404999</v>
      </c>
      <c r="O812" s="95">
        <v>20300671.252307899</v>
      </c>
      <c r="P812" s="95">
        <v>12668956.210782301</v>
      </c>
      <c r="Q812" s="95">
        <v>14888276.862774501</v>
      </c>
      <c r="R812" s="95">
        <v>18024543.644935999</v>
      </c>
      <c r="S812" s="95">
        <v>12463422.770716401</v>
      </c>
      <c r="T812" s="95">
        <v>8978889.2892835401</v>
      </c>
      <c r="U812" s="95">
        <v>16675669.620224699</v>
      </c>
      <c r="V812" s="96">
        <v>18188838</v>
      </c>
    </row>
    <row r="813" spans="3:22" x14ac:dyDescent="0.35">
      <c r="C813" s="92" t="str">
        <f t="shared" si="12"/>
        <v>UED</v>
      </c>
      <c r="D813" s="92"/>
      <c r="E813" s="92"/>
      <c r="F813" s="92"/>
      <c r="G813" s="92"/>
      <c r="H813" s="92" t="s">
        <v>80</v>
      </c>
      <c r="I813" s="95">
        <v>-17716460.225758102</v>
      </c>
      <c r="J813" s="95">
        <v>-19554250.854931399</v>
      </c>
      <c r="K813" s="95">
        <v>-21108901.090019301</v>
      </c>
      <c r="L813" s="95">
        <v>-23426313.101683099</v>
      </c>
      <c r="M813" s="95">
        <v>-25063488.0340675</v>
      </c>
      <c r="N813" s="95">
        <v>-26008721.235670201</v>
      </c>
      <c r="O813" s="95">
        <v>-28482093.119989999</v>
      </c>
      <c r="P813" s="95">
        <v>-30875941.421442099</v>
      </c>
      <c r="Q813" s="95">
        <v>-33444974.147502098</v>
      </c>
      <c r="R813" s="95">
        <v>-38127893.095092699</v>
      </c>
      <c r="S813" s="95">
        <v>-36274357.239529699</v>
      </c>
      <c r="T813" s="95">
        <v>-38269768.937430002</v>
      </c>
      <c r="U813" s="95">
        <v>-38877669.954118997</v>
      </c>
      <c r="V813" s="96">
        <v>-41322010</v>
      </c>
    </row>
    <row r="814" spans="3:22" x14ac:dyDescent="0.35">
      <c r="C814" s="92" t="str">
        <f t="shared" si="12"/>
        <v>UED</v>
      </c>
      <c r="D814" s="92"/>
      <c r="E814" s="92"/>
      <c r="F814" s="92"/>
      <c r="G814" s="92"/>
      <c r="H814" s="92" t="s">
        <v>81</v>
      </c>
      <c r="I814" s="95">
        <v>27692062.0897687</v>
      </c>
      <c r="J814" s="95">
        <v>18061643.473804802</v>
      </c>
      <c r="K814" s="95">
        <v>32320477.853347301</v>
      </c>
      <c r="L814" s="95">
        <v>39042338.359104201</v>
      </c>
      <c r="M814" s="95">
        <v>40269684.205956101</v>
      </c>
      <c r="N814" s="95">
        <v>53575052.783362702</v>
      </c>
      <c r="O814" s="95">
        <v>63626123.2203217</v>
      </c>
      <c r="P814" s="95">
        <v>73574771.316558406</v>
      </c>
      <c r="Q814" s="95">
        <v>80621065.851419196</v>
      </c>
      <c r="R814" s="95">
        <v>93866727.621883094</v>
      </c>
      <c r="S814" s="95">
        <v>70080867.404105097</v>
      </c>
      <c r="T814" s="95">
        <v>54692163.812729903</v>
      </c>
      <c r="U814" s="95">
        <v>37896851.121179603</v>
      </c>
      <c r="V814" s="96">
        <v>47861817</v>
      </c>
    </row>
    <row r="815" spans="3:22" x14ac:dyDescent="0.35">
      <c r="C815" s="92" t="str">
        <f t="shared" si="12"/>
        <v>UED</v>
      </c>
      <c r="D815" s="92"/>
      <c r="E815" s="92"/>
      <c r="F815" s="92"/>
      <c r="G815" s="92"/>
      <c r="H815" s="92" t="s">
        <v>82</v>
      </c>
      <c r="I815" s="95">
        <v>0</v>
      </c>
      <c r="J815" s="95">
        <v>0</v>
      </c>
      <c r="K815" s="95">
        <v>0</v>
      </c>
      <c r="L815" s="95">
        <v>0</v>
      </c>
      <c r="M815" s="95">
        <v>0</v>
      </c>
      <c r="N815" s="95">
        <v>0</v>
      </c>
      <c r="O815" s="95">
        <v>0</v>
      </c>
      <c r="P815" s="95">
        <v>0</v>
      </c>
      <c r="Q815" s="95">
        <v>0</v>
      </c>
      <c r="R815" s="95">
        <v>0</v>
      </c>
      <c r="S815" s="95">
        <v>0</v>
      </c>
      <c r="T815" s="95">
        <v>0</v>
      </c>
      <c r="U815" s="95">
        <v>0</v>
      </c>
      <c r="V815" s="96">
        <v>-52449</v>
      </c>
    </row>
    <row r="816" spans="3:22" x14ac:dyDescent="0.35">
      <c r="C816" s="92" t="str">
        <f t="shared" si="12"/>
        <v>UED</v>
      </c>
      <c r="D816" s="92"/>
      <c r="E816" s="92"/>
      <c r="F816" s="92"/>
      <c r="G816" s="92"/>
      <c r="H816" s="92" t="s">
        <v>83</v>
      </c>
      <c r="I816" s="95">
        <v>437019190.52183902</v>
      </c>
      <c r="J816" s="95">
        <v>454263858.50269401</v>
      </c>
      <c r="K816" s="95">
        <v>474730106.23841</v>
      </c>
      <c r="L816" s="95">
        <v>516282702.26293802</v>
      </c>
      <c r="M816" s="95">
        <v>538645183.10669398</v>
      </c>
      <c r="N816" s="95">
        <v>581105400.00079203</v>
      </c>
      <c r="O816" s="95">
        <v>636550101.35343003</v>
      </c>
      <c r="P816" s="95">
        <v>691917887.45932996</v>
      </c>
      <c r="Q816" s="95">
        <v>755352064.61929405</v>
      </c>
      <c r="R816" s="95">
        <v>827374674.65769506</v>
      </c>
      <c r="S816" s="95">
        <v>881531305.53697002</v>
      </c>
      <c r="T816" s="95">
        <v>907250167.74697196</v>
      </c>
      <c r="U816" s="95">
        <v>878065194.00462103</v>
      </c>
      <c r="V816" s="96">
        <v>900112866</v>
      </c>
    </row>
    <row r="817" spans="3:22" x14ac:dyDescent="0.35">
      <c r="C817" s="92" t="str">
        <f t="shared" si="12"/>
        <v>UED</v>
      </c>
      <c r="D817" s="92"/>
      <c r="E817" s="92"/>
      <c r="F817" s="92"/>
      <c r="G817" s="92" t="s">
        <v>84</v>
      </c>
      <c r="H817" s="92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6"/>
    </row>
    <row r="818" spans="3:22" x14ac:dyDescent="0.35">
      <c r="C818" s="92" t="str">
        <f t="shared" si="12"/>
        <v>UED</v>
      </c>
      <c r="D818" s="92"/>
      <c r="E818" s="92"/>
      <c r="F818" s="92"/>
      <c r="G818" s="92"/>
      <c r="H818" s="92" t="s">
        <v>78</v>
      </c>
      <c r="I818" s="95">
        <v>126765936.32482</v>
      </c>
      <c r="J818" s="95">
        <v>143838545.48343</v>
      </c>
      <c r="K818" s="95">
        <v>165746941.44657001</v>
      </c>
      <c r="L818" s="95">
        <v>173665528.49230799</v>
      </c>
      <c r="M818" s="95">
        <v>197001160.72576401</v>
      </c>
      <c r="N818" s="95">
        <v>217097048.49497199</v>
      </c>
      <c r="O818" s="95">
        <v>227133777.493368</v>
      </c>
      <c r="P818" s="95">
        <v>258385122.80187401</v>
      </c>
      <c r="Q818" s="95">
        <v>274952329.457578</v>
      </c>
      <c r="R818" s="95">
        <v>292283603.34932899</v>
      </c>
      <c r="S818" s="95">
        <v>296751354.267061</v>
      </c>
      <c r="T818" s="95">
        <v>298372773.02893603</v>
      </c>
      <c r="U818" s="95">
        <v>337117828.362014</v>
      </c>
      <c r="V818" s="96">
        <v>342225717</v>
      </c>
    </row>
    <row r="819" spans="3:22" x14ac:dyDescent="0.35">
      <c r="C819" s="92" t="str">
        <f t="shared" si="12"/>
        <v>UED</v>
      </c>
      <c r="D819" s="92"/>
      <c r="E819" s="92"/>
      <c r="F819" s="92"/>
      <c r="G819" s="92"/>
      <c r="H819" s="92" t="s">
        <v>79</v>
      </c>
      <c r="I819" s="95">
        <v>3646799.5104214801</v>
      </c>
      <c r="J819" s="95">
        <v>5396380.5396879101</v>
      </c>
      <c r="K819" s="95">
        <v>2947200.97443505</v>
      </c>
      <c r="L819" s="95">
        <v>8246750.9649566701</v>
      </c>
      <c r="M819" s="95">
        <v>2371062.0493117901</v>
      </c>
      <c r="N819" s="95">
        <v>6051934.3293379303</v>
      </c>
      <c r="O819" s="95">
        <v>7994899.2654907098</v>
      </c>
      <c r="P819" s="95">
        <v>5178037.8609495098</v>
      </c>
      <c r="Q819" s="95">
        <v>5941995.3320891</v>
      </c>
      <c r="R819" s="95">
        <v>6745006.23113841</v>
      </c>
      <c r="S819" s="95">
        <v>4451270.3140059197</v>
      </c>
      <c r="T819" s="95">
        <v>3053116.74727281</v>
      </c>
      <c r="U819" s="95">
        <v>6518853.0346245803</v>
      </c>
      <c r="V819" s="96">
        <v>7110381</v>
      </c>
    </row>
    <row r="820" spans="3:22" x14ac:dyDescent="0.35">
      <c r="C820" s="92" t="str">
        <f t="shared" si="12"/>
        <v>UED</v>
      </c>
      <c r="D820" s="92"/>
      <c r="E820" s="92"/>
      <c r="F820" s="92"/>
      <c r="G820" s="92"/>
      <c r="H820" s="92" t="s">
        <v>80</v>
      </c>
      <c r="I820" s="95">
        <v>-2631290.41467612</v>
      </c>
      <c r="J820" s="95">
        <v>-2884220.2732534199</v>
      </c>
      <c r="K820" s="95">
        <v>-3103712.1514497502</v>
      </c>
      <c r="L820" s="95">
        <v>-3422405.4291976201</v>
      </c>
      <c r="M820" s="95">
        <v>-3648602.01689131</v>
      </c>
      <c r="N820" s="95">
        <v>-9297874.2843462396</v>
      </c>
      <c r="O820" s="95">
        <v>-9854320.9854725506</v>
      </c>
      <c r="P820" s="95">
        <v>-10614706.6913504</v>
      </c>
      <c r="Q820" s="95">
        <v>-11131617.6350585</v>
      </c>
      <c r="R820" s="95">
        <v>-11862334.8504136</v>
      </c>
      <c r="S820" s="95">
        <v>-12341442.686026599</v>
      </c>
      <c r="T820" s="95">
        <v>-12844586.30377</v>
      </c>
      <c r="U820" s="95">
        <v>-15198059.360216901</v>
      </c>
      <c r="V820" s="96">
        <v>-16153601</v>
      </c>
    </row>
    <row r="821" spans="3:22" x14ac:dyDescent="0.35">
      <c r="C821" s="92" t="str">
        <f t="shared" si="12"/>
        <v>UED</v>
      </c>
      <c r="D821" s="92"/>
      <c r="E821" s="92"/>
      <c r="F821" s="92"/>
      <c r="G821" s="92"/>
      <c r="H821" s="92" t="s">
        <v>81</v>
      </c>
      <c r="I821" s="95">
        <v>16057100.062864499</v>
      </c>
      <c r="J821" s="95">
        <v>19396235.696704801</v>
      </c>
      <c r="K821" s="95">
        <v>8075098.2227534503</v>
      </c>
      <c r="L821" s="95">
        <v>18511286.697696902</v>
      </c>
      <c r="M821" s="95">
        <v>21373427.736787099</v>
      </c>
      <c r="N821" s="95">
        <v>13282668.953404</v>
      </c>
      <c r="O821" s="95">
        <v>33110767.0284882</v>
      </c>
      <c r="P821" s="95">
        <v>21585881.607932501</v>
      </c>
      <c r="Q821" s="95">
        <v>24004308.0354768</v>
      </c>
      <c r="R821" s="95">
        <v>13618119.9416814</v>
      </c>
      <c r="S821" s="95">
        <v>9403281.9846555702</v>
      </c>
      <c r="T821" s="95">
        <v>11138769.096818199</v>
      </c>
      <c r="U821" s="95">
        <v>14814637.646358499</v>
      </c>
      <c r="V821" s="96">
        <v>18710142</v>
      </c>
    </row>
    <row r="822" spans="3:22" x14ac:dyDescent="0.35">
      <c r="C822" s="92" t="str">
        <f t="shared" si="12"/>
        <v>UED</v>
      </c>
      <c r="D822" s="92"/>
      <c r="E822" s="92"/>
      <c r="F822" s="92"/>
      <c r="G822" s="92"/>
      <c r="H822" s="92" t="s">
        <v>82</v>
      </c>
      <c r="I822" s="95">
        <v>0</v>
      </c>
      <c r="J822" s="95">
        <v>0</v>
      </c>
      <c r="K822" s="95">
        <v>0</v>
      </c>
      <c r="L822" s="95">
        <v>0</v>
      </c>
      <c r="M822" s="95">
        <v>0</v>
      </c>
      <c r="N822" s="95">
        <v>0</v>
      </c>
      <c r="O822" s="95">
        <v>0</v>
      </c>
      <c r="P822" s="95">
        <v>0</v>
      </c>
      <c r="Q822" s="95">
        <v>0</v>
      </c>
      <c r="R822" s="95">
        <v>0</v>
      </c>
      <c r="S822" s="95">
        <v>0</v>
      </c>
      <c r="T822" s="95">
        <v>0</v>
      </c>
      <c r="U822" s="95">
        <v>0</v>
      </c>
      <c r="V822" s="96">
        <v>-20504</v>
      </c>
    </row>
    <row r="823" spans="3:22" x14ac:dyDescent="0.35">
      <c r="C823" s="92" t="str">
        <f t="shared" si="12"/>
        <v>UED</v>
      </c>
      <c r="D823" s="92"/>
      <c r="E823" s="92"/>
      <c r="F823" s="92"/>
      <c r="G823" s="92"/>
      <c r="H823" s="92" t="s">
        <v>83</v>
      </c>
      <c r="I823" s="95">
        <v>143838545.48343</v>
      </c>
      <c r="J823" s="95">
        <v>165746941.446569</v>
      </c>
      <c r="K823" s="95">
        <v>173665528.492309</v>
      </c>
      <c r="L823" s="95">
        <v>197001160.72576401</v>
      </c>
      <c r="M823" s="95">
        <v>217097048.49497199</v>
      </c>
      <c r="N823" s="95">
        <v>227133777.493368</v>
      </c>
      <c r="O823" s="95">
        <v>258385122.80187401</v>
      </c>
      <c r="P823" s="95">
        <v>274534335.57940602</v>
      </c>
      <c r="Q823" s="95">
        <v>293767015.19008499</v>
      </c>
      <c r="R823" s="95">
        <v>300784394.67173499</v>
      </c>
      <c r="S823" s="95">
        <v>298264463.87969601</v>
      </c>
      <c r="T823" s="95">
        <v>299720072.56925702</v>
      </c>
      <c r="U823" s="95">
        <v>343253259.68278003</v>
      </c>
      <c r="V823" s="96">
        <v>351872135</v>
      </c>
    </row>
    <row r="824" spans="3:22" x14ac:dyDescent="0.35">
      <c r="C824" s="92" t="str">
        <f t="shared" si="12"/>
        <v>UED</v>
      </c>
      <c r="D824" s="92"/>
      <c r="E824" s="92"/>
      <c r="F824" s="92"/>
      <c r="G824" s="92" t="s">
        <v>85</v>
      </c>
      <c r="H824" s="92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6"/>
    </row>
    <row r="825" spans="3:22" x14ac:dyDescent="0.35">
      <c r="C825" s="92" t="str">
        <f t="shared" si="12"/>
        <v>UED</v>
      </c>
      <c r="D825" s="92"/>
      <c r="E825" s="92"/>
      <c r="F825" s="92"/>
      <c r="G825" s="92"/>
      <c r="H825" s="92" t="s">
        <v>78</v>
      </c>
      <c r="I825" s="95">
        <v>0</v>
      </c>
      <c r="J825" s="95">
        <v>0</v>
      </c>
      <c r="K825" s="95">
        <v>0</v>
      </c>
      <c r="L825" s="95">
        <v>0</v>
      </c>
      <c r="M825" s="95">
        <v>0</v>
      </c>
      <c r="N825" s="95">
        <v>0</v>
      </c>
      <c r="O825" s="95">
        <v>0</v>
      </c>
      <c r="P825" s="95">
        <v>0</v>
      </c>
      <c r="Q825" s="95">
        <v>0</v>
      </c>
      <c r="R825" s="95">
        <v>0</v>
      </c>
      <c r="S825" s="95">
        <v>0</v>
      </c>
      <c r="T825" s="95">
        <v>0</v>
      </c>
      <c r="U825" s="95">
        <v>0</v>
      </c>
      <c r="V825" s="96">
        <v>0</v>
      </c>
    </row>
    <row r="826" spans="3:22" x14ac:dyDescent="0.35">
      <c r="C826" s="92" t="str">
        <f t="shared" si="12"/>
        <v>UED</v>
      </c>
      <c r="D826" s="92"/>
      <c r="E826" s="92"/>
      <c r="F826" s="92"/>
      <c r="G826" s="92"/>
      <c r="H826" s="92" t="s">
        <v>79</v>
      </c>
      <c r="I826" s="95">
        <v>0</v>
      </c>
      <c r="J826" s="95">
        <v>0</v>
      </c>
      <c r="K826" s="95">
        <v>0</v>
      </c>
      <c r="L826" s="95">
        <v>0</v>
      </c>
      <c r="M826" s="95">
        <v>0</v>
      </c>
      <c r="N826" s="95">
        <v>0</v>
      </c>
      <c r="O826" s="95">
        <v>0</v>
      </c>
      <c r="P826" s="95">
        <v>0</v>
      </c>
      <c r="Q826" s="95">
        <v>0</v>
      </c>
      <c r="R826" s="95">
        <v>0</v>
      </c>
      <c r="S826" s="95">
        <v>0</v>
      </c>
      <c r="T826" s="95">
        <v>0</v>
      </c>
      <c r="U826" s="95">
        <v>0</v>
      </c>
      <c r="V826" s="96">
        <v>0</v>
      </c>
    </row>
    <row r="827" spans="3:22" x14ac:dyDescent="0.35">
      <c r="C827" s="92" t="str">
        <f t="shared" si="12"/>
        <v>UED</v>
      </c>
      <c r="D827" s="92"/>
      <c r="E827" s="92"/>
      <c r="F827" s="92"/>
      <c r="G827" s="92"/>
      <c r="H827" s="92" t="s">
        <v>81</v>
      </c>
      <c r="I827" s="95">
        <v>0</v>
      </c>
      <c r="J827" s="95">
        <v>0</v>
      </c>
      <c r="K827" s="95">
        <v>0</v>
      </c>
      <c r="L827" s="95">
        <v>0</v>
      </c>
      <c r="M827" s="95">
        <v>0</v>
      </c>
      <c r="N827" s="95">
        <v>0</v>
      </c>
      <c r="O827" s="95">
        <v>0</v>
      </c>
      <c r="P827" s="95">
        <v>0</v>
      </c>
      <c r="Q827" s="95">
        <v>0</v>
      </c>
      <c r="R827" s="95">
        <v>0</v>
      </c>
      <c r="S827" s="95">
        <v>0</v>
      </c>
      <c r="T827" s="95">
        <v>0</v>
      </c>
      <c r="U827" s="95">
        <v>0</v>
      </c>
      <c r="V827" s="96">
        <v>0</v>
      </c>
    </row>
    <row r="828" spans="3:22" x14ac:dyDescent="0.35">
      <c r="C828" s="92" t="str">
        <f t="shared" si="12"/>
        <v>UED</v>
      </c>
      <c r="D828" s="92"/>
      <c r="E828" s="92"/>
      <c r="F828" s="92"/>
      <c r="G828" s="92"/>
      <c r="H828" s="92" t="s">
        <v>82</v>
      </c>
      <c r="I828" s="95">
        <v>0</v>
      </c>
      <c r="J828" s="95">
        <v>0</v>
      </c>
      <c r="K828" s="95">
        <v>0</v>
      </c>
      <c r="L828" s="95">
        <v>0</v>
      </c>
      <c r="M828" s="95">
        <v>0</v>
      </c>
      <c r="N828" s="95">
        <v>0</v>
      </c>
      <c r="O828" s="95">
        <v>0</v>
      </c>
      <c r="P828" s="95">
        <v>0</v>
      </c>
      <c r="Q828" s="95">
        <v>0</v>
      </c>
      <c r="R828" s="95">
        <v>0</v>
      </c>
      <c r="S828" s="95">
        <v>0</v>
      </c>
      <c r="T828" s="95">
        <v>0</v>
      </c>
      <c r="U828" s="95">
        <v>0</v>
      </c>
      <c r="V828" s="96">
        <v>0</v>
      </c>
    </row>
    <row r="829" spans="3:22" x14ac:dyDescent="0.35">
      <c r="C829" s="92" t="str">
        <f t="shared" si="12"/>
        <v>UED</v>
      </c>
      <c r="D829" s="92"/>
      <c r="E829" s="92"/>
      <c r="F829" s="92"/>
      <c r="G829" s="92"/>
      <c r="H829" s="92" t="s">
        <v>83</v>
      </c>
      <c r="I829" s="95">
        <v>0</v>
      </c>
      <c r="J829" s="95">
        <v>0</v>
      </c>
      <c r="K829" s="95">
        <v>0</v>
      </c>
      <c r="L829" s="95">
        <v>0</v>
      </c>
      <c r="M829" s="95">
        <v>0</v>
      </c>
      <c r="N829" s="95">
        <v>0</v>
      </c>
      <c r="O829" s="95">
        <v>0</v>
      </c>
      <c r="P829" s="95">
        <v>0</v>
      </c>
      <c r="Q829" s="95">
        <v>0</v>
      </c>
      <c r="R829" s="95">
        <v>0</v>
      </c>
      <c r="S829" s="95">
        <v>0</v>
      </c>
      <c r="T829" s="95">
        <v>0</v>
      </c>
      <c r="U829" s="95">
        <v>0</v>
      </c>
      <c r="V829" s="96">
        <v>0</v>
      </c>
    </row>
    <row r="830" spans="3:22" x14ac:dyDescent="0.35">
      <c r="C830" s="92" t="str">
        <f t="shared" si="12"/>
        <v>UED</v>
      </c>
      <c r="D830" s="92"/>
      <c r="E830" s="92"/>
      <c r="F830" s="92"/>
      <c r="G830" s="92" t="s">
        <v>86</v>
      </c>
      <c r="H830" s="92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6"/>
    </row>
    <row r="831" spans="3:22" x14ac:dyDescent="0.35">
      <c r="C831" s="92" t="str">
        <f t="shared" si="12"/>
        <v>UED</v>
      </c>
      <c r="D831" s="92"/>
      <c r="E831" s="92"/>
      <c r="F831" s="92"/>
      <c r="G831" s="92"/>
      <c r="H831" s="92" t="s">
        <v>78</v>
      </c>
      <c r="I831" s="95">
        <v>33847016.837882102</v>
      </c>
      <c r="J831" s="95">
        <v>38396128.016551398</v>
      </c>
      <c r="K831" s="95">
        <v>44234181.6986266</v>
      </c>
      <c r="L831" s="95">
        <v>46344035.4745709</v>
      </c>
      <c r="M831" s="95">
        <v>52563239.025804497</v>
      </c>
      <c r="N831" s="95">
        <v>57917036.614001103</v>
      </c>
      <c r="O831" s="95">
        <v>60589903.876750603</v>
      </c>
      <c r="P831" s="95">
        <v>68915340.419115707</v>
      </c>
      <c r="Q831" s="95">
        <v>73327450.884308398</v>
      </c>
      <c r="R831" s="95">
        <v>77942881.462419093</v>
      </c>
      <c r="S831" s="95">
        <v>79125160.795166001</v>
      </c>
      <c r="T831" s="95">
        <v>79554376.251683593</v>
      </c>
      <c r="U831" s="95">
        <v>89936117.2518543</v>
      </c>
      <c r="V831" s="96">
        <v>91298797</v>
      </c>
    </row>
    <row r="832" spans="3:22" x14ac:dyDescent="0.35">
      <c r="C832" s="92" t="str">
        <f t="shared" si="12"/>
        <v>UED</v>
      </c>
      <c r="D832" s="92"/>
      <c r="E832" s="92"/>
      <c r="F832" s="92"/>
      <c r="G832" s="92"/>
      <c r="H832" s="92" t="s">
        <v>79</v>
      </c>
      <c r="I832" s="95">
        <v>972891.25869389204</v>
      </c>
      <c r="J832" s="95">
        <v>1439643.56709081</v>
      </c>
      <c r="K832" s="95">
        <v>786252.72857695306</v>
      </c>
      <c r="L832" s="95">
        <v>2200063.8926005801</v>
      </c>
      <c r="M832" s="95">
        <v>632550.68862550706</v>
      </c>
      <c r="N832" s="95">
        <v>1614531.86290514</v>
      </c>
      <c r="O832" s="95">
        <v>2132875.0284479298</v>
      </c>
      <c r="P832" s="95">
        <v>1381394.22189447</v>
      </c>
      <c r="Q832" s="95">
        <v>1585202.3949408899</v>
      </c>
      <c r="R832" s="95">
        <v>1799429.2209806601</v>
      </c>
      <c r="S832" s="95">
        <v>1187507.55729905</v>
      </c>
      <c r="T832" s="95">
        <v>814508.88284515205</v>
      </c>
      <c r="U832" s="95">
        <v>1739096.18995298</v>
      </c>
      <c r="V832" s="96">
        <v>1896904</v>
      </c>
    </row>
    <row r="833" spans="3:22" x14ac:dyDescent="0.35">
      <c r="C833" s="92" t="str">
        <f t="shared" si="12"/>
        <v>UED</v>
      </c>
      <c r="D833" s="92"/>
      <c r="E833" s="92"/>
      <c r="F833" s="92"/>
      <c r="G833" s="92"/>
      <c r="H833" s="92" t="s">
        <v>80</v>
      </c>
      <c r="I833" s="95">
        <v>-701974.27530847595</v>
      </c>
      <c r="J833" s="95">
        <v>-769450.77018277196</v>
      </c>
      <c r="K833" s="95">
        <v>-828006.698207131</v>
      </c>
      <c r="L833" s="95">
        <v>-913027.52351967397</v>
      </c>
      <c r="M833" s="95">
        <v>-973372.13042353396</v>
      </c>
      <c r="N833" s="95">
        <v>-2480482.0198710901</v>
      </c>
      <c r="O833" s="95">
        <v>-2628930.5786437299</v>
      </c>
      <c r="P833" s="95">
        <v>-2831785.8780289302</v>
      </c>
      <c r="Q833" s="95">
        <v>-2969687.1081951801</v>
      </c>
      <c r="R833" s="95">
        <v>-3164627.46325573</v>
      </c>
      <c r="S833" s="95">
        <v>-3292443.6000923002</v>
      </c>
      <c r="T833" s="95">
        <v>-3426671.9902660199</v>
      </c>
      <c r="U833" s="95">
        <v>-4054530.2966098702</v>
      </c>
      <c r="V833" s="96">
        <v>-4309449</v>
      </c>
    </row>
    <row r="834" spans="3:22" x14ac:dyDescent="0.35">
      <c r="C834" s="92" t="str">
        <f t="shared" si="12"/>
        <v>UED</v>
      </c>
      <c r="D834" s="92"/>
      <c r="E834" s="92"/>
      <c r="F834" s="92"/>
      <c r="G834" s="92"/>
      <c r="H834" s="92" t="s">
        <v>81</v>
      </c>
      <c r="I834" s="95">
        <v>4278194.19528386</v>
      </c>
      <c r="J834" s="95">
        <v>5167860.8851672299</v>
      </c>
      <c r="K834" s="95">
        <v>2151607.7455743798</v>
      </c>
      <c r="L834" s="95">
        <v>4932167.1821527099</v>
      </c>
      <c r="M834" s="95">
        <v>5694619.02999462</v>
      </c>
      <c r="N834" s="95">
        <v>3538817.41971554</v>
      </c>
      <c r="O834" s="95">
        <v>8821492.0925608408</v>
      </c>
      <c r="P834" s="95">
        <v>5750989.8140231902</v>
      </c>
      <c r="Q834" s="95">
        <v>6395315.8602505904</v>
      </c>
      <c r="R834" s="95">
        <v>3628189.5033638799</v>
      </c>
      <c r="S834" s="95">
        <v>2505256.90330244</v>
      </c>
      <c r="T834" s="95">
        <v>2967631.75023703</v>
      </c>
      <c r="U834" s="95">
        <v>3952241.2530964199</v>
      </c>
      <c r="V834" s="96">
        <v>4991482</v>
      </c>
    </row>
    <row r="835" spans="3:22" x14ac:dyDescent="0.35">
      <c r="C835" s="92" t="str">
        <f t="shared" si="12"/>
        <v>UED</v>
      </c>
      <c r="D835" s="92"/>
      <c r="E835" s="92"/>
      <c r="F835" s="92"/>
      <c r="G835" s="92"/>
      <c r="H835" s="92" t="s">
        <v>82</v>
      </c>
      <c r="I835" s="95">
        <v>0</v>
      </c>
      <c r="J835" s="95">
        <v>0</v>
      </c>
      <c r="K835" s="95">
        <v>0</v>
      </c>
      <c r="L835" s="95">
        <v>0</v>
      </c>
      <c r="M835" s="95">
        <v>0</v>
      </c>
      <c r="N835" s="95">
        <v>0</v>
      </c>
      <c r="O835" s="95">
        <v>0</v>
      </c>
      <c r="P835" s="95">
        <v>0</v>
      </c>
      <c r="Q835" s="95">
        <v>0</v>
      </c>
      <c r="R835" s="95">
        <v>0</v>
      </c>
      <c r="S835" s="95">
        <v>0</v>
      </c>
      <c r="T835" s="95">
        <v>0</v>
      </c>
      <c r="U835" s="95">
        <v>0</v>
      </c>
      <c r="V835" s="96">
        <v>-5470</v>
      </c>
    </row>
    <row r="836" spans="3:22" x14ac:dyDescent="0.35">
      <c r="C836" s="92" t="str">
        <f t="shared" si="12"/>
        <v>UED</v>
      </c>
      <c r="D836" s="92"/>
      <c r="E836" s="92"/>
      <c r="F836" s="92"/>
      <c r="G836" s="92"/>
      <c r="H836" s="92" t="s">
        <v>83</v>
      </c>
      <c r="I836" s="95">
        <v>38396128.016551398</v>
      </c>
      <c r="J836" s="95">
        <v>44234181.698626697</v>
      </c>
      <c r="K836" s="95">
        <v>46344035.474570803</v>
      </c>
      <c r="L836" s="95">
        <v>52563239.025804497</v>
      </c>
      <c r="M836" s="95">
        <v>57917036.614001103</v>
      </c>
      <c r="N836" s="95">
        <v>60589903.8767507</v>
      </c>
      <c r="O836" s="95">
        <v>68915340.419115603</v>
      </c>
      <c r="P836" s="95">
        <v>73215938.577004403</v>
      </c>
      <c r="Q836" s="95">
        <v>78338282.031304702</v>
      </c>
      <c r="R836" s="95">
        <v>80205872.723507896</v>
      </c>
      <c r="S836" s="95">
        <v>79525481.655675203</v>
      </c>
      <c r="T836" s="95">
        <v>79909844.894499794</v>
      </c>
      <c r="U836" s="95">
        <v>91572924.398293793</v>
      </c>
      <c r="V836" s="96">
        <v>93872264</v>
      </c>
    </row>
    <row r="837" spans="3:22" x14ac:dyDescent="0.35">
      <c r="C837" s="92" t="str">
        <f t="shared" si="12"/>
        <v>UED</v>
      </c>
      <c r="D837" s="92"/>
      <c r="E837" s="92"/>
      <c r="F837" s="92"/>
      <c r="G837" s="92" t="s">
        <v>87</v>
      </c>
      <c r="H837" s="92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6"/>
    </row>
    <row r="838" spans="3:22" x14ac:dyDescent="0.35">
      <c r="C838" s="92" t="str">
        <f t="shared" si="12"/>
        <v>UED</v>
      </c>
      <c r="D838" s="92"/>
      <c r="E838" s="92"/>
      <c r="F838" s="92"/>
      <c r="G838" s="92"/>
      <c r="H838" s="92" t="s">
        <v>78</v>
      </c>
      <c r="I838" s="95">
        <v>185586462.58264899</v>
      </c>
      <c r="J838" s="95">
        <v>196169399.14246601</v>
      </c>
      <c r="K838" s="95">
        <v>203917757.12327999</v>
      </c>
      <c r="L838" s="95">
        <v>213108394.738419</v>
      </c>
      <c r="M838" s="95">
        <v>231768992.32444599</v>
      </c>
      <c r="N838" s="95">
        <v>241815621.72228101</v>
      </c>
      <c r="O838" s="95">
        <v>260877416.14414901</v>
      </c>
      <c r="P838" s="95">
        <v>285768374.69958597</v>
      </c>
      <c r="Q838" s="95">
        <v>311263943.009597</v>
      </c>
      <c r="R838" s="95">
        <v>338353398.15223497</v>
      </c>
      <c r="S838" s="95">
        <v>375018440.28224599</v>
      </c>
      <c r="T838" s="95">
        <v>395936459.19163698</v>
      </c>
      <c r="U838" s="95">
        <v>387146543.29072702</v>
      </c>
      <c r="V838" s="96">
        <v>393012449</v>
      </c>
    </row>
    <row r="839" spans="3:22" x14ac:dyDescent="0.35">
      <c r="C839" s="92" t="str">
        <f t="shared" si="12"/>
        <v>UED</v>
      </c>
      <c r="D839" s="92"/>
      <c r="E839" s="92"/>
      <c r="F839" s="92"/>
      <c r="G839" s="92"/>
      <c r="H839" s="92" t="s">
        <v>79</v>
      </c>
      <c r="I839" s="95">
        <v>6099048.7196880896</v>
      </c>
      <c r="J839" s="95">
        <v>8411782.0657119099</v>
      </c>
      <c r="K839" s="95">
        <v>4154727.6114411899</v>
      </c>
      <c r="L839" s="95">
        <v>11643783.6670481</v>
      </c>
      <c r="M839" s="95">
        <v>3212692.6619270202</v>
      </c>
      <c r="N839" s="95">
        <v>6686357.2864957796</v>
      </c>
      <c r="O839" s="95">
        <v>9113642.1418329198</v>
      </c>
      <c r="P839" s="95">
        <v>5687513.0768148797</v>
      </c>
      <c r="Q839" s="95">
        <v>6683839.4528669501</v>
      </c>
      <c r="R839" s="95">
        <v>8091813.2463782402</v>
      </c>
      <c r="S839" s="95">
        <v>5595242.3239092603</v>
      </c>
      <c r="T839" s="95">
        <v>4030920.10094808</v>
      </c>
      <c r="U839" s="95">
        <v>7486259.12440632</v>
      </c>
      <c r="V839" s="96">
        <v>8165570</v>
      </c>
    </row>
    <row r="840" spans="3:22" x14ac:dyDescent="0.35">
      <c r="C840" s="92" t="str">
        <f t="shared" si="12"/>
        <v>UED</v>
      </c>
      <c r="D840" s="92"/>
      <c r="E840" s="92"/>
      <c r="F840" s="92"/>
      <c r="G840" s="92"/>
      <c r="H840" s="92" t="s">
        <v>80</v>
      </c>
      <c r="I840" s="95">
        <v>-7953504.4191812295</v>
      </c>
      <c r="J840" s="95">
        <v>-8778549.3606875204</v>
      </c>
      <c r="K840" s="95">
        <v>-9476483.2231797595</v>
      </c>
      <c r="L840" s="95">
        <v>-10516846.051925501</v>
      </c>
      <c r="M840" s="95">
        <v>-11251827.977985401</v>
      </c>
      <c r="N840" s="95">
        <v>-11676174.3965309</v>
      </c>
      <c r="O840" s="95">
        <v>-12786552.7656599</v>
      </c>
      <c r="P840" s="95">
        <v>-13861230.370657301</v>
      </c>
      <c r="Q840" s="95">
        <v>-15014554.0526664</v>
      </c>
      <c r="R840" s="95">
        <v>-17116871.110911299</v>
      </c>
      <c r="S840" s="95">
        <v>-16284757.616992399</v>
      </c>
      <c r="T840" s="95">
        <v>-17180563.8646909</v>
      </c>
      <c r="U840" s="95">
        <v>-17453470.7186024</v>
      </c>
      <c r="V840" s="96">
        <v>-18550816</v>
      </c>
    </row>
    <row r="841" spans="3:22" x14ac:dyDescent="0.35">
      <c r="C841" s="92" t="str">
        <f t="shared" si="12"/>
        <v>UED</v>
      </c>
      <c r="D841" s="92"/>
      <c r="E841" s="92"/>
      <c r="F841" s="92"/>
      <c r="G841" s="92"/>
      <c r="H841" s="92" t="s">
        <v>81</v>
      </c>
      <c r="I841" s="95">
        <v>12437392.2593101</v>
      </c>
      <c r="J841" s="95">
        <v>8115125.2757891202</v>
      </c>
      <c r="K841" s="95">
        <v>14512393.226878099</v>
      </c>
      <c r="L841" s="95">
        <v>17533659.970904302</v>
      </c>
      <c r="M841" s="95">
        <v>18085764.713893399</v>
      </c>
      <c r="N841" s="95">
        <v>24051611.531902902</v>
      </c>
      <c r="O841" s="95">
        <v>28563869.179264501</v>
      </c>
      <c r="P841" s="95">
        <v>33030146.053425498</v>
      </c>
      <c r="Q841" s="95">
        <v>36202001.342688099</v>
      </c>
      <c r="R841" s="95">
        <v>42144721.152272597</v>
      </c>
      <c r="S841" s="95">
        <v>31464962.861856598</v>
      </c>
      <c r="T841" s="95">
        <v>24557082.808045302</v>
      </c>
      <c r="U841" s="95">
        <v>17013148.734255999</v>
      </c>
      <c r="V841" s="96">
        <v>21486751</v>
      </c>
    </row>
    <row r="842" spans="3:22" x14ac:dyDescent="0.35">
      <c r="C842" s="92" t="str">
        <f t="shared" si="12"/>
        <v>UED</v>
      </c>
      <c r="D842" s="92"/>
      <c r="E842" s="92"/>
      <c r="F842" s="92"/>
      <c r="G842" s="92"/>
      <c r="H842" s="92" t="s">
        <v>82</v>
      </c>
      <c r="I842" s="95">
        <v>0</v>
      </c>
      <c r="J842" s="95">
        <v>0</v>
      </c>
      <c r="K842" s="95">
        <v>0</v>
      </c>
      <c r="L842" s="95">
        <v>0</v>
      </c>
      <c r="M842" s="95">
        <v>0</v>
      </c>
      <c r="N842" s="95">
        <v>0</v>
      </c>
      <c r="O842" s="95">
        <v>0</v>
      </c>
      <c r="P842" s="95">
        <v>0</v>
      </c>
      <c r="Q842" s="95">
        <v>0</v>
      </c>
      <c r="R842" s="95">
        <v>0</v>
      </c>
      <c r="S842" s="95">
        <v>0</v>
      </c>
      <c r="T842" s="95">
        <v>0</v>
      </c>
      <c r="U842" s="95">
        <v>0</v>
      </c>
      <c r="V842" s="96">
        <v>-23546</v>
      </c>
    </row>
    <row r="843" spans="3:22" x14ac:dyDescent="0.35">
      <c r="C843" s="92" t="str">
        <f t="shared" si="12"/>
        <v>UED</v>
      </c>
      <c r="D843" s="92"/>
      <c r="E843" s="92"/>
      <c r="F843" s="92"/>
      <c r="G843" s="92"/>
      <c r="H843" s="92" t="s">
        <v>83</v>
      </c>
      <c r="I843" s="95">
        <v>196169399.14246601</v>
      </c>
      <c r="J843" s="95">
        <v>203917757.12327901</v>
      </c>
      <c r="K843" s="95">
        <v>213108394.73842001</v>
      </c>
      <c r="L843" s="95">
        <v>231768992.32444599</v>
      </c>
      <c r="M843" s="95">
        <v>241815621.72228101</v>
      </c>
      <c r="N843" s="95">
        <v>260877416.14414901</v>
      </c>
      <c r="O843" s="95">
        <v>285768374.69958699</v>
      </c>
      <c r="P843" s="95">
        <v>310624803.45916897</v>
      </c>
      <c r="Q843" s="95">
        <v>339135229.75248599</v>
      </c>
      <c r="R843" s="95">
        <v>371473061.43997502</v>
      </c>
      <c r="S843" s="95">
        <v>395793887.85101902</v>
      </c>
      <c r="T843" s="95">
        <v>407343898.23593903</v>
      </c>
      <c r="U843" s="95">
        <v>394192480.43078703</v>
      </c>
      <c r="V843" s="96">
        <v>404090408</v>
      </c>
    </row>
    <row r="844" spans="3:22" x14ac:dyDescent="0.35">
      <c r="C844" s="92" t="str">
        <f t="shared" si="12"/>
        <v>UED</v>
      </c>
      <c r="D844" s="92"/>
      <c r="E844" s="92"/>
      <c r="F844" s="92"/>
      <c r="G844" s="92" t="s">
        <v>88</v>
      </c>
      <c r="H844" s="92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6"/>
    </row>
    <row r="845" spans="3:22" x14ac:dyDescent="0.35">
      <c r="C845" s="92" t="str">
        <f t="shared" si="12"/>
        <v>UED</v>
      </c>
      <c r="D845" s="92"/>
      <c r="E845" s="92"/>
      <c r="F845" s="92"/>
      <c r="G845" s="92"/>
      <c r="H845" s="92" t="s">
        <v>78</v>
      </c>
      <c r="I845" s="95">
        <v>59085405.808763497</v>
      </c>
      <c r="J845" s="95">
        <v>67042922.390868902</v>
      </c>
      <c r="K845" s="95">
        <v>77254391.683252499</v>
      </c>
      <c r="L845" s="95">
        <v>80945232.792418003</v>
      </c>
      <c r="M845" s="95">
        <v>91821934.691142797</v>
      </c>
      <c r="N845" s="95">
        <v>101188596.732659</v>
      </c>
      <c r="O845" s="95">
        <v>105866700.512394</v>
      </c>
      <c r="P845" s="95">
        <v>120432903.967016</v>
      </c>
      <c r="Q845" s="95">
        <v>128154853.22838201</v>
      </c>
      <c r="R845" s="95">
        <v>136232933.04039899</v>
      </c>
      <c r="S845" s="95">
        <v>138315344.796112</v>
      </c>
      <c r="T845" s="95">
        <v>139071085.55982801</v>
      </c>
      <c r="U845" s="95">
        <v>157130095.60470301</v>
      </c>
      <c r="V845" s="96">
        <v>159510875</v>
      </c>
    </row>
    <row r="846" spans="3:22" x14ac:dyDescent="0.35">
      <c r="C846" s="92" t="str">
        <f t="shared" si="12"/>
        <v>UED</v>
      </c>
      <c r="D846" s="92"/>
      <c r="E846" s="92"/>
      <c r="F846" s="92"/>
      <c r="G846" s="92"/>
      <c r="H846" s="92" t="s">
        <v>79</v>
      </c>
      <c r="I846" s="95">
        <v>1699767.5812872499</v>
      </c>
      <c r="J846" s="95">
        <v>2515244.57855123</v>
      </c>
      <c r="K846" s="95">
        <v>1373685.7914911599</v>
      </c>
      <c r="L846" s="95">
        <v>3843797.8016407602</v>
      </c>
      <c r="M846" s="95">
        <v>1105148.33434726</v>
      </c>
      <c r="N846" s="95">
        <v>2820797.1805664399</v>
      </c>
      <c r="O846" s="95">
        <v>3726410.1161315902</v>
      </c>
      <c r="P846" s="95">
        <v>2413475.3954989701</v>
      </c>
      <c r="Q846" s="95">
        <v>2769554.7848962699</v>
      </c>
      <c r="R846" s="95">
        <v>3143836.9163169302</v>
      </c>
      <c r="S846" s="95">
        <v>2074730.1719416699</v>
      </c>
      <c r="T846" s="95">
        <v>1423052.9685191601</v>
      </c>
      <c r="U846" s="95">
        <v>3038427.2630743599</v>
      </c>
      <c r="V846" s="96">
        <v>3314137</v>
      </c>
    </row>
    <row r="847" spans="3:22" x14ac:dyDescent="0.35">
      <c r="C847" s="92" t="str">
        <f t="shared" si="12"/>
        <v>UED</v>
      </c>
      <c r="D847" s="92"/>
      <c r="E847" s="92"/>
      <c r="F847" s="92"/>
      <c r="G847" s="92"/>
      <c r="H847" s="92" t="s">
        <v>80</v>
      </c>
      <c r="I847" s="95">
        <v>-1226440.3708065201</v>
      </c>
      <c r="J847" s="95">
        <v>-1344330.58460102</v>
      </c>
      <c r="K847" s="95">
        <v>-1446635.40773368</v>
      </c>
      <c r="L847" s="95">
        <v>-1595177.84894603</v>
      </c>
      <c r="M847" s="95">
        <v>-1700607.72675006</v>
      </c>
      <c r="N847" s="95">
        <v>-4333724.7463844102</v>
      </c>
      <c r="O847" s="95">
        <v>-4593083.68854337</v>
      </c>
      <c r="P847" s="95">
        <v>-4947498.2837060299</v>
      </c>
      <c r="Q847" s="95">
        <v>-5188429.6708076997</v>
      </c>
      <c r="R847" s="95">
        <v>-5529015.8286701804</v>
      </c>
      <c r="S847" s="95">
        <v>-5752327.2458699401</v>
      </c>
      <c r="T847" s="95">
        <v>-5986841.7037467305</v>
      </c>
      <c r="U847" s="95">
        <v>-7083791.8358693197</v>
      </c>
      <c r="V847" s="96">
        <v>-7529168</v>
      </c>
    </row>
    <row r="848" spans="3:22" x14ac:dyDescent="0.35">
      <c r="C848" s="92" t="str">
        <f t="shared" si="12"/>
        <v>UED</v>
      </c>
      <c r="D848" s="92"/>
      <c r="E848" s="92"/>
      <c r="F848" s="92"/>
      <c r="G848" s="92"/>
      <c r="H848" s="92" t="s">
        <v>81</v>
      </c>
      <c r="I848" s="95">
        <v>7484189.3716246597</v>
      </c>
      <c r="J848" s="95">
        <v>9040555.2984334305</v>
      </c>
      <c r="K848" s="95">
        <v>3763790.7254079399</v>
      </c>
      <c r="L848" s="95">
        <v>8628081.9460301194</v>
      </c>
      <c r="M848" s="95">
        <v>9962121.4339193199</v>
      </c>
      <c r="N848" s="95">
        <v>6191031.34555302</v>
      </c>
      <c r="O848" s="95">
        <v>15432877.027032999</v>
      </c>
      <c r="P848" s="95">
        <v>10061145.8529092</v>
      </c>
      <c r="Q848" s="95">
        <v>11188370.6503023</v>
      </c>
      <c r="R848" s="95">
        <v>6347384.5295861</v>
      </c>
      <c r="S848" s="95">
        <v>4382855.1115969298</v>
      </c>
      <c r="T848" s="95">
        <v>5191762.9560139002</v>
      </c>
      <c r="U848" s="95">
        <v>6905079.5712340605</v>
      </c>
      <c r="V848" s="96">
        <v>8720768</v>
      </c>
    </row>
    <row r="849" spans="3:22" x14ac:dyDescent="0.35">
      <c r="C849" s="92" t="str">
        <f t="shared" si="12"/>
        <v>UED</v>
      </c>
      <c r="D849" s="92"/>
      <c r="E849" s="92"/>
      <c r="F849" s="92"/>
      <c r="G849" s="92"/>
      <c r="H849" s="92" t="s">
        <v>82</v>
      </c>
      <c r="I849" s="95">
        <v>0</v>
      </c>
      <c r="J849" s="95">
        <v>0</v>
      </c>
      <c r="K849" s="95">
        <v>0</v>
      </c>
      <c r="L849" s="95">
        <v>0</v>
      </c>
      <c r="M849" s="95">
        <v>0</v>
      </c>
      <c r="N849" s="95">
        <v>0</v>
      </c>
      <c r="O849" s="95">
        <v>0</v>
      </c>
      <c r="P849" s="95">
        <v>0</v>
      </c>
      <c r="Q849" s="95">
        <v>0</v>
      </c>
      <c r="R849" s="95">
        <v>0</v>
      </c>
      <c r="S849" s="95">
        <v>0</v>
      </c>
      <c r="T849" s="95">
        <v>0</v>
      </c>
      <c r="U849" s="95">
        <v>0</v>
      </c>
      <c r="V849" s="96">
        <v>-9557</v>
      </c>
    </row>
    <row r="850" spans="3:22" x14ac:dyDescent="0.35">
      <c r="C850" s="92" t="str">
        <f t="shared" si="12"/>
        <v>UED</v>
      </c>
      <c r="D850" s="92"/>
      <c r="E850" s="92"/>
      <c r="F850" s="92"/>
      <c r="G850" s="92"/>
      <c r="H850" s="92" t="s">
        <v>83</v>
      </c>
      <c r="I850" s="95">
        <v>67042922.390868902</v>
      </c>
      <c r="J850" s="95">
        <v>77254391.683252603</v>
      </c>
      <c r="K850" s="95">
        <v>80945232.792417899</v>
      </c>
      <c r="L850" s="95">
        <v>91821934.691142902</v>
      </c>
      <c r="M850" s="95">
        <v>101188596.732659</v>
      </c>
      <c r="N850" s="95">
        <v>105866700.512394</v>
      </c>
      <c r="O850" s="95">
        <v>120432903.967015</v>
      </c>
      <c r="P850" s="95">
        <v>127960026.93171801</v>
      </c>
      <c r="Q850" s="95">
        <v>136924348.992773</v>
      </c>
      <c r="R850" s="95">
        <v>140195138.65763199</v>
      </c>
      <c r="S850" s="95">
        <v>139020602.83377999</v>
      </c>
      <c r="T850" s="95">
        <v>139699059.78061399</v>
      </c>
      <c r="U850" s="95">
        <v>159989810.60314199</v>
      </c>
      <c r="V850" s="96">
        <v>164007055</v>
      </c>
    </row>
    <row r="851" spans="3:22" x14ac:dyDescent="0.35">
      <c r="C851" s="92" t="str">
        <f t="shared" si="12"/>
        <v>UED</v>
      </c>
      <c r="D851" s="92"/>
      <c r="E851" s="92"/>
      <c r="F851" s="92"/>
      <c r="G851" s="92" t="s">
        <v>89</v>
      </c>
      <c r="H851" s="92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6"/>
    </row>
    <row r="852" spans="3:22" x14ac:dyDescent="0.35">
      <c r="C852" s="92" t="str">
        <f t="shared" si="12"/>
        <v>UED</v>
      </c>
      <c r="D852" s="92"/>
      <c r="E852" s="92"/>
      <c r="F852" s="92"/>
      <c r="G852" s="92"/>
      <c r="H852" s="92" t="s">
        <v>78</v>
      </c>
      <c r="I852" s="95">
        <v>94543808.281801</v>
      </c>
      <c r="J852" s="95">
        <v>99931468.323778003</v>
      </c>
      <c r="K852" s="95">
        <v>103874739.075859</v>
      </c>
      <c r="L852" s="95">
        <v>108554675.86505599</v>
      </c>
      <c r="M852" s="95">
        <v>118056345.41059101</v>
      </c>
      <c r="N852" s="95">
        <v>123169886.40500499</v>
      </c>
      <c r="O852" s="95">
        <v>132911072.96504</v>
      </c>
      <c r="P852" s="95">
        <v>145622480.72357601</v>
      </c>
      <c r="Q852" s="95">
        <v>158631505.81153899</v>
      </c>
      <c r="R852" s="95">
        <v>172465405.82734099</v>
      </c>
      <c r="S852" s="95">
        <v>191175919.928253</v>
      </c>
      <c r="T852" s="95">
        <v>201828903.77615601</v>
      </c>
      <c r="U852" s="95">
        <v>189117509.519777</v>
      </c>
      <c r="V852" s="96">
        <v>191982950</v>
      </c>
    </row>
    <row r="853" spans="3:22" x14ac:dyDescent="0.35">
      <c r="C853" s="92" t="str">
        <f t="shared" si="12"/>
        <v>UED</v>
      </c>
      <c r="D853" s="92"/>
      <c r="E853" s="92"/>
      <c r="F853" s="92"/>
      <c r="G853" s="92"/>
      <c r="H853" s="92" t="s">
        <v>79</v>
      </c>
      <c r="I853" s="95">
        <v>3106578.1963637099</v>
      </c>
      <c r="J853" s="95">
        <v>4284579.4416346699</v>
      </c>
      <c r="K853" s="95">
        <v>2116229.3994912598</v>
      </c>
      <c r="L853" s="95">
        <v>5930814.1524531702</v>
      </c>
      <c r="M853" s="95">
        <v>1636399.6147370599</v>
      </c>
      <c r="N853" s="95">
        <v>3400710.3958556401</v>
      </c>
      <c r="O853" s="95">
        <v>4636866.8676847201</v>
      </c>
      <c r="P853" s="95">
        <v>2894658.4679600601</v>
      </c>
      <c r="Q853" s="95">
        <v>3402718.39797336</v>
      </c>
      <c r="R853" s="95">
        <v>3952776.0099488199</v>
      </c>
      <c r="S853" s="95">
        <v>2849962.1179804001</v>
      </c>
      <c r="T853" s="95">
        <v>2053167.4810969401</v>
      </c>
      <c r="U853" s="95">
        <v>3656968.4161282899</v>
      </c>
      <c r="V853" s="96">
        <v>3988806</v>
      </c>
    </row>
    <row r="854" spans="3:22" x14ac:dyDescent="0.35">
      <c r="C854" s="92" t="str">
        <f t="shared" si="12"/>
        <v>UED</v>
      </c>
      <c r="D854" s="92"/>
      <c r="E854" s="92"/>
      <c r="F854" s="92"/>
      <c r="G854" s="92"/>
      <c r="H854" s="92" t="s">
        <v>80</v>
      </c>
      <c r="I854" s="95">
        <v>-4051153.6386898002</v>
      </c>
      <c r="J854" s="95">
        <v>-4471394.0309381699</v>
      </c>
      <c r="K854" s="95">
        <v>-4826889.8171455003</v>
      </c>
      <c r="L854" s="95">
        <v>-5356803.35426086</v>
      </c>
      <c r="M854" s="95">
        <v>-5731169.7400955204</v>
      </c>
      <c r="N854" s="95">
        <v>-5910321.5268149003</v>
      </c>
      <c r="O854" s="95">
        <v>-6474595.7490390697</v>
      </c>
      <c r="P854" s="95">
        <v>-7021220.280944</v>
      </c>
      <c r="Q854" s="95">
        <v>-7608172.2325569699</v>
      </c>
      <c r="R854" s="95">
        <v>-8361433.3935449496</v>
      </c>
      <c r="S854" s="95">
        <v>-8294715.3353127604</v>
      </c>
      <c r="T854" s="95">
        <v>-8750998.3206057101</v>
      </c>
      <c r="U854" s="95">
        <v>-8525859.1920314599</v>
      </c>
      <c r="V854" s="96">
        <v>-9061902</v>
      </c>
    </row>
    <row r="855" spans="3:22" x14ac:dyDescent="0.35">
      <c r="C855" s="92" t="str">
        <f t="shared" si="12"/>
        <v>UED</v>
      </c>
      <c r="D855" s="92"/>
      <c r="E855" s="92"/>
      <c r="F855" s="92"/>
      <c r="G855" s="92"/>
      <c r="H855" s="92" t="s">
        <v>81</v>
      </c>
      <c r="I855" s="95">
        <v>6332235.4843031103</v>
      </c>
      <c r="J855" s="95">
        <v>4130085.3413843201</v>
      </c>
      <c r="K855" s="95">
        <v>7390597.2068513604</v>
      </c>
      <c r="L855" s="95">
        <v>8927658.7473429702</v>
      </c>
      <c r="M855" s="95">
        <v>9208311.1197720803</v>
      </c>
      <c r="N855" s="95">
        <v>12250797.690994799</v>
      </c>
      <c r="O855" s="95">
        <v>14549136.63989</v>
      </c>
      <c r="P855" s="95">
        <v>16824055.072891399</v>
      </c>
      <c r="Q855" s="95">
        <v>18435303.673369698</v>
      </c>
      <c r="R855" s="95">
        <v>21464137.322670098</v>
      </c>
      <c r="S855" s="95">
        <v>16025117.736211199</v>
      </c>
      <c r="T855" s="95">
        <v>12506243.0990375</v>
      </c>
      <c r="U855" s="95">
        <v>8310765.9708481301</v>
      </c>
      <c r="V855" s="96">
        <v>10496079</v>
      </c>
    </row>
    <row r="856" spans="3:22" x14ac:dyDescent="0.35">
      <c r="C856" s="92" t="str">
        <f t="shared" si="12"/>
        <v>UED</v>
      </c>
      <c r="D856" s="92"/>
      <c r="E856" s="92"/>
      <c r="F856" s="92"/>
      <c r="G856" s="92"/>
      <c r="H856" s="92" t="s">
        <v>82</v>
      </c>
      <c r="I856" s="95">
        <v>0</v>
      </c>
      <c r="J856" s="95">
        <v>0</v>
      </c>
      <c r="K856" s="95">
        <v>0</v>
      </c>
      <c r="L856" s="95">
        <v>0</v>
      </c>
      <c r="M856" s="95">
        <v>0</v>
      </c>
      <c r="N856" s="95">
        <v>0</v>
      </c>
      <c r="O856" s="95">
        <v>0</v>
      </c>
      <c r="P856" s="95">
        <v>0</v>
      </c>
      <c r="Q856" s="95">
        <v>0</v>
      </c>
      <c r="R856" s="95">
        <v>0</v>
      </c>
      <c r="S856" s="95">
        <v>0</v>
      </c>
      <c r="T856" s="95">
        <v>0</v>
      </c>
      <c r="U856" s="95">
        <v>0</v>
      </c>
      <c r="V856" s="96">
        <v>-11502</v>
      </c>
    </row>
    <row r="857" spans="3:22" x14ac:dyDescent="0.35">
      <c r="C857" s="92" t="str">
        <f t="shared" si="12"/>
        <v>UED</v>
      </c>
      <c r="D857" s="92"/>
      <c r="E857" s="92"/>
      <c r="F857" s="92"/>
      <c r="G857" s="92"/>
      <c r="H857" s="92" t="s">
        <v>83</v>
      </c>
      <c r="I857" s="95">
        <v>99931468.323778003</v>
      </c>
      <c r="J857" s="95">
        <v>103874739.075859</v>
      </c>
      <c r="K857" s="95">
        <v>108554675.86505599</v>
      </c>
      <c r="L857" s="95">
        <v>118056345.41059101</v>
      </c>
      <c r="M857" s="95">
        <v>123169886.40500499</v>
      </c>
      <c r="N857" s="95">
        <v>132911072.965041</v>
      </c>
      <c r="O857" s="95">
        <v>145622480.72357601</v>
      </c>
      <c r="P857" s="95">
        <v>158319973.983484</v>
      </c>
      <c r="Q857" s="95">
        <v>172861355.650325</v>
      </c>
      <c r="R857" s="95">
        <v>189520885.766415</v>
      </c>
      <c r="S857" s="95">
        <v>201756284.44713199</v>
      </c>
      <c r="T857" s="95">
        <v>207637316.03568399</v>
      </c>
      <c r="U857" s="95">
        <v>192559384.71472201</v>
      </c>
      <c r="V857" s="96">
        <v>197394431</v>
      </c>
    </row>
    <row r="858" spans="3:22" x14ac:dyDescent="0.35">
      <c r="C858" s="92" t="str">
        <f t="shared" si="12"/>
        <v>UED</v>
      </c>
      <c r="D858" s="92"/>
      <c r="E858" s="92"/>
      <c r="F858" s="92"/>
      <c r="G858" s="92" t="s">
        <v>90</v>
      </c>
      <c r="H858" s="92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6"/>
    </row>
    <row r="859" spans="3:22" x14ac:dyDescent="0.35">
      <c r="C859" s="92" t="str">
        <f t="shared" si="12"/>
        <v>UED</v>
      </c>
      <c r="D859" s="92"/>
      <c r="E859" s="92"/>
      <c r="F859" s="92"/>
      <c r="G859" s="92"/>
      <c r="H859" s="92" t="s">
        <v>78</v>
      </c>
      <c r="I859" s="95">
        <v>112185074.31156699</v>
      </c>
      <c r="J859" s="95">
        <v>87114212.792323396</v>
      </c>
      <c r="K859" s="95">
        <v>61924631.533537</v>
      </c>
      <c r="L859" s="95">
        <v>30733160.191975798</v>
      </c>
      <c r="M859" s="95">
        <v>7272161.3626903202</v>
      </c>
      <c r="N859" s="95">
        <v>-5597430.4042624598</v>
      </c>
      <c r="O859" s="95">
        <v>47037737.623833098</v>
      </c>
      <c r="P859" s="95">
        <v>53927138.245361999</v>
      </c>
      <c r="Q859" s="95">
        <v>50472578.376690701</v>
      </c>
      <c r="R859" s="95">
        <v>58619882.130219199</v>
      </c>
      <c r="S859" s="95">
        <v>76247330.764900804</v>
      </c>
      <c r="T859" s="95">
        <v>62859008.142032601</v>
      </c>
      <c r="U859" s="95">
        <v>74916526.318846002</v>
      </c>
      <c r="V859" s="96">
        <v>76437055</v>
      </c>
    </row>
    <row r="860" spans="3:22" x14ac:dyDescent="0.35">
      <c r="C860" s="92" t="str">
        <f t="shared" si="12"/>
        <v>UED</v>
      </c>
      <c r="D860" s="92"/>
      <c r="E860" s="92"/>
      <c r="F860" s="92"/>
      <c r="G860" s="92"/>
      <c r="H860" s="92" t="s">
        <v>79</v>
      </c>
      <c r="I860" s="95">
        <v>3385159.7300319001</v>
      </c>
      <c r="J860" s="95">
        <v>3407832.4955001501</v>
      </c>
      <c r="K860" s="95">
        <v>1136347.0085976301</v>
      </c>
      <c r="L860" s="95">
        <v>1471376.972118</v>
      </c>
      <c r="M860" s="95">
        <v>71268.626099403802</v>
      </c>
      <c r="N860" s="95">
        <v>93863.760750722504</v>
      </c>
      <c r="O860" s="95">
        <v>1971228.58006309</v>
      </c>
      <c r="P860" s="95">
        <v>1260349.2958350501</v>
      </c>
      <c r="Q860" s="95">
        <v>1284495.75081033</v>
      </c>
      <c r="R860" s="95">
        <v>1559640.58416352</v>
      </c>
      <c r="S860" s="95">
        <v>1282160.82841666</v>
      </c>
      <c r="T860" s="95">
        <v>705633.41786905599</v>
      </c>
      <c r="U860" s="95">
        <v>1448662.11113791</v>
      </c>
      <c r="V860" s="96">
        <v>1588123</v>
      </c>
    </row>
    <row r="861" spans="3:22" x14ac:dyDescent="0.35">
      <c r="C861" s="92" t="str">
        <f t="shared" si="12"/>
        <v>UED</v>
      </c>
      <c r="D861" s="92"/>
      <c r="E861" s="92"/>
      <c r="F861" s="92"/>
      <c r="G861" s="92"/>
      <c r="H861" s="92" t="s">
        <v>80</v>
      </c>
      <c r="I861" s="95">
        <v>-32745012.255883001</v>
      </c>
      <c r="J861" s="95">
        <v>-33119785.305722799</v>
      </c>
      <c r="K861" s="95">
        <v>-34849520.640872702</v>
      </c>
      <c r="L861" s="95">
        <v>-27565942.186935801</v>
      </c>
      <c r="M861" s="95">
        <v>-24498020.374840099</v>
      </c>
      <c r="N861" s="95">
        <v>-692195.30800425902</v>
      </c>
      <c r="O861" s="95">
        <v>-11749429.1178462</v>
      </c>
      <c r="P861" s="95">
        <v>-15385211.654676801</v>
      </c>
      <c r="Q861" s="95">
        <v>-17987712.355422702</v>
      </c>
      <c r="R861" s="95">
        <v>-23351877.874304499</v>
      </c>
      <c r="S861" s="95">
        <v>-44035469.082782097</v>
      </c>
      <c r="T861" s="95">
        <v>-21994036.166842401</v>
      </c>
      <c r="U861" s="95">
        <v>-27730620.713889599</v>
      </c>
      <c r="V861" s="96">
        <v>-30225715</v>
      </c>
    </row>
    <row r="862" spans="3:22" x14ac:dyDescent="0.35">
      <c r="C862" s="92" t="str">
        <f t="shared" si="12"/>
        <v>UED</v>
      </c>
      <c r="D862" s="92"/>
      <c r="E862" s="92"/>
      <c r="F862" s="92"/>
      <c r="G862" s="92"/>
      <c r="H862" s="92" t="s">
        <v>81</v>
      </c>
      <c r="I862" s="95">
        <v>4288991.0066074301</v>
      </c>
      <c r="J862" s="95">
        <v>4522371.5514362101</v>
      </c>
      <c r="K862" s="95">
        <v>2521702.29071389</v>
      </c>
      <c r="L862" s="95">
        <v>2633566.3855323</v>
      </c>
      <c r="M862" s="95">
        <v>11557159.9817879</v>
      </c>
      <c r="N862" s="95">
        <v>53233499.5753491</v>
      </c>
      <c r="O862" s="95">
        <v>16667601.159312</v>
      </c>
      <c r="P862" s="95">
        <v>10767304.838218501</v>
      </c>
      <c r="Q862" s="95">
        <v>24718609.218050402</v>
      </c>
      <c r="R862" s="95">
        <v>22361294.486306701</v>
      </c>
      <c r="S862" s="95">
        <v>29015204.5495429</v>
      </c>
      <c r="T862" s="95">
        <v>37131833.080760702</v>
      </c>
      <c r="U862" s="95">
        <v>27793936.835033402</v>
      </c>
      <c r="V862" s="96">
        <v>17729609</v>
      </c>
    </row>
    <row r="863" spans="3:22" x14ac:dyDescent="0.35">
      <c r="C863" s="92" t="str">
        <f t="shared" si="12"/>
        <v>UED</v>
      </c>
      <c r="D863" s="92"/>
      <c r="E863" s="92"/>
      <c r="F863" s="92"/>
      <c r="G863" s="92"/>
      <c r="H863" s="92" t="s">
        <v>82</v>
      </c>
      <c r="I863" s="95">
        <v>0</v>
      </c>
      <c r="J863" s="95">
        <v>0</v>
      </c>
      <c r="K863" s="95">
        <v>0</v>
      </c>
      <c r="L863" s="95">
        <v>0</v>
      </c>
      <c r="M863" s="95">
        <v>0</v>
      </c>
      <c r="N863" s="95">
        <v>0</v>
      </c>
      <c r="O863" s="95">
        <v>0</v>
      </c>
      <c r="P863" s="95">
        <v>0</v>
      </c>
      <c r="Q863" s="95">
        <v>0</v>
      </c>
      <c r="R863" s="95">
        <v>0</v>
      </c>
      <c r="S863" s="95">
        <v>0</v>
      </c>
      <c r="T863" s="95">
        <v>0</v>
      </c>
      <c r="U863" s="95">
        <v>0</v>
      </c>
      <c r="V863" s="96">
        <v>0</v>
      </c>
    </row>
    <row r="864" spans="3:22" x14ac:dyDescent="0.35">
      <c r="C864" s="92" t="str">
        <f t="shared" si="12"/>
        <v>UED</v>
      </c>
      <c r="D864" s="92"/>
      <c r="E864" s="92"/>
      <c r="F864" s="92"/>
      <c r="G864" s="92"/>
      <c r="H864" s="92" t="s">
        <v>83</v>
      </c>
      <c r="I864" s="95">
        <v>87114212.792323396</v>
      </c>
      <c r="J864" s="95">
        <v>61924631.533537</v>
      </c>
      <c r="K864" s="95">
        <v>30733160.191975798</v>
      </c>
      <c r="L864" s="95">
        <v>7272161.3626902997</v>
      </c>
      <c r="M864" s="95">
        <v>-5597430.4042624701</v>
      </c>
      <c r="N864" s="95">
        <v>47037737.623833098</v>
      </c>
      <c r="O864" s="95">
        <v>53927138.245361999</v>
      </c>
      <c r="P864" s="95">
        <v>50569580.724738799</v>
      </c>
      <c r="Q864" s="95">
        <v>58487970.990128703</v>
      </c>
      <c r="R864" s="95">
        <v>59188939.326384902</v>
      </c>
      <c r="S864" s="95">
        <v>62509227.060078204</v>
      </c>
      <c r="T864" s="95">
        <v>78702438.473819897</v>
      </c>
      <c r="U864" s="95">
        <v>76428504.551127702</v>
      </c>
      <c r="V864" s="96">
        <v>65529072</v>
      </c>
    </row>
    <row r="865" spans="3:22" x14ac:dyDescent="0.35">
      <c r="C865" s="92" t="str">
        <f t="shared" si="12"/>
        <v>UED</v>
      </c>
      <c r="D865" s="92"/>
      <c r="E865" s="92"/>
      <c r="F865" s="92"/>
      <c r="G865" s="92" t="s">
        <v>91</v>
      </c>
      <c r="H865" s="92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6"/>
    </row>
    <row r="866" spans="3:22" x14ac:dyDescent="0.35">
      <c r="C866" s="92" t="str">
        <f t="shared" si="12"/>
        <v>UED</v>
      </c>
      <c r="D866" s="92"/>
      <c r="E866" s="92"/>
      <c r="F866" s="92"/>
      <c r="G866" s="92"/>
      <c r="H866" s="92" t="s">
        <v>78</v>
      </c>
      <c r="I866" s="95">
        <v>27347420.277708199</v>
      </c>
      <c r="J866" s="95">
        <v>26559918.739087701</v>
      </c>
      <c r="K866" s="95">
        <v>26187931.554393701</v>
      </c>
      <c r="L866" s="95">
        <v>25606488.770977698</v>
      </c>
      <c r="M866" s="95">
        <v>28258163.844539199</v>
      </c>
      <c r="N866" s="95">
        <v>25697895.381911099</v>
      </c>
      <c r="O866" s="95">
        <v>30856813.3079505</v>
      </c>
      <c r="P866" s="95">
        <v>36523054.889285803</v>
      </c>
      <c r="Q866" s="95">
        <v>41407539.231963299</v>
      </c>
      <c r="R866" s="95">
        <v>37371757.879647203</v>
      </c>
      <c r="S866" s="95">
        <v>36388865.328333698</v>
      </c>
      <c r="T866" s="95">
        <v>38410239.531374902</v>
      </c>
      <c r="U866" s="95">
        <v>45082344.166705102</v>
      </c>
      <c r="V866" s="96">
        <v>47358939</v>
      </c>
    </row>
    <row r="867" spans="3:22" x14ac:dyDescent="0.35">
      <c r="C867" s="92" t="str">
        <f t="shared" si="12"/>
        <v>UED</v>
      </c>
      <c r="D867" s="92"/>
      <c r="E867" s="92"/>
      <c r="F867" s="92"/>
      <c r="G867" s="92"/>
      <c r="H867" s="92" t="s">
        <v>79</v>
      </c>
      <c r="I867" s="95">
        <v>775275.35747815995</v>
      </c>
      <c r="J867" s="95">
        <v>989404.42816427199</v>
      </c>
      <c r="K867" s="95">
        <v>467456.58937172702</v>
      </c>
      <c r="L867" s="95">
        <v>1236116.9221053999</v>
      </c>
      <c r="M867" s="95">
        <v>352237.414686648</v>
      </c>
      <c r="N867" s="95">
        <v>716370.74908056296</v>
      </c>
      <c r="O867" s="95">
        <v>1086131.33974898</v>
      </c>
      <c r="P867" s="95">
        <v>731922.01998128102</v>
      </c>
      <c r="Q867" s="95">
        <v>894858.41169272305</v>
      </c>
      <c r="R867" s="95">
        <v>862425.18183801696</v>
      </c>
      <c r="S867" s="95">
        <v>541850.26073485799</v>
      </c>
      <c r="T867" s="95">
        <v>422340.256015911</v>
      </c>
      <c r="U867" s="95">
        <v>871758.036372751</v>
      </c>
      <c r="V867" s="96">
        <v>983971</v>
      </c>
    </row>
    <row r="868" spans="3:22" x14ac:dyDescent="0.35">
      <c r="C868" s="92" t="str">
        <f t="shared" si="12"/>
        <v>UED</v>
      </c>
      <c r="D868" s="92"/>
      <c r="E868" s="92"/>
      <c r="F868" s="92"/>
      <c r="G868" s="92"/>
      <c r="H868" s="92" t="s">
        <v>80</v>
      </c>
      <c r="I868" s="95">
        <v>-3460791.2078085099</v>
      </c>
      <c r="J868" s="95">
        <v>-3684357.1259918399</v>
      </c>
      <c r="K868" s="95">
        <v>-3803872.1279458599</v>
      </c>
      <c r="L868" s="95">
        <v>-3872284.3769609998</v>
      </c>
      <c r="M868" s="95">
        <v>-3802460.2731810599</v>
      </c>
      <c r="N868" s="95">
        <v>-5282853.2261983296</v>
      </c>
      <c r="O868" s="95">
        <v>-6811168.1847864902</v>
      </c>
      <c r="P868" s="95">
        <v>-8496938.6146812607</v>
      </c>
      <c r="Q868" s="95">
        <v>-9942156.2213552594</v>
      </c>
      <c r="R868" s="95">
        <v>-10975471.7541031</v>
      </c>
      <c r="S868" s="95">
        <v>-11399449.926853901</v>
      </c>
      <c r="T868" s="95">
        <v>-10086778.8489337</v>
      </c>
      <c r="U868" s="95">
        <v>-10651177.857863</v>
      </c>
      <c r="V868" s="96">
        <v>-10476025</v>
      </c>
    </row>
    <row r="869" spans="3:22" x14ac:dyDescent="0.35">
      <c r="C869" s="92" t="str">
        <f t="shared" si="12"/>
        <v>UED</v>
      </c>
      <c r="D869" s="92"/>
      <c r="E869" s="92"/>
      <c r="F869" s="92"/>
      <c r="G869" s="92"/>
      <c r="H869" s="92" t="s">
        <v>81</v>
      </c>
      <c r="I869" s="95">
        <v>1898014.3117098601</v>
      </c>
      <c r="J869" s="95">
        <v>2322965.5131335901</v>
      </c>
      <c r="K869" s="95">
        <v>2754972.7551581701</v>
      </c>
      <c r="L869" s="95">
        <v>5287842.52841709</v>
      </c>
      <c r="M869" s="95">
        <v>889954.39586630696</v>
      </c>
      <c r="N869" s="95">
        <v>9725400.4031571392</v>
      </c>
      <c r="O869" s="95">
        <v>11391278.4263728</v>
      </c>
      <c r="P869" s="95">
        <v>8559741.0878369398</v>
      </c>
      <c r="Q869" s="95">
        <v>4008294.4028052399</v>
      </c>
      <c r="R869" s="95">
        <v>1281166.70364123</v>
      </c>
      <c r="S869" s="95">
        <v>4208848.5002543498</v>
      </c>
      <c r="T869" s="95">
        <v>3178128.5261691599</v>
      </c>
      <c r="U869" s="95">
        <v>12141118.650799301</v>
      </c>
      <c r="V869" s="96">
        <v>5561284</v>
      </c>
    </row>
    <row r="870" spans="3:22" x14ac:dyDescent="0.35">
      <c r="C870" s="92" t="str">
        <f t="shared" si="12"/>
        <v>UED</v>
      </c>
      <c r="D870" s="92"/>
      <c r="E870" s="92"/>
      <c r="F870" s="92"/>
      <c r="G870" s="92"/>
      <c r="H870" s="92" t="s">
        <v>82</v>
      </c>
      <c r="I870" s="95">
        <v>0</v>
      </c>
      <c r="J870" s="95">
        <v>0</v>
      </c>
      <c r="K870" s="95">
        <v>0</v>
      </c>
      <c r="L870" s="95">
        <v>0</v>
      </c>
      <c r="M870" s="95">
        <v>0</v>
      </c>
      <c r="N870" s="95">
        <v>0</v>
      </c>
      <c r="O870" s="95">
        <v>0</v>
      </c>
      <c r="P870" s="95">
        <v>0</v>
      </c>
      <c r="Q870" s="95">
        <v>0</v>
      </c>
      <c r="R870" s="95">
        <v>0</v>
      </c>
      <c r="S870" s="95">
        <v>0</v>
      </c>
      <c r="T870" s="95">
        <v>0</v>
      </c>
      <c r="U870" s="95">
        <v>0</v>
      </c>
      <c r="V870" s="96">
        <v>0</v>
      </c>
    </row>
    <row r="871" spans="3:22" x14ac:dyDescent="0.35">
      <c r="C871" s="92" t="str">
        <f t="shared" si="12"/>
        <v>UED</v>
      </c>
      <c r="D871" s="92"/>
      <c r="E871" s="92"/>
      <c r="F871" s="92"/>
      <c r="G871" s="92"/>
      <c r="H871" s="92" t="s">
        <v>83</v>
      </c>
      <c r="I871" s="95">
        <v>26559918.739087701</v>
      </c>
      <c r="J871" s="95">
        <v>26187931.554393701</v>
      </c>
      <c r="K871" s="95">
        <v>25606488.770977698</v>
      </c>
      <c r="L871" s="95">
        <v>28258163.844539199</v>
      </c>
      <c r="M871" s="95">
        <v>25697895.381911099</v>
      </c>
      <c r="N871" s="95">
        <v>30856813.3079505</v>
      </c>
      <c r="O871" s="95">
        <v>36523054.889285803</v>
      </c>
      <c r="P871" s="95">
        <v>37317779.382422797</v>
      </c>
      <c r="Q871" s="95">
        <v>36368535.825106002</v>
      </c>
      <c r="R871" s="95">
        <v>28539878.011023302</v>
      </c>
      <c r="S871" s="95">
        <v>29740114.162468899</v>
      </c>
      <c r="T871" s="95">
        <v>31923929.4646262</v>
      </c>
      <c r="U871" s="95">
        <v>47444042.996014103</v>
      </c>
      <c r="V871" s="96">
        <v>43428169</v>
      </c>
    </row>
    <row r="872" spans="3:22" x14ac:dyDescent="0.35">
      <c r="C872" s="92" t="s">
        <v>92</v>
      </c>
      <c r="D872" s="92"/>
      <c r="E872" s="92"/>
      <c r="F872" s="92"/>
      <c r="G872" s="92"/>
      <c r="H872" s="92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6"/>
    </row>
    <row r="873" spans="3:22" x14ac:dyDescent="0.35">
      <c r="C873" s="92" t="str">
        <f>C872</f>
        <v>PWC</v>
      </c>
      <c r="D873" s="92" t="s">
        <v>74</v>
      </c>
      <c r="E873" s="92"/>
      <c r="F873" s="92"/>
      <c r="G873" s="92"/>
      <c r="H873" s="92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6"/>
    </row>
    <row r="874" spans="3:22" x14ac:dyDescent="0.35">
      <c r="C874" s="92" t="str">
        <f t="shared" ref="C874:C937" si="13">C873</f>
        <v>PWC</v>
      </c>
      <c r="D874" s="92"/>
      <c r="E874" s="92" t="s">
        <v>75</v>
      </c>
      <c r="F874" s="92"/>
      <c r="G874" s="92"/>
      <c r="H874" s="92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6"/>
    </row>
    <row r="875" spans="3:22" x14ac:dyDescent="0.35">
      <c r="C875" s="92" t="str">
        <f t="shared" si="13"/>
        <v>PWC</v>
      </c>
      <c r="D875" s="92"/>
      <c r="E875" s="92"/>
      <c r="F875" s="92" t="s">
        <v>76</v>
      </c>
      <c r="G875" s="92"/>
      <c r="H875" s="92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6"/>
    </row>
    <row r="876" spans="3:22" x14ac:dyDescent="0.35">
      <c r="C876" s="92" t="str">
        <f t="shared" si="13"/>
        <v>PWC</v>
      </c>
      <c r="D876" s="92"/>
      <c r="E876" s="92"/>
      <c r="F876" s="92"/>
      <c r="G876" s="92" t="s">
        <v>77</v>
      </c>
      <c r="H876" s="92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6"/>
    </row>
    <row r="877" spans="3:22" x14ac:dyDescent="0.35">
      <c r="C877" s="92" t="str">
        <f t="shared" si="13"/>
        <v>PWC</v>
      </c>
      <c r="D877" s="92"/>
      <c r="E877" s="92"/>
      <c r="F877" s="92"/>
      <c r="G877" s="92"/>
      <c r="H877" s="92" t="s">
        <v>78</v>
      </c>
      <c r="I877" s="95">
        <v>27614910.637689602</v>
      </c>
      <c r="J877" s="95">
        <v>29653941.388390001</v>
      </c>
      <c r="K877" s="95">
        <v>32151227.209418599</v>
      </c>
      <c r="L877" s="95">
        <v>35498549.077044398</v>
      </c>
      <c r="M877" s="95">
        <v>38010750.486125298</v>
      </c>
      <c r="N877" s="95">
        <v>40683326.369070701</v>
      </c>
      <c r="O877" s="95">
        <v>43526628.731969602</v>
      </c>
      <c r="P877" s="95">
        <v>46160688.978884101</v>
      </c>
      <c r="Q877" s="95">
        <v>51723392.2005127</v>
      </c>
      <c r="R877" s="95">
        <v>55397492.687831201</v>
      </c>
      <c r="S877" s="95">
        <v>57862890.853642501</v>
      </c>
      <c r="T877" s="95">
        <v>59114841.725083001</v>
      </c>
      <c r="U877" s="95">
        <v>60123493</v>
      </c>
      <c r="V877" s="96">
        <v>60802255</v>
      </c>
    </row>
    <row r="878" spans="3:22" x14ac:dyDescent="0.35">
      <c r="C878" s="92" t="str">
        <f t="shared" si="13"/>
        <v>PWC</v>
      </c>
      <c r="D878" s="92"/>
      <c r="E878" s="92"/>
      <c r="F878" s="92"/>
      <c r="G878" s="92"/>
      <c r="H878" s="92" t="s">
        <v>79</v>
      </c>
      <c r="I878" s="95">
        <v>807256.82741114602</v>
      </c>
      <c r="J878" s="95">
        <v>736961.85698956903</v>
      </c>
      <c r="K878" s="95">
        <v>1373666.7514416701</v>
      </c>
      <c r="L878" s="95">
        <v>864859.44595235505</v>
      </c>
      <c r="M878" s="95">
        <v>1109502.98716257</v>
      </c>
      <c r="N878" s="95">
        <v>1324772.18218612</v>
      </c>
      <c r="O878" s="95">
        <v>708470.05057123106</v>
      </c>
      <c r="P878" s="95">
        <v>1155172.39686897</v>
      </c>
      <c r="Q878" s="95">
        <v>1267165.51048027</v>
      </c>
      <c r="R878" s="95">
        <v>735830.07365240098</v>
      </c>
      <c r="S878" s="95">
        <v>758502.31456086505</v>
      </c>
      <c r="T878" s="95">
        <v>1256600.1475757</v>
      </c>
      <c r="U878" s="95">
        <v>1147812</v>
      </c>
      <c r="V878" s="96">
        <v>1084786</v>
      </c>
    </row>
    <row r="879" spans="3:22" x14ac:dyDescent="0.35">
      <c r="C879" s="92" t="str">
        <f t="shared" si="13"/>
        <v>PWC</v>
      </c>
      <c r="D879" s="92"/>
      <c r="E879" s="92"/>
      <c r="F879" s="92"/>
      <c r="G879" s="92"/>
      <c r="H879" s="92" t="s">
        <v>80</v>
      </c>
      <c r="I879" s="95">
        <v>-1068297.96935383</v>
      </c>
      <c r="J879" s="95">
        <v>-1140496.27198556</v>
      </c>
      <c r="K879" s="95">
        <v>-1242990.7680305401</v>
      </c>
      <c r="L879" s="95">
        <v>-1327757.6897265399</v>
      </c>
      <c r="M879" s="95">
        <v>-1467058.7668482</v>
      </c>
      <c r="N879" s="95">
        <v>-1568984.8457436799</v>
      </c>
      <c r="O879" s="95">
        <v>-1648832.1700574299</v>
      </c>
      <c r="P879" s="95">
        <v>-1753509.5977180901</v>
      </c>
      <c r="Q879" s="95">
        <v>-1587967.6767086401</v>
      </c>
      <c r="R879" s="95">
        <v>-2385458.8539490998</v>
      </c>
      <c r="S879" s="95">
        <v>-2437455.8423208999</v>
      </c>
      <c r="T879" s="95">
        <v>-2492456.7279775501</v>
      </c>
      <c r="U879" s="95">
        <v>-2760656</v>
      </c>
      <c r="V879" s="96">
        <v>-2855453</v>
      </c>
    </row>
    <row r="880" spans="3:22" x14ac:dyDescent="0.35">
      <c r="C880" s="92" t="str">
        <f t="shared" si="13"/>
        <v>PWC</v>
      </c>
      <c r="D880" s="92"/>
      <c r="E880" s="92"/>
      <c r="F880" s="92"/>
      <c r="G880" s="92"/>
      <c r="H880" s="92" t="s">
        <v>81</v>
      </c>
      <c r="I880" s="95">
        <v>2300071.8926430601</v>
      </c>
      <c r="J880" s="95">
        <v>2900820.2360246801</v>
      </c>
      <c r="K880" s="95">
        <v>3216645.8842146201</v>
      </c>
      <c r="L880" s="95">
        <v>2975099.6528550498</v>
      </c>
      <c r="M880" s="95">
        <v>3030131.66263108</v>
      </c>
      <c r="N880" s="95">
        <v>3148207.7115907702</v>
      </c>
      <c r="O880" s="95">
        <v>3579350.1543628699</v>
      </c>
      <c r="P880" s="95">
        <v>6345776.3060683599</v>
      </c>
      <c r="Q880" s="95">
        <v>4056816.7023976799</v>
      </c>
      <c r="R880" s="95">
        <v>4130774.8480886901</v>
      </c>
      <c r="S880" s="95">
        <v>2946605.4711903799</v>
      </c>
      <c r="T880" s="95">
        <v>2771343.4224109398</v>
      </c>
      <c r="U880" s="95">
        <v>1662060</v>
      </c>
      <c r="V880" s="96">
        <v>1152539</v>
      </c>
    </row>
    <row r="881" spans="3:22" x14ac:dyDescent="0.35">
      <c r="C881" s="92" t="str">
        <f t="shared" si="13"/>
        <v>PWC</v>
      </c>
      <c r="D881" s="92"/>
      <c r="E881" s="92"/>
      <c r="F881" s="92"/>
      <c r="G881" s="92"/>
      <c r="H881" s="92" t="s">
        <v>82</v>
      </c>
      <c r="I881" s="95">
        <v>0</v>
      </c>
      <c r="J881" s="95">
        <v>0</v>
      </c>
      <c r="K881" s="95">
        <v>0</v>
      </c>
      <c r="L881" s="95">
        <v>0</v>
      </c>
      <c r="M881" s="95">
        <v>0</v>
      </c>
      <c r="N881" s="95">
        <v>-60692.685134293002</v>
      </c>
      <c r="O881" s="95">
        <v>-4927.7879622440896</v>
      </c>
      <c r="P881" s="95">
        <v>-184735.88359064099</v>
      </c>
      <c r="Q881" s="95">
        <v>-61914.048850799503</v>
      </c>
      <c r="R881" s="95">
        <v>-15747.901980655</v>
      </c>
      <c r="S881" s="95">
        <v>-15701.0719898321</v>
      </c>
      <c r="T881" s="95">
        <v>-29944.508629332398</v>
      </c>
      <c r="U881" s="95">
        <v>-29785</v>
      </c>
      <c r="V881" s="96">
        <v>-14377</v>
      </c>
    </row>
    <row r="882" spans="3:22" x14ac:dyDescent="0.35">
      <c r="C882" s="92" t="str">
        <f t="shared" si="13"/>
        <v>PWC</v>
      </c>
      <c r="D882" s="92"/>
      <c r="E882" s="92"/>
      <c r="F882" s="92"/>
      <c r="G882" s="92"/>
      <c r="H882" s="92" t="s">
        <v>83</v>
      </c>
      <c r="I882" s="95">
        <v>29653941.388390001</v>
      </c>
      <c r="J882" s="95">
        <v>32151227.209418599</v>
      </c>
      <c r="K882" s="95">
        <v>35498549.077044398</v>
      </c>
      <c r="L882" s="95">
        <v>38010750.486125298</v>
      </c>
      <c r="M882" s="95">
        <v>40683326.369070701</v>
      </c>
      <c r="N882" s="95">
        <v>43526628.731969602</v>
      </c>
      <c r="O882" s="95">
        <v>46160688.978884101</v>
      </c>
      <c r="P882" s="95">
        <v>51723392.2005127</v>
      </c>
      <c r="Q882" s="95">
        <v>55397492.687831201</v>
      </c>
      <c r="R882" s="95">
        <v>57862890.853642501</v>
      </c>
      <c r="S882" s="95">
        <v>59114841.725083001</v>
      </c>
      <c r="T882" s="95">
        <v>60620384.058462799</v>
      </c>
      <c r="U882" s="95">
        <v>60142924</v>
      </c>
      <c r="V882" s="96">
        <v>60169750</v>
      </c>
    </row>
    <row r="883" spans="3:22" x14ac:dyDescent="0.35">
      <c r="C883" s="92" t="str">
        <f t="shared" si="13"/>
        <v>PWC</v>
      </c>
      <c r="D883" s="92"/>
      <c r="E883" s="92"/>
      <c r="F883" s="92"/>
      <c r="G883" s="92" t="s">
        <v>84</v>
      </c>
      <c r="H883" s="92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6"/>
    </row>
    <row r="884" spans="3:22" x14ac:dyDescent="0.35">
      <c r="C884" s="92" t="str">
        <f t="shared" si="13"/>
        <v>PWC</v>
      </c>
      <c r="D884" s="92"/>
      <c r="E884" s="92"/>
      <c r="F884" s="92"/>
      <c r="G884" s="92"/>
      <c r="H884" s="92" t="s">
        <v>78</v>
      </c>
      <c r="I884" s="95">
        <v>66801062.937318802</v>
      </c>
      <c r="J884" s="95">
        <v>70740199.656719193</v>
      </c>
      <c r="K884" s="95">
        <v>75612645.019104406</v>
      </c>
      <c r="L884" s="95">
        <v>76897616.946939394</v>
      </c>
      <c r="M884" s="95">
        <v>76242035.307053596</v>
      </c>
      <c r="N884" s="95">
        <v>86989103.942939997</v>
      </c>
      <c r="O884" s="95">
        <v>97554269.173773795</v>
      </c>
      <c r="P884" s="95">
        <v>101949555.598216</v>
      </c>
      <c r="Q884" s="95">
        <v>111321956.64985099</v>
      </c>
      <c r="R884" s="95">
        <v>112691145.323047</v>
      </c>
      <c r="S884" s="95">
        <v>112643940.264954</v>
      </c>
      <c r="T884" s="95">
        <v>114136067.176963</v>
      </c>
      <c r="U884" s="95">
        <v>116566566</v>
      </c>
      <c r="V884" s="96">
        <v>119527957</v>
      </c>
    </row>
    <row r="885" spans="3:22" x14ac:dyDescent="0.35">
      <c r="C885" s="92" t="str">
        <f t="shared" si="13"/>
        <v>PWC</v>
      </c>
      <c r="D885" s="92"/>
      <c r="E885" s="92"/>
      <c r="F885" s="92"/>
      <c r="G885" s="92"/>
      <c r="H885" s="92" t="s">
        <v>79</v>
      </c>
      <c r="I885" s="95">
        <v>1952771.63275963</v>
      </c>
      <c r="J885" s="95">
        <v>1758040.46484153</v>
      </c>
      <c r="K885" s="95">
        <v>3230563.3553197002</v>
      </c>
      <c r="L885" s="95">
        <v>1873474.6100029501</v>
      </c>
      <c r="M885" s="95">
        <v>2225443.1927464199</v>
      </c>
      <c r="N885" s="95">
        <v>2832628.38469656</v>
      </c>
      <c r="O885" s="95">
        <v>1587861.96010213</v>
      </c>
      <c r="P885" s="95">
        <v>2551290.1801355402</v>
      </c>
      <c r="Q885" s="95">
        <v>2727263.9713772102</v>
      </c>
      <c r="R885" s="95">
        <v>1496846.33256418</v>
      </c>
      <c r="S885" s="95">
        <v>1476605.9585293699</v>
      </c>
      <c r="T885" s="95">
        <v>2426182.5740019898</v>
      </c>
      <c r="U885" s="95">
        <v>2225362</v>
      </c>
      <c r="V885" s="96">
        <v>2132524</v>
      </c>
    </row>
    <row r="886" spans="3:22" x14ac:dyDescent="0.35">
      <c r="C886" s="92" t="str">
        <f t="shared" si="13"/>
        <v>PWC</v>
      </c>
      <c r="D886" s="92"/>
      <c r="E886" s="92"/>
      <c r="F886" s="92"/>
      <c r="G886" s="92"/>
      <c r="H886" s="92" t="s">
        <v>80</v>
      </c>
      <c r="I886" s="95">
        <v>-3069692.3458183901</v>
      </c>
      <c r="J886" s="95">
        <v>-3262227.83358667</v>
      </c>
      <c r="K886" s="95">
        <v>-3484369.79622627</v>
      </c>
      <c r="L886" s="95">
        <v>-3596410.6323108599</v>
      </c>
      <c r="M886" s="95">
        <v>-2142180.3856213102</v>
      </c>
      <c r="N886" s="95">
        <v>-2427839.2322051702</v>
      </c>
      <c r="O886" s="95">
        <v>-2669822.2078049402</v>
      </c>
      <c r="P886" s="95">
        <v>-2846719.1813908401</v>
      </c>
      <c r="Q886" s="95">
        <v>-3525164.5088707898</v>
      </c>
      <c r="R886" s="95">
        <v>-3825560.46572024</v>
      </c>
      <c r="S886" s="95">
        <v>-4027415.9611676098</v>
      </c>
      <c r="T886" s="95">
        <v>-4152095.5439456599</v>
      </c>
      <c r="U886" s="95">
        <v>-4196098</v>
      </c>
      <c r="V886" s="96">
        <v>-4365133</v>
      </c>
    </row>
    <row r="887" spans="3:22" x14ac:dyDescent="0.35">
      <c r="C887" s="92" t="str">
        <f t="shared" si="13"/>
        <v>PWC</v>
      </c>
      <c r="D887" s="92"/>
      <c r="E887" s="92"/>
      <c r="F887" s="92"/>
      <c r="G887" s="92"/>
      <c r="H887" s="92" t="s">
        <v>81</v>
      </c>
      <c r="I887" s="95">
        <v>5056057.4324591896</v>
      </c>
      <c r="J887" s="95">
        <v>6376632.7311303103</v>
      </c>
      <c r="K887" s="95">
        <v>1538778.3687415901</v>
      </c>
      <c r="L887" s="95">
        <v>1067354.3824221001</v>
      </c>
      <c r="M887" s="95">
        <v>10663805.828761199</v>
      </c>
      <c r="N887" s="95">
        <v>10160376.0783424</v>
      </c>
      <c r="O887" s="95">
        <v>5477246.67214547</v>
      </c>
      <c r="P887" s="95">
        <v>9667830.0528902691</v>
      </c>
      <c r="Q887" s="95">
        <v>2169568.1224965602</v>
      </c>
      <c r="R887" s="95">
        <v>2288671.5378856598</v>
      </c>
      <c r="S887" s="95">
        <v>4050078.0782482899</v>
      </c>
      <c r="T887" s="95">
        <v>3998976.7724755001</v>
      </c>
      <c r="U887" s="95">
        <v>4976334</v>
      </c>
      <c r="V887" s="96">
        <v>2687687</v>
      </c>
    </row>
    <row r="888" spans="3:22" x14ac:dyDescent="0.35">
      <c r="C888" s="92" t="str">
        <f t="shared" si="13"/>
        <v>PWC</v>
      </c>
      <c r="D888" s="92"/>
      <c r="E888" s="92"/>
      <c r="F888" s="92"/>
      <c r="G888" s="92"/>
      <c r="H888" s="92" t="s">
        <v>82</v>
      </c>
      <c r="I888" s="95">
        <v>0</v>
      </c>
      <c r="J888" s="95">
        <v>0</v>
      </c>
      <c r="K888" s="95">
        <v>0</v>
      </c>
      <c r="L888" s="95">
        <v>0</v>
      </c>
      <c r="M888" s="95">
        <v>0</v>
      </c>
      <c r="N888" s="95">
        <v>0</v>
      </c>
      <c r="O888" s="95">
        <v>0</v>
      </c>
      <c r="P888" s="95">
        <v>0</v>
      </c>
      <c r="Q888" s="95">
        <v>-2478.9118074350299</v>
      </c>
      <c r="R888" s="95">
        <v>-7162.4628228102501</v>
      </c>
      <c r="S888" s="95">
        <v>-7141.1636003059803</v>
      </c>
      <c r="T888" s="95">
        <v>-13619.365301383101</v>
      </c>
      <c r="U888" s="95">
        <v>-14556</v>
      </c>
      <c r="V888" s="96">
        <v>0</v>
      </c>
    </row>
    <row r="889" spans="3:22" x14ac:dyDescent="0.35">
      <c r="C889" s="92" t="str">
        <f t="shared" si="13"/>
        <v>PWC</v>
      </c>
      <c r="D889" s="92"/>
      <c r="E889" s="92"/>
      <c r="F889" s="92"/>
      <c r="G889" s="92"/>
      <c r="H889" s="92" t="s">
        <v>83</v>
      </c>
      <c r="I889" s="95">
        <v>70740199.656719193</v>
      </c>
      <c r="J889" s="95">
        <v>75612645.019104406</v>
      </c>
      <c r="K889" s="95">
        <v>76897616.946939394</v>
      </c>
      <c r="L889" s="95">
        <v>76242035.307053596</v>
      </c>
      <c r="M889" s="95">
        <v>86989103.942939997</v>
      </c>
      <c r="N889" s="95">
        <v>97554269.173773795</v>
      </c>
      <c r="O889" s="95">
        <v>101949555.598216</v>
      </c>
      <c r="P889" s="95">
        <v>111321956.64985099</v>
      </c>
      <c r="Q889" s="95">
        <v>112691145.323047</v>
      </c>
      <c r="R889" s="95">
        <v>112643940.264954</v>
      </c>
      <c r="S889" s="95">
        <v>114136067.176963</v>
      </c>
      <c r="T889" s="95">
        <v>116395511.61419401</v>
      </c>
      <c r="U889" s="95">
        <v>119557608</v>
      </c>
      <c r="V889" s="96">
        <v>119983035</v>
      </c>
    </row>
    <row r="890" spans="3:22" x14ac:dyDescent="0.35">
      <c r="C890" s="92" t="str">
        <f t="shared" si="13"/>
        <v>PWC</v>
      </c>
      <c r="D890" s="92"/>
      <c r="E890" s="92"/>
      <c r="F890" s="92"/>
      <c r="G890" s="92" t="s">
        <v>85</v>
      </c>
      <c r="H890" s="92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6"/>
    </row>
    <row r="891" spans="3:22" x14ac:dyDescent="0.35">
      <c r="C891" s="92" t="str">
        <f t="shared" si="13"/>
        <v>PWC</v>
      </c>
      <c r="D891" s="92"/>
      <c r="E891" s="92"/>
      <c r="F891" s="92"/>
      <c r="G891" s="92"/>
      <c r="H891" s="92" t="s">
        <v>78</v>
      </c>
      <c r="I891" s="95">
        <v>28033947.0030891</v>
      </c>
      <c r="J891" s="95">
        <v>29444843.897374298</v>
      </c>
      <c r="K891" s="95">
        <v>30922463.1551149</v>
      </c>
      <c r="L891" s="95">
        <v>32243630.749501999</v>
      </c>
      <c r="M891" s="95">
        <v>33029189.859678201</v>
      </c>
      <c r="N891" s="95">
        <v>33993285.131258003</v>
      </c>
      <c r="O891" s="95">
        <v>35100209.3319607</v>
      </c>
      <c r="P891" s="95">
        <v>35671525.0484524</v>
      </c>
      <c r="Q891" s="95">
        <v>33025000</v>
      </c>
      <c r="R891" s="95">
        <v>34471252.909026697</v>
      </c>
      <c r="S891" s="95">
        <v>34929125.338558301</v>
      </c>
      <c r="T891" s="95">
        <v>35386997.768090002</v>
      </c>
      <c r="U891" s="95">
        <v>36318298</v>
      </c>
      <c r="V891" s="96">
        <v>37011648</v>
      </c>
    </row>
    <row r="892" spans="3:22" x14ac:dyDescent="0.35">
      <c r="C892" s="92" t="str">
        <f t="shared" si="13"/>
        <v>PWC</v>
      </c>
      <c r="D892" s="92"/>
      <c r="E892" s="92"/>
      <c r="F892" s="92"/>
      <c r="G892" s="92"/>
      <c r="H892" s="92" t="s">
        <v>79</v>
      </c>
      <c r="I892" s="95">
        <v>819506.36793439498</v>
      </c>
      <c r="J892" s="95">
        <v>731765.351295689</v>
      </c>
      <c r="K892" s="95">
        <v>1321167.5943871301</v>
      </c>
      <c r="L892" s="95">
        <v>785559.11017612997</v>
      </c>
      <c r="M892" s="95">
        <v>964095.27157979202</v>
      </c>
      <c r="N892" s="95">
        <v>1106924.2007027201</v>
      </c>
      <c r="O892" s="95">
        <v>571315.71649173496</v>
      </c>
      <c r="P892" s="95">
        <v>892680.80701832799</v>
      </c>
      <c r="Q892" s="95">
        <v>809075.72383073496</v>
      </c>
      <c r="R892" s="95">
        <v>457872.42953165999</v>
      </c>
      <c r="S892" s="95">
        <v>457872.42953166802</v>
      </c>
      <c r="T892" s="95">
        <v>752218.99137344502</v>
      </c>
      <c r="U892" s="95">
        <v>693349</v>
      </c>
      <c r="V892" s="96">
        <v>660333</v>
      </c>
    </row>
    <row r="893" spans="3:22" x14ac:dyDescent="0.35">
      <c r="C893" s="92" t="str">
        <f t="shared" si="13"/>
        <v>PWC</v>
      </c>
      <c r="D893" s="92"/>
      <c r="E893" s="92"/>
      <c r="F893" s="92"/>
      <c r="G893" s="92"/>
      <c r="H893" s="92" t="s">
        <v>81</v>
      </c>
      <c r="I893" s="95">
        <v>591390.52635087701</v>
      </c>
      <c r="J893" s="95">
        <v>745853.906444886</v>
      </c>
      <c r="K893" s="95">
        <v>0</v>
      </c>
      <c r="L893" s="95">
        <v>0</v>
      </c>
      <c r="M893" s="95">
        <v>0</v>
      </c>
      <c r="N893" s="95">
        <v>0</v>
      </c>
      <c r="O893" s="95">
        <v>0</v>
      </c>
      <c r="P893" s="95">
        <v>-44607.7533974978</v>
      </c>
      <c r="Q893" s="95">
        <v>637177.18519592402</v>
      </c>
      <c r="R893" s="95">
        <v>0</v>
      </c>
      <c r="S893" s="95">
        <v>0</v>
      </c>
      <c r="T893" s="95">
        <v>-108.11442426475</v>
      </c>
      <c r="U893" s="95">
        <v>0</v>
      </c>
      <c r="V893" s="96">
        <v>8143781</v>
      </c>
    </row>
    <row r="894" spans="3:22" x14ac:dyDescent="0.35">
      <c r="C894" s="92" t="str">
        <f t="shared" si="13"/>
        <v>PWC</v>
      </c>
      <c r="D894" s="92"/>
      <c r="E894" s="92"/>
      <c r="F894" s="92"/>
      <c r="G894" s="92"/>
      <c r="H894" s="92" t="s">
        <v>82</v>
      </c>
      <c r="I894" s="95">
        <v>0</v>
      </c>
      <c r="J894" s="95">
        <v>0</v>
      </c>
      <c r="K894" s="95">
        <v>0</v>
      </c>
      <c r="L894" s="95">
        <v>0</v>
      </c>
      <c r="M894" s="95">
        <v>0</v>
      </c>
      <c r="N894" s="95">
        <v>0</v>
      </c>
      <c r="O894" s="95">
        <v>0</v>
      </c>
      <c r="P894" s="95">
        <v>-3494598.1020732298</v>
      </c>
      <c r="Q894" s="95">
        <v>0</v>
      </c>
      <c r="R894" s="95">
        <v>0</v>
      </c>
      <c r="S894" s="95">
        <v>0</v>
      </c>
      <c r="T894" s="95">
        <v>-10225.930087984299</v>
      </c>
      <c r="U894" s="95">
        <v>0</v>
      </c>
      <c r="V894" s="96">
        <v>0</v>
      </c>
    </row>
    <row r="895" spans="3:22" x14ac:dyDescent="0.35">
      <c r="C895" s="92" t="str">
        <f t="shared" si="13"/>
        <v>PWC</v>
      </c>
      <c r="D895" s="92"/>
      <c r="E895" s="92"/>
      <c r="F895" s="92"/>
      <c r="G895" s="92"/>
      <c r="H895" s="92" t="s">
        <v>83</v>
      </c>
      <c r="I895" s="95">
        <v>29444843.897374298</v>
      </c>
      <c r="J895" s="95">
        <v>30922463.1551149</v>
      </c>
      <c r="K895" s="95">
        <v>32243630.749501999</v>
      </c>
      <c r="L895" s="95">
        <v>33029189.859678201</v>
      </c>
      <c r="M895" s="95">
        <v>33993285.131258003</v>
      </c>
      <c r="N895" s="95">
        <v>35100209.3319607</v>
      </c>
      <c r="O895" s="95">
        <v>35671525.0484524</v>
      </c>
      <c r="P895" s="95">
        <v>33025000</v>
      </c>
      <c r="Q895" s="95">
        <v>34471252.909026697</v>
      </c>
      <c r="R895" s="95">
        <v>34929125.338558301</v>
      </c>
      <c r="S895" s="95">
        <v>35386997.768090002</v>
      </c>
      <c r="T895" s="95">
        <v>36128882.714951202</v>
      </c>
      <c r="U895" s="95">
        <v>37011647</v>
      </c>
      <c r="V895" s="96">
        <v>45815762</v>
      </c>
    </row>
    <row r="896" spans="3:22" x14ac:dyDescent="0.35">
      <c r="C896" s="92" t="str">
        <f t="shared" si="13"/>
        <v>PWC</v>
      </c>
      <c r="D896" s="92"/>
      <c r="E896" s="92"/>
      <c r="F896" s="92"/>
      <c r="G896" s="92" t="s">
        <v>86</v>
      </c>
      <c r="H896" s="92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6"/>
    </row>
    <row r="897" spans="3:22" x14ac:dyDescent="0.35">
      <c r="C897" s="92" t="str">
        <f t="shared" si="13"/>
        <v>PWC</v>
      </c>
      <c r="D897" s="92"/>
      <c r="E897" s="92"/>
      <c r="F897" s="92"/>
      <c r="G897" s="92"/>
      <c r="H897" s="92" t="s">
        <v>78</v>
      </c>
      <c r="I897" s="95">
        <v>33426313.108768899</v>
      </c>
      <c r="J897" s="95">
        <v>35397401.764715597</v>
      </c>
      <c r="K897" s="95">
        <v>37835504.949410103</v>
      </c>
      <c r="L897" s="95">
        <v>38478486.8438164</v>
      </c>
      <c r="M897" s="95">
        <v>38150443.0043981</v>
      </c>
      <c r="N897" s="95">
        <v>43528125.116457403</v>
      </c>
      <c r="O897" s="95">
        <v>48814785.320997901</v>
      </c>
      <c r="P897" s="95">
        <v>51014124.878872901</v>
      </c>
      <c r="Q897" s="95">
        <v>55703942.650588103</v>
      </c>
      <c r="R897" s="95">
        <v>56389065.420837402</v>
      </c>
      <c r="S897" s="95">
        <v>56365444.673161298</v>
      </c>
      <c r="T897" s="95">
        <v>57112084.010407403</v>
      </c>
      <c r="U897" s="95">
        <v>58328272</v>
      </c>
      <c r="V897" s="96">
        <v>59810110</v>
      </c>
    </row>
    <row r="898" spans="3:22" x14ac:dyDescent="0.35">
      <c r="C898" s="92" t="str">
        <f t="shared" si="13"/>
        <v>PWC</v>
      </c>
      <c r="D898" s="92"/>
      <c r="E898" s="92"/>
      <c r="F898" s="92"/>
      <c r="G898" s="92"/>
      <c r="H898" s="92" t="s">
        <v>79</v>
      </c>
      <c r="I898" s="95">
        <v>977139.48186413595</v>
      </c>
      <c r="J898" s="95">
        <v>879698.74208168394</v>
      </c>
      <c r="K898" s="95">
        <v>1616528.5024574799</v>
      </c>
      <c r="L898" s="95">
        <v>937460.36607304704</v>
      </c>
      <c r="M898" s="95">
        <v>1113580.49850675</v>
      </c>
      <c r="N898" s="95">
        <v>1417407.4355148899</v>
      </c>
      <c r="O898" s="95">
        <v>794543.80990434799</v>
      </c>
      <c r="P898" s="95">
        <v>1276629.75172355</v>
      </c>
      <c r="Q898" s="95">
        <v>1364684.5638228699</v>
      </c>
      <c r="R898" s="95">
        <v>749000.86896747502</v>
      </c>
      <c r="S898" s="95">
        <v>738872.87024744099</v>
      </c>
      <c r="T898" s="95">
        <v>1214027.66380718</v>
      </c>
      <c r="U898" s="95">
        <v>1113540</v>
      </c>
      <c r="V898" s="96">
        <v>1067085</v>
      </c>
    </row>
    <row r="899" spans="3:22" x14ac:dyDescent="0.35">
      <c r="C899" s="92" t="str">
        <f t="shared" si="13"/>
        <v>PWC</v>
      </c>
      <c r="D899" s="92"/>
      <c r="E899" s="92"/>
      <c r="F899" s="92"/>
      <c r="G899" s="92"/>
      <c r="H899" s="92" t="s">
        <v>80</v>
      </c>
      <c r="I899" s="95">
        <v>-1536030.9100949101</v>
      </c>
      <c r="J899" s="95">
        <v>-1632372.96238726</v>
      </c>
      <c r="K899" s="95">
        <v>-1743529.6786322601</v>
      </c>
      <c r="L899" s="95">
        <v>-1799593.33844926</v>
      </c>
      <c r="M899" s="95">
        <v>-1071916.9599506301</v>
      </c>
      <c r="N899" s="95">
        <v>-1214856.63229029</v>
      </c>
      <c r="O899" s="95">
        <v>-1335941.5125859799</v>
      </c>
      <c r="P899" s="95">
        <v>-1424458.27215647</v>
      </c>
      <c r="Q899" s="95">
        <v>-1763942.7795333201</v>
      </c>
      <c r="R899" s="95">
        <v>-1914256.6947427201</v>
      </c>
      <c r="S899" s="95">
        <v>-2015262.34789948</v>
      </c>
      <c r="T899" s="95">
        <v>-2077650.2589439601</v>
      </c>
      <c r="U899" s="95">
        <v>-2099669</v>
      </c>
      <c r="V899" s="96">
        <v>-2184251</v>
      </c>
    </row>
    <row r="900" spans="3:22" x14ac:dyDescent="0.35">
      <c r="C900" s="92" t="str">
        <f t="shared" si="13"/>
        <v>PWC</v>
      </c>
      <c r="D900" s="92"/>
      <c r="E900" s="92"/>
      <c r="F900" s="92"/>
      <c r="G900" s="92"/>
      <c r="H900" s="92" t="s">
        <v>81</v>
      </c>
      <c r="I900" s="95">
        <v>2529980.0841774298</v>
      </c>
      <c r="J900" s="95">
        <v>3190777.4050000999</v>
      </c>
      <c r="K900" s="95">
        <v>769983.07058108598</v>
      </c>
      <c r="L900" s="95">
        <v>534089.132957889</v>
      </c>
      <c r="M900" s="95">
        <v>5336018.5735031804</v>
      </c>
      <c r="N900" s="95">
        <v>5084109.4013159201</v>
      </c>
      <c r="O900" s="95">
        <v>2740737.2605566098</v>
      </c>
      <c r="P900" s="95">
        <v>4837646.2921481598</v>
      </c>
      <c r="Q900" s="95">
        <v>1085621.3985909501</v>
      </c>
      <c r="R900" s="95">
        <v>1145219.0738383499</v>
      </c>
      <c r="S900" s="95">
        <v>2026602.1528058399</v>
      </c>
      <c r="T900" s="95">
        <v>2001031.7775465201</v>
      </c>
      <c r="U900" s="95">
        <v>2490088</v>
      </c>
      <c r="V900" s="96">
        <v>1344881</v>
      </c>
    </row>
    <row r="901" spans="3:22" x14ac:dyDescent="0.35">
      <c r="C901" s="92" t="str">
        <f t="shared" si="13"/>
        <v>PWC</v>
      </c>
      <c r="D901" s="92"/>
      <c r="E901" s="92"/>
      <c r="F901" s="92"/>
      <c r="G901" s="92"/>
      <c r="H901" s="92" t="s">
        <v>82</v>
      </c>
      <c r="I901" s="95">
        <v>0</v>
      </c>
      <c r="J901" s="95">
        <v>0</v>
      </c>
      <c r="K901" s="95">
        <v>0</v>
      </c>
      <c r="L901" s="95">
        <v>0</v>
      </c>
      <c r="M901" s="95">
        <v>0</v>
      </c>
      <c r="N901" s="95">
        <v>0</v>
      </c>
      <c r="O901" s="95">
        <v>0</v>
      </c>
      <c r="P901" s="95">
        <v>0</v>
      </c>
      <c r="Q901" s="95">
        <v>-1240.41263118969</v>
      </c>
      <c r="R901" s="95">
        <v>-3583.9957392567499</v>
      </c>
      <c r="S901" s="95">
        <v>-3573.3379076430601</v>
      </c>
      <c r="T901" s="95">
        <v>-6814.9389978105901</v>
      </c>
      <c r="U901" s="95">
        <v>-7284</v>
      </c>
      <c r="V901" s="96">
        <v>0</v>
      </c>
    </row>
    <row r="902" spans="3:22" x14ac:dyDescent="0.35">
      <c r="C902" s="92" t="str">
        <f t="shared" si="13"/>
        <v>PWC</v>
      </c>
      <c r="D902" s="92"/>
      <c r="E902" s="92"/>
      <c r="F902" s="92"/>
      <c r="G902" s="92"/>
      <c r="H902" s="92" t="s">
        <v>83</v>
      </c>
      <c r="I902" s="95">
        <v>35397401.764715597</v>
      </c>
      <c r="J902" s="95">
        <v>37835504.949410103</v>
      </c>
      <c r="K902" s="95">
        <v>38478486.8438164</v>
      </c>
      <c r="L902" s="95">
        <v>38150443.0043981</v>
      </c>
      <c r="M902" s="95">
        <v>43528125.116457403</v>
      </c>
      <c r="N902" s="95">
        <v>48814785.320997901</v>
      </c>
      <c r="O902" s="95">
        <v>51014124.878872901</v>
      </c>
      <c r="P902" s="95">
        <v>55703942.650588103</v>
      </c>
      <c r="Q902" s="95">
        <v>56389065.420837402</v>
      </c>
      <c r="R902" s="95">
        <v>56365444.673161298</v>
      </c>
      <c r="S902" s="95">
        <v>57112084.010407403</v>
      </c>
      <c r="T902" s="95">
        <v>58242678.253819399</v>
      </c>
      <c r="U902" s="95">
        <v>59824947</v>
      </c>
      <c r="V902" s="96">
        <v>60037825</v>
      </c>
    </row>
    <row r="903" spans="3:22" x14ac:dyDescent="0.35">
      <c r="C903" s="92" t="str">
        <f t="shared" si="13"/>
        <v>PWC</v>
      </c>
      <c r="D903" s="92"/>
      <c r="E903" s="92"/>
      <c r="F903" s="92"/>
      <c r="G903" s="92" t="s">
        <v>87</v>
      </c>
      <c r="H903" s="92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6"/>
    </row>
    <row r="904" spans="3:22" x14ac:dyDescent="0.35">
      <c r="C904" s="92" t="str">
        <f t="shared" si="13"/>
        <v>PWC</v>
      </c>
      <c r="D904" s="92"/>
      <c r="E904" s="92"/>
      <c r="F904" s="92"/>
      <c r="G904" s="92"/>
      <c r="H904" s="92" t="s">
        <v>78</v>
      </c>
      <c r="I904" s="95">
        <v>57203273.2974011</v>
      </c>
      <c r="J904" s="95">
        <v>61427051.002999902</v>
      </c>
      <c r="K904" s="95">
        <v>66600087.432751097</v>
      </c>
      <c r="L904" s="95">
        <v>73533942.414758593</v>
      </c>
      <c r="M904" s="95">
        <v>78737875.931589007</v>
      </c>
      <c r="N904" s="95">
        <v>84274019.2792463</v>
      </c>
      <c r="O904" s="95">
        <v>90163816.271899104</v>
      </c>
      <c r="P904" s="95">
        <v>95620175.997199595</v>
      </c>
      <c r="Q904" s="95">
        <v>107143112.915786</v>
      </c>
      <c r="R904" s="95">
        <v>114753877.82258201</v>
      </c>
      <c r="S904" s="95">
        <v>119860756.809916</v>
      </c>
      <c r="T904" s="95">
        <v>122454020.642076</v>
      </c>
      <c r="U904" s="95">
        <v>124543310</v>
      </c>
      <c r="V904" s="96">
        <v>125949307</v>
      </c>
    </row>
    <row r="905" spans="3:22" x14ac:dyDescent="0.35">
      <c r="C905" s="92" t="str">
        <f t="shared" si="13"/>
        <v>PWC</v>
      </c>
      <c r="D905" s="92"/>
      <c r="E905" s="92"/>
      <c r="F905" s="92"/>
      <c r="G905" s="92"/>
      <c r="H905" s="92" t="s">
        <v>79</v>
      </c>
      <c r="I905" s="95">
        <v>1672202.87349285</v>
      </c>
      <c r="J905" s="95">
        <v>1526589.43321064</v>
      </c>
      <c r="K905" s="95">
        <v>2845500.2713762</v>
      </c>
      <c r="L905" s="95">
        <v>1791524.62140054</v>
      </c>
      <c r="M905" s="95">
        <v>2298294.7569220499</v>
      </c>
      <c r="N905" s="95">
        <v>2744217.0143451998</v>
      </c>
      <c r="O905" s="95">
        <v>1467569.74603296</v>
      </c>
      <c r="P905" s="95">
        <v>2392897.2972272201</v>
      </c>
      <c r="Q905" s="95">
        <v>2624886.9533934202</v>
      </c>
      <c r="R905" s="95">
        <v>1524245.0564669201</v>
      </c>
      <c r="S905" s="95">
        <v>1571208.4226019101</v>
      </c>
      <c r="T905" s="95">
        <v>2602996.7419295302</v>
      </c>
      <c r="U905" s="95">
        <v>2377645</v>
      </c>
      <c r="V905" s="96">
        <v>2247088</v>
      </c>
    </row>
    <row r="906" spans="3:22" x14ac:dyDescent="0.35">
      <c r="C906" s="92" t="str">
        <f t="shared" si="13"/>
        <v>PWC</v>
      </c>
      <c r="D906" s="92"/>
      <c r="E906" s="92"/>
      <c r="F906" s="92"/>
      <c r="G906" s="92"/>
      <c r="H906" s="92" t="s">
        <v>80</v>
      </c>
      <c r="I906" s="95">
        <v>-2212940.3458340801</v>
      </c>
      <c r="J906" s="95">
        <v>-2362496.50093108</v>
      </c>
      <c r="K906" s="95">
        <v>-2574810.11757218</v>
      </c>
      <c r="L906" s="95">
        <v>-2750401.70942618</v>
      </c>
      <c r="M906" s="95">
        <v>-3038958.8186071799</v>
      </c>
      <c r="N906" s="95">
        <v>-3250094.9798196801</v>
      </c>
      <c r="O906" s="95">
        <v>-3415495.8048232901</v>
      </c>
      <c r="P906" s="95">
        <v>-3632331.2848238</v>
      </c>
      <c r="Q906" s="95">
        <v>-3289416.89356917</v>
      </c>
      <c r="R906" s="95">
        <v>-4941390.8359001596</v>
      </c>
      <c r="S906" s="95">
        <v>-5049100.6971093798</v>
      </c>
      <c r="T906" s="95">
        <v>-5163033.02176408</v>
      </c>
      <c r="U906" s="95">
        <v>-5718592</v>
      </c>
      <c r="V906" s="96">
        <v>-5914961</v>
      </c>
    </row>
    <row r="907" spans="3:22" x14ac:dyDescent="0.35">
      <c r="C907" s="92" t="str">
        <f t="shared" si="13"/>
        <v>PWC</v>
      </c>
      <c r="D907" s="92"/>
      <c r="E907" s="92"/>
      <c r="F907" s="92"/>
      <c r="G907" s="92"/>
      <c r="H907" s="92" t="s">
        <v>81</v>
      </c>
      <c r="I907" s="95">
        <v>4764515.1779399803</v>
      </c>
      <c r="J907" s="95">
        <v>6008943.49747172</v>
      </c>
      <c r="K907" s="95">
        <v>6663164.8282035002</v>
      </c>
      <c r="L907" s="95">
        <v>6162810.60485599</v>
      </c>
      <c r="M907" s="95">
        <v>6276807.4093424398</v>
      </c>
      <c r="N907" s="95">
        <v>6521397.6455081301</v>
      </c>
      <c r="O907" s="95">
        <v>7414493.5174294598</v>
      </c>
      <c r="P907" s="95">
        <v>13145044.5626425</v>
      </c>
      <c r="Q907" s="95">
        <v>8403547.5364027992</v>
      </c>
      <c r="R907" s="95">
        <v>8556645.9723255094</v>
      </c>
      <c r="S907" s="95">
        <v>6103680.3056045603</v>
      </c>
      <c r="T907" s="95">
        <v>5740640.2836503703</v>
      </c>
      <c r="U907" s="95">
        <v>3442854</v>
      </c>
      <c r="V907" s="96">
        <v>2387333</v>
      </c>
    </row>
    <row r="908" spans="3:22" x14ac:dyDescent="0.35">
      <c r="C908" s="92" t="str">
        <f t="shared" si="13"/>
        <v>PWC</v>
      </c>
      <c r="D908" s="92"/>
      <c r="E908" s="92"/>
      <c r="F908" s="92"/>
      <c r="G908" s="92"/>
      <c r="H908" s="92" t="s">
        <v>82</v>
      </c>
      <c r="I908" s="95">
        <v>0</v>
      </c>
      <c r="J908" s="95">
        <v>0</v>
      </c>
      <c r="K908" s="95">
        <v>0</v>
      </c>
      <c r="L908" s="95">
        <v>0</v>
      </c>
      <c r="M908" s="95">
        <v>0</v>
      </c>
      <c r="N908" s="95">
        <v>-125722.687380862</v>
      </c>
      <c r="O908" s="95">
        <v>-10207.7333386315</v>
      </c>
      <c r="P908" s="95">
        <v>-382673.65645963798</v>
      </c>
      <c r="Q908" s="95">
        <v>-128252.689431326</v>
      </c>
      <c r="R908" s="95">
        <v>-32621.2055577627</v>
      </c>
      <c r="S908" s="95">
        <v>-32524.1989368949</v>
      </c>
      <c r="T908" s="95">
        <v>-62028.959319381298</v>
      </c>
      <c r="U908" s="95">
        <v>-61699</v>
      </c>
      <c r="V908" s="96">
        <v>-29782</v>
      </c>
    </row>
    <row r="909" spans="3:22" x14ac:dyDescent="0.35">
      <c r="C909" s="92" t="str">
        <f t="shared" si="13"/>
        <v>PWC</v>
      </c>
      <c r="D909" s="92"/>
      <c r="E909" s="92"/>
      <c r="F909" s="92"/>
      <c r="G909" s="92"/>
      <c r="H909" s="92" t="s">
        <v>83</v>
      </c>
      <c r="I909" s="95">
        <v>61427051.002999902</v>
      </c>
      <c r="J909" s="95">
        <v>66600087.432751097</v>
      </c>
      <c r="K909" s="95">
        <v>73533942.414758593</v>
      </c>
      <c r="L909" s="95">
        <v>78737875.931589007</v>
      </c>
      <c r="M909" s="95">
        <v>84274019.2792463</v>
      </c>
      <c r="N909" s="95">
        <v>90163816.271899104</v>
      </c>
      <c r="O909" s="95">
        <v>95620175.997199595</v>
      </c>
      <c r="P909" s="95">
        <v>107143112.915786</v>
      </c>
      <c r="Q909" s="95">
        <v>114753877.82258201</v>
      </c>
      <c r="R909" s="95">
        <v>119860756.809916</v>
      </c>
      <c r="S909" s="95">
        <v>122454020.642076</v>
      </c>
      <c r="T909" s="95">
        <v>125572595.686573</v>
      </c>
      <c r="U909" s="95">
        <v>124583518</v>
      </c>
      <c r="V909" s="96">
        <v>124638985</v>
      </c>
    </row>
    <row r="910" spans="3:22" x14ac:dyDescent="0.35">
      <c r="C910" s="92" t="str">
        <f t="shared" si="13"/>
        <v>PWC</v>
      </c>
      <c r="D910" s="92"/>
      <c r="E910" s="92"/>
      <c r="F910" s="92"/>
      <c r="G910" s="92" t="s">
        <v>88</v>
      </c>
      <c r="H910" s="92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6"/>
    </row>
    <row r="911" spans="3:22" x14ac:dyDescent="0.35">
      <c r="C911" s="92" t="str">
        <f t="shared" si="13"/>
        <v>PWC</v>
      </c>
      <c r="D911" s="92"/>
      <c r="E911" s="92"/>
      <c r="F911" s="92"/>
      <c r="G911" s="92"/>
      <c r="H911" s="92" t="s">
        <v>78</v>
      </c>
      <c r="I911" s="95">
        <v>47071726.111497797</v>
      </c>
      <c r="J911" s="95">
        <v>49257548.154962301</v>
      </c>
      <c r="K911" s="95">
        <v>51933075.595931999</v>
      </c>
      <c r="L911" s="95">
        <v>73566519.243986905</v>
      </c>
      <c r="M911" s="95">
        <v>105487232.462118</v>
      </c>
      <c r="N911" s="95">
        <v>134257450.22204199</v>
      </c>
      <c r="O911" s="95">
        <v>175947718.086786</v>
      </c>
      <c r="P911" s="95">
        <v>211499791.120143</v>
      </c>
      <c r="Q911" s="95">
        <v>264910403.89827999</v>
      </c>
      <c r="R911" s="95">
        <v>314987608.45090598</v>
      </c>
      <c r="S911" s="95">
        <v>334307816.026766</v>
      </c>
      <c r="T911" s="95">
        <v>344203340.39390302</v>
      </c>
      <c r="U911" s="95">
        <v>345802364</v>
      </c>
      <c r="V911" s="96">
        <v>335877833</v>
      </c>
    </row>
    <row r="912" spans="3:22" x14ac:dyDescent="0.35">
      <c r="C912" s="92" t="str">
        <f t="shared" si="13"/>
        <v>PWC</v>
      </c>
      <c r="D912" s="92"/>
      <c r="E912" s="92"/>
      <c r="F912" s="92"/>
      <c r="G912" s="92"/>
      <c r="H912" s="92" t="s">
        <v>79</v>
      </c>
      <c r="I912" s="95">
        <v>1376030.9703726601</v>
      </c>
      <c r="J912" s="95">
        <v>1224152.0843245001</v>
      </c>
      <c r="K912" s="95">
        <v>2218849.6501726201</v>
      </c>
      <c r="L912" s="95">
        <v>1792318.2983031101</v>
      </c>
      <c r="M912" s="95">
        <v>3079086.7853807402</v>
      </c>
      <c r="N912" s="95">
        <v>4371828.73622193</v>
      </c>
      <c r="O912" s="95">
        <v>2863848.9210464</v>
      </c>
      <c r="P912" s="95">
        <v>5292787.5655691503</v>
      </c>
      <c r="Q912" s="95">
        <v>6490009.8950580796</v>
      </c>
      <c r="R912" s="95">
        <v>4183896.1274313601</v>
      </c>
      <c r="S912" s="95">
        <v>4382312.1951074703</v>
      </c>
      <c r="T912" s="95">
        <v>7316706.8660441199</v>
      </c>
      <c r="U912" s="95">
        <v>6601681</v>
      </c>
      <c r="V912" s="96">
        <v>5992468</v>
      </c>
    </row>
    <row r="913" spans="3:22" x14ac:dyDescent="0.35">
      <c r="C913" s="92" t="str">
        <f t="shared" si="13"/>
        <v>PWC</v>
      </c>
      <c r="D913" s="92"/>
      <c r="E913" s="92"/>
      <c r="F913" s="92"/>
      <c r="G913" s="92"/>
      <c r="H913" s="92" t="s">
        <v>80</v>
      </c>
      <c r="I913" s="95">
        <v>-2207468.2474033199</v>
      </c>
      <c r="J913" s="95">
        <v>-2353952.1734297802</v>
      </c>
      <c r="K913" s="95">
        <v>-3474339.8366165701</v>
      </c>
      <c r="L913" s="95">
        <v>-3774300.0258034598</v>
      </c>
      <c r="M913" s="95">
        <v>-9648598.1317395698</v>
      </c>
      <c r="N913" s="95">
        <v>-10984840.8206861</v>
      </c>
      <c r="O913" s="95">
        <v>-12442862.590473101</v>
      </c>
      <c r="P913" s="95">
        <v>-7313445.1142680496</v>
      </c>
      <c r="Q913" s="95">
        <v>-21912937.7280058</v>
      </c>
      <c r="R913" s="95">
        <v>-28995427.9051098</v>
      </c>
      <c r="S913" s="95">
        <v>-30630083.9617736</v>
      </c>
      <c r="T913" s="95">
        <v>-25435071.226427902</v>
      </c>
      <c r="U913" s="95">
        <v>-26771664</v>
      </c>
      <c r="V913" s="96">
        <v>-27636870</v>
      </c>
    </row>
    <row r="914" spans="3:22" x14ac:dyDescent="0.35">
      <c r="C914" s="92" t="str">
        <f t="shared" si="13"/>
        <v>PWC</v>
      </c>
      <c r="D914" s="92"/>
      <c r="E914" s="92"/>
      <c r="F914" s="92"/>
      <c r="G914" s="92"/>
      <c r="H914" s="92" t="s">
        <v>81</v>
      </c>
      <c r="I914" s="95">
        <v>3017259.3204951198</v>
      </c>
      <c r="J914" s="95">
        <v>3805327.5300749801</v>
      </c>
      <c r="K914" s="95">
        <v>22888933.8344988</v>
      </c>
      <c r="L914" s="95">
        <v>33902694.945631698</v>
      </c>
      <c r="M914" s="95">
        <v>35522326.060781397</v>
      </c>
      <c r="N914" s="95">
        <v>48489640.774935998</v>
      </c>
      <c r="O914" s="95">
        <v>45238627.8489011</v>
      </c>
      <c r="P914" s="95">
        <v>55449775.4679453</v>
      </c>
      <c r="Q914" s="95">
        <v>65634841.0403255</v>
      </c>
      <c r="R914" s="95">
        <v>44163978.729225203</v>
      </c>
      <c r="S914" s="95">
        <v>36176617.665472403</v>
      </c>
      <c r="T914" s="95">
        <v>18993715.949713599</v>
      </c>
      <c r="U914" s="95">
        <v>12524693</v>
      </c>
      <c r="V914" s="96">
        <v>-4038695</v>
      </c>
    </row>
    <row r="915" spans="3:22" x14ac:dyDescent="0.35">
      <c r="C915" s="92" t="str">
        <f t="shared" si="13"/>
        <v>PWC</v>
      </c>
      <c r="D915" s="92"/>
      <c r="E915" s="92"/>
      <c r="F915" s="92"/>
      <c r="G915" s="92"/>
      <c r="H915" s="92" t="s">
        <v>82</v>
      </c>
      <c r="I915" s="95">
        <v>0</v>
      </c>
      <c r="J915" s="95">
        <v>0</v>
      </c>
      <c r="K915" s="95">
        <v>0</v>
      </c>
      <c r="L915" s="95">
        <v>0</v>
      </c>
      <c r="M915" s="95">
        <v>-182596.95449911899</v>
      </c>
      <c r="N915" s="95">
        <v>-186360.82572719801</v>
      </c>
      <c r="O915" s="95">
        <v>-107541.146117508</v>
      </c>
      <c r="P915" s="95">
        <v>-18505.141109755401</v>
      </c>
      <c r="Q915" s="95">
        <v>-134708.654752006</v>
      </c>
      <c r="R915" s="95">
        <v>-32239.375686201001</v>
      </c>
      <c r="S915" s="95">
        <v>-33321.531669982898</v>
      </c>
      <c r="T915" s="95">
        <v>-139496.509908362</v>
      </c>
      <c r="U915" s="95">
        <v>-63163</v>
      </c>
      <c r="V915" s="96">
        <v>-29283</v>
      </c>
    </row>
    <row r="916" spans="3:22" x14ac:dyDescent="0.35">
      <c r="C916" s="92" t="str">
        <f t="shared" si="13"/>
        <v>PWC</v>
      </c>
      <c r="D916" s="92"/>
      <c r="E916" s="92"/>
      <c r="F916" s="92"/>
      <c r="G916" s="92"/>
      <c r="H916" s="92" t="s">
        <v>83</v>
      </c>
      <c r="I916" s="95">
        <v>49257548.154962301</v>
      </c>
      <c r="J916" s="95">
        <v>51933075.595931999</v>
      </c>
      <c r="K916" s="95">
        <v>73566519.243986905</v>
      </c>
      <c r="L916" s="95">
        <v>105487232.462118</v>
      </c>
      <c r="M916" s="95">
        <v>134257450.22204199</v>
      </c>
      <c r="N916" s="95">
        <v>175947718.086786</v>
      </c>
      <c r="O916" s="95">
        <v>211499791.120143</v>
      </c>
      <c r="P916" s="95">
        <v>264910403.89827999</v>
      </c>
      <c r="Q916" s="95">
        <v>314987608.45090598</v>
      </c>
      <c r="R916" s="95">
        <v>334307816.026766</v>
      </c>
      <c r="S916" s="95">
        <v>344203340.393902</v>
      </c>
      <c r="T916" s="95">
        <v>344939195.473324</v>
      </c>
      <c r="U916" s="95">
        <v>338093911</v>
      </c>
      <c r="V916" s="96">
        <v>310165453</v>
      </c>
    </row>
    <row r="917" spans="3:22" x14ac:dyDescent="0.35">
      <c r="C917" s="92" t="str">
        <f t="shared" si="13"/>
        <v>PWC</v>
      </c>
      <c r="D917" s="92"/>
      <c r="E917" s="92"/>
      <c r="F917" s="92"/>
      <c r="G917" s="92" t="s">
        <v>89</v>
      </c>
      <c r="H917" s="92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6"/>
    </row>
    <row r="918" spans="3:22" x14ac:dyDescent="0.35">
      <c r="C918" s="92" t="str">
        <f t="shared" si="13"/>
        <v>PWC</v>
      </c>
      <c r="D918" s="92"/>
      <c r="E918" s="92"/>
      <c r="F918" s="92"/>
      <c r="G918" s="92"/>
      <c r="H918" s="92" t="s">
        <v>78</v>
      </c>
      <c r="I918" s="95">
        <v>41291951.604762003</v>
      </c>
      <c r="J918" s="95">
        <v>40239344.415238298</v>
      </c>
      <c r="K918" s="95">
        <v>39103194.230027802</v>
      </c>
      <c r="L918" s="95">
        <v>43695880.9786366</v>
      </c>
      <c r="M918" s="95">
        <v>49895935.057231702</v>
      </c>
      <c r="N918" s="95">
        <v>58739735.874782801</v>
      </c>
      <c r="O918" s="95">
        <v>67175063.568049103</v>
      </c>
      <c r="P918" s="95">
        <v>68958383.182919607</v>
      </c>
      <c r="Q918" s="95">
        <v>71078753.328875393</v>
      </c>
      <c r="R918" s="95">
        <v>73420422.687118396</v>
      </c>
      <c r="S918" s="95">
        <v>81328176.399991006</v>
      </c>
      <c r="T918" s="95">
        <v>87870085.545641601</v>
      </c>
      <c r="U918" s="95">
        <v>92119787</v>
      </c>
      <c r="V918" s="96">
        <v>96547349</v>
      </c>
    </row>
    <row r="919" spans="3:22" x14ac:dyDescent="0.35">
      <c r="C919" s="92" t="str">
        <f t="shared" si="13"/>
        <v>PWC</v>
      </c>
      <c r="D919" s="92"/>
      <c r="E919" s="92"/>
      <c r="F919" s="92"/>
      <c r="G919" s="92"/>
      <c r="H919" s="92" t="s">
        <v>79</v>
      </c>
      <c r="I919" s="95">
        <v>1207072.8849138699</v>
      </c>
      <c r="J919" s="95">
        <v>1000031.04463905</v>
      </c>
      <c r="K919" s="95">
        <v>1670690.7465485299</v>
      </c>
      <c r="L919" s="95">
        <v>1064572.95850499</v>
      </c>
      <c r="M919" s="95">
        <v>1456421.8881570301</v>
      </c>
      <c r="N919" s="95">
        <v>1912743.50012422</v>
      </c>
      <c r="O919" s="95">
        <v>1093388.62369155</v>
      </c>
      <c r="P919" s="95">
        <v>1725685.2648378301</v>
      </c>
      <c r="Q919" s="95">
        <v>1741350.3042708901</v>
      </c>
      <c r="R919" s="95">
        <v>975223.83075868106</v>
      </c>
      <c r="S919" s="95">
        <v>1066099.6906365999</v>
      </c>
      <c r="T919" s="95">
        <v>1867848.3988445001</v>
      </c>
      <c r="U919" s="95">
        <v>1758650</v>
      </c>
      <c r="V919" s="96">
        <v>1722522</v>
      </c>
    </row>
    <row r="920" spans="3:22" x14ac:dyDescent="0.35">
      <c r="C920" s="92" t="str">
        <f t="shared" si="13"/>
        <v>PWC</v>
      </c>
      <c r="D920" s="92"/>
      <c r="E920" s="92"/>
      <c r="F920" s="92"/>
      <c r="G920" s="92"/>
      <c r="H920" s="92" t="s">
        <v>80</v>
      </c>
      <c r="I920" s="95">
        <v>-3141746.16453207</v>
      </c>
      <c r="J920" s="95">
        <v>-3248631.3110150499</v>
      </c>
      <c r="K920" s="95">
        <v>-159126.132648409</v>
      </c>
      <c r="L920" s="95">
        <v>-272534.68124824902</v>
      </c>
      <c r="M920" s="95">
        <v>-2087310.1156399399</v>
      </c>
      <c r="N920" s="95">
        <v>-2389503.8343969798</v>
      </c>
      <c r="O920" s="95">
        <v>-2634720.3092695498</v>
      </c>
      <c r="P920" s="95">
        <v>-2788083.8733652802</v>
      </c>
      <c r="Q920" s="95">
        <v>-2936757.6614753399</v>
      </c>
      <c r="R920" s="95">
        <v>-3211093.8650889099</v>
      </c>
      <c r="S920" s="95">
        <v>-3289238.6308598402</v>
      </c>
      <c r="T920" s="95">
        <v>-3361110.4593180502</v>
      </c>
      <c r="U920" s="95">
        <v>-3941628</v>
      </c>
      <c r="V920" s="96">
        <v>-4156946</v>
      </c>
    </row>
    <row r="921" spans="3:22" x14ac:dyDescent="0.35">
      <c r="C921" s="92" t="str">
        <f t="shared" si="13"/>
        <v>PWC</v>
      </c>
      <c r="D921" s="92"/>
      <c r="E921" s="92"/>
      <c r="F921" s="92"/>
      <c r="G921" s="92"/>
      <c r="H921" s="92" t="s">
        <v>81</v>
      </c>
      <c r="I921" s="95">
        <v>882066.09009450604</v>
      </c>
      <c r="J921" s="95">
        <v>1112450.08116552</v>
      </c>
      <c r="K921" s="95">
        <v>3081122.1347087198</v>
      </c>
      <c r="L921" s="95">
        <v>5408015.8013383197</v>
      </c>
      <c r="M921" s="95">
        <v>9474689.0450340305</v>
      </c>
      <c r="N921" s="95">
        <v>9215119.8227839805</v>
      </c>
      <c r="O921" s="95">
        <v>3735037.74696005</v>
      </c>
      <c r="P921" s="95">
        <v>3690401.7246619398</v>
      </c>
      <c r="Q921" s="95">
        <v>3874951.2678827201</v>
      </c>
      <c r="R921" s="95">
        <v>10149505.9010456</v>
      </c>
      <c r="S921" s="95">
        <v>8765048.0858738404</v>
      </c>
      <c r="T921" s="95">
        <v>6477201.8502593599</v>
      </c>
      <c r="U921" s="95">
        <v>5652787</v>
      </c>
      <c r="V921" s="96">
        <v>9968352</v>
      </c>
    </row>
    <row r="922" spans="3:22" x14ac:dyDescent="0.35">
      <c r="C922" s="92" t="str">
        <f t="shared" si="13"/>
        <v>PWC</v>
      </c>
      <c r="D922" s="92"/>
      <c r="E922" s="92"/>
      <c r="F922" s="92"/>
      <c r="G922" s="92"/>
      <c r="H922" s="92" t="s">
        <v>82</v>
      </c>
      <c r="I922" s="95">
        <v>0</v>
      </c>
      <c r="J922" s="95">
        <v>0</v>
      </c>
      <c r="K922" s="95">
        <v>0</v>
      </c>
      <c r="L922" s="95">
        <v>0</v>
      </c>
      <c r="M922" s="95">
        <v>0</v>
      </c>
      <c r="N922" s="95">
        <v>-303031.79524494702</v>
      </c>
      <c r="O922" s="95">
        <v>-410386.446511538</v>
      </c>
      <c r="P922" s="95">
        <v>-507632.97017867002</v>
      </c>
      <c r="Q922" s="95">
        <v>-337874.55243534298</v>
      </c>
      <c r="R922" s="95">
        <v>-5882.1538427814503</v>
      </c>
      <c r="S922" s="95">
        <v>0</v>
      </c>
      <c r="T922" s="95">
        <v>0</v>
      </c>
      <c r="U922" s="95">
        <v>0</v>
      </c>
      <c r="V922" s="96">
        <v>-23112</v>
      </c>
    </row>
    <row r="923" spans="3:22" x14ac:dyDescent="0.35">
      <c r="C923" s="92" t="str">
        <f t="shared" si="13"/>
        <v>PWC</v>
      </c>
      <c r="D923" s="92"/>
      <c r="E923" s="92"/>
      <c r="F923" s="92"/>
      <c r="G923" s="92"/>
      <c r="H923" s="92" t="s">
        <v>83</v>
      </c>
      <c r="I923" s="95">
        <v>40239344.415238298</v>
      </c>
      <c r="J923" s="95">
        <v>39103194.230027802</v>
      </c>
      <c r="K923" s="95">
        <v>43695880.9786366</v>
      </c>
      <c r="L923" s="95">
        <v>49895935.057231702</v>
      </c>
      <c r="M923" s="95">
        <v>58739735.874782801</v>
      </c>
      <c r="N923" s="95">
        <v>67175063.568049103</v>
      </c>
      <c r="O923" s="95">
        <v>68958383.182919607</v>
      </c>
      <c r="P923" s="95">
        <v>71078753.328875393</v>
      </c>
      <c r="Q923" s="95">
        <v>73420422.687118396</v>
      </c>
      <c r="R923" s="95">
        <v>81328176.399991006</v>
      </c>
      <c r="S923" s="95">
        <v>87870085.545641601</v>
      </c>
      <c r="T923" s="95">
        <v>92854025.335427403</v>
      </c>
      <c r="U923" s="95">
        <v>95589596</v>
      </c>
      <c r="V923" s="96">
        <v>104058165</v>
      </c>
    </row>
    <row r="924" spans="3:22" x14ac:dyDescent="0.35">
      <c r="C924" s="92" t="str">
        <f t="shared" si="13"/>
        <v>PWC</v>
      </c>
      <c r="D924" s="92"/>
      <c r="E924" s="92"/>
      <c r="F924" s="92"/>
      <c r="G924" s="92" t="s">
        <v>90</v>
      </c>
      <c r="H924" s="92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6"/>
    </row>
    <row r="925" spans="3:22" x14ac:dyDescent="0.35">
      <c r="C925" s="92" t="str">
        <f t="shared" si="13"/>
        <v>PWC</v>
      </c>
      <c r="D925" s="92"/>
      <c r="E925" s="92"/>
      <c r="F925" s="92"/>
      <c r="G925" s="92"/>
      <c r="H925" s="92" t="s">
        <v>78</v>
      </c>
      <c r="I925" s="95">
        <v>2088514.6676098499</v>
      </c>
      <c r="J925" s="95">
        <v>820917.09057313902</v>
      </c>
      <c r="K925" s="95">
        <v>600444.77799461503</v>
      </c>
      <c r="L925" s="95">
        <v>292461.82684719702</v>
      </c>
      <c r="M925" s="95">
        <v>39470.165527343299</v>
      </c>
      <c r="N925" s="95">
        <v>40622.267656249598</v>
      </c>
      <c r="O925" s="95">
        <v>315926.84001872397</v>
      </c>
      <c r="P925" s="95">
        <v>2818110.6960225902</v>
      </c>
      <c r="Q925" s="95">
        <v>7249089.93991536</v>
      </c>
      <c r="R925" s="95">
        <v>8170692.4591252198</v>
      </c>
      <c r="S925" s="95">
        <v>7540595.0108274296</v>
      </c>
      <c r="T925" s="95">
        <v>6059165.0950727696</v>
      </c>
      <c r="U925" s="95">
        <v>6286274</v>
      </c>
      <c r="V925" s="96">
        <v>6327953</v>
      </c>
    </row>
    <row r="926" spans="3:22" x14ac:dyDescent="0.35">
      <c r="C926" s="92" t="str">
        <f t="shared" si="13"/>
        <v>PWC</v>
      </c>
      <c r="D926" s="92"/>
      <c r="E926" s="92"/>
      <c r="F926" s="92"/>
      <c r="G926" s="92"/>
      <c r="H926" s="92" t="s">
        <v>79</v>
      </c>
      <c r="I926" s="95">
        <v>61052.803925257598</v>
      </c>
      <c r="J926" s="95">
        <v>20401.489824894499</v>
      </c>
      <c r="K926" s="95">
        <v>25654.107142957</v>
      </c>
      <c r="L926" s="95">
        <v>7125.3158257346004</v>
      </c>
      <c r="M926" s="95">
        <v>1152.1021289062501</v>
      </c>
      <c r="N926" s="95">
        <v>1322.78392578125</v>
      </c>
      <c r="O926" s="95">
        <v>5142.24765035569</v>
      </c>
      <c r="P926" s="95">
        <v>70523.290691255897</v>
      </c>
      <c r="Q926" s="95">
        <v>177594.63104469699</v>
      </c>
      <c r="R926" s="95">
        <v>108529.121847962</v>
      </c>
      <c r="S926" s="95">
        <v>98846.751078263202</v>
      </c>
      <c r="T926" s="95">
        <v>128799.258028349</v>
      </c>
      <c r="U926" s="95">
        <v>120011</v>
      </c>
      <c r="V926" s="96">
        <v>112898</v>
      </c>
    </row>
    <row r="927" spans="3:22" x14ac:dyDescent="0.35">
      <c r="C927" s="92" t="str">
        <f t="shared" si="13"/>
        <v>PWC</v>
      </c>
      <c r="D927" s="92"/>
      <c r="E927" s="92"/>
      <c r="F927" s="92"/>
      <c r="G927" s="92"/>
      <c r="H927" s="92" t="s">
        <v>80</v>
      </c>
      <c r="I927" s="95">
        <v>-1686615.42018822</v>
      </c>
      <c r="J927" s="95">
        <v>-692334.57321594702</v>
      </c>
      <c r="K927" s="95">
        <v>-338829.217434394</v>
      </c>
      <c r="L927" s="95">
        <v>-275964.60609987599</v>
      </c>
      <c r="M927" s="95">
        <v>-2790334.2389835902</v>
      </c>
      <c r="N927" s="95">
        <v>-1934144.0812118701</v>
      </c>
      <c r="O927" s="95">
        <v>-661868.64003919298</v>
      </c>
      <c r="P927" s="95">
        <v>-774048.67680624698</v>
      </c>
      <c r="Q927" s="95">
        <v>-709571.94848141598</v>
      </c>
      <c r="R927" s="95">
        <v>-1427351.77997834</v>
      </c>
      <c r="S927" s="95">
        <v>-1909585.3253764401</v>
      </c>
      <c r="T927" s="95">
        <v>-2168937.6661917502</v>
      </c>
      <c r="U927" s="95">
        <v>-1060894</v>
      </c>
      <c r="V927" s="96">
        <v>-1154885</v>
      </c>
    </row>
    <row r="928" spans="3:22" x14ac:dyDescent="0.35">
      <c r="C928" s="92" t="str">
        <f t="shared" si="13"/>
        <v>PWC</v>
      </c>
      <c r="D928" s="92"/>
      <c r="E928" s="92"/>
      <c r="F928" s="92"/>
      <c r="G928" s="92"/>
      <c r="H928" s="92" t="s">
        <v>81</v>
      </c>
      <c r="I928" s="95">
        <v>357965.03922624799</v>
      </c>
      <c r="J928" s="95">
        <v>451460.77081252902</v>
      </c>
      <c r="K928" s="95">
        <v>5192.1591440183802</v>
      </c>
      <c r="L928" s="95">
        <v>15847.628954288</v>
      </c>
      <c r="M928" s="95">
        <v>2790334.2389835902</v>
      </c>
      <c r="N928" s="95">
        <v>2208125.86964856</v>
      </c>
      <c r="O928" s="95">
        <v>3158910.2483927002</v>
      </c>
      <c r="P928" s="95">
        <v>5141436.63995321</v>
      </c>
      <c r="Q928" s="95">
        <v>1453579.8366465899</v>
      </c>
      <c r="R928" s="95">
        <v>691511.77578155696</v>
      </c>
      <c r="S928" s="95">
        <v>331539.772421984</v>
      </c>
      <c r="T928" s="95">
        <v>468982.794700987</v>
      </c>
      <c r="U928" s="95">
        <v>1238876</v>
      </c>
      <c r="V928" s="96">
        <v>582229</v>
      </c>
    </row>
    <row r="929" spans="2:22" x14ac:dyDescent="0.35">
      <c r="C929" s="92" t="str">
        <f t="shared" si="13"/>
        <v>PWC</v>
      </c>
      <c r="D929" s="92"/>
      <c r="E929" s="92"/>
      <c r="F929" s="92"/>
      <c r="G929" s="92"/>
      <c r="H929" s="92" t="s">
        <v>82</v>
      </c>
      <c r="I929" s="95">
        <v>0</v>
      </c>
      <c r="J929" s="95">
        <v>0</v>
      </c>
      <c r="K929" s="95">
        <v>0</v>
      </c>
      <c r="L929" s="95">
        <v>0</v>
      </c>
      <c r="M929" s="95">
        <v>0</v>
      </c>
      <c r="N929" s="95">
        <v>0</v>
      </c>
      <c r="O929" s="95">
        <v>0</v>
      </c>
      <c r="P929" s="95">
        <v>-6932.0099454478895</v>
      </c>
      <c r="Q929" s="95">
        <v>0</v>
      </c>
      <c r="R929" s="95">
        <v>-2786.56594897573</v>
      </c>
      <c r="S929" s="95">
        <v>-2231.1138784566001</v>
      </c>
      <c r="T929" s="95">
        <v>-4885.8675885982202</v>
      </c>
      <c r="U929" s="95">
        <v>0</v>
      </c>
      <c r="V929" s="96">
        <v>0</v>
      </c>
    </row>
    <row r="930" spans="2:22" x14ac:dyDescent="0.35">
      <c r="C930" s="92" t="str">
        <f t="shared" si="13"/>
        <v>PWC</v>
      </c>
      <c r="D930" s="92"/>
      <c r="E930" s="92"/>
      <c r="F930" s="92"/>
      <c r="G930" s="92"/>
      <c r="H930" s="92" t="s">
        <v>83</v>
      </c>
      <c r="I930" s="95">
        <v>820917.09057313902</v>
      </c>
      <c r="J930" s="95">
        <v>600444.77799461503</v>
      </c>
      <c r="K930" s="95">
        <v>292461.82684719702</v>
      </c>
      <c r="L930" s="95">
        <v>39470.165527343299</v>
      </c>
      <c r="M930" s="95">
        <v>40622.267656249503</v>
      </c>
      <c r="N930" s="95">
        <v>315926.84001872502</v>
      </c>
      <c r="O930" s="95">
        <v>2818110.6960225902</v>
      </c>
      <c r="P930" s="95">
        <v>7249089.93991536</v>
      </c>
      <c r="Q930" s="95">
        <v>8170692.4591252301</v>
      </c>
      <c r="R930" s="95">
        <v>7540595.0108274296</v>
      </c>
      <c r="S930" s="95">
        <v>6059165.0950727696</v>
      </c>
      <c r="T930" s="95">
        <v>4483123.6140217604</v>
      </c>
      <c r="U930" s="95">
        <v>6584267</v>
      </c>
      <c r="V930" s="96">
        <v>5868195</v>
      </c>
    </row>
    <row r="931" spans="2:22" x14ac:dyDescent="0.35">
      <c r="C931" s="92" t="str">
        <f t="shared" si="13"/>
        <v>PWC</v>
      </c>
      <c r="D931" s="92"/>
      <c r="E931" s="92"/>
      <c r="F931" s="92"/>
      <c r="G931" s="92" t="s">
        <v>91</v>
      </c>
      <c r="H931" s="92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6"/>
    </row>
    <row r="932" spans="2:22" x14ac:dyDescent="0.35">
      <c r="C932" s="92" t="str">
        <f t="shared" si="13"/>
        <v>PWC</v>
      </c>
      <c r="D932" s="92"/>
      <c r="E932" s="92"/>
      <c r="F932" s="92"/>
      <c r="G932" s="92"/>
      <c r="H932" s="92" t="s">
        <v>78</v>
      </c>
      <c r="I932" s="95">
        <v>564270.78965620103</v>
      </c>
      <c r="J932" s="95">
        <v>580765.91627221694</v>
      </c>
      <c r="K932" s="95">
        <v>595199.15206123004</v>
      </c>
      <c r="L932" s="95">
        <v>1157657.9982008699</v>
      </c>
      <c r="M932" s="95">
        <v>1451549.71601964</v>
      </c>
      <c r="N932" s="95">
        <v>1493919.2752980499</v>
      </c>
      <c r="O932" s="95">
        <v>1542565.80632141</v>
      </c>
      <c r="P932" s="95">
        <v>1567673.6933012099</v>
      </c>
      <c r="Q932" s="95">
        <v>1606904.76670714</v>
      </c>
      <c r="R932" s="95">
        <v>1736675.38304416</v>
      </c>
      <c r="S932" s="95">
        <v>1905066.2301254</v>
      </c>
      <c r="T932" s="95">
        <v>2452477.8089326899</v>
      </c>
      <c r="U932" s="95">
        <v>5115088</v>
      </c>
      <c r="V932" s="96">
        <v>7887704</v>
      </c>
    </row>
    <row r="933" spans="2:22" x14ac:dyDescent="0.35">
      <c r="C933" s="92" t="str">
        <f t="shared" si="13"/>
        <v>PWC</v>
      </c>
      <c r="D933" s="92"/>
      <c r="E933" s="92"/>
      <c r="F933" s="92"/>
      <c r="G933" s="92"/>
      <c r="H933" s="92" t="s">
        <v>79</v>
      </c>
      <c r="I933" s="95">
        <v>16495.126616015699</v>
      </c>
      <c r="J933" s="95">
        <v>14433.235789013601</v>
      </c>
      <c r="K933" s="95">
        <v>25429.986866357402</v>
      </c>
      <c r="L933" s="95">
        <v>28204.292314971499</v>
      </c>
      <c r="M933" s="95">
        <v>42369.559278410903</v>
      </c>
      <c r="N933" s="95">
        <v>48646.5310233606</v>
      </c>
      <c r="O933" s="95">
        <v>25107.886979799299</v>
      </c>
      <c r="P933" s="95">
        <v>39231.073405936098</v>
      </c>
      <c r="Q933" s="95">
        <v>39367.377358081503</v>
      </c>
      <c r="R933" s="95">
        <v>23067.794461687001</v>
      </c>
      <c r="S933" s="95">
        <v>24972.778297524201</v>
      </c>
      <c r="T933" s="95">
        <v>52132.153054946102</v>
      </c>
      <c r="U933" s="95">
        <v>97652</v>
      </c>
      <c r="V933" s="96">
        <v>140726</v>
      </c>
    </row>
    <row r="934" spans="2:22" x14ac:dyDescent="0.35">
      <c r="C934" s="92" t="str">
        <f t="shared" si="13"/>
        <v>PWC</v>
      </c>
      <c r="D934" s="92"/>
      <c r="E934" s="92"/>
      <c r="F934" s="92"/>
      <c r="G934" s="92"/>
      <c r="H934" s="92" t="s">
        <v>80</v>
      </c>
      <c r="I934" s="95">
        <v>-91570.493467389795</v>
      </c>
      <c r="J934" s="95">
        <v>-115487.494683364</v>
      </c>
      <c r="K934" s="95">
        <v>-1250311.44749743</v>
      </c>
      <c r="L934" s="95">
        <v>-83950.8883001879</v>
      </c>
      <c r="M934" s="95">
        <v>0</v>
      </c>
      <c r="N934" s="95">
        <v>0</v>
      </c>
      <c r="O934" s="95">
        <v>0</v>
      </c>
      <c r="P934" s="95">
        <v>0</v>
      </c>
      <c r="Q934" s="95">
        <v>-169067.91567836999</v>
      </c>
      <c r="R934" s="95">
        <v>-300930.234730397</v>
      </c>
      <c r="S934" s="95">
        <v>-435248.35611150798</v>
      </c>
      <c r="T934" s="95">
        <v>-497445.61920134001</v>
      </c>
      <c r="U934" s="95">
        <v>-573756</v>
      </c>
      <c r="V934" s="96">
        <v>-855655</v>
      </c>
    </row>
    <row r="935" spans="2:22" x14ac:dyDescent="0.35">
      <c r="C935" s="92" t="str">
        <f t="shared" si="13"/>
        <v>PWC</v>
      </c>
      <c r="D935" s="92"/>
      <c r="E935" s="92"/>
      <c r="F935" s="92"/>
      <c r="G935" s="92"/>
      <c r="H935" s="92" t="s">
        <v>81</v>
      </c>
      <c r="I935" s="95">
        <v>91570.493467389795</v>
      </c>
      <c r="J935" s="95">
        <v>115487.494683364</v>
      </c>
      <c r="K935" s="95">
        <v>1787340.3067707201</v>
      </c>
      <c r="L935" s="95">
        <v>349638.31380397797</v>
      </c>
      <c r="M935" s="95">
        <v>0</v>
      </c>
      <c r="N935" s="95">
        <v>0</v>
      </c>
      <c r="O935" s="95">
        <v>0</v>
      </c>
      <c r="P935" s="95">
        <v>0</v>
      </c>
      <c r="Q935" s="95">
        <v>259471.154657309</v>
      </c>
      <c r="R935" s="95">
        <v>446253.28734994202</v>
      </c>
      <c r="S935" s="95">
        <v>966755.87955678697</v>
      </c>
      <c r="T935" s="95">
        <v>2867943.6362080802</v>
      </c>
      <c r="U935" s="95">
        <v>4096192</v>
      </c>
      <c r="V935" s="96">
        <v>12678575</v>
      </c>
    </row>
    <row r="936" spans="2:22" x14ac:dyDescent="0.35">
      <c r="C936" s="92" t="str">
        <f t="shared" si="13"/>
        <v>PWC</v>
      </c>
      <c r="D936" s="92"/>
      <c r="E936" s="92"/>
      <c r="F936" s="92"/>
      <c r="G936" s="92"/>
      <c r="H936" s="92" t="s">
        <v>82</v>
      </c>
      <c r="I936" s="95">
        <v>0</v>
      </c>
      <c r="J936" s="95">
        <v>0</v>
      </c>
      <c r="K936" s="95">
        <v>0</v>
      </c>
      <c r="L936" s="95">
        <v>0</v>
      </c>
      <c r="M936" s="95">
        <v>0</v>
      </c>
      <c r="N936" s="95">
        <v>0</v>
      </c>
      <c r="O936" s="95">
        <v>0</v>
      </c>
      <c r="P936" s="95">
        <v>0</v>
      </c>
      <c r="Q936" s="95">
        <v>0</v>
      </c>
      <c r="R936" s="95">
        <v>0</v>
      </c>
      <c r="S936" s="95">
        <v>-9068.7229355076906</v>
      </c>
      <c r="T936" s="95">
        <v>0</v>
      </c>
      <c r="U936" s="95">
        <v>0</v>
      </c>
      <c r="V936" s="96">
        <v>0</v>
      </c>
    </row>
    <row r="937" spans="2:22" x14ac:dyDescent="0.35">
      <c r="C937" s="92" t="str">
        <f t="shared" si="13"/>
        <v>PWC</v>
      </c>
      <c r="D937" s="92"/>
      <c r="E937" s="92"/>
      <c r="F937" s="92"/>
      <c r="G937" s="92"/>
      <c r="H937" s="92" t="s">
        <v>83</v>
      </c>
      <c r="I937" s="95">
        <v>580765.91627221694</v>
      </c>
      <c r="J937" s="95">
        <v>595199.15206123004</v>
      </c>
      <c r="K937" s="95">
        <v>1157657.9982008699</v>
      </c>
      <c r="L937" s="95">
        <v>1451549.71601964</v>
      </c>
      <c r="M937" s="95">
        <v>1493919.2752980499</v>
      </c>
      <c r="N937" s="95">
        <v>1542565.80632141</v>
      </c>
      <c r="O937" s="95">
        <v>1567673.6933012099</v>
      </c>
      <c r="P937" s="95">
        <v>1606904.76670714</v>
      </c>
      <c r="Q937" s="95">
        <v>1736675.38304416</v>
      </c>
      <c r="R937" s="95">
        <v>1905066.2301254</v>
      </c>
      <c r="S937" s="95">
        <v>2452477.8089326899</v>
      </c>
      <c r="T937" s="95">
        <v>4875107.9789943798</v>
      </c>
      <c r="U937" s="95">
        <v>8735176</v>
      </c>
      <c r="V937" s="96">
        <v>19851350</v>
      </c>
    </row>
    <row r="938" spans="2:22" x14ac:dyDescent="0.35">
      <c r="T938"/>
      <c r="V938" s="3"/>
    </row>
    <row r="939" spans="2:22" s="33" customFormat="1" ht="13" x14ac:dyDescent="0.3">
      <c r="B939" s="34" t="s">
        <v>114</v>
      </c>
      <c r="C939" s="35"/>
    </row>
    <row r="942" spans="2:22" x14ac:dyDescent="0.35"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E95"/>
  <sheetViews>
    <sheetView showGridLines="0" workbookViewId="0">
      <pane ySplit="11" topLeftCell="A12" activePane="bottomLeft" state="frozen"/>
      <selection pane="bottomLeft" activeCell="A12" sqref="A12"/>
    </sheetView>
  </sheetViews>
  <sheetFormatPr defaultColWidth="9" defaultRowHeight="12.5" x14ac:dyDescent="0.25"/>
  <cols>
    <col min="1" max="2" width="1.26953125" style="9" customWidth="1"/>
    <col min="3" max="3" width="14.7265625" style="9" customWidth="1"/>
    <col min="4" max="4" width="13.1796875" style="9" customWidth="1"/>
    <col min="5" max="5" width="11" style="9" customWidth="1"/>
    <col min="6" max="187" width="14.1796875" style="9" customWidth="1"/>
    <col min="188" max="16384" width="9" style="9"/>
  </cols>
  <sheetData>
    <row r="1" spans="2:187" s="12" customFormat="1" ht="15.5" x14ac:dyDescent="0.2">
      <c r="B1" s="13"/>
      <c r="C1" s="14" t="str">
        <f>'Output|Ratios'!C1</f>
        <v>JEN - Opex ratios analysis</v>
      </c>
      <c r="D1" s="14"/>
      <c r="E1" s="14"/>
      <c r="F1" s="15" t="s">
        <v>124</v>
      </c>
      <c r="G1" s="16" t="s">
        <v>125</v>
      </c>
      <c r="H1" s="17" t="s">
        <v>126</v>
      </c>
      <c r="I1" s="18" t="s">
        <v>127</v>
      </c>
      <c r="J1" s="19" t="s">
        <v>128</v>
      </c>
      <c r="K1" s="20" t="s">
        <v>129</v>
      </c>
      <c r="L1" s="21" t="s">
        <v>130</v>
      </c>
      <c r="M1" s="22" t="s">
        <v>131</v>
      </c>
    </row>
    <row r="2" spans="2:187" s="23" customFormat="1" ht="13.5" thickBot="1" x14ac:dyDescent="0.35">
      <c r="B2" s="24"/>
      <c r="C2" s="25" t="s">
        <v>155</v>
      </c>
      <c r="D2" s="26"/>
      <c r="E2" s="26"/>
      <c r="F2" s="26"/>
      <c r="G2" s="27"/>
      <c r="H2" s="27"/>
    </row>
    <row r="3" spans="2:187" s="28" customFormat="1" ht="11.25" customHeight="1" x14ac:dyDescent="0.3">
      <c r="B3" s="29"/>
      <c r="C3" s="3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</row>
    <row r="4" spans="2:187" s="31" customFormat="1" ht="3" customHeight="1" x14ac:dyDescent="0.2">
      <c r="B4" s="32"/>
    </row>
    <row r="5" spans="2:187" s="31" customFormat="1" ht="9" customHeight="1" x14ac:dyDescent="0.2">
      <c r="B5" s="32" t="s">
        <v>132</v>
      </c>
    </row>
    <row r="6" spans="2:187" s="31" customFormat="1" ht="3" customHeight="1" x14ac:dyDescent="0.2">
      <c r="B6" s="32"/>
    </row>
    <row r="7" spans="2:187" s="33" customFormat="1" ht="13" x14ac:dyDescent="0.3">
      <c r="B7" s="34" t="s">
        <v>152</v>
      </c>
      <c r="C7" s="35"/>
    </row>
    <row r="8" spans="2:187" s="5" customFormat="1" ht="14.5" x14ac:dyDescent="0.35"/>
    <row r="9" spans="2:187" s="5" customFormat="1" ht="14.5" x14ac:dyDescent="0.35">
      <c r="C9" s="91" t="s">
        <v>153</v>
      </c>
    </row>
    <row r="10" spans="2:187" s="5" customFormat="1" ht="14.5" x14ac:dyDescent="0.35"/>
    <row r="11" spans="2:187" s="56" customFormat="1" ht="11.5" x14ac:dyDescent="0.25">
      <c r="B11" s="57"/>
      <c r="C11" s="58" t="s">
        <v>154</v>
      </c>
    </row>
    <row r="13" spans="2:187" ht="13" x14ac:dyDescent="0.3">
      <c r="C13" s="98" t="s">
        <v>109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2:187" ht="13" x14ac:dyDescent="0.3">
      <c r="C14" s="98" t="s">
        <v>108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</row>
    <row r="15" spans="2:187" ht="13" x14ac:dyDescent="0.3">
      <c r="C15" s="98" t="s">
        <v>107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</row>
    <row r="16" spans="2:187" x14ac:dyDescent="0.25"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</row>
    <row r="17" spans="3:17" ht="13" x14ac:dyDescent="0.3">
      <c r="C17" s="98" t="s">
        <v>106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3:17" ht="13" x14ac:dyDescent="0.3">
      <c r="C18" s="98" t="s">
        <v>52</v>
      </c>
      <c r="D18" s="98">
        <v>2006</v>
      </c>
      <c r="E18" s="98">
        <v>2007</v>
      </c>
      <c r="F18" s="98">
        <v>2008</v>
      </c>
      <c r="G18" s="98">
        <v>2009</v>
      </c>
      <c r="H18" s="98">
        <v>2010</v>
      </c>
      <c r="I18" s="98">
        <v>2011</v>
      </c>
      <c r="J18" s="98">
        <v>2012</v>
      </c>
      <c r="K18" s="98">
        <v>2013</v>
      </c>
      <c r="L18" s="98">
        <v>2014</v>
      </c>
      <c r="M18" s="98">
        <v>2015</v>
      </c>
      <c r="N18" s="98">
        <v>2016</v>
      </c>
      <c r="O18" s="98">
        <v>2017</v>
      </c>
      <c r="P18" s="98">
        <v>2018</v>
      </c>
      <c r="Q18" s="98">
        <v>2019</v>
      </c>
    </row>
    <row r="19" spans="3:17" ht="13" x14ac:dyDescent="0.3">
      <c r="C19" s="98" t="s">
        <v>49</v>
      </c>
      <c r="D19" s="100">
        <v>1</v>
      </c>
      <c r="E19" s="100">
        <v>0.98819999999999997</v>
      </c>
      <c r="F19" s="100">
        <v>0.99929999999999997</v>
      </c>
      <c r="G19" s="100">
        <v>0.98599999999999999</v>
      </c>
      <c r="H19" s="100">
        <v>0.94810000000000005</v>
      </c>
      <c r="I19" s="100">
        <v>0.86990000000000001</v>
      </c>
      <c r="J19" s="100">
        <v>0.90900000000000003</v>
      </c>
      <c r="K19" s="100">
        <v>0.88339999999999996</v>
      </c>
      <c r="L19" s="100">
        <v>0.82230000000000003</v>
      </c>
      <c r="M19" s="100">
        <v>0.8528</v>
      </c>
      <c r="N19" s="100">
        <v>1.056</v>
      </c>
      <c r="O19" s="100">
        <v>1.0104</v>
      </c>
      <c r="P19" s="100">
        <v>0.97909999999999997</v>
      </c>
      <c r="Q19" s="100">
        <v>0.9788</v>
      </c>
    </row>
    <row r="20" spans="3:17" ht="13" x14ac:dyDescent="0.3">
      <c r="C20" s="98" t="s">
        <v>62</v>
      </c>
      <c r="D20" s="100">
        <v>0.93030000000000002</v>
      </c>
      <c r="E20" s="100">
        <v>0.98280000000000001</v>
      </c>
      <c r="F20" s="100">
        <v>0.84719999999999995</v>
      </c>
      <c r="G20" s="100">
        <v>0.85799999999999998</v>
      </c>
      <c r="H20" s="100">
        <v>0.86160000000000003</v>
      </c>
      <c r="I20" s="100">
        <v>0.86619999999999997</v>
      </c>
      <c r="J20" s="100">
        <v>0.82509999999999994</v>
      </c>
      <c r="K20" s="100">
        <v>0.89270000000000005</v>
      </c>
      <c r="L20" s="100">
        <v>0.83809999999999996</v>
      </c>
      <c r="M20" s="100">
        <v>0.78569999999999995</v>
      </c>
      <c r="N20" s="100">
        <v>0.8125</v>
      </c>
      <c r="O20" s="100">
        <v>0.8498</v>
      </c>
      <c r="P20" s="100">
        <v>0.90820000000000001</v>
      </c>
      <c r="Q20" s="100">
        <v>0.9123</v>
      </c>
    </row>
    <row r="21" spans="3:17" ht="13" x14ac:dyDescent="0.3">
      <c r="C21" s="98" t="s">
        <v>67</v>
      </c>
      <c r="D21" s="100">
        <v>1.4999</v>
      </c>
      <c r="E21" s="100">
        <v>1.4855</v>
      </c>
      <c r="F21" s="100">
        <v>1.5293000000000001</v>
      </c>
      <c r="G21" s="100">
        <v>1.4263999999999999</v>
      </c>
      <c r="H21" s="100">
        <v>1.3704000000000001</v>
      </c>
      <c r="I21" s="100">
        <v>1.4451000000000001</v>
      </c>
      <c r="J21" s="100">
        <v>1.3142</v>
      </c>
      <c r="K21" s="100">
        <v>1.3251999999999999</v>
      </c>
      <c r="L21" s="100">
        <v>1.2948</v>
      </c>
      <c r="M21" s="100">
        <v>1.3290999999999999</v>
      </c>
      <c r="N21" s="100">
        <v>1.3237000000000001</v>
      </c>
      <c r="O21" s="100">
        <v>1.3517999999999999</v>
      </c>
      <c r="P21" s="100">
        <v>1.4123000000000001</v>
      </c>
      <c r="Q21" s="100">
        <v>1.3827</v>
      </c>
    </row>
    <row r="22" spans="3:17" ht="13" x14ac:dyDescent="0.3">
      <c r="C22" s="98" t="s">
        <v>61</v>
      </c>
      <c r="D22" s="100">
        <v>1.3038000000000001</v>
      </c>
      <c r="E22" s="100">
        <v>1.2410000000000001</v>
      </c>
      <c r="F22" s="100">
        <v>1.1214</v>
      </c>
      <c r="G22" s="100">
        <v>1.1763999999999999</v>
      </c>
      <c r="H22" s="100">
        <v>1.2088000000000001</v>
      </c>
      <c r="I22" s="100">
        <v>1.1981999999999999</v>
      </c>
      <c r="J22" s="100">
        <v>1.1429</v>
      </c>
      <c r="K22" s="100">
        <v>1.1464000000000001</v>
      </c>
      <c r="L22" s="100">
        <v>1.1093</v>
      </c>
      <c r="M22" s="100">
        <v>1.0806</v>
      </c>
      <c r="N22" s="100">
        <v>1.0562</v>
      </c>
      <c r="O22" s="100">
        <v>1.1299999999999999</v>
      </c>
      <c r="P22" s="100">
        <v>1.1560999999999999</v>
      </c>
      <c r="Q22" s="100">
        <v>1.1659999999999999</v>
      </c>
    </row>
    <row r="23" spans="3:17" ht="13" x14ac:dyDescent="0.3">
      <c r="C23" s="98" t="s">
        <v>63</v>
      </c>
      <c r="D23" s="100">
        <v>1.2362</v>
      </c>
      <c r="E23" s="100">
        <v>1.2623</v>
      </c>
      <c r="F23" s="100">
        <v>1.2151000000000001</v>
      </c>
      <c r="G23" s="100">
        <v>1.2224999999999999</v>
      </c>
      <c r="H23" s="100">
        <v>1.2294</v>
      </c>
      <c r="I23" s="100">
        <v>1.1833</v>
      </c>
      <c r="J23" s="100">
        <v>1.1672</v>
      </c>
      <c r="K23" s="100">
        <v>1.123</v>
      </c>
      <c r="L23" s="100">
        <v>1.1464000000000001</v>
      </c>
      <c r="M23" s="100">
        <v>1.1083000000000001</v>
      </c>
      <c r="N23" s="100">
        <v>1.1718</v>
      </c>
      <c r="O23" s="100">
        <v>1.1861999999999999</v>
      </c>
      <c r="P23" s="100">
        <v>1.1818</v>
      </c>
      <c r="Q23" s="100">
        <v>1.2072000000000001</v>
      </c>
    </row>
    <row r="24" spans="3:17" ht="13" x14ac:dyDescent="0.3">
      <c r="C24" s="98" t="s">
        <v>64</v>
      </c>
      <c r="D24" s="100">
        <v>1.2294</v>
      </c>
      <c r="E24" s="100">
        <v>1.4533</v>
      </c>
      <c r="F24" s="100">
        <v>1.3711</v>
      </c>
      <c r="G24" s="100">
        <v>1.3231999999999999</v>
      </c>
      <c r="H24" s="100">
        <v>1.3395999999999999</v>
      </c>
      <c r="I24" s="100">
        <v>1.2827</v>
      </c>
      <c r="J24" s="100">
        <v>1.3022</v>
      </c>
      <c r="K24" s="100">
        <v>1.4442999999999999</v>
      </c>
      <c r="L24" s="100">
        <v>1.4501999999999999</v>
      </c>
      <c r="M24" s="100">
        <v>1.3124</v>
      </c>
      <c r="N24" s="100">
        <v>1.2813000000000001</v>
      </c>
      <c r="O24" s="100">
        <v>1.3792</v>
      </c>
      <c r="P24" s="100">
        <v>1.3341000000000001</v>
      </c>
      <c r="Q24" s="100">
        <v>1.2846</v>
      </c>
    </row>
    <row r="25" spans="3:17" ht="13" x14ac:dyDescent="0.3">
      <c r="C25" s="98" t="s">
        <v>59</v>
      </c>
      <c r="D25" s="100">
        <v>1.4459</v>
      </c>
      <c r="E25" s="100">
        <v>1.3916999999999999</v>
      </c>
      <c r="F25" s="100">
        <v>1.3013999999999999</v>
      </c>
      <c r="G25" s="100">
        <v>1.252</v>
      </c>
      <c r="H25" s="100">
        <v>1.2541</v>
      </c>
      <c r="I25" s="100">
        <v>1.21</v>
      </c>
      <c r="J25" s="100">
        <v>1.0698000000000001</v>
      </c>
      <c r="K25" s="100">
        <v>1.0972</v>
      </c>
      <c r="L25" s="100">
        <v>1.2293000000000001</v>
      </c>
      <c r="M25" s="100">
        <v>1.1621999999999999</v>
      </c>
      <c r="N25" s="100">
        <v>1.2341</v>
      </c>
      <c r="O25" s="100">
        <v>1.1960999999999999</v>
      </c>
      <c r="P25" s="100">
        <v>1.2061999999999999</v>
      </c>
      <c r="Q25" s="100">
        <v>1.1266</v>
      </c>
    </row>
    <row r="26" spans="3:17" ht="13" x14ac:dyDescent="0.3">
      <c r="C26" s="98" t="s">
        <v>56</v>
      </c>
      <c r="D26" s="100">
        <v>1.0801000000000001</v>
      </c>
      <c r="E26" s="100">
        <v>1.0880000000000001</v>
      </c>
      <c r="F26" s="100">
        <v>1.2201</v>
      </c>
      <c r="G26" s="100">
        <v>1.1722999999999999</v>
      </c>
      <c r="H26" s="100">
        <v>1.1286</v>
      </c>
      <c r="I26" s="100">
        <v>1.1297999999999999</v>
      </c>
      <c r="J26" s="100">
        <v>1.0765</v>
      </c>
      <c r="K26" s="100">
        <v>1.0732999999999999</v>
      </c>
      <c r="L26" s="100">
        <v>1.0720000000000001</v>
      </c>
      <c r="M26" s="100">
        <v>1.0729</v>
      </c>
      <c r="N26" s="100">
        <v>1.0465</v>
      </c>
      <c r="O26" s="100">
        <v>1.0411999999999999</v>
      </c>
      <c r="P26" s="100">
        <v>1.0678000000000001</v>
      </c>
      <c r="Q26" s="100">
        <v>1.0317000000000001</v>
      </c>
    </row>
    <row r="27" spans="3:17" ht="13" x14ac:dyDescent="0.3">
      <c r="C27" s="98" t="s">
        <v>57</v>
      </c>
      <c r="D27" s="100">
        <v>1.4502999999999999</v>
      </c>
      <c r="E27" s="100">
        <v>1.5</v>
      </c>
      <c r="F27" s="100">
        <v>1.5150999999999999</v>
      </c>
      <c r="G27" s="100">
        <v>1.4043000000000001</v>
      </c>
      <c r="H27" s="100">
        <v>1.3888</v>
      </c>
      <c r="I27" s="100">
        <v>1.4457</v>
      </c>
      <c r="J27" s="100">
        <v>1.3756999999999999</v>
      </c>
      <c r="K27" s="100">
        <v>1.3073999999999999</v>
      </c>
      <c r="L27" s="100">
        <v>1.2948999999999999</v>
      </c>
      <c r="M27" s="100">
        <v>1.3156000000000001</v>
      </c>
      <c r="N27" s="100">
        <v>1.3677999999999999</v>
      </c>
      <c r="O27" s="100">
        <v>1.363</v>
      </c>
      <c r="P27" s="100">
        <v>1.3126</v>
      </c>
      <c r="Q27" s="100">
        <v>1.3209</v>
      </c>
    </row>
    <row r="28" spans="3:17" ht="13" x14ac:dyDescent="0.3">
      <c r="C28" s="98" t="s">
        <v>66</v>
      </c>
      <c r="D28" s="100">
        <v>1.8438000000000001</v>
      </c>
      <c r="E28" s="100">
        <v>1.794</v>
      </c>
      <c r="F28" s="100">
        <v>1.8966000000000001</v>
      </c>
      <c r="G28" s="100">
        <v>1.8436999999999999</v>
      </c>
      <c r="H28" s="100">
        <v>1.7256</v>
      </c>
      <c r="I28" s="100">
        <v>1.6256999999999999</v>
      </c>
      <c r="J28" s="100">
        <v>1.6464000000000001</v>
      </c>
      <c r="K28" s="100">
        <v>1.579</v>
      </c>
      <c r="L28" s="100">
        <v>1.5122</v>
      </c>
      <c r="M28" s="100">
        <v>1.5506</v>
      </c>
      <c r="N28" s="100">
        <v>1.6211</v>
      </c>
      <c r="O28" s="100">
        <v>1.5165999999999999</v>
      </c>
      <c r="P28" s="100">
        <v>1.5546</v>
      </c>
      <c r="Q28" s="100">
        <v>1.5061</v>
      </c>
    </row>
    <row r="29" spans="3:17" ht="13" x14ac:dyDescent="0.3">
      <c r="C29" s="98" t="s">
        <v>58</v>
      </c>
      <c r="D29" s="100">
        <v>1.2622</v>
      </c>
      <c r="E29" s="100">
        <v>1.2063999999999999</v>
      </c>
      <c r="F29" s="100">
        <v>1.2525999999999999</v>
      </c>
      <c r="G29" s="100">
        <v>1.1229</v>
      </c>
      <c r="H29" s="100">
        <v>1.1959</v>
      </c>
      <c r="I29" s="100">
        <v>1.1645000000000001</v>
      </c>
      <c r="J29" s="100">
        <v>1.1556</v>
      </c>
      <c r="K29" s="100">
        <v>1.0926</v>
      </c>
      <c r="L29" s="100">
        <v>1.0447</v>
      </c>
      <c r="M29" s="100">
        <v>1.0197000000000001</v>
      </c>
      <c r="N29" s="100">
        <v>0.91610000000000003</v>
      </c>
      <c r="O29" s="100">
        <v>1.0336000000000001</v>
      </c>
      <c r="P29" s="100">
        <v>1.0045999999999999</v>
      </c>
      <c r="Q29" s="100">
        <v>1.0018</v>
      </c>
    </row>
    <row r="30" spans="3:17" ht="13" x14ac:dyDescent="0.3">
      <c r="C30" s="98" t="s">
        <v>65</v>
      </c>
      <c r="D30" s="100">
        <v>1.2773000000000001</v>
      </c>
      <c r="E30" s="100">
        <v>1.2337</v>
      </c>
      <c r="F30" s="100">
        <v>1.2217</v>
      </c>
      <c r="G30" s="100">
        <v>1.101</v>
      </c>
      <c r="H30" s="100">
        <v>1.0259</v>
      </c>
      <c r="I30" s="100">
        <v>1.1048</v>
      </c>
      <c r="J30" s="100">
        <v>1.0474000000000001</v>
      </c>
      <c r="K30" s="100">
        <v>1.1304000000000001</v>
      </c>
      <c r="L30" s="100">
        <v>1.0780000000000001</v>
      </c>
      <c r="M30" s="100">
        <v>1.1814</v>
      </c>
      <c r="N30" s="100">
        <v>1.1314</v>
      </c>
      <c r="O30" s="100">
        <v>1.0466</v>
      </c>
      <c r="P30" s="100">
        <v>1.0388999999999999</v>
      </c>
      <c r="Q30" s="100">
        <v>1.0851999999999999</v>
      </c>
    </row>
    <row r="31" spans="3:17" ht="13" x14ac:dyDescent="0.3">
      <c r="C31" s="98" t="s">
        <v>60</v>
      </c>
      <c r="D31" s="100">
        <v>1.2627999999999999</v>
      </c>
      <c r="E31" s="100">
        <v>1.2774000000000001</v>
      </c>
      <c r="F31" s="100">
        <v>1.2825</v>
      </c>
      <c r="G31" s="100">
        <v>1.3123</v>
      </c>
      <c r="H31" s="100">
        <v>1.2868999999999999</v>
      </c>
      <c r="I31" s="100">
        <v>1.173</v>
      </c>
      <c r="J31" s="100">
        <v>1.1126</v>
      </c>
      <c r="K31" s="100">
        <v>1.1666000000000001</v>
      </c>
      <c r="L31" s="100">
        <v>1.1384000000000001</v>
      </c>
      <c r="M31" s="100">
        <v>1.1806000000000001</v>
      </c>
      <c r="N31" s="100">
        <v>1.1536</v>
      </c>
      <c r="O31" s="100">
        <v>1.2022999999999999</v>
      </c>
      <c r="P31" s="100">
        <v>1.2923</v>
      </c>
      <c r="Q31" s="100">
        <v>1.2931999999999999</v>
      </c>
    </row>
    <row r="32" spans="3:17" x14ac:dyDescent="0.25"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3:17" ht="13" x14ac:dyDescent="0.3">
      <c r="C33" s="98" t="s">
        <v>105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3:17" ht="13" x14ac:dyDescent="0.3">
      <c r="C34" s="98" t="s">
        <v>52</v>
      </c>
      <c r="D34" s="98">
        <v>2006</v>
      </c>
      <c r="E34" s="98">
        <v>2007</v>
      </c>
      <c r="F34" s="98">
        <v>2008</v>
      </c>
      <c r="G34" s="98">
        <v>2009</v>
      </c>
      <c r="H34" s="98">
        <v>2010</v>
      </c>
      <c r="I34" s="98">
        <v>2011</v>
      </c>
      <c r="J34" s="98">
        <v>2012</v>
      </c>
      <c r="K34" s="98">
        <v>2013</v>
      </c>
      <c r="L34" s="98">
        <v>2014</v>
      </c>
      <c r="M34" s="98">
        <v>2015</v>
      </c>
      <c r="N34" s="98">
        <v>2016</v>
      </c>
      <c r="O34" s="98">
        <v>2017</v>
      </c>
      <c r="P34" s="98">
        <v>2018</v>
      </c>
      <c r="Q34" s="98">
        <v>2019</v>
      </c>
    </row>
    <row r="35" spans="3:17" ht="13" x14ac:dyDescent="0.3">
      <c r="C35" s="98" t="s">
        <v>49</v>
      </c>
      <c r="D35" s="100">
        <v>1</v>
      </c>
      <c r="E35" s="100">
        <v>0.9929</v>
      </c>
      <c r="F35" s="100">
        <v>0.9758</v>
      </c>
      <c r="G35" s="100">
        <v>0.95550000000000002</v>
      </c>
      <c r="H35" s="100">
        <v>0.86280000000000001</v>
      </c>
      <c r="I35" s="100">
        <v>0.749</v>
      </c>
      <c r="J35" s="100">
        <v>0.75890000000000002</v>
      </c>
      <c r="K35" s="100">
        <v>0.70450000000000002</v>
      </c>
      <c r="L35" s="100">
        <v>0.62649999999999995</v>
      </c>
      <c r="M35" s="100">
        <v>0.67430000000000001</v>
      </c>
      <c r="N35" s="100">
        <v>1.2465999999999999</v>
      </c>
      <c r="O35" s="100">
        <v>1.0965</v>
      </c>
      <c r="P35" s="100">
        <v>0.96240000000000003</v>
      </c>
      <c r="Q35" s="100">
        <v>0.99909999999999999</v>
      </c>
    </row>
    <row r="36" spans="3:17" ht="13" x14ac:dyDescent="0.3">
      <c r="C36" s="98" t="s">
        <v>62</v>
      </c>
      <c r="D36" s="100">
        <v>0.76910000000000001</v>
      </c>
      <c r="E36" s="100">
        <v>0.91439999999999999</v>
      </c>
      <c r="F36" s="100">
        <v>0.64039999999999997</v>
      </c>
      <c r="G36" s="100">
        <v>0.7026</v>
      </c>
      <c r="H36" s="100">
        <v>0.65269999999999995</v>
      </c>
      <c r="I36" s="100">
        <v>0.68440000000000001</v>
      </c>
      <c r="J36" s="100">
        <v>0.62980000000000003</v>
      </c>
      <c r="K36" s="100">
        <v>0.80520000000000003</v>
      </c>
      <c r="L36" s="100">
        <v>0.7147</v>
      </c>
      <c r="M36" s="100">
        <v>0.61450000000000005</v>
      </c>
      <c r="N36" s="100">
        <v>0.68479999999999996</v>
      </c>
      <c r="O36" s="100">
        <v>0.77390000000000003</v>
      </c>
      <c r="P36" s="100">
        <v>0.91959999999999997</v>
      </c>
      <c r="Q36" s="100">
        <v>0.97370000000000001</v>
      </c>
    </row>
    <row r="37" spans="3:17" ht="13" x14ac:dyDescent="0.3">
      <c r="C37" s="98" t="s">
        <v>67</v>
      </c>
      <c r="D37" s="100">
        <v>1.8502000000000001</v>
      </c>
      <c r="E37" s="100">
        <v>1.6778999999999999</v>
      </c>
      <c r="F37" s="100">
        <v>1.8240000000000001</v>
      </c>
      <c r="G37" s="100">
        <v>1.5062</v>
      </c>
      <c r="H37" s="100">
        <v>1.3935999999999999</v>
      </c>
      <c r="I37" s="100">
        <v>1.5633999999999999</v>
      </c>
      <c r="J37" s="100">
        <v>1.2210000000000001</v>
      </c>
      <c r="K37" s="100">
        <v>1.2758</v>
      </c>
      <c r="L37" s="100">
        <v>1.2377</v>
      </c>
      <c r="M37" s="100">
        <v>1.3127</v>
      </c>
      <c r="N37" s="100">
        <v>1.3189</v>
      </c>
      <c r="O37" s="100">
        <v>1.4</v>
      </c>
      <c r="P37" s="100">
        <v>1.6153</v>
      </c>
      <c r="Q37" s="100">
        <v>1.4555</v>
      </c>
    </row>
    <row r="38" spans="3:17" ht="13" x14ac:dyDescent="0.3">
      <c r="C38" s="98" t="s">
        <v>61</v>
      </c>
      <c r="D38" s="100">
        <v>1.1989000000000001</v>
      </c>
      <c r="E38" s="100">
        <v>1.1266</v>
      </c>
      <c r="F38" s="100">
        <v>0.92420000000000002</v>
      </c>
      <c r="G38" s="100">
        <v>1.0415000000000001</v>
      </c>
      <c r="H38" s="100">
        <v>1.1164000000000001</v>
      </c>
      <c r="I38" s="100">
        <v>1.0863</v>
      </c>
      <c r="J38" s="100">
        <v>1.0442</v>
      </c>
      <c r="K38" s="100">
        <v>1.1540999999999999</v>
      </c>
      <c r="L38" s="100">
        <v>1.0578000000000001</v>
      </c>
      <c r="M38" s="100">
        <v>1.0296000000000001</v>
      </c>
      <c r="N38" s="100">
        <v>0.9758</v>
      </c>
      <c r="O38" s="100">
        <v>1.1132</v>
      </c>
      <c r="P38" s="100">
        <v>1.2370000000000001</v>
      </c>
      <c r="Q38" s="100">
        <v>1.3083</v>
      </c>
    </row>
    <row r="39" spans="3:17" ht="13" x14ac:dyDescent="0.3">
      <c r="C39" s="98" t="s">
        <v>63</v>
      </c>
      <c r="D39" s="100">
        <v>1.2068000000000001</v>
      </c>
      <c r="E39" s="100">
        <v>1.1674</v>
      </c>
      <c r="F39" s="100">
        <v>1.1272</v>
      </c>
      <c r="G39" s="100">
        <v>1.1387</v>
      </c>
      <c r="H39" s="100">
        <v>1.1631</v>
      </c>
      <c r="I39" s="100">
        <v>1.0765</v>
      </c>
      <c r="J39" s="100">
        <v>1.0321</v>
      </c>
      <c r="K39" s="100">
        <v>0.96240000000000003</v>
      </c>
      <c r="L39" s="100">
        <v>1.0464</v>
      </c>
      <c r="M39" s="100">
        <v>1.0129999999999999</v>
      </c>
      <c r="N39" s="100">
        <v>1.1631</v>
      </c>
      <c r="O39" s="100">
        <v>1.1845000000000001</v>
      </c>
      <c r="P39" s="100">
        <v>1.18</v>
      </c>
      <c r="Q39" s="100">
        <v>1.2565</v>
      </c>
    </row>
    <row r="40" spans="3:17" ht="13" x14ac:dyDescent="0.3">
      <c r="C40" s="98" t="s">
        <v>64</v>
      </c>
      <c r="D40" s="100">
        <v>0.90690000000000004</v>
      </c>
      <c r="E40" s="100">
        <v>1.1737</v>
      </c>
      <c r="F40" s="100">
        <v>1.077</v>
      </c>
      <c r="G40" s="100">
        <v>1.0838000000000001</v>
      </c>
      <c r="H40" s="100">
        <v>1.1371</v>
      </c>
      <c r="I40" s="100">
        <v>0.96379999999999999</v>
      </c>
      <c r="J40" s="100">
        <v>0.97670000000000001</v>
      </c>
      <c r="K40" s="100">
        <v>1.2562</v>
      </c>
      <c r="L40" s="100">
        <v>1.2927</v>
      </c>
      <c r="M40" s="100">
        <v>1.0887</v>
      </c>
      <c r="N40" s="100">
        <v>1.0713999999999999</v>
      </c>
      <c r="O40" s="100">
        <v>1.2496</v>
      </c>
      <c r="P40" s="100">
        <v>1.1953</v>
      </c>
      <c r="Q40" s="100">
        <v>1.1451</v>
      </c>
    </row>
    <row r="41" spans="3:17" ht="13" x14ac:dyDescent="0.3">
      <c r="C41" s="98" t="s">
        <v>59</v>
      </c>
      <c r="D41" s="100">
        <v>1.4089</v>
      </c>
      <c r="E41" s="100">
        <v>1.2690999999999999</v>
      </c>
      <c r="F41" s="100">
        <v>1.0763</v>
      </c>
      <c r="G41" s="100">
        <v>1.1107</v>
      </c>
      <c r="H41" s="100">
        <v>1.1113999999999999</v>
      </c>
      <c r="I41" s="100">
        <v>1.0964</v>
      </c>
      <c r="J41" s="100">
        <v>0.88090000000000002</v>
      </c>
      <c r="K41" s="100">
        <v>0.98409999999999997</v>
      </c>
      <c r="L41" s="100">
        <v>1.1315999999999999</v>
      </c>
      <c r="M41" s="100">
        <v>1.1252</v>
      </c>
      <c r="N41" s="100">
        <v>1.4192</v>
      </c>
      <c r="O41" s="100">
        <v>1.3863000000000001</v>
      </c>
      <c r="P41" s="100">
        <v>1.3541000000000001</v>
      </c>
      <c r="Q41" s="100">
        <v>1.1751</v>
      </c>
    </row>
    <row r="42" spans="3:17" ht="13" x14ac:dyDescent="0.3">
      <c r="C42" s="98" t="s">
        <v>56</v>
      </c>
      <c r="D42" s="100">
        <v>0.91</v>
      </c>
      <c r="E42" s="100">
        <v>0.89580000000000004</v>
      </c>
      <c r="F42" s="100">
        <v>1.1588000000000001</v>
      </c>
      <c r="G42" s="100">
        <v>1.0728</v>
      </c>
      <c r="H42" s="100">
        <v>0.93620000000000003</v>
      </c>
      <c r="I42" s="100">
        <v>0.96550000000000002</v>
      </c>
      <c r="J42" s="100">
        <v>0.86250000000000004</v>
      </c>
      <c r="K42" s="100">
        <v>0.88629999999999998</v>
      </c>
      <c r="L42" s="100">
        <v>0.90190000000000003</v>
      </c>
      <c r="M42" s="100">
        <v>0.90629999999999999</v>
      </c>
      <c r="N42" s="100">
        <v>0.86380000000000001</v>
      </c>
      <c r="O42" s="100">
        <v>0.83579999999999999</v>
      </c>
      <c r="P42" s="100">
        <v>0.92330000000000001</v>
      </c>
      <c r="Q42" s="100">
        <v>0.88370000000000004</v>
      </c>
    </row>
    <row r="43" spans="3:17" ht="13" x14ac:dyDescent="0.3">
      <c r="C43" s="98" t="s">
        <v>57</v>
      </c>
      <c r="D43" s="100">
        <v>1.6956</v>
      </c>
      <c r="E43" s="100">
        <v>1.9307000000000001</v>
      </c>
      <c r="F43" s="100">
        <v>1.9999</v>
      </c>
      <c r="G43" s="100">
        <v>1.756</v>
      </c>
      <c r="H43" s="100">
        <v>1.8916999999999999</v>
      </c>
      <c r="I43" s="100">
        <v>1.8775999999999999</v>
      </c>
      <c r="J43" s="100">
        <v>1.5828</v>
      </c>
      <c r="K43" s="100">
        <v>1.4735</v>
      </c>
      <c r="L43" s="100">
        <v>1.5846</v>
      </c>
      <c r="M43" s="100">
        <v>1.5488999999999999</v>
      </c>
      <c r="N43" s="100">
        <v>1.8411999999999999</v>
      </c>
      <c r="O43" s="100">
        <v>1.7810999999999999</v>
      </c>
      <c r="P43" s="100">
        <v>1.6778999999999999</v>
      </c>
      <c r="Q43" s="100">
        <v>1.7546999999999999</v>
      </c>
    </row>
    <row r="44" spans="3:17" ht="13" x14ac:dyDescent="0.3">
      <c r="C44" s="98" t="s">
        <v>66</v>
      </c>
      <c r="D44" s="100">
        <v>2.0164</v>
      </c>
      <c r="E44" s="100">
        <v>2.1173000000000002</v>
      </c>
      <c r="F44" s="100">
        <v>2.0844999999999998</v>
      </c>
      <c r="G44" s="100">
        <v>1.944</v>
      </c>
      <c r="H44" s="100">
        <v>1.8585</v>
      </c>
      <c r="I44" s="100">
        <v>1.5273000000000001</v>
      </c>
      <c r="J44" s="100">
        <v>1.5444</v>
      </c>
      <c r="K44" s="100">
        <v>1.4399</v>
      </c>
      <c r="L44" s="100">
        <v>1.3698999999999999</v>
      </c>
      <c r="M44" s="100">
        <v>1.3769</v>
      </c>
      <c r="N44" s="100">
        <v>1.619</v>
      </c>
      <c r="O44" s="100">
        <v>1.3894</v>
      </c>
      <c r="P44" s="100">
        <v>1.4527000000000001</v>
      </c>
      <c r="Q44" s="100">
        <v>1.3933</v>
      </c>
    </row>
    <row r="45" spans="3:17" ht="13" x14ac:dyDescent="0.3">
      <c r="C45" s="98" t="s">
        <v>58</v>
      </c>
      <c r="D45" s="100">
        <v>1.5184</v>
      </c>
      <c r="E45" s="100">
        <v>1.296</v>
      </c>
      <c r="F45" s="100">
        <v>1.3226</v>
      </c>
      <c r="G45" s="100">
        <v>1.1052</v>
      </c>
      <c r="H45" s="100">
        <v>1.2336</v>
      </c>
      <c r="I45" s="100">
        <v>1.2029000000000001</v>
      </c>
      <c r="J45" s="100">
        <v>1.1717</v>
      </c>
      <c r="K45" s="100">
        <v>1.0515000000000001</v>
      </c>
      <c r="L45" s="100">
        <v>1.002</v>
      </c>
      <c r="M45" s="100">
        <v>0.97489999999999999</v>
      </c>
      <c r="N45" s="100">
        <v>0.85319999999999996</v>
      </c>
      <c r="O45" s="100">
        <v>1.0374000000000001</v>
      </c>
      <c r="P45" s="100">
        <v>1.0706</v>
      </c>
      <c r="Q45" s="100">
        <v>1.0482</v>
      </c>
    </row>
    <row r="46" spans="3:17" ht="13" x14ac:dyDescent="0.3">
      <c r="C46" s="98" t="s">
        <v>65</v>
      </c>
      <c r="D46" s="100">
        <v>1.5141</v>
      </c>
      <c r="E46" s="100">
        <v>1.4792000000000001</v>
      </c>
      <c r="F46" s="100">
        <v>1.4786999999999999</v>
      </c>
      <c r="G46" s="100">
        <v>1.2837000000000001</v>
      </c>
      <c r="H46" s="100">
        <v>1.0961000000000001</v>
      </c>
      <c r="I46" s="100">
        <v>1.2396</v>
      </c>
      <c r="J46" s="100">
        <v>1.1131</v>
      </c>
      <c r="K46" s="100">
        <v>1.4096</v>
      </c>
      <c r="L46" s="100">
        <v>1.3160000000000001</v>
      </c>
      <c r="M46" s="100">
        <v>1.6345000000000001</v>
      </c>
      <c r="N46" s="100">
        <v>1.5147999999999999</v>
      </c>
      <c r="O46" s="100">
        <v>1.1698999999999999</v>
      </c>
      <c r="P46" s="100">
        <v>1.2633000000000001</v>
      </c>
      <c r="Q46" s="100">
        <v>1.4275</v>
      </c>
    </row>
    <row r="47" spans="3:17" ht="13" x14ac:dyDescent="0.3">
      <c r="C47" s="98" t="s">
        <v>60</v>
      </c>
      <c r="D47" s="100">
        <v>1.1063000000000001</v>
      </c>
      <c r="E47" s="100">
        <v>1.1797</v>
      </c>
      <c r="F47" s="100">
        <v>1.2059</v>
      </c>
      <c r="G47" s="100">
        <v>1.2304999999999999</v>
      </c>
      <c r="H47" s="100">
        <v>1.1969000000000001</v>
      </c>
      <c r="I47" s="100">
        <v>0.9708</v>
      </c>
      <c r="J47" s="100">
        <v>0.93799999999999994</v>
      </c>
      <c r="K47" s="100">
        <v>1.0620000000000001</v>
      </c>
      <c r="L47" s="100">
        <v>1.0293000000000001</v>
      </c>
      <c r="M47" s="100">
        <v>1.1100000000000001</v>
      </c>
      <c r="N47" s="100">
        <v>0.9879</v>
      </c>
      <c r="O47" s="100">
        <v>1.0889</v>
      </c>
      <c r="P47" s="100">
        <v>1.3617999999999999</v>
      </c>
      <c r="Q47" s="100">
        <v>1.3701000000000001</v>
      </c>
    </row>
    <row r="49" spans="1:15" s="33" customFormat="1" ht="13" x14ac:dyDescent="0.3">
      <c r="B49" s="34" t="s">
        <v>114</v>
      </c>
      <c r="C49" s="35"/>
    </row>
    <row r="50" spans="1:15" ht="13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3" x14ac:dyDescent="0.3">
      <c r="A51" s="1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13" x14ac:dyDescent="0.3">
      <c r="A52" s="1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13" x14ac:dyDescent="0.3">
      <c r="A53" s="1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13" x14ac:dyDescent="0.3">
      <c r="A54" s="1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13" x14ac:dyDescent="0.3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13" x14ac:dyDescent="0.3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13" x14ac:dyDescent="0.3">
      <c r="A57" s="1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ht="13" x14ac:dyDescent="0.3">
      <c r="A58" s="11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ht="13" x14ac:dyDescent="0.3">
      <c r="A59" s="1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13" x14ac:dyDescent="0.3">
      <c r="A60" s="1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ht="13" x14ac:dyDescent="0.3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13" x14ac:dyDescent="0.3">
      <c r="A62" s="1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ht="13" x14ac:dyDescent="0.3">
      <c r="A63" s="1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5" spans="1:15" ht="13" x14ac:dyDescent="0.3">
      <c r="A65" s="11"/>
    </row>
    <row r="66" spans="1:15" ht="13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3" x14ac:dyDescent="0.3">
      <c r="A67" s="1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13" x14ac:dyDescent="0.3">
      <c r="A68" s="11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13" x14ac:dyDescent="0.3">
      <c r="A69" s="1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ht="13" x14ac:dyDescent="0.3">
      <c r="A70" s="1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ht="13" x14ac:dyDescent="0.3">
      <c r="A71" s="1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13" x14ac:dyDescent="0.3">
      <c r="A72" s="1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13" x14ac:dyDescent="0.3">
      <c r="A73" s="11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ht="13" x14ac:dyDescent="0.3">
      <c r="A74" s="1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ht="13" x14ac:dyDescent="0.3">
      <c r="A75" s="1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ht="13" x14ac:dyDescent="0.3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13" x14ac:dyDescent="0.3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ht="13" x14ac:dyDescent="0.3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ht="13" x14ac:dyDescent="0.3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1" spans="1:15" ht="13" x14ac:dyDescent="0.3">
      <c r="A81" s="11"/>
    </row>
    <row r="82" spans="1:15" ht="13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3" x14ac:dyDescent="0.3">
      <c r="A83" s="11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ht="13" x14ac:dyDescent="0.3">
      <c r="A84" s="1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ht="13" x14ac:dyDescent="0.3">
      <c r="A85" s="11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ht="13" x14ac:dyDescent="0.3">
      <c r="A86" s="11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ht="13" x14ac:dyDescent="0.3">
      <c r="A87" s="11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ht="13" x14ac:dyDescent="0.3">
      <c r="A88" s="11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13" x14ac:dyDescent="0.3">
      <c r="A89" s="11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ht="13" x14ac:dyDescent="0.3">
      <c r="A90" s="11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13" x14ac:dyDescent="0.3">
      <c r="A91" s="11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ht="13" x14ac:dyDescent="0.3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ht="13" x14ac:dyDescent="0.3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ht="13" x14ac:dyDescent="0.3">
      <c r="A94" s="11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13" x14ac:dyDescent="0.3">
      <c r="A95" s="11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</sheetData>
  <pageMargins left="0.12" right="0.16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Output|Ratios</vt:lpstr>
      <vt:lpstr>Calc|Ratios</vt:lpstr>
      <vt:lpstr>Input|Benchmarking Data</vt:lpstr>
      <vt:lpstr>Input|RIN B Capex addition</vt:lpstr>
      <vt:lpstr>Input|DNSP MTFP &amp; MPFP Indexes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2020-12-08T01:36:57Z</dcterms:created>
  <dcterms:modified xsi:type="dcterms:W3CDTF">2020-12-08T01:39:15Z</dcterms:modified>
</cp:coreProperties>
</file>