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743F67F9-0692-41CC-9D6B-EA5164FE9A48}" xr6:coauthVersionLast="45" xr6:coauthVersionMax="45" xr10:uidLastSave="{00000000-0000-0000-0000-000000000000}"/>
  <bookViews>
    <workbookView xWindow="840" yWindow="-120" windowWidth="28080" windowHeight="16440" tabRatio="788" activeTab="2" xr2:uid="{00000000-000D-0000-FFFF-FFFF00000000}"/>
  </bookViews>
  <sheets>
    <sheet name="Legend" sheetId="2" r:id="rId1"/>
    <sheet name="Menu" sheetId="4" r:id="rId2"/>
    <sheet name="Inflation" sheetId="8" r:id="rId3"/>
    <sheet name="Project List - AER DD" sheetId="22" r:id="rId4"/>
    <sheet name="Project List_RRP" sheetId="20" r:id="rId5"/>
    <sheet name="Historical Expenditure" sheetId="13" r:id="rId6"/>
    <sheet name="Historical Volumes" sheetId="14" r:id="rId7"/>
    <sheet name="Forecast Expenditure" sheetId="10" r:id="rId8"/>
    <sheet name="Direct Capex" sheetId="19" r:id="rId9"/>
  </sheets>
  <definedNames>
    <definedName name="_xlnm._FilterDatabase" localSheetId="3" hidden="1">'Project List - AER DD'!$B$7:$K$7</definedName>
    <definedName name="_xlnm._FilterDatabase" localSheetId="4" hidden="1">'Project List_RRP'!$B$7:$K$7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5" i="22" l="1"/>
  <c r="D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7" i="22"/>
  <c r="K76" i="22"/>
  <c r="K75" i="22"/>
  <c r="K73" i="22"/>
  <c r="K71" i="22"/>
  <c r="K70" i="22"/>
  <c r="K69" i="22"/>
  <c r="K67" i="22"/>
  <c r="K65" i="22"/>
  <c r="K64" i="22"/>
  <c r="K61" i="22"/>
  <c r="K59" i="22"/>
  <c r="K58" i="22"/>
  <c r="K53" i="22"/>
  <c r="K52" i="22"/>
  <c r="K49" i="22"/>
  <c r="K47" i="22"/>
  <c r="K46" i="22"/>
  <c r="K43" i="22"/>
  <c r="K41" i="22"/>
  <c r="K40" i="22"/>
  <c r="K37" i="22"/>
  <c r="K35" i="22"/>
  <c r="K34" i="22"/>
  <c r="K31" i="22"/>
  <c r="K29" i="22"/>
  <c r="K28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J115" i="22"/>
  <c r="G115" i="22"/>
  <c r="F115" i="22"/>
  <c r="D6" i="22"/>
  <c r="A2" i="22"/>
  <c r="K55" i="22" l="1"/>
  <c r="K79" i="22"/>
  <c r="K30" i="22"/>
  <c r="K36" i="22"/>
  <c r="K42" i="22"/>
  <c r="K48" i="22"/>
  <c r="K54" i="22"/>
  <c r="K60" i="22"/>
  <c r="K66" i="22"/>
  <c r="K72" i="22"/>
  <c r="K78" i="22"/>
  <c r="H115" i="22"/>
  <c r="K27" i="22"/>
  <c r="K33" i="22"/>
  <c r="K39" i="22"/>
  <c r="K45" i="22"/>
  <c r="K51" i="22"/>
  <c r="K57" i="22"/>
  <c r="K63" i="22"/>
  <c r="I115" i="22"/>
  <c r="K32" i="22"/>
  <c r="K38" i="22"/>
  <c r="K44" i="22"/>
  <c r="K50" i="22"/>
  <c r="K56" i="22"/>
  <c r="K62" i="22"/>
  <c r="K68" i="22"/>
  <c r="K74" i="22"/>
  <c r="K115" i="22" l="1"/>
  <c r="B10" i="8"/>
  <c r="D8" i="8"/>
  <c r="E8" i="8" s="1"/>
  <c r="F8" i="8" s="1"/>
  <c r="G8" i="8" s="1"/>
  <c r="H8" i="8" s="1"/>
  <c r="I8" i="8" s="1"/>
  <c r="J8" i="8" s="1"/>
  <c r="K8" i="8" s="1"/>
  <c r="L8" i="8" s="1"/>
  <c r="M8" i="8" s="1"/>
  <c r="F115" i="20"/>
  <c r="G115" i="20"/>
  <c r="H115" i="20"/>
  <c r="I115" i="20"/>
  <c r="J115" i="20"/>
  <c r="D6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8" i="20"/>
  <c r="D13" i="10"/>
  <c r="D6" i="10"/>
  <c r="A2" i="20"/>
  <c r="E115" i="20"/>
  <c r="D115" i="20"/>
  <c r="A2" i="19"/>
  <c r="K18" i="14"/>
  <c r="K18" i="13"/>
  <c r="D18" i="14"/>
  <c r="E18" i="14"/>
  <c r="D18" i="13"/>
  <c r="E18" i="13"/>
  <c r="J18" i="14"/>
  <c r="I18" i="14"/>
  <c r="H18" i="14"/>
  <c r="G18" i="14"/>
  <c r="F18" i="14"/>
  <c r="A2" i="14"/>
  <c r="J18" i="13"/>
  <c r="I18" i="13"/>
  <c r="H18" i="13"/>
  <c r="G18" i="13"/>
  <c r="F18" i="13"/>
  <c r="A2" i="13"/>
  <c r="A2" i="10"/>
  <c r="A2" i="8"/>
  <c r="A2" i="4"/>
  <c r="K16" i="10"/>
  <c r="J15" i="10"/>
  <c r="O8" i="10" l="1"/>
  <c r="R8" i="10"/>
  <c r="Q8" i="10"/>
  <c r="K115" i="20"/>
  <c r="P8" i="10"/>
  <c r="I16" i="10"/>
  <c r="H18" i="10"/>
  <c r="J21" i="10"/>
  <c r="K15" i="10"/>
  <c r="I15" i="10"/>
  <c r="J17" i="10"/>
  <c r="N8" i="10"/>
  <c r="H22" i="10"/>
  <c r="H21" i="10"/>
  <c r="H20" i="10"/>
  <c r="H16" i="10"/>
  <c r="H17" i="10"/>
  <c r="H19" i="10"/>
  <c r="K19" i="10"/>
  <c r="J20" i="10"/>
  <c r="K21" i="10"/>
  <c r="K22" i="10"/>
  <c r="I22" i="10"/>
  <c r="J8" i="10"/>
  <c r="J16" i="10"/>
  <c r="K17" i="10"/>
  <c r="K18" i="10"/>
  <c r="J22" i="10"/>
  <c r="J19" i="10"/>
  <c r="K20" i="10"/>
  <c r="K8" i="10"/>
  <c r="K9" i="10" s="1"/>
  <c r="J18" i="10"/>
  <c r="I8" i="10" l="1"/>
  <c r="I9" i="10" s="1"/>
  <c r="I19" i="10"/>
  <c r="M8" i="10"/>
  <c r="I18" i="10"/>
  <c r="L8" i="10"/>
  <c r="H15" i="10"/>
  <c r="H23" i="10" s="1"/>
  <c r="J23" i="10"/>
  <c r="J24" i="10" s="1"/>
  <c r="H8" i="10"/>
  <c r="H9" i="10" s="1"/>
  <c r="I21" i="10"/>
  <c r="I20" i="10"/>
  <c r="I17" i="10"/>
  <c r="L58" i="19"/>
  <c r="R15" i="10"/>
  <c r="R9" i="10"/>
  <c r="K23" i="10"/>
  <c r="K24" i="10" s="1"/>
  <c r="I58" i="19"/>
  <c r="O9" i="10"/>
  <c r="O15" i="10"/>
  <c r="J58" i="19"/>
  <c r="P15" i="10"/>
  <c r="P9" i="10"/>
  <c r="J9" i="10"/>
  <c r="I23" i="10" l="1"/>
  <c r="I24" i="10" s="1"/>
  <c r="H24" i="10"/>
  <c r="N15" i="10"/>
  <c r="N9" i="10"/>
  <c r="H58" i="19"/>
  <c r="F58" i="19"/>
  <c r="L9" i="10"/>
  <c r="L15" i="10"/>
  <c r="M15" i="10"/>
  <c r="M9" i="10"/>
  <c r="G58" i="19"/>
  <c r="K58" i="19"/>
  <c r="Q9" i="10"/>
  <c r="Q15" i="10"/>
  <c r="G15" i="10"/>
  <c r="G22" i="10"/>
  <c r="G18" i="10"/>
  <c r="G17" i="10"/>
  <c r="G21" i="10"/>
  <c r="G20" i="10"/>
  <c r="G19" i="10"/>
  <c r="G8" i="10"/>
  <c r="G16" i="10"/>
  <c r="R23" i="10"/>
  <c r="R24" i="10" s="1"/>
  <c r="O23" i="10"/>
  <c r="O24" i="10" s="1"/>
  <c r="P23" i="10"/>
  <c r="P24" i="10" s="1"/>
  <c r="L2" i="19" l="1"/>
  <c r="G12" i="4" s="1"/>
  <c r="Q23" i="10"/>
  <c r="Q24" i="10" s="1"/>
  <c r="L23" i="10"/>
  <c r="L24" i="10" s="1"/>
  <c r="M23" i="10"/>
  <c r="M24" i="10" s="1"/>
  <c r="N23" i="10"/>
  <c r="N24" i="10" s="1"/>
  <c r="F20" i="10"/>
  <c r="F19" i="10"/>
  <c r="F22" i="10"/>
  <c r="F15" i="10"/>
  <c r="F18" i="10"/>
  <c r="F16" i="10"/>
  <c r="F8" i="10"/>
  <c r="F17" i="10"/>
  <c r="F21" i="10"/>
  <c r="G23" i="10"/>
  <c r="G24" i="10" s="1"/>
  <c r="G9" i="10"/>
  <c r="F23" i="10" l="1"/>
  <c r="F24" i="10"/>
  <c r="F9" i="10"/>
  <c r="D19" i="10"/>
  <c r="D16" i="10"/>
  <c r="D22" i="10"/>
  <c r="D18" i="10"/>
  <c r="D15" i="10"/>
  <c r="D17" i="10"/>
  <c r="D20" i="10"/>
  <c r="D21" i="10"/>
  <c r="D8" i="10"/>
  <c r="D9" i="10" s="1"/>
  <c r="E17" i="10"/>
  <c r="E19" i="10"/>
  <c r="E20" i="10"/>
  <c r="E16" i="10"/>
  <c r="E15" i="10"/>
  <c r="E21" i="10"/>
  <c r="E8" i="10"/>
  <c r="E22" i="10"/>
  <c r="E18" i="10"/>
  <c r="E23" i="10" l="1"/>
  <c r="E24" i="10" s="1"/>
  <c r="D23" i="10"/>
  <c r="D24" i="10" s="1"/>
  <c r="E9" i="10"/>
  <c r="R2" i="10" s="1"/>
  <c r="D12" i="4" s="1"/>
</calcChain>
</file>

<file path=xl/sharedStrings.xml><?xml version="1.0" encoding="utf-8"?>
<sst xmlns="http://schemas.openxmlformats.org/spreadsheetml/2006/main" count="550" uniqueCount="309">
  <si>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</si>
  <si>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</si>
  <si>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</si>
  <si>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</si>
  <si>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</si>
  <si>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</si>
  <si>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</si>
  <si>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</si>
  <si>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User_Input</t>
  </si>
  <si>
    <t>A user driven input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</si>
  <si>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</si>
  <si>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</si>
  <si>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</si>
  <si>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</si>
  <si>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</si>
  <si>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</si>
  <si>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</si>
  <si>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</si>
  <si>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</si>
  <si>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</si>
  <si>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</si>
  <si>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</si>
  <si>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</si>
  <si>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</si>
  <si>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</si>
  <si>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</si>
  <si>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</si>
  <si>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</si>
  <si>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</si>
  <si>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</si>
  <si>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</si>
  <si>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</si>
  <si>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</si>
  <si>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</si>
  <si>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</si>
  <si>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</si>
  <si>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</si>
  <si>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</si>
  <si>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</si>
  <si>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</si>
  <si>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</si>
  <si>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</si>
  <si>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</si>
  <si>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Base Year</t>
  </si>
  <si>
    <t>Inflation</t>
  </si>
  <si>
    <t>Description</t>
  </si>
  <si>
    <t>Totals</t>
  </si>
  <si>
    <t>Direct Capex by Function Code</t>
  </si>
  <si>
    <t>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</si>
  <si>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</si>
  <si>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</si>
  <si>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</si>
  <si>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</si>
  <si>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</si>
  <si>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</si>
  <si>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</si>
  <si>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</si>
  <si>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</si>
  <si>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</si>
  <si>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</si>
  <si>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</si>
  <si>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</si>
  <si>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</si>
  <si>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</si>
  <si>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</si>
  <si>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</si>
  <si>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</si>
  <si>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</si>
  <si>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</si>
  <si>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</si>
  <si>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</si>
  <si>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</si>
  <si>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</si>
  <si>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</si>
  <si>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</si>
  <si>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</si>
  <si>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</si>
  <si>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</si>
  <si>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</si>
  <si>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</si>
  <si>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</si>
  <si>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</si>
  <si>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</si>
  <si>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</si>
  <si>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</si>
  <si>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</si>
  <si>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</si>
  <si>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</si>
  <si>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</si>
  <si>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</si>
  <si>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</si>
  <si>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</si>
  <si>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</si>
  <si>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</si>
  <si>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</si>
  <si>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</si>
  <si>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</si>
  <si>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</si>
  <si>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</si>
  <si>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</si>
  <si>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</si>
  <si>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</si>
  <si>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</si>
  <si>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</si>
  <si>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</si>
  <si>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</si>
  <si>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</si>
  <si>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</si>
  <si>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</si>
  <si>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</si>
  <si>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</si>
  <si>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</si>
  <si>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</si>
  <si>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</si>
  <si>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</si>
  <si>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</si>
  <si>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</si>
  <si>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</si>
  <si>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</si>
  <si>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</si>
  <si>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</si>
  <si>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</si>
  <si>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</si>
  <si>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</si>
  <si>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</si>
  <si>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</si>
  <si>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</si>
  <si>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</si>
  <si>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</si>
  <si>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</si>
  <si>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</si>
  <si>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</si>
  <si>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</si>
  <si>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Secondary Systems</t>
  </si>
  <si>
    <t>Historical Expenditure</t>
  </si>
  <si>
    <t>User_Input_Forecast</t>
  </si>
  <si>
    <t>A user driven input for forcast figures</t>
  </si>
  <si>
    <t>Project List</t>
  </si>
  <si>
    <t>Historical Expenditure by RIN Category (Repex Table 2.2)</t>
  </si>
  <si>
    <t>ASSET GROUP</t>
  </si>
  <si>
    <t>ASSET CATEGORY</t>
  </si>
  <si>
    <t>SCADA, NETWORK CONTROL AND PROTECTION SYSTEMS BY:</t>
  </si>
  <si>
    <t>Function</t>
  </si>
  <si>
    <t>Field Devices</t>
  </si>
  <si>
    <t>Local Network Wiring Assets</t>
  </si>
  <si>
    <t>Communications Network Assets</t>
  </si>
  <si>
    <t>Master Station Assets</t>
  </si>
  <si>
    <t>Communications Site Infrastructure</t>
  </si>
  <si>
    <t>Communications Linear Assets</t>
  </si>
  <si>
    <t>AFLC</t>
  </si>
  <si>
    <t>Other</t>
  </si>
  <si>
    <t>Historical Volumes by RIN Category (Repex Table 2.2)</t>
  </si>
  <si>
    <t>0's</t>
  </si>
  <si>
    <t>Forecast Expenditure by RIN Category (Repex Table 2.2)</t>
  </si>
  <si>
    <t>Historical Volumes</t>
  </si>
  <si>
    <t>End of Sheet</t>
  </si>
  <si>
    <t>Forecast Expenditure</t>
  </si>
  <si>
    <t>Source: Project List</t>
  </si>
  <si>
    <t>Project Description</t>
  </si>
  <si>
    <t>HSM New Voltage Control Scheme</t>
  </si>
  <si>
    <t>SHP New voltage control Scheme</t>
  </si>
  <si>
    <t>SHL New Voltage Control Scheme</t>
  </si>
  <si>
    <t>NKA New Voltage Control Scheme</t>
  </si>
  <si>
    <t>NHL New Voltage Control Scheme</t>
  </si>
  <si>
    <t>COB New Voltage Control Scheme</t>
  </si>
  <si>
    <t>CME New Voltage Control Scheme</t>
  </si>
  <si>
    <t>MDA New Voltage Control Scheme</t>
  </si>
  <si>
    <t>2019/20</t>
  </si>
  <si>
    <t>2020/21</t>
  </si>
  <si>
    <t>2021/22</t>
  </si>
  <si>
    <t>2022/23</t>
  </si>
  <si>
    <t>2023/24</t>
  </si>
  <si>
    <t>2024/25</t>
  </si>
  <si>
    <t>2025/26</t>
  </si>
  <si>
    <t>WBL C50 RTU Replacement</t>
  </si>
  <si>
    <t>KYM New Voltage Control</t>
  </si>
  <si>
    <t>NKA C50 RTU replacement</t>
  </si>
  <si>
    <t>SHN New Voltage Control Scheme</t>
  </si>
  <si>
    <t>$'000 2021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</si>
  <si>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</si>
  <si>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</si>
  <si>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</si>
  <si>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</si>
  <si>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</si>
  <si>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</si>
  <si>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</si>
  <si>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</si>
  <si>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Forecast Expenditure by Function Code</t>
  </si>
  <si>
    <t>Direct Capex</t>
  </si>
  <si>
    <t>$Nominal</t>
  </si>
  <si>
    <t>2021-26 Total</t>
  </si>
  <si>
    <t>Secondary defect design and installation</t>
  </si>
  <si>
    <t>ZSS battery and charger replacements</t>
  </si>
  <si>
    <t>BMH feeder protection replacement</t>
  </si>
  <si>
    <t xml:space="preserve">NKA feeder protection replacement </t>
  </si>
  <si>
    <t>SHP feeder protection replacement</t>
  </si>
  <si>
    <t xml:space="preserve">LVN feeder protection replacement </t>
  </si>
  <si>
    <t xml:space="preserve">ECA feeder protection replacement </t>
  </si>
  <si>
    <t xml:space="preserve">WBE feeder protection replacement </t>
  </si>
  <si>
    <t xml:space="preserve">COB feeder protection replacement </t>
  </si>
  <si>
    <t xml:space="preserve">DLF X feeder protection replacement </t>
  </si>
  <si>
    <t xml:space="preserve">MDA Y bus protection upgrade </t>
  </si>
  <si>
    <t>BAN BATS No.1 &amp; 2 line dir OC &amp; BGR line Y dist replacement.</t>
  </si>
  <si>
    <t>DDL 22kV No.1 &amp; 2 Bus &amp; Tx X diff prot replacement</t>
  </si>
  <si>
    <t>FNS Tx Y Diff, 22kV Bus Prot &amp; RTU replacement</t>
  </si>
  <si>
    <t>LV Tx Diff prot replacement</t>
  </si>
  <si>
    <t>LVN Tx Diff replacement</t>
  </si>
  <si>
    <t>SHL 66kV Line prot dupl, Tx Diff &amp; Tx Rem control</t>
  </si>
  <si>
    <t>OYN 22kV Feeder Prot &amp; RTU replacement</t>
  </si>
  <si>
    <t>NHL 22kV Feeder Prot &amp; RTU replacement</t>
  </si>
  <si>
    <t>CDN C50 RTU replacement</t>
  </si>
  <si>
    <t>MRO 66kV Line prot dupl</t>
  </si>
  <si>
    <t>MNA 66kV Line Prot dupl</t>
  </si>
  <si>
    <t>SA Tx Diff prot replacement &amp; dupl</t>
  </si>
  <si>
    <t>ART 66kV Line prot dupl, TX Diff &amp; RTU replacement</t>
  </si>
  <si>
    <t>PLD 66kV Line prot dupl &amp; Cap Prot replacement</t>
  </si>
  <si>
    <t>CRO 22kV No.1 &amp; 3 Bus &amp; Tx Diff Prot replacement</t>
  </si>
  <si>
    <t>GCY 22kV Bus No.1 &amp; 3, Tx Diff Prot &amp; RTU replacement</t>
  </si>
  <si>
    <t>SHN-SHTS 66kV Line, Tx Diff Prot repl</t>
  </si>
  <si>
    <t>KYM Tx Diff, MEF &amp; BUEF &amp; RTU repl</t>
  </si>
  <si>
    <t>ECA C50 RTU repl</t>
  </si>
  <si>
    <t>STL 66kV Line Prot dupl, BUEF &amp; TX Diff</t>
  </si>
  <si>
    <t>AC - ATS 66kV Line Prot repl</t>
  </si>
  <si>
    <t>GL 22kV &amp; 66kV Bus Prot &amp; Tx Diff Prot repl</t>
  </si>
  <si>
    <t>WIN - 66kV Line prot install &amp; RTU repl</t>
  </si>
  <si>
    <t>DDL Tx Y Diff, 22kV HIBP, 22kV CB Fail Prot &amp; C50 RTU repl</t>
  </si>
  <si>
    <t>STN C50 RTU repl</t>
  </si>
  <si>
    <t>COB Tx No.1 Diff Prot &amp; C50 RTU repl</t>
  </si>
  <si>
    <t>MDA Tx Diff, 22kV Bus prot repl &amp; RTU repl</t>
  </si>
  <si>
    <t>BAN Tx Y Diff &amp; 66kV Bus prot repl</t>
  </si>
  <si>
    <t>AC - CPL 66kV Line Prot repl</t>
  </si>
  <si>
    <t>LV 22kV Bus No.1 &amp; 3 Prot repl</t>
  </si>
  <si>
    <t>CPL - AL 66kV Line Prot repl</t>
  </si>
  <si>
    <t>CME Tx Diff repl &amp; RTU repl</t>
  </si>
  <si>
    <t>GB Tx Y Diff, 66kV Bus prot &amp; RTU repl</t>
  </si>
  <si>
    <t>WBE Tx Y Diff, 22kV Bus &amp; 66kV CB fail Prot repl</t>
  </si>
  <si>
    <t>KRT 66kV Bus Prot &amp; C50 RTU Repl</t>
  </si>
  <si>
    <t>HTN C50 RTU Repl</t>
  </si>
  <si>
    <t>BAN C50 RTU Repl</t>
  </si>
  <si>
    <t>SSE Tx Y Diff &amp; 22/66kV Bus prot repl</t>
  </si>
  <si>
    <t>MLN 22kV No.1 &amp; 2 Bus, Tx Y prot repl</t>
  </si>
  <si>
    <t>OYN Tx Diff Prot &amp; C50 RTU repl</t>
  </si>
  <si>
    <t>AL - BLTS 66kV Line Prot repl</t>
  </si>
  <si>
    <t>BGO Tx Y Diff &amp; 66kV Line Y Prot repl</t>
  </si>
  <si>
    <t>CRO Tx Y Diff &amp; 22/66kV CB fail prot repl</t>
  </si>
  <si>
    <t>RVL Tx Diff &amp; RTU repl</t>
  </si>
  <si>
    <t>CHA Tx Diff &amp; RTU Repl</t>
  </si>
  <si>
    <t>WND TX Y Diff, 22kV Bus, Tx CB Fail Prot &amp; RTU Repl</t>
  </si>
  <si>
    <t>FNS Tx Y Diff Prot &amp; BUEF Cub repl</t>
  </si>
  <si>
    <t>SRC 66kV Bus, CB fail prot &amp; C50 RTU repl</t>
  </si>
  <si>
    <t>SHN 22kV Bus, 22kV CB fail prot &amp; C50 RTU repl</t>
  </si>
  <si>
    <t>BAN 22/66kV CB Fail prot repl</t>
  </si>
  <si>
    <t>FDN 66kV CB Fail prot repl. &amp; C50 RTU repl</t>
  </si>
  <si>
    <t>HCP 66kV Line Prot, CB Fail &amp; Tx OC Prot Repl</t>
  </si>
  <si>
    <t>LVN TX Parallel Control repl</t>
  </si>
  <si>
    <t>KRT - PLD 1&amp;2 66kV Line Prot &amp; TX Parallel Control repl</t>
  </si>
  <si>
    <t>SSE TX Parallel Control repl</t>
  </si>
  <si>
    <t>CDN - 66kV Line X Prot Repl &amp; TX Parallel Control repl</t>
  </si>
  <si>
    <t>SU - SSE 66kV Line Y Diff &amp; TX Parallel Control repl</t>
  </si>
  <si>
    <t>SHP 66kV Line Y Dist &amp; TX Parallell Control Repl</t>
  </si>
  <si>
    <t>GCY 66kV Line Y Diff Prot Repl</t>
  </si>
  <si>
    <t>RVL - BBD &amp; HTH 66kV Line Y Prot repl</t>
  </si>
  <si>
    <t>STL - HOTS &amp; ART 66kV Line X Dist &amp; 66kV Bus Prot Repl</t>
  </si>
  <si>
    <t>PLD - KRT 1&amp;2 66kV Line X Dist &amp; TX Parallel Control repl</t>
  </si>
  <si>
    <t>ECA TX Parallel Control repl</t>
  </si>
  <si>
    <t>ART - STL &amp; BGR 66kV Line X Dist &amp; 66kV Bus Prot Repl</t>
  </si>
  <si>
    <t>LV 66kV CB Fail prot repl</t>
  </si>
  <si>
    <t>MBN - DTN 66kV Line, 66kV Bus Prot Repl &amp; RTU</t>
  </si>
  <si>
    <t>MNA 66kV Line X Prot &amp; RTU Repl</t>
  </si>
  <si>
    <t>KYM Feeder Prot Repl</t>
  </si>
  <si>
    <t>MLN TX No.1 &amp; 2 Y Diff &amp; C50 Repl</t>
  </si>
  <si>
    <t>NHL 66kV Bus Prot &amp; RTU Repl</t>
  </si>
  <si>
    <t>SHP 22kV Bus Prot &amp; RTU Repl</t>
  </si>
  <si>
    <t>SSE Feeder Prot, 22kV Bus Prot &amp; RTU Repl</t>
  </si>
  <si>
    <t xml:space="preserve">LVN Feeder Prot, 22kV Bus Prot &amp; RTU Repl </t>
  </si>
  <si>
    <t>MDA Feeder Prot &amp; BUEF Prot Repl</t>
  </si>
  <si>
    <t>MLN Feeder Prot &amp; 22kV Bus Prot Repl</t>
  </si>
  <si>
    <t>SA Feeder Prot, 22kV Bus Prot &amp; C50 Repl</t>
  </si>
  <si>
    <t xml:space="preserve">WBE Feeder Prot, 22kV Bus Prot &amp; RTU Repl </t>
  </si>
  <si>
    <t>WPD Feeder Prot &amp; RTU Repl</t>
  </si>
  <si>
    <t xml:space="preserve">BBD Feeder Prot, 22kV Bus Prot &amp; RTU Repl </t>
  </si>
  <si>
    <t>BLTS Feeder Prot Repl</t>
  </si>
  <si>
    <t>CHA 66kV Bus Prot, BUEF &amp; RTU Repl</t>
  </si>
  <si>
    <t>BMH 66kV Bus Prot &amp; RTU Repl</t>
  </si>
  <si>
    <t>DDL Feeder Prot, MEF &amp; BUEF Repl</t>
  </si>
  <si>
    <t>Inflation Rates and Conversion factor to June 2021</t>
  </si>
  <si>
    <t>Check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</si>
  <si>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</si>
  <si>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</si>
  <si>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</si>
  <si>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</si>
  <si>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</si>
  <si>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</si>
  <si>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</si>
  <si>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</si>
  <si>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</si>
  <si>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</si>
  <si>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</si>
  <si>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</si>
  <si>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</si>
  <si>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Powercor - Protection Replacement</t>
  </si>
  <si>
    <t>Basis of substitue</t>
  </si>
  <si>
    <t xml:space="preserve"> -</t>
  </si>
  <si>
    <t>AER draft decision</t>
  </si>
  <si>
    <t>RRP change</t>
  </si>
  <si>
    <t>AER adjustments</t>
  </si>
  <si>
    <t>AER Draft decision</t>
  </si>
  <si>
    <t>Project List-RRP</t>
  </si>
  <si>
    <t>Project List-AER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</si>
</sst>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"/>
    <numFmt numFmtId="169" formatCode="_(* #,##0_);_(* \(#,##0\);_(* &quot;-&quot;_);_(@_)"/>
  </numFmts>
  <fonts count="3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3" borderId="0"/>
    <xf numFmtId="166" fontId="18" fillId="13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1" fontId="1" fillId="16" borderId="1" applyAlignment="0">
      <alignment horizontal="right"/>
      <protection locked="0"/>
    </xf>
    <xf numFmtId="0" fontId="1" fillId="2" borderId="1" applyNumberFormat="0" applyAlignment="0">
      <alignment horizontal="right"/>
      <protection locked="0"/>
    </xf>
    <xf numFmtId="0" fontId="29" fillId="0" borderId="0"/>
    <xf numFmtId="0" fontId="30" fillId="17" borderId="0" applyNumberFormat="0">
      <alignment vertical="center"/>
    </xf>
    <xf numFmtId="0" fontId="4" fillId="0" borderId="0"/>
    <xf numFmtId="166" fontId="11" fillId="13" borderId="0"/>
  </cellStyleXfs>
  <cellXfs count="133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9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0" borderId="0" xfId="17"/>
    <xf numFmtId="0" fontId="13" fillId="0" borderId="0" xfId="18"/>
    <xf numFmtId="166" fontId="11" fillId="13" borderId="0" xfId="19"/>
    <xf numFmtId="0" fontId="4" fillId="8" borderId="0" xfId="11" applyFill="1"/>
    <xf numFmtId="166" fontId="18" fillId="13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0" fontId="26" fillId="8" borderId="0" xfId="0" applyFont="1" applyFill="1"/>
    <xf numFmtId="0" fontId="0" fillId="0" borderId="0" xfId="0"/>
    <xf numFmtId="166" fontId="11" fillId="13" borderId="0" xfId="19"/>
    <xf numFmtId="0" fontId="4" fillId="8" borderId="0" xfId="11" applyFill="1"/>
    <xf numFmtId="166" fontId="18" fillId="13" borderId="0" xfId="20"/>
    <xf numFmtId="0" fontId="22" fillId="6" borderId="3" xfId="21" applyFont="1" applyFill="1" applyBorder="1" applyAlignment="1">
      <alignment horizontal="center" vertical="center"/>
    </xf>
    <xf numFmtId="0" fontId="0" fillId="8" borderId="0" xfId="0" applyFill="1"/>
    <xf numFmtId="166" fontId="11" fillId="13" borderId="0" xfId="19"/>
    <xf numFmtId="0" fontId="4" fillId="8" borderId="0" xfId="11" applyFill="1"/>
    <xf numFmtId="166" fontId="18" fillId="13" borderId="0" xfId="20"/>
    <xf numFmtId="0" fontId="13" fillId="0" borderId="0" xfId="18" applyAlignment="1">
      <alignment horizontal="left"/>
    </xf>
    <xf numFmtId="0" fontId="0" fillId="0" borderId="0" xfId="0"/>
    <xf numFmtId="0" fontId="0" fillId="8" borderId="0" xfId="0" applyFill="1"/>
    <xf numFmtId="0" fontId="4" fillId="6" borderId="6" xfId="15" applyFont="1"/>
    <xf numFmtId="0" fontId="7" fillId="7" borderId="3" xfId="14">
      <alignment horizontal="centerContinuous" vertical="center" wrapText="1"/>
    </xf>
    <xf numFmtId="166" fontId="11" fillId="13" borderId="0" xfId="19"/>
    <xf numFmtId="0" fontId="4" fillId="8" borderId="0" xfId="11" applyFill="1"/>
    <xf numFmtId="166" fontId="18" fillId="13" borderId="0" xfId="20"/>
    <xf numFmtId="0" fontId="22" fillId="6" borderId="3" xfId="21" applyFont="1" applyFill="1" applyBorder="1" applyAlignment="1">
      <alignment horizontal="center" vertical="center"/>
    </xf>
    <xf numFmtId="166" fontId="18" fillId="13" borderId="0" xfId="20" applyAlignment="1">
      <alignment horizontal="right"/>
    </xf>
    <xf numFmtId="166" fontId="25" fillId="5" borderId="3" xfId="10" applyNumberFormat="1" applyFont="1" applyAlignment="1">
      <alignment horizontal="center"/>
    </xf>
    <xf numFmtId="0" fontId="26" fillId="8" borderId="0" xfId="0" applyFont="1" applyFill="1"/>
    <xf numFmtId="0" fontId="12" fillId="0" borderId="0" xfId="18" applyFont="1"/>
    <xf numFmtId="0" fontId="7" fillId="7" borderId="3" xfId="14" applyAlignment="1">
      <alignment horizontal="left" vertical="center" wrapText="1"/>
    </xf>
    <xf numFmtId="0" fontId="12" fillId="8" borderId="0" xfId="18" applyFont="1" applyFill="1"/>
    <xf numFmtId="0" fontId="1" fillId="2" borderId="1" xfId="2" applyAlignment="1">
      <alignment horizontal="center"/>
      <protection locked="0"/>
    </xf>
    <xf numFmtId="0" fontId="4" fillId="8" borderId="0" xfId="11" applyFill="1" applyAlignment="1">
      <alignment horizontal="center"/>
    </xf>
    <xf numFmtId="167" fontId="4" fillId="4" borderId="3" xfId="8" applyNumberFormat="1"/>
    <xf numFmtId="0" fontId="26" fillId="8" borderId="0" xfId="0" applyFont="1" applyFill="1" applyAlignment="1">
      <alignment horizontal="left"/>
    </xf>
    <xf numFmtId="0" fontId="0" fillId="8" borderId="11" xfId="0" applyFill="1" applyBorder="1" applyAlignment="1">
      <alignment horizontal="center"/>
    </xf>
    <xf numFmtId="0" fontId="0" fillId="8" borderId="11" xfId="0" applyFill="1" applyBorder="1"/>
    <xf numFmtId="0" fontId="5" fillId="1" borderId="3" xfId="12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166" fontId="11" fillId="13" borderId="0" xfId="19" applyFont="1"/>
    <xf numFmtId="0" fontId="28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3" borderId="0" xfId="20" applyFont="1"/>
    <xf numFmtId="0" fontId="4" fillId="8" borderId="0" xfId="11" applyFont="1" applyFill="1"/>
    <xf numFmtId="0" fontId="5" fillId="8" borderId="0" xfId="0" applyFont="1" applyFill="1"/>
    <xf numFmtId="0" fontId="17" fillId="8" borderId="0" xfId="16" applyFill="1"/>
    <xf numFmtId="0" fontId="4" fillId="4" borderId="3" xfId="8" applyAlignment="1">
      <alignment horizontal="right"/>
    </xf>
    <xf numFmtId="43" fontId="4" fillId="8" borderId="0" xfId="11" applyNumberFormat="1" applyFont="1" applyFill="1"/>
    <xf numFmtId="41" fontId="1" fillId="16" borderId="1" xfId="23">
      <alignment horizontal="right"/>
      <protection locked="0"/>
    </xf>
    <xf numFmtId="167" fontId="6" fillId="6" borderId="5" xfId="13" applyNumberFormat="1"/>
    <xf numFmtId="0" fontId="21" fillId="8" borderId="0" xfId="21" applyFill="1"/>
    <xf numFmtId="0" fontId="23" fillId="8" borderId="0" xfId="0" applyFont="1" applyFill="1" applyAlignment="1">
      <alignment horizontal="center"/>
    </xf>
    <xf numFmtId="0" fontId="4" fillId="6" borderId="12" xfId="15" applyFont="1" applyBorder="1" applyAlignment="1">
      <alignment horizontal="center"/>
    </xf>
    <xf numFmtId="0" fontId="7" fillId="7" borderId="9" xfId="14" applyBorder="1" applyAlignment="1">
      <alignment vertical="center" wrapText="1"/>
    </xf>
    <xf numFmtId="0" fontId="7" fillId="7" borderId="3" xfId="14" applyBorder="1">
      <alignment horizontal="centerContinuous" vertical="center" wrapText="1"/>
    </xf>
    <xf numFmtId="0" fontId="5" fillId="8" borderId="14" xfId="0" applyFont="1" applyFill="1" applyBorder="1"/>
    <xf numFmtId="167" fontId="1" fillId="2" borderId="13" xfId="24" applyNumberFormat="1" applyBorder="1" applyAlignment="1">
      <protection locked="0"/>
    </xf>
    <xf numFmtId="167" fontId="1" fillId="2" borderId="1" xfId="24" applyNumberFormat="1" applyAlignment="1">
      <protection locked="0"/>
    </xf>
    <xf numFmtId="0" fontId="5" fillId="8" borderId="16" xfId="0" applyFont="1" applyFill="1" applyBorder="1"/>
    <xf numFmtId="0" fontId="5" fillId="8" borderId="11" xfId="0" applyFont="1" applyFill="1" applyBorder="1"/>
    <xf numFmtId="167" fontId="6" fillId="6" borderId="5" xfId="13" applyNumberFormat="1" applyAlignment="1">
      <alignment horizontal="left"/>
    </xf>
    <xf numFmtId="167" fontId="6" fillId="6" borderId="5" xfId="13" applyNumberFormat="1" applyAlignment="1"/>
    <xf numFmtId="0" fontId="5" fillId="8" borderId="15" xfId="0" applyFont="1" applyFill="1" applyBorder="1" applyAlignment="1"/>
    <xf numFmtId="0" fontId="4" fillId="4" borderId="9" xfId="8" applyBorder="1" applyAlignment="1"/>
    <xf numFmtId="0" fontId="7" fillId="7" borderId="3" xfId="14" applyAlignment="1">
      <alignment horizontal="center" vertical="center" wrapText="1"/>
    </xf>
    <xf numFmtId="0" fontId="4" fillId="6" borderId="9" xfId="15" applyFont="1" applyBorder="1" applyAlignment="1"/>
    <xf numFmtId="0" fontId="1" fillId="2" borderId="1" xfId="24" applyAlignment="1">
      <alignment horizontal="center"/>
      <protection locked="0"/>
    </xf>
    <xf numFmtId="0" fontId="1" fillId="2" borderId="1" xfId="24" applyAlignment="1">
      <alignment horizontal="left"/>
      <protection locked="0"/>
    </xf>
    <xf numFmtId="167" fontId="4" fillId="0" borderId="3" xfId="6" applyNumberFormat="1"/>
    <xf numFmtId="41" fontId="4" fillId="0" borderId="3" xfId="6" applyNumberFormat="1" applyAlignment="1"/>
    <xf numFmtId="0" fontId="0" fillId="0" borderId="0" xfId="0"/>
    <xf numFmtId="167" fontId="1" fillId="5" borderId="3" xfId="10" applyNumberFormat="1"/>
    <xf numFmtId="43" fontId="0" fillId="8" borderId="0" xfId="0" applyNumberFormat="1" applyFill="1"/>
    <xf numFmtId="43" fontId="4" fillId="8" borderId="0" xfId="22" applyFont="1" applyFill="1"/>
    <xf numFmtId="41" fontId="1" fillId="2" borderId="1" xfId="24" applyNumberFormat="1" applyAlignment="1">
      <protection locked="0"/>
    </xf>
    <xf numFmtId="10" fontId="1" fillId="0" borderId="1" xfId="24" applyNumberFormat="1" applyFill="1" applyAlignment="1">
      <alignment horizontal="center"/>
      <protection locked="0"/>
    </xf>
    <xf numFmtId="41" fontId="4" fillId="1" borderId="3" xfId="6" applyNumberFormat="1" applyFill="1" applyAlignment="1"/>
    <xf numFmtId="43" fontId="4" fillId="8" borderId="0" xfId="11" applyNumberFormat="1" applyFill="1"/>
    <xf numFmtId="0" fontId="31" fillId="8" borderId="3" xfId="11" applyFont="1" applyFill="1" applyBorder="1" applyAlignment="1">
      <alignment horizontal="center" wrapText="1"/>
    </xf>
    <xf numFmtId="9" fontId="31" fillId="8" borderId="3" xfId="11" applyNumberFormat="1" applyFont="1" applyFill="1" applyBorder="1"/>
    <xf numFmtId="169" fontId="1" fillId="2" borderId="1" xfId="24" applyNumberFormat="1" applyAlignment="1">
      <protection locked="0"/>
    </xf>
    <xf numFmtId="167" fontId="4" fillId="18" borderId="3" xfId="6" applyNumberFormat="1" applyFill="1"/>
    <xf numFmtId="167" fontId="4" fillId="19" borderId="3" xfId="6" applyNumberFormat="1" applyFill="1"/>
    <xf numFmtId="3" fontId="4" fillId="13" borderId="3" xfId="11" applyNumberFormat="1" applyFill="1" applyBorder="1" applyAlignment="1">
      <alignment wrapText="1"/>
    </xf>
    <xf numFmtId="41" fontId="1" fillId="18" borderId="1" xfId="24" applyNumberFormat="1" applyFill="1" applyAlignment="1">
      <protection locked="0"/>
    </xf>
    <xf numFmtId="0" fontId="23" fillId="8" borderId="0" xfId="0" applyFont="1" applyFill="1" applyAlignment="1"/>
    <xf numFmtId="0" fontId="23" fillId="8" borderId="3" xfId="0" applyFont="1" applyFill="1" applyBorder="1"/>
    <xf numFmtId="0" fontId="23" fillId="8" borderId="3" xfId="0" applyFont="1" applyFill="1" applyBorder="1" applyAlignment="1"/>
    <xf numFmtId="0" fontId="19" fillId="0" borderId="3" xfId="0" applyFont="1" applyFill="1" applyBorder="1" applyAlignment="1">
      <alignment horizontal="left"/>
    </xf>
    <xf numFmtId="0" fontId="23" fillId="8" borderId="3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23" fillId="8" borderId="3" xfId="2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7" fillId="7" borderId="3" xfId="14" applyBorder="1" applyAlignment="1">
      <alignment horizontal="center" vertical="center" wrapText="1"/>
    </xf>
    <xf numFmtId="0" fontId="5" fillId="8" borderId="10" xfId="0" applyFont="1" applyFill="1" applyBorder="1" applyAlignment="1">
      <alignment horizontal="left" vertical="top" wrapText="1"/>
    </xf>
    <xf numFmtId="0" fontId="5" fillId="8" borderId="16" xfId="0" applyFont="1" applyFill="1" applyBorder="1" applyAlignment="1">
      <alignment horizontal="left" vertical="top" wrapText="1"/>
    </xf>
    <xf numFmtId="0" fontId="5" fillId="8" borderId="16" xfId="0" applyFont="1" applyFill="1" applyBorder="1" applyAlignment="1">
      <alignment horizontal="left" vertical="top"/>
    </xf>
    <xf numFmtId="0" fontId="5" fillId="8" borderId="11" xfId="0" applyFont="1" applyFill="1" applyBorder="1" applyAlignment="1">
      <alignment horizontal="left" vertical="top"/>
    </xf>
    <xf numFmtId="0" fontId="7" fillId="7" borderId="10" xfId="14" applyBorder="1" applyAlignment="1">
      <alignment horizontal="center" vertical="center" wrapText="1"/>
    </xf>
    <xf numFmtId="0" fontId="7" fillId="7" borderId="11" xfId="14" applyBorder="1" applyAlignment="1">
      <alignment horizontal="center" vertical="center" wrapText="1"/>
    </xf>
    <xf numFmtId="166" fontId="4" fillId="18" borderId="0" xfId="28" applyFont="1" applyFill="1"/>
    <xf numFmtId="166" fontId="4" fillId="19" borderId="0" xfId="28" applyFont="1" applyFill="1"/>
    <xf numFmtId="168" fontId="1" fillId="18" borderId="1" xfId="24" applyNumberFormat="1" applyFill="1" applyAlignment="1">
      <alignment horizontal="center"/>
      <protection locked="0"/>
    </xf>
  </cellXfs>
  <cellStyles count="29">
    <cellStyle name="Base_Input" xfId="15" xr:uid="{00000000-0005-0000-0000-000000000000}"/>
    <cellStyle name="Check_Cell" xfId="10" xr:uid="{00000000-0005-0000-0000-000001000000}"/>
    <cellStyle name="Comma" xfId="22" builtinId="3"/>
    <cellStyle name="Comma [0] 2" xfId="3" xr:uid="{00000000-0005-0000-0000-000003000000}"/>
    <cellStyle name="Empty_Cell" xfId="12" xr:uid="{00000000-0005-0000-0000-000004000000}"/>
    <cellStyle name="Explanatory Text" xfId="1" builtinId="53" customBuiltin="1"/>
    <cellStyle name="Flag" xfId="4" xr:uid="{00000000-0005-0000-0000-000006000000}"/>
    <cellStyle name="Header1" xfId="19" xr:uid="{00000000-0005-0000-0000-000007000000}"/>
    <cellStyle name="Header1 2" xfId="28" xr:uid="{F677178B-EBDA-4115-8796-4B725759BDC8}"/>
    <cellStyle name="Header1A" xfId="20" xr:uid="{00000000-0005-0000-0000-000008000000}"/>
    <cellStyle name="Header2" xfId="17" xr:uid="{00000000-0005-0000-0000-000009000000}"/>
    <cellStyle name="Header3" xfId="5" xr:uid="{00000000-0005-0000-0000-00000A000000}"/>
    <cellStyle name="Header4" xfId="18" xr:uid="{00000000-0005-0000-0000-00000B000000}"/>
    <cellStyle name="Hyperlink" xfId="21" builtinId="8"/>
    <cellStyle name="Insheet" xfId="6" xr:uid="{00000000-0005-0000-0000-00000D000000}"/>
    <cellStyle name="K_BannerGrp1" xfId="26" xr:uid="{00000000-0005-0000-0000-00000E000000}"/>
    <cellStyle name="Line_SubTotal" xfId="7" xr:uid="{00000000-0005-0000-0000-00000F000000}"/>
    <cellStyle name="Line_Summary" xfId="8" xr:uid="{00000000-0005-0000-0000-000010000000}"/>
    <cellStyle name="Line_Total" xfId="9" xr:uid="{00000000-0005-0000-0000-000011000000}"/>
    <cellStyle name="Normal" xfId="0" builtinId="0" customBuiltin="1"/>
    <cellStyle name="Normal 10" xfId="11" xr:uid="{00000000-0005-0000-0000-000013000000}"/>
    <cellStyle name="Normal 119" xfId="25" xr:uid="{00000000-0005-0000-0000-000014000000}"/>
    <cellStyle name="Normal 15 2" xfId="27" xr:uid="{00000000-0005-0000-0000-000015000000}"/>
    <cellStyle name="Offsheet" xfId="13" xr:uid="{00000000-0005-0000-0000-000016000000}"/>
    <cellStyle name="Table_Heading" xfId="14" xr:uid="{00000000-0005-0000-0000-000017000000}"/>
    <cellStyle name="Unit" xfId="16" xr:uid="{00000000-0005-0000-0000-000018000000}"/>
    <cellStyle name="User_Input" xfId="2" xr:uid="{00000000-0005-0000-0000-000019000000}"/>
    <cellStyle name="User_Input_Actual" xfId="24" xr:uid="{00000000-0005-0000-0000-00001A000000}"/>
    <cellStyle name="User_Input_Forecast" xfId="23" xr:uid="{00000000-0005-0000-0000-00001B000000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0" zoomScaleNormal="80" workbookViewId="0">
      <selection activeCell="I43" sqref="I43"/>
    </sheetView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41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34</v>
      </c>
      <c r="C10" s="3"/>
      <c r="D10" s="47" t="s">
        <v>34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8</v>
      </c>
      <c r="C18" s="3"/>
      <c r="D18" s="6">
        <v>100</v>
      </c>
      <c r="E18" s="3"/>
      <c r="F18" s="7" t="s">
        <v>9</v>
      </c>
      <c r="G18" s="1"/>
      <c r="H18" s="1"/>
      <c r="I18" s="1"/>
      <c r="J18" s="1"/>
      <c r="K18" s="1"/>
      <c r="L18" s="1"/>
      <c r="M18" s="1"/>
      <c r="N18" s="1"/>
    </row>
    <row r="19" spans="1:14" s="41" customFormat="1" ht="14.25" x14ac:dyDescent="0.2">
      <c r="A19" s="42"/>
      <c r="B19" s="3"/>
      <c r="C19" s="3"/>
      <c r="D19" s="46"/>
      <c r="E19" s="3"/>
      <c r="F19" s="7"/>
      <c r="G19" s="42"/>
      <c r="H19" s="42"/>
      <c r="I19" s="42"/>
      <c r="J19" s="42"/>
      <c r="K19" s="42"/>
      <c r="L19" s="42"/>
      <c r="M19" s="42"/>
      <c r="N19" s="42"/>
    </row>
    <row r="20" spans="1:14" s="41" customFormat="1" ht="14.25" x14ac:dyDescent="0.2">
      <c r="A20" s="42"/>
      <c r="B20" s="3" t="s">
        <v>135</v>
      </c>
      <c r="C20" s="3"/>
      <c r="D20" s="73">
        <v>100</v>
      </c>
      <c r="E20" s="3"/>
      <c r="F20" s="7" t="s">
        <v>136</v>
      </c>
      <c r="G20" s="42"/>
      <c r="H20" s="42"/>
      <c r="I20" s="42"/>
      <c r="J20" s="42"/>
      <c r="K20" s="42"/>
      <c r="L20" s="42"/>
      <c r="M20" s="42"/>
      <c r="N20" s="42"/>
    </row>
    <row r="21" spans="1:14" x14ac:dyDescent="0.2">
      <c r="A21" s="1"/>
      <c r="B21" s="3"/>
      <c r="C21" s="3"/>
      <c r="D21" s="46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10</v>
      </c>
      <c r="C22" s="3"/>
      <c r="D22" s="8">
        <v>100</v>
      </c>
      <c r="E22" s="3"/>
      <c r="F22" s="7" t="s">
        <v>11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12</v>
      </c>
      <c r="C24" s="3"/>
      <c r="D24" s="9"/>
      <c r="E24" s="3"/>
      <c r="F24" s="7" t="s">
        <v>13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14</v>
      </c>
      <c r="C26" s="3"/>
      <c r="D26" s="11">
        <v>100</v>
      </c>
      <c r="E26" s="3"/>
      <c r="F26" s="7" t="s">
        <v>15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16</v>
      </c>
      <c r="C28" s="3"/>
      <c r="D28" s="12">
        <v>100</v>
      </c>
      <c r="E28" s="3"/>
      <c r="F28" s="7" t="s">
        <v>17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18</v>
      </c>
      <c r="C30" s="3"/>
      <c r="D30" s="13">
        <v>100</v>
      </c>
      <c r="E30" s="3"/>
      <c r="F30" s="7" t="s">
        <v>19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20</v>
      </c>
      <c r="C32" s="3"/>
      <c r="D32" s="14">
        <v>100</v>
      </c>
      <c r="E32" s="3"/>
      <c r="F32" s="7" t="s">
        <v>21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22</v>
      </c>
      <c r="C34" s="3"/>
      <c r="D34" s="15" t="s">
        <v>23</v>
      </c>
      <c r="E34" s="3"/>
      <c r="F34" s="7" t="s">
        <v>24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25</v>
      </c>
      <c r="C36" s="3"/>
      <c r="D36" s="16">
        <v>100</v>
      </c>
      <c r="E36" s="3"/>
      <c r="F36" s="7" t="s">
        <v>26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27</v>
      </c>
      <c r="C38" s="3"/>
      <c r="D38" s="17" t="s">
        <v>28</v>
      </c>
      <c r="E38" s="3"/>
      <c r="F38" s="7" t="s">
        <v>29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30</v>
      </c>
      <c r="C40" s="3"/>
      <c r="D40" s="18">
        <v>1</v>
      </c>
      <c r="E40" s="3"/>
      <c r="F40" s="7" t="s">
        <v>31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32</v>
      </c>
      <c r="C42" s="3"/>
      <c r="D42" s="19">
        <v>100</v>
      </c>
      <c r="E42" s="3"/>
      <c r="F42" s="7" t="s">
        <v>33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106">
        <v>100</v>
      </c>
      <c r="E44" s="42"/>
      <c r="F44" s="7" t="s">
        <v>303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95"/>
      <c r="E45" s="42"/>
      <c r="F45" s="42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107">
        <v>100</v>
      </c>
      <c r="E46" s="42"/>
      <c r="F46" s="7" t="s">
        <v>304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42"/>
      <c r="E47" s="42"/>
      <c r="F47" s="42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108">
        <v>100</v>
      </c>
      <c r="E48" s="42"/>
      <c r="F48" s="7" t="s">
        <v>305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8"/>
  <sheetViews>
    <sheetView zoomScale="80" zoomScaleNormal="80" workbookViewId="0">
      <selection activeCell="D17" sqref="D17"/>
    </sheetView>
  </sheetViews>
  <sheetFormatPr defaultColWidth="0" defaultRowHeight="12.75" zeroHeight="1" x14ac:dyDescent="0.2"/>
  <cols>
    <col min="1" max="1" width="9" customWidth="1"/>
    <col min="2" max="3" width="9.625" customWidth="1"/>
    <col min="4" max="4" width="7.125" customWidth="1"/>
    <col min="5" max="6" width="11.625" customWidth="1"/>
    <col min="7" max="7" width="7.125" customWidth="1"/>
    <col min="8" max="8" width="9.625" customWidth="1"/>
    <col min="9" max="9" width="12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45" t="s">
        <v>300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118" t="s">
        <v>35</v>
      </c>
      <c r="C5" s="118"/>
      <c r="D5" s="1"/>
      <c r="E5" s="115" t="s">
        <v>36</v>
      </c>
      <c r="F5" s="115"/>
      <c r="G5" s="1"/>
      <c r="H5" s="117" t="s">
        <v>37</v>
      </c>
      <c r="I5" s="117"/>
      <c r="J5" s="1"/>
      <c r="K5" s="1"/>
      <c r="L5" s="1"/>
      <c r="M5" s="1"/>
      <c r="N5" s="1"/>
    </row>
    <row r="6" spans="1:14" x14ac:dyDescent="0.2">
      <c r="A6" s="1"/>
      <c r="B6" s="116" t="s">
        <v>40</v>
      </c>
      <c r="C6" s="116"/>
      <c r="D6" s="28"/>
      <c r="E6" s="116" t="s">
        <v>307</v>
      </c>
      <c r="F6" s="116"/>
      <c r="G6" s="28"/>
      <c r="H6" s="116" t="s">
        <v>44</v>
      </c>
      <c r="I6" s="116"/>
      <c r="J6" s="30"/>
      <c r="K6" s="1"/>
      <c r="L6" s="1"/>
      <c r="M6" s="1"/>
      <c r="N6" s="1"/>
    </row>
    <row r="7" spans="1:14" x14ac:dyDescent="0.2">
      <c r="A7" s="1"/>
      <c r="B7" s="116" t="s">
        <v>41</v>
      </c>
      <c r="C7" s="116"/>
      <c r="D7" s="28"/>
      <c r="E7" s="116"/>
      <c r="F7" s="116"/>
      <c r="G7" s="28"/>
      <c r="H7" s="116" t="s">
        <v>134</v>
      </c>
      <c r="I7" s="116"/>
      <c r="J7" s="51"/>
      <c r="K7" s="1"/>
      <c r="L7" s="1"/>
      <c r="M7" s="1"/>
      <c r="N7" s="1"/>
    </row>
    <row r="8" spans="1:14" x14ac:dyDescent="0.2">
      <c r="A8" s="1"/>
      <c r="B8" s="114"/>
      <c r="C8" s="114"/>
      <c r="D8" s="28"/>
      <c r="E8" s="114"/>
      <c r="F8" s="114"/>
      <c r="G8" s="28"/>
      <c r="H8" s="116" t="s">
        <v>154</v>
      </c>
      <c r="I8" s="116"/>
      <c r="J8" s="1"/>
      <c r="K8" s="1"/>
      <c r="L8" s="1"/>
      <c r="M8" s="1"/>
      <c r="N8" s="1"/>
    </row>
    <row r="9" spans="1:14" x14ac:dyDescent="0.2">
      <c r="A9" s="1"/>
      <c r="B9" s="119"/>
      <c r="C9" s="119"/>
      <c r="D9" s="28"/>
      <c r="E9" s="28"/>
      <c r="F9" s="28"/>
      <c r="G9" s="28"/>
      <c r="H9" s="42"/>
      <c r="I9" s="42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x14ac:dyDescent="0.25">
      <c r="A11" s="1"/>
      <c r="B11" s="121" t="s">
        <v>38</v>
      </c>
      <c r="C11" s="121"/>
      <c r="D11" s="1"/>
      <c r="E11" s="122" t="s">
        <v>39</v>
      </c>
      <c r="F11" s="122"/>
      <c r="G11" s="1"/>
      <c r="H11" s="113" t="s">
        <v>306</v>
      </c>
      <c r="I11" s="113"/>
      <c r="J11" s="1"/>
      <c r="K11" s="1"/>
      <c r="L11" s="1"/>
      <c r="M11" s="1"/>
      <c r="N11" s="1"/>
    </row>
    <row r="12" spans="1:14" x14ac:dyDescent="0.2">
      <c r="A12" s="1"/>
      <c r="B12" s="116" t="s">
        <v>156</v>
      </c>
      <c r="C12" s="116"/>
      <c r="D12" s="58" t="str">
        <f>'Forecast Expenditure'!R2</f>
        <v>OK</v>
      </c>
      <c r="E12" s="116" t="s">
        <v>188</v>
      </c>
      <c r="F12" s="116"/>
      <c r="G12" s="58" t="str">
        <f>'Direct Capex'!L2</f>
        <v>OK</v>
      </c>
      <c r="H12" s="111" t="s">
        <v>308</v>
      </c>
      <c r="I12" s="112"/>
      <c r="J12" s="110"/>
      <c r="K12" s="1"/>
      <c r="L12" s="1"/>
      <c r="M12" s="1"/>
      <c r="N12" s="1"/>
    </row>
    <row r="13" spans="1:14" x14ac:dyDescent="0.2">
      <c r="A13" s="1"/>
      <c r="B13" s="114"/>
      <c r="C13" s="114"/>
      <c r="E13" s="116"/>
      <c r="F13" s="116"/>
      <c r="G13" s="58"/>
      <c r="H13" s="28"/>
      <c r="I13" s="28"/>
      <c r="J13" s="28"/>
      <c r="K13" s="1"/>
      <c r="L13" s="1"/>
      <c r="M13" s="1"/>
      <c r="N13" s="1"/>
    </row>
    <row r="14" spans="1:14" x14ac:dyDescent="0.2">
      <c r="A14" s="1"/>
      <c r="B14" s="114"/>
      <c r="C14" s="114"/>
      <c r="E14" s="116"/>
      <c r="F14" s="116"/>
      <c r="H14" s="29"/>
      <c r="I14" s="28"/>
      <c r="J14" s="28"/>
      <c r="K14" s="1"/>
      <c r="L14" s="1"/>
      <c r="M14" s="1"/>
      <c r="N14" s="1"/>
    </row>
    <row r="15" spans="1:14" x14ac:dyDescent="0.2">
      <c r="A15" s="1"/>
      <c r="B15" s="120"/>
      <c r="C15" s="120"/>
      <c r="D15" s="76"/>
      <c r="E15" s="42"/>
      <c r="F15" s="42"/>
      <c r="G15" s="58"/>
      <c r="H15" s="28"/>
      <c r="I15" s="28"/>
      <c r="J15" s="28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42"/>
      <c r="F16" s="42"/>
      <c r="G16" s="58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2"/>
  </sheetData>
  <mergeCells count="23">
    <mergeCell ref="B15:C15"/>
    <mergeCell ref="E13:F13"/>
    <mergeCell ref="E14:F14"/>
    <mergeCell ref="B11:C11"/>
    <mergeCell ref="E11:F11"/>
    <mergeCell ref="B12:C12"/>
    <mergeCell ref="B14:C14"/>
    <mergeCell ref="E12:F12"/>
    <mergeCell ref="H11:I11"/>
    <mergeCell ref="B13:C13"/>
    <mergeCell ref="E5:F5"/>
    <mergeCell ref="E6:F6"/>
    <mergeCell ref="E7:F7"/>
    <mergeCell ref="E8:F8"/>
    <mergeCell ref="H5:I5"/>
    <mergeCell ref="H6:I6"/>
    <mergeCell ref="H7:I7"/>
    <mergeCell ref="H8:I8"/>
    <mergeCell ref="B5:C5"/>
    <mergeCell ref="B6:C6"/>
    <mergeCell ref="B7:C7"/>
    <mergeCell ref="B9:C9"/>
    <mergeCell ref="B8:C8"/>
  </mergeCells>
  <conditionalFormatting sqref="D12">
    <cfRule type="expression" dxfId="8" priority="14">
      <formula>D12="Check!"</formula>
    </cfRule>
  </conditionalFormatting>
  <conditionalFormatting sqref="J6">
    <cfRule type="expression" dxfId="7" priority="12">
      <formula>J6="Check!"</formula>
    </cfRule>
  </conditionalFormatting>
  <conditionalFormatting sqref="J7">
    <cfRule type="expression" dxfId="6" priority="11">
      <formula>J7="Check!"</formula>
    </cfRule>
  </conditionalFormatting>
  <conditionalFormatting sqref="G15">
    <cfRule type="expression" dxfId="5" priority="5">
      <formula>G15="Check!"</formula>
    </cfRule>
  </conditionalFormatting>
  <conditionalFormatting sqref="G16">
    <cfRule type="expression" dxfId="4" priority="4">
      <formula>G16="Check!"</formula>
    </cfRule>
  </conditionalFormatting>
  <conditionalFormatting sqref="G12">
    <cfRule type="expression" dxfId="3" priority="2">
      <formula>G12="Check!"</formula>
    </cfRule>
  </conditionalFormatting>
  <conditionalFormatting sqref="G13">
    <cfRule type="expression" dxfId="2" priority="1">
      <formula>G13="Check!"</formula>
    </cfRule>
  </conditionalFormatting>
  <hyperlinks>
    <hyperlink ref="B6:C6" location="Legend!A1" display="Legend" xr:uid="{00000000-0004-0000-0100-000000000000}"/>
    <hyperlink ref="E6:F6" location="'Project List'!A1" display="Project List" xr:uid="{00000000-0004-0000-0100-000001000000}"/>
    <hyperlink ref="H6:I6" location="Inflation!A1" display="Inflation" xr:uid="{00000000-0004-0000-0100-000002000000}"/>
    <hyperlink ref="B12:C12" location="'Forecast Expenditure'!A1" display="Expenditure Forecast" xr:uid="{00000000-0004-0000-0100-000003000000}"/>
    <hyperlink ref="H7:I7" location="'Historical Expenditure'!A1" display="Historical Expenditure" xr:uid="{00000000-0004-0000-0100-000004000000}"/>
    <hyperlink ref="H8:I8" location="'Historical Volumes'!A1" display="Historical Volumes" xr:uid="{00000000-0004-0000-0100-000005000000}"/>
    <hyperlink ref="E12:F12" location="'Direct Capex'!A1" display="Direct Capex" xr:uid="{00000000-0004-0000-0100-000006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8" tint="0.79998168889431442"/>
  </sheetPr>
  <dimension ref="A1:S47"/>
  <sheetViews>
    <sheetView tabSelected="1" zoomScale="115" zoomScaleNormal="115" workbookViewId="0"/>
  </sheetViews>
  <sheetFormatPr defaultColWidth="0" defaultRowHeight="12.75" zeroHeight="1" x14ac:dyDescent="0.2"/>
  <cols>
    <col min="1" max="1" width="3.625" style="31" customWidth="1"/>
    <col min="2" max="2" width="24.375" style="31" customWidth="1"/>
    <col min="3" max="13" width="9" style="31" customWidth="1"/>
    <col min="14" max="14" width="3.625" style="31" customWidth="1"/>
    <col min="15" max="19" width="0" style="31" hidden="1" customWidth="1"/>
    <col min="20" max="16384" width="9" style="31" hidden="1"/>
  </cols>
  <sheetData>
    <row r="1" spans="1:19" ht="18" x14ac:dyDescent="0.25">
      <c r="A1" s="45" t="s">
        <v>300</v>
      </c>
      <c r="B1" s="32"/>
      <c r="C1" s="32"/>
      <c r="D1" s="32"/>
      <c r="E1" s="32"/>
      <c r="F1" s="32"/>
      <c r="G1" s="32"/>
      <c r="H1" s="45"/>
      <c r="I1" s="130" t="s">
        <v>303</v>
      </c>
      <c r="J1" s="130"/>
      <c r="K1" s="32"/>
      <c r="L1" s="32"/>
      <c r="M1" s="35" t="s">
        <v>41</v>
      </c>
      <c r="N1" s="37"/>
    </row>
    <row r="2" spans="1:19" ht="15.75" x14ac:dyDescent="0.25">
      <c r="A2" s="34" t="str">
        <f ca="1">RIGHT(CELL("filename", $A$1), LEN(CELL("filename", $A$1)) - SEARCH("]", CELL("filename", $A$1)))</f>
        <v>Inflation</v>
      </c>
      <c r="B2" s="34"/>
      <c r="C2" s="34"/>
      <c r="D2" s="34"/>
      <c r="E2" s="34"/>
      <c r="F2" s="34"/>
      <c r="G2" s="47"/>
      <c r="H2" s="47"/>
      <c r="I2" s="131" t="s">
        <v>304</v>
      </c>
      <c r="J2" s="131"/>
      <c r="K2" s="34"/>
      <c r="L2" s="34"/>
      <c r="M2" s="34"/>
      <c r="N2" s="39"/>
    </row>
    <row r="3" spans="1:19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8"/>
    </row>
    <row r="4" spans="1:19" x14ac:dyDescent="0.2">
      <c r="A4" s="33"/>
      <c r="B4" s="40" t="s">
        <v>43</v>
      </c>
      <c r="C4" s="55">
        <v>2021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9" x14ac:dyDescent="0.2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9" x14ac:dyDescent="0.2">
      <c r="A6" s="33"/>
      <c r="B6" s="54" t="s">
        <v>285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9" ht="19.5" customHeight="1" x14ac:dyDescent="0.2">
      <c r="A7" s="33"/>
      <c r="B7" s="53" t="s">
        <v>287</v>
      </c>
      <c r="C7" s="44" t="s">
        <v>288</v>
      </c>
      <c r="D7" s="44" t="s">
        <v>289</v>
      </c>
      <c r="E7" s="44" t="s">
        <v>290</v>
      </c>
      <c r="F7" s="44" t="s">
        <v>291</v>
      </c>
      <c r="G7" s="44" t="s">
        <v>292</v>
      </c>
      <c r="H7" s="44" t="s">
        <v>293</v>
      </c>
      <c r="I7" s="44" t="s">
        <v>294</v>
      </c>
      <c r="J7" s="44" t="s">
        <v>295</v>
      </c>
      <c r="K7" s="44" t="s">
        <v>296</v>
      </c>
      <c r="L7" s="44" t="s">
        <v>297</v>
      </c>
      <c r="M7" s="44" t="s">
        <v>298</v>
      </c>
      <c r="N7" s="38"/>
    </row>
    <row r="8" spans="1:19" x14ac:dyDescent="0.2">
      <c r="A8" s="33"/>
      <c r="B8" s="53" t="s">
        <v>299</v>
      </c>
      <c r="C8" s="44">
        <v>2011</v>
      </c>
      <c r="D8" s="44">
        <f>C8+1</f>
        <v>2012</v>
      </c>
      <c r="E8" s="44">
        <f t="shared" ref="E8:M8" si="0">D8+1</f>
        <v>2013</v>
      </c>
      <c r="F8" s="44">
        <f t="shared" si="0"/>
        <v>2014</v>
      </c>
      <c r="G8" s="44">
        <f t="shared" si="0"/>
        <v>2015</v>
      </c>
      <c r="H8" s="44">
        <f t="shared" si="0"/>
        <v>2016</v>
      </c>
      <c r="I8" s="44">
        <f t="shared" si="0"/>
        <v>2017</v>
      </c>
      <c r="J8" s="44">
        <f t="shared" si="0"/>
        <v>2018</v>
      </c>
      <c r="K8" s="44">
        <f t="shared" si="0"/>
        <v>2019</v>
      </c>
      <c r="L8" s="44">
        <f>K8+1</f>
        <v>2020</v>
      </c>
      <c r="M8" s="44">
        <f t="shared" si="0"/>
        <v>2021</v>
      </c>
      <c r="N8" s="36"/>
    </row>
    <row r="9" spans="1:19" x14ac:dyDescent="0.2">
      <c r="A9" s="33"/>
      <c r="B9" s="43" t="s">
        <v>44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36"/>
    </row>
    <row r="10" spans="1:19" x14ac:dyDescent="0.2">
      <c r="A10" s="33"/>
      <c r="B10" s="43" t="str">
        <f>"Converstion Factor to" &amp; " " &amp;C4</f>
        <v>Converstion Factor to 2021</v>
      </c>
      <c r="C10" s="132">
        <v>1.2110027534934977</v>
      </c>
      <c r="D10" s="132">
        <v>1.1698259597570968</v>
      </c>
      <c r="E10" s="132">
        <v>1.1468431314711027</v>
      </c>
      <c r="F10" s="132">
        <v>1.122582988305368</v>
      </c>
      <c r="G10" s="132">
        <v>1.0972615675165249</v>
      </c>
      <c r="H10" s="132">
        <v>1.0809302325581396</v>
      </c>
      <c r="I10" s="132">
        <v>1.0699815837937385</v>
      </c>
      <c r="J10" s="132">
        <v>1.0496838301716351</v>
      </c>
      <c r="K10" s="132">
        <v>1.0389462882960341</v>
      </c>
      <c r="L10" s="132">
        <v>1.0202250019521406</v>
      </c>
      <c r="M10" s="132">
        <v>1</v>
      </c>
      <c r="N10" s="36"/>
    </row>
    <row r="11" spans="1:19" x14ac:dyDescent="0.2">
      <c r="A11" s="33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36"/>
    </row>
    <row r="12" spans="1:19" s="66" customFormat="1" ht="15.75" x14ac:dyDescent="0.25">
      <c r="A12" s="47"/>
      <c r="B12" s="47" t="s">
        <v>155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69"/>
      <c r="P12" s="69"/>
      <c r="Q12" s="69"/>
      <c r="R12" s="69"/>
      <c r="S12" s="69"/>
    </row>
    <row r="13" spans="1:19" hidden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6"/>
    </row>
    <row r="14" spans="1:19" hidden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6"/>
    </row>
    <row r="15" spans="1:19" hidden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6"/>
    </row>
    <row r="16" spans="1:19" hidden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6"/>
    </row>
    <row r="17" spans="1:14" hidden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6"/>
    </row>
    <row r="18" spans="1:14" hidden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6"/>
    </row>
    <row r="19" spans="1:14" hidden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6"/>
    </row>
    <row r="20" spans="1:14" hidden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6"/>
    </row>
    <row r="21" spans="1:14" hidden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6"/>
    </row>
    <row r="22" spans="1:14" hidden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6"/>
    </row>
    <row r="23" spans="1:14" hidden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6"/>
    </row>
    <row r="24" spans="1:14" hidden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6"/>
    </row>
    <row r="25" spans="1:14" hidden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6"/>
    </row>
    <row r="26" spans="1:14" hidden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6"/>
    </row>
    <row r="27" spans="1:14" hidden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6"/>
    </row>
    <row r="28" spans="1:14" hidden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6"/>
    </row>
    <row r="29" spans="1:14" hidden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6"/>
    </row>
    <row r="30" spans="1:14" hidden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6"/>
    </row>
    <row r="31" spans="1:14" hidden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6"/>
    </row>
    <row r="32" spans="1:14" hidden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6"/>
    </row>
    <row r="33" spans="1:14" hidden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6"/>
    </row>
    <row r="34" spans="1:14" hidden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6"/>
    </row>
    <row r="35" spans="1:14" hidden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6"/>
    </row>
    <row r="36" spans="1:14" hidden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6"/>
    </row>
    <row r="37" spans="1:14" hidden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6"/>
    </row>
    <row r="38" spans="1:14" hidden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6"/>
    </row>
    <row r="39" spans="1:14" hidden="1" x14ac:dyDescent="0.2"/>
    <row r="40" spans="1:14" hidden="1" x14ac:dyDescent="0.2"/>
    <row r="41" spans="1:14" hidden="1" x14ac:dyDescent="0.2"/>
    <row r="42" spans="1:14" hidden="1" x14ac:dyDescent="0.2"/>
    <row r="43" spans="1:14" hidden="1" x14ac:dyDescent="0.2"/>
    <row r="44" spans="1:14" hidden="1" x14ac:dyDescent="0.2"/>
    <row r="45" spans="1:14" hidden="1" x14ac:dyDescent="0.2"/>
    <row r="46" spans="1:14" hidden="1" x14ac:dyDescent="0.2"/>
    <row r="47" spans="1:14" hidden="1" x14ac:dyDescent="0.2"/>
  </sheetData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50"/>
  <sheetViews>
    <sheetView zoomScale="80" zoomScaleNormal="80" workbookViewId="0"/>
  </sheetViews>
  <sheetFormatPr defaultColWidth="0" defaultRowHeight="12.75" zeroHeight="1" x14ac:dyDescent="0.2"/>
  <cols>
    <col min="1" max="1" width="3.625" style="95" customWidth="1"/>
    <col min="2" max="2" width="9.625" style="95" customWidth="1"/>
    <col min="3" max="3" width="61" style="95" bestFit="1" customWidth="1"/>
    <col min="4" max="4" width="12.875" style="95" customWidth="1"/>
    <col min="5" max="8" width="9.625" style="95" customWidth="1"/>
    <col min="9" max="11" width="10.625" style="95" customWidth="1"/>
    <col min="12" max="12" width="3.625" style="95" customWidth="1"/>
    <col min="13" max="16384" width="9" style="95" hidden="1"/>
  </cols>
  <sheetData>
    <row r="1" spans="1:15" ht="18" x14ac:dyDescent="0.25">
      <c r="A1" s="45" t="s">
        <v>300</v>
      </c>
      <c r="B1" s="45"/>
      <c r="C1" s="45"/>
      <c r="D1" s="45"/>
      <c r="E1" s="45"/>
      <c r="F1" s="45"/>
      <c r="G1" s="45"/>
      <c r="H1" s="45"/>
      <c r="I1" s="45"/>
      <c r="J1" s="45"/>
      <c r="K1" s="48" t="s">
        <v>41</v>
      </c>
      <c r="L1" s="45"/>
      <c r="M1" s="45"/>
      <c r="N1" s="45"/>
      <c r="O1" s="45"/>
    </row>
    <row r="2" spans="1:15" ht="15.75" x14ac:dyDescent="0.25">
      <c r="A2" s="47" t="str">
        <f ca="1">RIGHT(CELL("filename", $A$1), LEN(CELL("filename", $A$1)) - SEARCH("]", CELL("filename", $A$1)))</f>
        <v>Project List - AER DD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25.5" x14ac:dyDescent="0.2">
      <c r="A4" s="46"/>
      <c r="B4" s="52" t="s">
        <v>137</v>
      </c>
      <c r="C4" s="46"/>
      <c r="D4" s="103" t="s">
        <v>301</v>
      </c>
      <c r="E4" s="104">
        <v>0.60167399883737493</v>
      </c>
      <c r="F4" s="46"/>
      <c r="G4" s="46"/>
      <c r="I4" s="46"/>
      <c r="J4" s="46"/>
      <c r="K4" s="46"/>
      <c r="L4" s="46"/>
      <c r="M4" s="46"/>
      <c r="N4" s="46"/>
      <c r="O4" s="46"/>
    </row>
    <row r="5" spans="1:15" x14ac:dyDescent="0.2">
      <c r="A5" s="46"/>
      <c r="B5" s="70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">
      <c r="A6" s="46"/>
      <c r="B6" s="46"/>
      <c r="C6" s="46"/>
      <c r="D6" s="123" t="str">
        <f>"$2019"</f>
        <v>$2019</v>
      </c>
      <c r="E6" s="123"/>
      <c r="F6" s="123"/>
      <c r="G6" s="123"/>
      <c r="H6" s="123"/>
      <c r="I6" s="123"/>
      <c r="J6" s="123"/>
      <c r="K6" s="123"/>
      <c r="L6" s="46"/>
      <c r="M6" s="46"/>
      <c r="N6" s="46"/>
      <c r="O6" s="46"/>
    </row>
    <row r="7" spans="1:15" ht="25.5" x14ac:dyDescent="0.2">
      <c r="A7" s="46"/>
      <c r="B7" s="89" t="s">
        <v>48</v>
      </c>
      <c r="C7" s="53" t="s">
        <v>158</v>
      </c>
      <c r="D7" s="44" t="s">
        <v>167</v>
      </c>
      <c r="E7" s="44" t="s">
        <v>168</v>
      </c>
      <c r="F7" s="44" t="s">
        <v>169</v>
      </c>
      <c r="G7" s="44" t="s">
        <v>170</v>
      </c>
      <c r="H7" s="44" t="s">
        <v>171</v>
      </c>
      <c r="I7" s="44" t="s">
        <v>172</v>
      </c>
      <c r="J7" s="44" t="s">
        <v>173</v>
      </c>
      <c r="K7" s="44" t="s">
        <v>190</v>
      </c>
      <c r="L7" s="46"/>
      <c r="M7" s="46"/>
      <c r="N7" s="46"/>
      <c r="O7" s="46"/>
    </row>
    <row r="8" spans="1:15" x14ac:dyDescent="0.2">
      <c r="A8" s="46"/>
      <c r="B8" s="91">
        <v>156</v>
      </c>
      <c r="C8" s="92" t="s">
        <v>192</v>
      </c>
      <c r="D8" s="105">
        <v>50000</v>
      </c>
      <c r="E8" s="105">
        <v>100000</v>
      </c>
      <c r="F8" s="105">
        <v>60167.399883737497</v>
      </c>
      <c r="G8" s="105">
        <v>60167.399883737497</v>
      </c>
      <c r="H8" s="105">
        <v>60167.399883737497</v>
      </c>
      <c r="I8" s="105">
        <v>60167.399883737497</v>
      </c>
      <c r="J8" s="105">
        <v>60167.399883737497</v>
      </c>
      <c r="K8" s="93">
        <f>SUM(F8:J8)</f>
        <v>300836.99941868748</v>
      </c>
      <c r="L8" s="46"/>
      <c r="M8" s="46"/>
      <c r="N8" s="46"/>
      <c r="O8" s="46"/>
    </row>
    <row r="9" spans="1:15" x14ac:dyDescent="0.2">
      <c r="A9" s="46"/>
      <c r="B9" s="91">
        <v>156</v>
      </c>
      <c r="C9" s="92" t="s">
        <v>191</v>
      </c>
      <c r="D9" s="105">
        <v>50000</v>
      </c>
      <c r="E9" s="105">
        <v>100000</v>
      </c>
      <c r="F9" s="105">
        <v>60167.399883737497</v>
      </c>
      <c r="G9" s="105">
        <v>60167.399883737497</v>
      </c>
      <c r="H9" s="105">
        <v>60167.399883737497</v>
      </c>
      <c r="I9" s="105">
        <v>60167.399883737497</v>
      </c>
      <c r="J9" s="105">
        <v>60167.399883737497</v>
      </c>
      <c r="K9" s="93">
        <f t="shared" ref="K9:K72" si="0">SUM(F9:J9)</f>
        <v>300836.99941868748</v>
      </c>
      <c r="L9" s="46"/>
      <c r="M9" s="46"/>
      <c r="N9" s="46"/>
      <c r="O9" s="46"/>
    </row>
    <row r="10" spans="1:15" x14ac:dyDescent="0.2">
      <c r="A10" s="46"/>
      <c r="B10" s="91">
        <v>156</v>
      </c>
      <c r="C10" s="92" t="s">
        <v>193</v>
      </c>
      <c r="D10" s="105">
        <v>150000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93">
        <f t="shared" si="0"/>
        <v>0</v>
      </c>
      <c r="L10" s="46"/>
      <c r="M10" s="46"/>
      <c r="N10" s="46"/>
      <c r="O10" s="46"/>
    </row>
    <row r="11" spans="1:15" x14ac:dyDescent="0.2">
      <c r="A11" s="46"/>
      <c r="B11" s="91">
        <v>156</v>
      </c>
      <c r="C11" s="92" t="s">
        <v>194</v>
      </c>
      <c r="D11" s="105">
        <v>200000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93">
        <f t="shared" si="0"/>
        <v>0</v>
      </c>
      <c r="L11" s="46"/>
      <c r="M11" s="46"/>
      <c r="N11" s="46"/>
      <c r="O11" s="46"/>
    </row>
    <row r="12" spans="1:15" x14ac:dyDescent="0.2">
      <c r="A12" s="46"/>
      <c r="B12" s="91">
        <v>156</v>
      </c>
      <c r="C12" s="92" t="s">
        <v>195</v>
      </c>
      <c r="D12" s="105">
        <v>85000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93">
        <f t="shared" si="0"/>
        <v>0</v>
      </c>
      <c r="L12" s="46"/>
      <c r="M12" s="46"/>
      <c r="N12" s="46"/>
      <c r="O12" s="46"/>
    </row>
    <row r="13" spans="1:15" x14ac:dyDescent="0.2">
      <c r="A13" s="46"/>
      <c r="B13" s="91">
        <v>156</v>
      </c>
      <c r="C13" s="92" t="s">
        <v>196</v>
      </c>
      <c r="D13" s="105">
        <v>100000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93">
        <f t="shared" si="0"/>
        <v>0</v>
      </c>
      <c r="L13" s="46"/>
      <c r="M13" s="46"/>
      <c r="N13" s="46"/>
      <c r="O13" s="46"/>
    </row>
    <row r="14" spans="1:15" x14ac:dyDescent="0.2">
      <c r="A14" s="46"/>
      <c r="B14" s="91">
        <v>156</v>
      </c>
      <c r="C14" s="92" t="s">
        <v>197</v>
      </c>
      <c r="D14" s="105">
        <v>175000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93">
        <f t="shared" si="0"/>
        <v>0</v>
      </c>
      <c r="L14" s="46"/>
      <c r="M14" s="46"/>
      <c r="N14" s="46"/>
      <c r="O14" s="46"/>
    </row>
    <row r="15" spans="1:15" x14ac:dyDescent="0.2">
      <c r="A15" s="46"/>
      <c r="B15" s="91">
        <v>156</v>
      </c>
      <c r="C15" s="92" t="s">
        <v>198</v>
      </c>
      <c r="D15" s="105">
        <v>70000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93">
        <f t="shared" si="0"/>
        <v>0</v>
      </c>
      <c r="L15" s="46"/>
      <c r="M15" s="46"/>
      <c r="N15" s="46"/>
      <c r="O15" s="46"/>
    </row>
    <row r="16" spans="1:15" x14ac:dyDescent="0.2">
      <c r="A16" s="46"/>
      <c r="B16" s="91">
        <v>156</v>
      </c>
      <c r="C16" s="92" t="s">
        <v>199</v>
      </c>
      <c r="D16" s="105">
        <v>70000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93">
        <f t="shared" si="0"/>
        <v>0</v>
      </c>
      <c r="L16" s="46"/>
      <c r="M16" s="46"/>
      <c r="N16" s="46"/>
      <c r="O16" s="46"/>
    </row>
    <row r="17" spans="1:15" x14ac:dyDescent="0.2">
      <c r="A17" s="46"/>
      <c r="B17" s="91">
        <v>156</v>
      </c>
      <c r="C17" s="92" t="s">
        <v>200</v>
      </c>
      <c r="D17" s="105">
        <v>150000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93">
        <f t="shared" si="0"/>
        <v>0</v>
      </c>
      <c r="L17" s="46"/>
      <c r="M17" s="46"/>
      <c r="N17" s="46"/>
      <c r="O17" s="46"/>
    </row>
    <row r="18" spans="1:15" x14ac:dyDescent="0.2">
      <c r="A18" s="46"/>
      <c r="B18" s="91">
        <v>156</v>
      </c>
      <c r="C18" s="92" t="s">
        <v>201</v>
      </c>
      <c r="D18" s="105">
        <v>125000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93">
        <f t="shared" si="0"/>
        <v>0</v>
      </c>
      <c r="L18" s="46"/>
      <c r="M18" s="46"/>
      <c r="N18" s="46"/>
      <c r="O18" s="46"/>
    </row>
    <row r="19" spans="1:15" x14ac:dyDescent="0.2">
      <c r="A19" s="46"/>
      <c r="B19" s="91">
        <v>156</v>
      </c>
      <c r="C19" s="92" t="s">
        <v>202</v>
      </c>
      <c r="D19" s="105">
        <v>100000</v>
      </c>
      <c r="E19" s="105">
        <v>100000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93">
        <f t="shared" si="0"/>
        <v>0</v>
      </c>
      <c r="L19" s="46"/>
      <c r="M19" s="46"/>
      <c r="N19" s="46"/>
      <c r="O19" s="46"/>
    </row>
    <row r="20" spans="1:15" x14ac:dyDescent="0.2">
      <c r="A20" s="46"/>
      <c r="B20" s="91">
        <v>156</v>
      </c>
      <c r="C20" s="92" t="s">
        <v>203</v>
      </c>
      <c r="D20" s="105">
        <v>75000</v>
      </c>
      <c r="E20" s="105">
        <v>75000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93">
        <f t="shared" si="0"/>
        <v>0</v>
      </c>
      <c r="L20" s="46"/>
      <c r="M20" s="46"/>
      <c r="N20" s="46"/>
      <c r="O20" s="46"/>
    </row>
    <row r="21" spans="1:15" x14ac:dyDescent="0.2">
      <c r="A21" s="46"/>
      <c r="B21" s="91">
        <v>156</v>
      </c>
      <c r="C21" s="92" t="s">
        <v>204</v>
      </c>
      <c r="D21" s="105">
        <v>275000</v>
      </c>
      <c r="E21" s="105">
        <v>275000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93">
        <f t="shared" si="0"/>
        <v>0</v>
      </c>
      <c r="L21" s="46"/>
      <c r="M21" s="46"/>
      <c r="N21" s="46"/>
      <c r="O21" s="46"/>
    </row>
    <row r="22" spans="1:15" x14ac:dyDescent="0.2">
      <c r="A22" s="46"/>
      <c r="B22" s="91">
        <v>156</v>
      </c>
      <c r="C22" s="92" t="s">
        <v>205</v>
      </c>
      <c r="D22" s="105">
        <v>225000</v>
      </c>
      <c r="E22" s="105">
        <v>225000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93">
        <f t="shared" si="0"/>
        <v>0</v>
      </c>
      <c r="L22" s="46"/>
      <c r="M22" s="46"/>
      <c r="N22" s="46"/>
      <c r="O22" s="46"/>
    </row>
    <row r="23" spans="1:15" x14ac:dyDescent="0.2">
      <c r="A23" s="46"/>
      <c r="B23" s="91">
        <v>156</v>
      </c>
      <c r="C23" s="92" t="s">
        <v>206</v>
      </c>
      <c r="D23" s="105">
        <v>225000</v>
      </c>
      <c r="E23" s="105">
        <v>225000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93">
        <f t="shared" si="0"/>
        <v>0</v>
      </c>
      <c r="L23" s="46"/>
      <c r="M23" s="46"/>
      <c r="N23" s="46"/>
      <c r="O23" s="46"/>
    </row>
    <row r="24" spans="1:15" x14ac:dyDescent="0.2">
      <c r="A24" s="46"/>
      <c r="B24" s="91">
        <v>156</v>
      </c>
      <c r="C24" s="92" t="s">
        <v>207</v>
      </c>
      <c r="D24" s="105">
        <v>225000</v>
      </c>
      <c r="E24" s="105">
        <v>225000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93">
        <f t="shared" si="0"/>
        <v>0</v>
      </c>
      <c r="L24" s="46"/>
      <c r="M24" s="46"/>
      <c r="N24" s="46"/>
      <c r="O24" s="46"/>
    </row>
    <row r="25" spans="1:15" x14ac:dyDescent="0.2">
      <c r="A25" s="46"/>
      <c r="B25" s="91">
        <v>156</v>
      </c>
      <c r="C25" s="92" t="s">
        <v>208</v>
      </c>
      <c r="D25" s="105">
        <v>150000</v>
      </c>
      <c r="E25" s="105">
        <v>150000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93">
        <f t="shared" si="0"/>
        <v>0</v>
      </c>
      <c r="L25" s="46"/>
      <c r="M25" s="46"/>
      <c r="N25" s="46"/>
      <c r="O25" s="46"/>
    </row>
    <row r="26" spans="1:15" x14ac:dyDescent="0.2">
      <c r="A26" s="46"/>
      <c r="B26" s="91">
        <v>156</v>
      </c>
      <c r="C26" s="92" t="s">
        <v>209</v>
      </c>
      <c r="D26" s="105">
        <v>125000</v>
      </c>
      <c r="E26" s="105">
        <v>125000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93">
        <f t="shared" si="0"/>
        <v>0</v>
      </c>
      <c r="L26" s="46"/>
      <c r="M26" s="46"/>
      <c r="N26" s="46"/>
      <c r="O26" s="46"/>
    </row>
    <row r="27" spans="1:15" x14ac:dyDescent="0.2">
      <c r="A27" s="46"/>
      <c r="B27" s="91">
        <v>156</v>
      </c>
      <c r="C27" s="92" t="s">
        <v>210</v>
      </c>
      <c r="D27" s="105">
        <v>25000</v>
      </c>
      <c r="E27" s="105">
        <v>25000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93">
        <f t="shared" si="0"/>
        <v>0</v>
      </c>
      <c r="L27" s="46"/>
      <c r="M27" s="46"/>
      <c r="N27" s="46"/>
      <c r="O27" s="46"/>
    </row>
    <row r="28" spans="1:15" x14ac:dyDescent="0.2">
      <c r="A28" s="46"/>
      <c r="B28" s="91">
        <v>156</v>
      </c>
      <c r="C28" s="92" t="s">
        <v>211</v>
      </c>
      <c r="D28" s="105">
        <v>0</v>
      </c>
      <c r="E28" s="105">
        <v>150000</v>
      </c>
      <c r="F28" s="105">
        <v>90251.099825606245</v>
      </c>
      <c r="G28" s="105">
        <v>0</v>
      </c>
      <c r="H28" s="105">
        <v>0</v>
      </c>
      <c r="I28" s="105">
        <v>0</v>
      </c>
      <c r="J28" s="105">
        <v>0</v>
      </c>
      <c r="K28" s="93">
        <f t="shared" si="0"/>
        <v>90251.099825606245</v>
      </c>
      <c r="L28" s="46"/>
      <c r="M28" s="46"/>
      <c r="N28" s="46"/>
      <c r="O28" s="46"/>
    </row>
    <row r="29" spans="1:15" x14ac:dyDescent="0.2">
      <c r="A29" s="46"/>
      <c r="B29" s="91">
        <v>156</v>
      </c>
      <c r="C29" s="92" t="s">
        <v>212</v>
      </c>
      <c r="D29" s="105">
        <v>0</v>
      </c>
      <c r="E29" s="105">
        <v>200000</v>
      </c>
      <c r="F29" s="105">
        <v>120334.79976747499</v>
      </c>
      <c r="G29" s="105">
        <v>0</v>
      </c>
      <c r="H29" s="105">
        <v>0</v>
      </c>
      <c r="I29" s="105">
        <v>0</v>
      </c>
      <c r="J29" s="105">
        <v>0</v>
      </c>
      <c r="K29" s="93">
        <f t="shared" si="0"/>
        <v>120334.79976747499</v>
      </c>
      <c r="L29" s="46"/>
      <c r="M29" s="46"/>
      <c r="N29" s="46"/>
      <c r="O29" s="46"/>
    </row>
    <row r="30" spans="1:15" x14ac:dyDescent="0.2">
      <c r="A30" s="46"/>
      <c r="B30" s="91">
        <v>156</v>
      </c>
      <c r="C30" s="92" t="s">
        <v>214</v>
      </c>
      <c r="D30" s="105">
        <v>0</v>
      </c>
      <c r="E30" s="105">
        <v>250000</v>
      </c>
      <c r="F30" s="105">
        <v>150418.49970934374</v>
      </c>
      <c r="G30" s="105">
        <v>0</v>
      </c>
      <c r="H30" s="105">
        <v>0</v>
      </c>
      <c r="I30" s="105">
        <v>0</v>
      </c>
      <c r="J30" s="105">
        <v>0</v>
      </c>
      <c r="K30" s="93">
        <f t="shared" si="0"/>
        <v>150418.49970934374</v>
      </c>
      <c r="L30" s="46"/>
      <c r="M30" s="46"/>
      <c r="N30" s="46"/>
      <c r="O30" s="46"/>
    </row>
    <row r="31" spans="1:15" x14ac:dyDescent="0.2">
      <c r="A31" s="46"/>
      <c r="B31" s="91">
        <v>156</v>
      </c>
      <c r="C31" s="92" t="s">
        <v>213</v>
      </c>
      <c r="D31" s="105">
        <v>0</v>
      </c>
      <c r="E31" s="105">
        <v>300000</v>
      </c>
      <c r="F31" s="105">
        <v>180502.19965121249</v>
      </c>
      <c r="G31" s="105">
        <v>0</v>
      </c>
      <c r="H31" s="105">
        <v>0</v>
      </c>
      <c r="I31" s="105">
        <v>0</v>
      </c>
      <c r="J31" s="105">
        <v>0</v>
      </c>
      <c r="K31" s="93">
        <f t="shared" si="0"/>
        <v>180502.19965121249</v>
      </c>
      <c r="L31" s="46"/>
      <c r="M31" s="46"/>
      <c r="N31" s="46"/>
      <c r="O31" s="46"/>
    </row>
    <row r="32" spans="1:15" x14ac:dyDescent="0.2">
      <c r="A32" s="46"/>
      <c r="B32" s="91">
        <v>156</v>
      </c>
      <c r="C32" s="92" t="s">
        <v>215</v>
      </c>
      <c r="D32" s="105">
        <v>0</v>
      </c>
      <c r="E32" s="105">
        <v>200000</v>
      </c>
      <c r="F32" s="105">
        <v>120334.79976747499</v>
      </c>
      <c r="G32" s="105">
        <v>0</v>
      </c>
      <c r="H32" s="105">
        <v>0</v>
      </c>
      <c r="I32" s="105">
        <v>0</v>
      </c>
      <c r="J32" s="105">
        <v>0</v>
      </c>
      <c r="K32" s="93">
        <f t="shared" si="0"/>
        <v>120334.79976747499</v>
      </c>
      <c r="L32" s="46"/>
      <c r="M32" s="46"/>
      <c r="N32" s="46"/>
      <c r="O32" s="46"/>
    </row>
    <row r="33" spans="1:15" x14ac:dyDescent="0.2">
      <c r="A33" s="46"/>
      <c r="B33" s="91">
        <v>156</v>
      </c>
      <c r="C33" s="92" t="s">
        <v>216</v>
      </c>
      <c r="D33" s="105">
        <v>0</v>
      </c>
      <c r="E33" s="105">
        <v>225000</v>
      </c>
      <c r="F33" s="105">
        <v>135376.64973840935</v>
      </c>
      <c r="G33" s="105">
        <v>0</v>
      </c>
      <c r="H33" s="105">
        <v>0</v>
      </c>
      <c r="I33" s="105">
        <v>0</v>
      </c>
      <c r="J33" s="105">
        <v>0</v>
      </c>
      <c r="K33" s="93">
        <f t="shared" si="0"/>
        <v>135376.64973840935</v>
      </c>
      <c r="L33" s="46"/>
      <c r="M33" s="46"/>
      <c r="N33" s="46"/>
      <c r="O33" s="46"/>
    </row>
    <row r="34" spans="1:15" x14ac:dyDescent="0.2">
      <c r="A34" s="46"/>
      <c r="B34" s="91">
        <v>156</v>
      </c>
      <c r="C34" s="92" t="s">
        <v>217</v>
      </c>
      <c r="D34" s="105">
        <v>0</v>
      </c>
      <c r="E34" s="105">
        <v>250000</v>
      </c>
      <c r="F34" s="105">
        <v>150418.49970934374</v>
      </c>
      <c r="G34" s="105">
        <v>0</v>
      </c>
      <c r="H34" s="105">
        <v>0</v>
      </c>
      <c r="I34" s="105">
        <v>0</v>
      </c>
      <c r="J34" s="105">
        <v>0</v>
      </c>
      <c r="K34" s="93">
        <f t="shared" si="0"/>
        <v>150418.49970934374</v>
      </c>
      <c r="L34" s="46"/>
      <c r="M34" s="46"/>
      <c r="N34" s="46"/>
      <c r="O34" s="46"/>
    </row>
    <row r="35" spans="1:15" x14ac:dyDescent="0.2">
      <c r="A35" s="46"/>
      <c r="B35" s="91">
        <v>156</v>
      </c>
      <c r="C35" s="92" t="s">
        <v>218</v>
      </c>
      <c r="D35" s="105">
        <v>0</v>
      </c>
      <c r="E35" s="105">
        <v>250000</v>
      </c>
      <c r="F35" s="105">
        <v>150418.49970934374</v>
      </c>
      <c r="G35" s="105">
        <v>0</v>
      </c>
      <c r="H35" s="105">
        <v>0</v>
      </c>
      <c r="I35" s="105">
        <v>0</v>
      </c>
      <c r="J35" s="105">
        <v>0</v>
      </c>
      <c r="K35" s="93">
        <f t="shared" si="0"/>
        <v>150418.49970934374</v>
      </c>
      <c r="L35" s="46"/>
      <c r="M35" s="46"/>
      <c r="N35" s="46"/>
      <c r="O35" s="46"/>
    </row>
    <row r="36" spans="1:15" x14ac:dyDescent="0.2">
      <c r="A36" s="46"/>
      <c r="B36" s="91">
        <v>156</v>
      </c>
      <c r="C36" s="92" t="s">
        <v>219</v>
      </c>
      <c r="D36" s="105">
        <v>0</v>
      </c>
      <c r="E36" s="105">
        <v>175000</v>
      </c>
      <c r="F36" s="105">
        <v>105292.94979654062</v>
      </c>
      <c r="G36" s="105">
        <v>0</v>
      </c>
      <c r="H36" s="105">
        <v>0</v>
      </c>
      <c r="I36" s="105">
        <v>0</v>
      </c>
      <c r="J36" s="105">
        <v>0</v>
      </c>
      <c r="K36" s="93">
        <f t="shared" si="0"/>
        <v>105292.94979654062</v>
      </c>
      <c r="L36" s="46"/>
      <c r="M36" s="46"/>
      <c r="N36" s="46"/>
      <c r="O36" s="46"/>
    </row>
    <row r="37" spans="1:15" x14ac:dyDescent="0.2">
      <c r="A37" s="46"/>
      <c r="B37" s="91">
        <v>156</v>
      </c>
      <c r="C37" s="92" t="s">
        <v>220</v>
      </c>
      <c r="D37" s="105">
        <v>0</v>
      </c>
      <c r="E37" s="105">
        <v>75000</v>
      </c>
      <c r="F37" s="105">
        <v>45125.549912803122</v>
      </c>
      <c r="G37" s="105">
        <v>0</v>
      </c>
      <c r="H37" s="105">
        <v>0</v>
      </c>
      <c r="I37" s="105">
        <v>0</v>
      </c>
      <c r="J37" s="105">
        <v>0</v>
      </c>
      <c r="K37" s="93">
        <f t="shared" si="0"/>
        <v>45125.549912803122</v>
      </c>
      <c r="L37" s="46"/>
      <c r="M37" s="46"/>
      <c r="N37" s="46"/>
      <c r="O37" s="46"/>
    </row>
    <row r="38" spans="1:15" x14ac:dyDescent="0.2">
      <c r="A38" s="46"/>
      <c r="B38" s="91">
        <v>156</v>
      </c>
      <c r="C38" s="92" t="s">
        <v>221</v>
      </c>
      <c r="D38" s="105">
        <v>0</v>
      </c>
      <c r="E38" s="105">
        <v>0</v>
      </c>
      <c r="F38" s="105">
        <v>150418.49970934374</v>
      </c>
      <c r="G38" s="105">
        <v>150418.49970934374</v>
      </c>
      <c r="H38" s="105">
        <v>0</v>
      </c>
      <c r="I38" s="105">
        <v>0</v>
      </c>
      <c r="J38" s="105">
        <v>0</v>
      </c>
      <c r="K38" s="93">
        <f t="shared" si="0"/>
        <v>300836.99941868748</v>
      </c>
      <c r="L38" s="46"/>
      <c r="M38" s="46"/>
      <c r="N38" s="46"/>
      <c r="O38" s="46"/>
    </row>
    <row r="39" spans="1:15" x14ac:dyDescent="0.2">
      <c r="A39" s="46"/>
      <c r="B39" s="91">
        <v>156</v>
      </c>
      <c r="C39" s="92" t="s">
        <v>222</v>
      </c>
      <c r="D39" s="105">
        <v>0</v>
      </c>
      <c r="E39" s="105">
        <v>0</v>
      </c>
      <c r="F39" s="105">
        <v>105292.94979654062</v>
      </c>
      <c r="G39" s="105">
        <v>105292.94979654062</v>
      </c>
      <c r="H39" s="105">
        <v>0</v>
      </c>
      <c r="I39" s="105">
        <v>0</v>
      </c>
      <c r="J39" s="105">
        <v>0</v>
      </c>
      <c r="K39" s="93">
        <f t="shared" si="0"/>
        <v>210585.89959308124</v>
      </c>
      <c r="L39" s="46"/>
      <c r="M39" s="46"/>
      <c r="N39" s="46"/>
      <c r="O39" s="46"/>
    </row>
    <row r="40" spans="1:15" x14ac:dyDescent="0.2">
      <c r="A40" s="46"/>
      <c r="B40" s="91">
        <v>156</v>
      </c>
      <c r="C40" s="92" t="s">
        <v>223</v>
      </c>
      <c r="D40" s="105">
        <v>0</v>
      </c>
      <c r="E40" s="105">
        <v>0</v>
      </c>
      <c r="F40" s="105">
        <v>150418.49970934374</v>
      </c>
      <c r="G40" s="105">
        <v>150418.49970934374</v>
      </c>
      <c r="H40" s="105">
        <v>0</v>
      </c>
      <c r="I40" s="105">
        <v>0</v>
      </c>
      <c r="J40" s="105">
        <v>0</v>
      </c>
      <c r="K40" s="93">
        <f t="shared" si="0"/>
        <v>300836.99941868748</v>
      </c>
      <c r="L40" s="46"/>
      <c r="M40" s="46"/>
      <c r="N40" s="46"/>
      <c r="O40" s="46"/>
    </row>
    <row r="41" spans="1:15" x14ac:dyDescent="0.2">
      <c r="A41" s="46"/>
      <c r="B41" s="91">
        <v>156</v>
      </c>
      <c r="C41" s="92" t="s">
        <v>224</v>
      </c>
      <c r="D41" s="105">
        <v>0</v>
      </c>
      <c r="E41" s="105">
        <v>0</v>
      </c>
      <c r="F41" s="105">
        <v>180502.19965121249</v>
      </c>
      <c r="G41" s="105">
        <v>180502.19965121249</v>
      </c>
      <c r="H41" s="105">
        <v>0</v>
      </c>
      <c r="I41" s="105">
        <v>0</v>
      </c>
      <c r="J41" s="105">
        <v>0</v>
      </c>
      <c r="K41" s="93">
        <f t="shared" si="0"/>
        <v>361004.39930242498</v>
      </c>
      <c r="L41" s="46"/>
      <c r="M41" s="46"/>
      <c r="N41" s="46"/>
      <c r="O41" s="46"/>
    </row>
    <row r="42" spans="1:15" x14ac:dyDescent="0.2">
      <c r="A42" s="46"/>
      <c r="B42" s="91">
        <v>156</v>
      </c>
      <c r="C42" s="92" t="s">
        <v>225</v>
      </c>
      <c r="D42" s="105">
        <v>0</v>
      </c>
      <c r="E42" s="105">
        <v>0</v>
      </c>
      <c r="F42" s="105">
        <v>105292.94979654062</v>
      </c>
      <c r="G42" s="105">
        <v>105292.94979654062</v>
      </c>
      <c r="H42" s="105">
        <v>0</v>
      </c>
      <c r="I42" s="105">
        <v>0</v>
      </c>
      <c r="J42" s="105">
        <v>0</v>
      </c>
      <c r="K42" s="93">
        <f t="shared" si="0"/>
        <v>210585.89959308124</v>
      </c>
      <c r="L42" s="46"/>
      <c r="M42" s="46"/>
      <c r="N42" s="46"/>
      <c r="O42" s="46"/>
    </row>
    <row r="43" spans="1:15" x14ac:dyDescent="0.2">
      <c r="A43" s="46"/>
      <c r="B43" s="91">
        <v>156</v>
      </c>
      <c r="C43" s="92" t="s">
        <v>219</v>
      </c>
      <c r="D43" s="105">
        <v>0</v>
      </c>
      <c r="E43" s="105">
        <v>0</v>
      </c>
      <c r="F43" s="105">
        <v>105292.94979654062</v>
      </c>
      <c r="G43" s="105">
        <v>105292.94979654062</v>
      </c>
      <c r="H43" s="105">
        <v>0</v>
      </c>
      <c r="I43" s="105">
        <v>0</v>
      </c>
      <c r="J43" s="105">
        <v>0</v>
      </c>
      <c r="K43" s="93">
        <f t="shared" si="0"/>
        <v>210585.89959308124</v>
      </c>
      <c r="L43" s="46"/>
      <c r="M43" s="46"/>
      <c r="N43" s="46"/>
      <c r="O43" s="46"/>
    </row>
    <row r="44" spans="1:15" x14ac:dyDescent="0.2">
      <c r="A44" s="46"/>
      <c r="B44" s="91">
        <v>156</v>
      </c>
      <c r="C44" s="92" t="s">
        <v>226</v>
      </c>
      <c r="D44" s="105">
        <v>0</v>
      </c>
      <c r="E44" s="105">
        <v>0</v>
      </c>
      <c r="F44" s="105">
        <v>45125.549912803122</v>
      </c>
      <c r="G44" s="105">
        <v>45125.549912803122</v>
      </c>
      <c r="H44" s="105">
        <v>0</v>
      </c>
      <c r="I44" s="105">
        <v>0</v>
      </c>
      <c r="J44" s="105">
        <v>0</v>
      </c>
      <c r="K44" s="93">
        <f t="shared" si="0"/>
        <v>90251.099825606245</v>
      </c>
      <c r="L44" s="46"/>
      <c r="M44" s="46"/>
      <c r="N44" s="46"/>
      <c r="O44" s="46"/>
    </row>
    <row r="45" spans="1:15" x14ac:dyDescent="0.2">
      <c r="A45" s="46"/>
      <c r="B45" s="91">
        <v>156</v>
      </c>
      <c r="C45" s="92" t="s">
        <v>227</v>
      </c>
      <c r="D45" s="105">
        <v>0</v>
      </c>
      <c r="E45" s="105">
        <v>0</v>
      </c>
      <c r="F45" s="105">
        <v>45125.549912803122</v>
      </c>
      <c r="G45" s="105">
        <v>45125.549912803122</v>
      </c>
      <c r="H45" s="105">
        <v>0</v>
      </c>
      <c r="I45" s="105">
        <v>0</v>
      </c>
      <c r="J45" s="105">
        <v>0</v>
      </c>
      <c r="K45" s="93">
        <f t="shared" si="0"/>
        <v>90251.099825606245</v>
      </c>
      <c r="L45" s="46"/>
      <c r="M45" s="46"/>
      <c r="N45" s="46"/>
      <c r="O45" s="46"/>
    </row>
    <row r="46" spans="1:15" x14ac:dyDescent="0.2">
      <c r="A46" s="46"/>
      <c r="B46" s="91">
        <v>156</v>
      </c>
      <c r="C46" s="92" t="s">
        <v>228</v>
      </c>
      <c r="D46" s="105">
        <v>0</v>
      </c>
      <c r="E46" s="105">
        <v>0</v>
      </c>
      <c r="F46" s="105">
        <v>120334.79976747499</v>
      </c>
      <c r="G46" s="105">
        <v>120334.79976747499</v>
      </c>
      <c r="H46" s="105">
        <v>0</v>
      </c>
      <c r="I46" s="105">
        <v>0</v>
      </c>
      <c r="J46" s="105">
        <v>0</v>
      </c>
      <c r="K46" s="93">
        <f t="shared" si="0"/>
        <v>240669.59953494999</v>
      </c>
      <c r="L46" s="46"/>
      <c r="M46" s="46"/>
      <c r="N46" s="46"/>
      <c r="O46" s="46"/>
    </row>
    <row r="47" spans="1:15" x14ac:dyDescent="0.2">
      <c r="A47" s="46"/>
      <c r="B47" s="91">
        <v>156</v>
      </c>
      <c r="C47" s="92" t="s">
        <v>229</v>
      </c>
      <c r="D47" s="105">
        <v>0</v>
      </c>
      <c r="E47" s="105">
        <v>0</v>
      </c>
      <c r="F47" s="105">
        <v>135376.64973840935</v>
      </c>
      <c r="G47" s="105">
        <v>135376.64973840935</v>
      </c>
      <c r="H47" s="105">
        <v>0</v>
      </c>
      <c r="I47" s="105">
        <v>0</v>
      </c>
      <c r="J47" s="105">
        <v>0</v>
      </c>
      <c r="K47" s="93">
        <f t="shared" si="0"/>
        <v>270753.29947681871</v>
      </c>
      <c r="L47" s="46"/>
      <c r="M47" s="46"/>
      <c r="N47" s="46"/>
      <c r="O47" s="46"/>
    </row>
    <row r="48" spans="1:15" x14ac:dyDescent="0.2">
      <c r="A48" s="46"/>
      <c r="B48" s="91">
        <v>156</v>
      </c>
      <c r="C48" s="92" t="s">
        <v>159</v>
      </c>
      <c r="D48" s="105">
        <v>0</v>
      </c>
      <c r="E48" s="105">
        <v>0</v>
      </c>
      <c r="F48" s="105">
        <v>60167.399883737497</v>
      </c>
      <c r="G48" s="105">
        <v>60167.399883737497</v>
      </c>
      <c r="H48" s="105">
        <v>0</v>
      </c>
      <c r="I48" s="105">
        <v>0</v>
      </c>
      <c r="J48" s="105">
        <v>0</v>
      </c>
      <c r="K48" s="93">
        <f t="shared" si="0"/>
        <v>120334.79976747499</v>
      </c>
      <c r="L48" s="46"/>
      <c r="M48" s="46"/>
      <c r="N48" s="46"/>
      <c r="O48" s="46"/>
    </row>
    <row r="49" spans="1:15" x14ac:dyDescent="0.2">
      <c r="A49" s="46"/>
      <c r="B49" s="91">
        <v>156</v>
      </c>
      <c r="C49" s="92" t="s">
        <v>160</v>
      </c>
      <c r="D49" s="105">
        <v>0</v>
      </c>
      <c r="E49" s="105">
        <v>0</v>
      </c>
      <c r="F49" s="105">
        <v>60167.399883737497</v>
      </c>
      <c r="G49" s="105">
        <v>60167.399883737497</v>
      </c>
      <c r="H49" s="105">
        <v>0</v>
      </c>
      <c r="I49" s="105">
        <v>0</v>
      </c>
      <c r="J49" s="105">
        <v>0</v>
      </c>
      <c r="K49" s="93">
        <f t="shared" si="0"/>
        <v>120334.79976747499</v>
      </c>
      <c r="L49" s="46"/>
      <c r="M49" s="46"/>
      <c r="N49" s="46"/>
      <c r="O49" s="46"/>
    </row>
    <row r="50" spans="1:15" x14ac:dyDescent="0.2">
      <c r="A50" s="46"/>
      <c r="B50" s="91">
        <v>156</v>
      </c>
      <c r="C50" s="92" t="s">
        <v>230</v>
      </c>
      <c r="D50" s="105">
        <v>0</v>
      </c>
      <c r="E50" s="105">
        <v>0</v>
      </c>
      <c r="F50" s="105">
        <v>0</v>
      </c>
      <c r="G50" s="105">
        <v>135376.64973840935</v>
      </c>
      <c r="H50" s="105">
        <v>135376.64973840935</v>
      </c>
      <c r="I50" s="105">
        <v>0</v>
      </c>
      <c r="J50" s="105">
        <v>0</v>
      </c>
      <c r="K50" s="93">
        <f t="shared" si="0"/>
        <v>270753.29947681871</v>
      </c>
      <c r="L50" s="46"/>
      <c r="M50" s="46"/>
      <c r="N50" s="46"/>
      <c r="O50" s="46"/>
    </row>
    <row r="51" spans="1:15" x14ac:dyDescent="0.2">
      <c r="A51" s="46"/>
      <c r="B51" s="91">
        <v>156</v>
      </c>
      <c r="C51" s="92" t="s">
        <v>231</v>
      </c>
      <c r="D51" s="105">
        <v>0</v>
      </c>
      <c r="E51" s="105">
        <v>0</v>
      </c>
      <c r="F51" s="105">
        <v>0</v>
      </c>
      <c r="G51" s="105">
        <v>120334.79976747499</v>
      </c>
      <c r="H51" s="105">
        <v>120334.79976747499</v>
      </c>
      <c r="I51" s="105">
        <v>0</v>
      </c>
      <c r="J51" s="105">
        <v>0</v>
      </c>
      <c r="K51" s="93">
        <f t="shared" si="0"/>
        <v>240669.59953494999</v>
      </c>
      <c r="L51" s="46"/>
      <c r="M51" s="46"/>
      <c r="N51" s="46"/>
      <c r="O51" s="46"/>
    </row>
    <row r="52" spans="1:15" x14ac:dyDescent="0.2">
      <c r="A52" s="46"/>
      <c r="B52" s="91">
        <v>156</v>
      </c>
      <c r="C52" s="92" t="s">
        <v>232</v>
      </c>
      <c r="D52" s="105">
        <v>0</v>
      </c>
      <c r="E52" s="105">
        <v>0</v>
      </c>
      <c r="F52" s="105">
        <v>0</v>
      </c>
      <c r="G52" s="105">
        <v>150418.49970934374</v>
      </c>
      <c r="H52" s="105">
        <v>150418.49970934374</v>
      </c>
      <c r="I52" s="105">
        <v>0</v>
      </c>
      <c r="J52" s="105">
        <v>0</v>
      </c>
      <c r="K52" s="93">
        <f t="shared" si="0"/>
        <v>300836.99941868748</v>
      </c>
      <c r="L52" s="46"/>
      <c r="M52" s="46"/>
      <c r="N52" s="46"/>
      <c r="O52" s="46"/>
    </row>
    <row r="53" spans="1:15" x14ac:dyDescent="0.2">
      <c r="A53" s="46"/>
      <c r="B53" s="91">
        <v>156</v>
      </c>
      <c r="C53" s="92" t="s">
        <v>233</v>
      </c>
      <c r="D53" s="105">
        <v>0</v>
      </c>
      <c r="E53" s="105">
        <v>0</v>
      </c>
      <c r="F53" s="105">
        <v>0</v>
      </c>
      <c r="G53" s="105">
        <v>75209.249854671871</v>
      </c>
      <c r="H53" s="105">
        <v>75209.249854671871</v>
      </c>
      <c r="I53" s="105">
        <v>0</v>
      </c>
      <c r="J53" s="105">
        <v>0</v>
      </c>
      <c r="K53" s="93">
        <f t="shared" si="0"/>
        <v>150418.49970934374</v>
      </c>
      <c r="L53" s="46"/>
      <c r="M53" s="46"/>
      <c r="N53" s="46"/>
      <c r="O53" s="46"/>
    </row>
    <row r="54" spans="1:15" x14ac:dyDescent="0.2">
      <c r="A54" s="46"/>
      <c r="B54" s="91">
        <v>156</v>
      </c>
      <c r="C54" s="92" t="s">
        <v>234</v>
      </c>
      <c r="D54" s="105">
        <v>0</v>
      </c>
      <c r="E54" s="105">
        <v>0</v>
      </c>
      <c r="F54" s="105">
        <v>0</v>
      </c>
      <c r="G54" s="105">
        <v>120334.79976747499</v>
      </c>
      <c r="H54" s="105">
        <v>120334.79976747499</v>
      </c>
      <c r="I54" s="105">
        <v>0</v>
      </c>
      <c r="J54" s="105">
        <v>0</v>
      </c>
      <c r="K54" s="93">
        <f t="shared" si="0"/>
        <v>240669.59953494999</v>
      </c>
      <c r="L54" s="46"/>
      <c r="M54" s="46"/>
      <c r="N54" s="46"/>
      <c r="O54" s="46"/>
    </row>
    <row r="55" spans="1:15" x14ac:dyDescent="0.2">
      <c r="A55" s="46"/>
      <c r="B55" s="91">
        <v>156</v>
      </c>
      <c r="C55" s="92" t="s">
        <v>235</v>
      </c>
      <c r="D55" s="105">
        <v>0</v>
      </c>
      <c r="E55" s="105">
        <v>0</v>
      </c>
      <c r="F55" s="105">
        <v>0</v>
      </c>
      <c r="G55" s="105">
        <v>180502.19965121249</v>
      </c>
      <c r="H55" s="105">
        <v>180502.19965121249</v>
      </c>
      <c r="I55" s="105">
        <v>0</v>
      </c>
      <c r="J55" s="105">
        <v>0</v>
      </c>
      <c r="K55" s="93">
        <f t="shared" si="0"/>
        <v>361004.39930242498</v>
      </c>
      <c r="L55" s="46"/>
      <c r="M55" s="46"/>
      <c r="N55" s="46"/>
      <c r="O55" s="46"/>
    </row>
    <row r="56" spans="1:15" x14ac:dyDescent="0.2">
      <c r="A56" s="46"/>
      <c r="B56" s="91">
        <v>156</v>
      </c>
      <c r="C56" s="92" t="s">
        <v>236</v>
      </c>
      <c r="D56" s="105">
        <v>0</v>
      </c>
      <c r="E56" s="105">
        <v>0</v>
      </c>
      <c r="F56" s="105">
        <v>0</v>
      </c>
      <c r="G56" s="105">
        <v>60167.399883737497</v>
      </c>
      <c r="H56" s="105">
        <v>60167.399883737497</v>
      </c>
      <c r="I56" s="105">
        <v>0</v>
      </c>
      <c r="J56" s="105">
        <v>0</v>
      </c>
      <c r="K56" s="93">
        <f t="shared" si="0"/>
        <v>120334.79976747499</v>
      </c>
      <c r="L56" s="46"/>
      <c r="M56" s="46"/>
      <c r="N56" s="46"/>
      <c r="O56" s="46"/>
    </row>
    <row r="57" spans="1:15" x14ac:dyDescent="0.2">
      <c r="A57" s="46"/>
      <c r="B57" s="91">
        <v>156</v>
      </c>
      <c r="C57" s="92" t="s">
        <v>237</v>
      </c>
      <c r="D57" s="105">
        <v>0</v>
      </c>
      <c r="E57" s="105">
        <v>0</v>
      </c>
      <c r="F57" s="105">
        <v>0</v>
      </c>
      <c r="G57" s="105">
        <v>30083.699941868748</v>
      </c>
      <c r="H57" s="105">
        <v>30083.699941868748</v>
      </c>
      <c r="I57" s="105">
        <v>0</v>
      </c>
      <c r="J57" s="105">
        <v>0</v>
      </c>
      <c r="K57" s="93">
        <f t="shared" si="0"/>
        <v>60167.399883737497</v>
      </c>
      <c r="L57" s="46"/>
      <c r="M57" s="46"/>
      <c r="N57" s="46"/>
      <c r="O57" s="46"/>
    </row>
    <row r="58" spans="1:15" x14ac:dyDescent="0.2">
      <c r="A58" s="46"/>
      <c r="B58" s="91">
        <v>156</v>
      </c>
      <c r="C58" s="92" t="s">
        <v>238</v>
      </c>
      <c r="D58" s="105">
        <v>0</v>
      </c>
      <c r="E58" s="105">
        <v>0</v>
      </c>
      <c r="F58" s="105">
        <v>0</v>
      </c>
      <c r="G58" s="105">
        <v>45125.549912803122</v>
      </c>
      <c r="H58" s="105">
        <v>45125.549912803122</v>
      </c>
      <c r="I58" s="105">
        <v>0</v>
      </c>
      <c r="J58" s="105">
        <v>0</v>
      </c>
      <c r="K58" s="93">
        <f t="shared" si="0"/>
        <v>90251.099825606245</v>
      </c>
      <c r="L58" s="46"/>
      <c r="M58" s="46"/>
      <c r="N58" s="46"/>
      <c r="O58" s="46"/>
    </row>
    <row r="59" spans="1:15" x14ac:dyDescent="0.2">
      <c r="A59" s="46"/>
      <c r="B59" s="91">
        <v>156</v>
      </c>
      <c r="C59" s="92" t="s">
        <v>239</v>
      </c>
      <c r="D59" s="105">
        <v>0</v>
      </c>
      <c r="E59" s="105">
        <v>0</v>
      </c>
      <c r="F59" s="105">
        <v>0</v>
      </c>
      <c r="G59" s="105">
        <v>60167.399883737497</v>
      </c>
      <c r="H59" s="105">
        <v>60167.399883737497</v>
      </c>
      <c r="I59" s="105">
        <v>0</v>
      </c>
      <c r="J59" s="105">
        <v>0</v>
      </c>
      <c r="K59" s="93">
        <f t="shared" si="0"/>
        <v>120334.79976747499</v>
      </c>
      <c r="L59" s="46"/>
      <c r="M59" s="46"/>
      <c r="N59" s="46"/>
      <c r="O59" s="46"/>
    </row>
    <row r="60" spans="1:15" x14ac:dyDescent="0.2">
      <c r="A60" s="46"/>
      <c r="B60" s="91">
        <v>156</v>
      </c>
      <c r="C60" s="92" t="s">
        <v>240</v>
      </c>
      <c r="D60" s="105">
        <v>0</v>
      </c>
      <c r="E60" s="105">
        <v>0</v>
      </c>
      <c r="F60" s="105">
        <v>0</v>
      </c>
      <c r="G60" s="105">
        <v>90251.099825606245</v>
      </c>
      <c r="H60" s="105">
        <v>90251.099825606245</v>
      </c>
      <c r="I60" s="105">
        <v>0</v>
      </c>
      <c r="J60" s="105">
        <v>0</v>
      </c>
      <c r="K60" s="93">
        <f t="shared" si="0"/>
        <v>180502.19965121249</v>
      </c>
      <c r="L60" s="46"/>
      <c r="M60" s="46"/>
      <c r="N60" s="46"/>
      <c r="O60" s="46"/>
    </row>
    <row r="61" spans="1:15" x14ac:dyDescent="0.2">
      <c r="A61" s="46"/>
      <c r="B61" s="91">
        <v>156</v>
      </c>
      <c r="C61" s="92" t="s">
        <v>241</v>
      </c>
      <c r="D61" s="105">
        <v>0</v>
      </c>
      <c r="E61" s="105">
        <v>0</v>
      </c>
      <c r="F61" s="105">
        <v>0</v>
      </c>
      <c r="G61" s="105">
        <v>45125.549912803122</v>
      </c>
      <c r="H61" s="105">
        <v>45125.549912803122</v>
      </c>
      <c r="I61" s="105">
        <v>0</v>
      </c>
      <c r="J61" s="105">
        <v>0</v>
      </c>
      <c r="K61" s="93">
        <f t="shared" si="0"/>
        <v>90251.099825606245</v>
      </c>
      <c r="L61" s="46"/>
      <c r="M61" s="46"/>
      <c r="N61" s="46"/>
      <c r="O61" s="46"/>
    </row>
    <row r="62" spans="1:15" x14ac:dyDescent="0.2">
      <c r="A62" s="46"/>
      <c r="B62" s="91">
        <v>156</v>
      </c>
      <c r="C62" s="92" t="s">
        <v>161</v>
      </c>
      <c r="D62" s="105">
        <v>0</v>
      </c>
      <c r="E62" s="105">
        <v>0</v>
      </c>
      <c r="F62" s="105">
        <v>0</v>
      </c>
      <c r="G62" s="105">
        <v>60167.399883737497</v>
      </c>
      <c r="H62" s="105">
        <v>60167.399883737497</v>
      </c>
      <c r="I62" s="105">
        <v>0</v>
      </c>
      <c r="J62" s="105">
        <v>0</v>
      </c>
      <c r="K62" s="93">
        <f t="shared" si="0"/>
        <v>120334.79976747499</v>
      </c>
      <c r="L62" s="46"/>
      <c r="M62" s="46"/>
      <c r="N62" s="46"/>
      <c r="O62" s="46"/>
    </row>
    <row r="63" spans="1:15" x14ac:dyDescent="0.2">
      <c r="A63" s="46"/>
      <c r="B63" s="91">
        <v>156</v>
      </c>
      <c r="C63" s="92" t="s">
        <v>162</v>
      </c>
      <c r="D63" s="105">
        <v>0</v>
      </c>
      <c r="E63" s="105">
        <v>0</v>
      </c>
      <c r="F63" s="105">
        <v>0</v>
      </c>
      <c r="G63" s="105">
        <v>60167.399883737497</v>
      </c>
      <c r="H63" s="105">
        <v>60167.399883737497</v>
      </c>
      <c r="I63" s="105">
        <v>0</v>
      </c>
      <c r="J63" s="105">
        <v>0</v>
      </c>
      <c r="K63" s="93">
        <f t="shared" si="0"/>
        <v>120334.79976747499</v>
      </c>
      <c r="L63" s="46"/>
      <c r="M63" s="46"/>
      <c r="N63" s="46"/>
      <c r="O63" s="46"/>
    </row>
    <row r="64" spans="1:15" x14ac:dyDescent="0.2">
      <c r="A64" s="46"/>
      <c r="B64" s="91">
        <v>156</v>
      </c>
      <c r="C64" s="92" t="s">
        <v>242</v>
      </c>
      <c r="D64" s="105">
        <v>0</v>
      </c>
      <c r="E64" s="105">
        <v>0</v>
      </c>
      <c r="F64" s="105">
        <v>0</v>
      </c>
      <c r="G64" s="105">
        <v>0</v>
      </c>
      <c r="H64" s="105">
        <v>105292.94979654062</v>
      </c>
      <c r="I64" s="105">
        <v>105292.94979654062</v>
      </c>
      <c r="J64" s="105">
        <v>0</v>
      </c>
      <c r="K64" s="93">
        <f t="shared" si="0"/>
        <v>210585.89959308124</v>
      </c>
      <c r="L64" s="46"/>
      <c r="M64" s="46"/>
      <c r="N64" s="46"/>
      <c r="O64" s="46"/>
    </row>
    <row r="65" spans="1:15" x14ac:dyDescent="0.2">
      <c r="A65" s="46"/>
      <c r="B65" s="91">
        <v>156</v>
      </c>
      <c r="C65" s="92" t="s">
        <v>243</v>
      </c>
      <c r="D65" s="105">
        <v>0</v>
      </c>
      <c r="E65" s="105">
        <v>0</v>
      </c>
      <c r="F65" s="105">
        <v>0</v>
      </c>
      <c r="G65" s="105">
        <v>0</v>
      </c>
      <c r="H65" s="105">
        <v>75209.249854671871</v>
      </c>
      <c r="I65" s="105">
        <v>75209.249854671871</v>
      </c>
      <c r="J65" s="105">
        <v>0</v>
      </c>
      <c r="K65" s="93">
        <f t="shared" si="0"/>
        <v>150418.49970934374</v>
      </c>
      <c r="L65" s="46"/>
      <c r="M65" s="46"/>
      <c r="N65" s="46"/>
      <c r="O65" s="46"/>
    </row>
    <row r="66" spans="1:15" x14ac:dyDescent="0.2">
      <c r="A66" s="46"/>
      <c r="B66" s="91">
        <v>156</v>
      </c>
      <c r="C66" s="92" t="s">
        <v>244</v>
      </c>
      <c r="D66" s="105">
        <v>0</v>
      </c>
      <c r="E66" s="105">
        <v>0</v>
      </c>
      <c r="F66" s="105">
        <v>0</v>
      </c>
      <c r="G66" s="105">
        <v>0</v>
      </c>
      <c r="H66" s="105">
        <v>150418.49970934374</v>
      </c>
      <c r="I66" s="105">
        <v>150418.49970934374</v>
      </c>
      <c r="J66" s="105">
        <v>0</v>
      </c>
      <c r="K66" s="93">
        <f t="shared" si="0"/>
        <v>300836.99941868748</v>
      </c>
      <c r="L66" s="46"/>
      <c r="M66" s="46"/>
      <c r="N66" s="46"/>
      <c r="O66" s="46"/>
    </row>
    <row r="67" spans="1:15" x14ac:dyDescent="0.2">
      <c r="A67" s="46"/>
      <c r="B67" s="91">
        <v>156</v>
      </c>
      <c r="C67" s="92" t="s">
        <v>245</v>
      </c>
      <c r="D67" s="105">
        <v>0</v>
      </c>
      <c r="E67" s="105">
        <v>0</v>
      </c>
      <c r="F67" s="105">
        <v>0</v>
      </c>
      <c r="G67" s="105">
        <v>0</v>
      </c>
      <c r="H67" s="105">
        <v>45125.549912803122</v>
      </c>
      <c r="I67" s="105">
        <v>45125.549912803122</v>
      </c>
      <c r="J67" s="105">
        <v>0</v>
      </c>
      <c r="K67" s="93">
        <f t="shared" si="0"/>
        <v>90251.099825606245</v>
      </c>
      <c r="L67" s="46"/>
      <c r="M67" s="46"/>
      <c r="N67" s="46"/>
      <c r="O67" s="46"/>
    </row>
    <row r="68" spans="1:15" x14ac:dyDescent="0.2">
      <c r="A68" s="46"/>
      <c r="B68" s="91">
        <v>156</v>
      </c>
      <c r="C68" s="92" t="s">
        <v>246</v>
      </c>
      <c r="D68" s="105">
        <v>0</v>
      </c>
      <c r="E68" s="105">
        <v>0</v>
      </c>
      <c r="F68" s="105">
        <v>0</v>
      </c>
      <c r="G68" s="105">
        <v>0</v>
      </c>
      <c r="H68" s="105">
        <v>45125.549912803122</v>
      </c>
      <c r="I68" s="105">
        <v>45125.549912803122</v>
      </c>
      <c r="J68" s="105">
        <v>0</v>
      </c>
      <c r="K68" s="93">
        <f t="shared" si="0"/>
        <v>90251.099825606245</v>
      </c>
      <c r="L68" s="46"/>
      <c r="M68" s="46"/>
      <c r="N68" s="46"/>
      <c r="O68" s="46"/>
    </row>
    <row r="69" spans="1:15" x14ac:dyDescent="0.2">
      <c r="A69" s="46"/>
      <c r="B69" s="91">
        <v>156</v>
      </c>
      <c r="C69" s="92" t="s">
        <v>247</v>
      </c>
      <c r="D69" s="105">
        <v>0</v>
      </c>
      <c r="E69" s="105">
        <v>0</v>
      </c>
      <c r="F69" s="105">
        <v>0</v>
      </c>
      <c r="G69" s="105">
        <v>0</v>
      </c>
      <c r="H69" s="105">
        <v>90251.099825606245</v>
      </c>
      <c r="I69" s="105">
        <v>90251.099825606245</v>
      </c>
      <c r="J69" s="105">
        <v>0</v>
      </c>
      <c r="K69" s="93">
        <f t="shared" si="0"/>
        <v>180502.19965121249</v>
      </c>
      <c r="L69" s="46"/>
      <c r="M69" s="46"/>
      <c r="N69" s="46"/>
      <c r="O69" s="46"/>
    </row>
    <row r="70" spans="1:15" x14ac:dyDescent="0.2">
      <c r="A70" s="46"/>
      <c r="B70" s="91">
        <v>156</v>
      </c>
      <c r="C70" s="92" t="s">
        <v>248</v>
      </c>
      <c r="D70" s="105">
        <v>0</v>
      </c>
      <c r="E70" s="105">
        <v>0</v>
      </c>
      <c r="F70" s="105">
        <v>0</v>
      </c>
      <c r="G70" s="105">
        <v>0</v>
      </c>
      <c r="H70" s="105">
        <v>120334.79976747499</v>
      </c>
      <c r="I70" s="105">
        <v>120334.79976747499</v>
      </c>
      <c r="J70" s="105">
        <v>0</v>
      </c>
      <c r="K70" s="93">
        <f t="shared" si="0"/>
        <v>240669.59953494999</v>
      </c>
      <c r="L70" s="46"/>
      <c r="M70" s="46"/>
      <c r="N70" s="46"/>
      <c r="O70" s="46"/>
    </row>
    <row r="71" spans="1:15" x14ac:dyDescent="0.2">
      <c r="A71" s="46"/>
      <c r="B71" s="91">
        <v>156</v>
      </c>
      <c r="C71" s="92" t="s">
        <v>249</v>
      </c>
      <c r="D71" s="105">
        <v>0</v>
      </c>
      <c r="E71" s="105">
        <v>0</v>
      </c>
      <c r="F71" s="105">
        <v>0</v>
      </c>
      <c r="G71" s="105">
        <v>0</v>
      </c>
      <c r="H71" s="105">
        <v>120334.79976747499</v>
      </c>
      <c r="I71" s="105">
        <v>120334.79976747499</v>
      </c>
      <c r="J71" s="105">
        <v>0</v>
      </c>
      <c r="K71" s="93">
        <f t="shared" si="0"/>
        <v>240669.59953494999</v>
      </c>
      <c r="L71" s="46"/>
      <c r="M71" s="46"/>
      <c r="N71" s="46"/>
      <c r="O71" s="46"/>
    </row>
    <row r="72" spans="1:15" x14ac:dyDescent="0.2">
      <c r="A72" s="46"/>
      <c r="B72" s="91">
        <v>156</v>
      </c>
      <c r="C72" s="92" t="s">
        <v>250</v>
      </c>
      <c r="D72" s="105">
        <v>0</v>
      </c>
      <c r="E72" s="105">
        <v>0</v>
      </c>
      <c r="F72" s="105">
        <v>0</v>
      </c>
      <c r="G72" s="105">
        <v>0</v>
      </c>
      <c r="H72" s="105">
        <v>120334.79976747499</v>
      </c>
      <c r="I72" s="105">
        <v>120334.79976747499</v>
      </c>
      <c r="J72" s="105">
        <v>0</v>
      </c>
      <c r="K72" s="93">
        <f t="shared" si="0"/>
        <v>240669.59953494999</v>
      </c>
      <c r="L72" s="46"/>
      <c r="M72" s="46"/>
      <c r="N72" s="46"/>
      <c r="O72" s="46"/>
    </row>
    <row r="73" spans="1:15" x14ac:dyDescent="0.2">
      <c r="A73" s="46"/>
      <c r="B73" s="91">
        <v>156</v>
      </c>
      <c r="C73" s="92" t="s">
        <v>251</v>
      </c>
      <c r="D73" s="105">
        <v>0</v>
      </c>
      <c r="E73" s="105">
        <v>0</v>
      </c>
      <c r="F73" s="105">
        <v>0</v>
      </c>
      <c r="G73" s="105">
        <v>0</v>
      </c>
      <c r="H73" s="105">
        <v>75209.249854671871</v>
      </c>
      <c r="I73" s="105">
        <v>75209.249854671871</v>
      </c>
      <c r="J73" s="105">
        <v>0</v>
      </c>
      <c r="K73" s="93">
        <f t="shared" ref="K73:K115" si="1">SUM(F73:J73)</f>
        <v>150418.49970934374</v>
      </c>
      <c r="L73" s="46"/>
      <c r="M73" s="46"/>
      <c r="N73" s="46"/>
      <c r="O73" s="46"/>
    </row>
    <row r="74" spans="1:15" x14ac:dyDescent="0.2">
      <c r="A74" s="46"/>
      <c r="B74" s="91">
        <v>156</v>
      </c>
      <c r="C74" s="92" t="s">
        <v>174</v>
      </c>
      <c r="D74" s="105">
        <v>0</v>
      </c>
      <c r="E74" s="105">
        <v>0</v>
      </c>
      <c r="F74" s="105">
        <v>0</v>
      </c>
      <c r="G74" s="105">
        <v>0</v>
      </c>
      <c r="H74" s="105">
        <v>45125.549912803122</v>
      </c>
      <c r="I74" s="105">
        <v>45125.549912803122</v>
      </c>
      <c r="J74" s="105">
        <v>0</v>
      </c>
      <c r="K74" s="93">
        <f t="shared" si="1"/>
        <v>90251.099825606245</v>
      </c>
      <c r="L74" s="46"/>
      <c r="M74" s="46"/>
      <c r="N74" s="46"/>
      <c r="O74" s="46"/>
    </row>
    <row r="75" spans="1:15" x14ac:dyDescent="0.2">
      <c r="A75" s="46"/>
      <c r="B75" s="91">
        <v>156</v>
      </c>
      <c r="C75" s="92" t="s">
        <v>252</v>
      </c>
      <c r="D75" s="105">
        <v>0</v>
      </c>
      <c r="E75" s="105">
        <v>0</v>
      </c>
      <c r="F75" s="105">
        <v>0</v>
      </c>
      <c r="G75" s="105">
        <v>0</v>
      </c>
      <c r="H75" s="105">
        <v>75209.249854671871</v>
      </c>
      <c r="I75" s="105">
        <v>75209.249854671871</v>
      </c>
      <c r="J75" s="105">
        <v>0</v>
      </c>
      <c r="K75" s="93">
        <f t="shared" si="1"/>
        <v>150418.49970934374</v>
      </c>
      <c r="L75" s="46"/>
      <c r="M75" s="46"/>
      <c r="N75" s="46"/>
      <c r="O75" s="46"/>
    </row>
    <row r="76" spans="1:15" x14ac:dyDescent="0.2">
      <c r="A76" s="46"/>
      <c r="B76" s="91">
        <v>156</v>
      </c>
      <c r="C76" s="92" t="s">
        <v>175</v>
      </c>
      <c r="D76" s="105">
        <v>0</v>
      </c>
      <c r="E76" s="105">
        <v>0</v>
      </c>
      <c r="F76" s="105">
        <v>0</v>
      </c>
      <c r="G76" s="105">
        <v>0</v>
      </c>
      <c r="H76" s="105">
        <v>60167.399883737497</v>
      </c>
      <c r="I76" s="105">
        <v>60167.399883737497</v>
      </c>
      <c r="J76" s="105">
        <v>0</v>
      </c>
      <c r="K76" s="93">
        <f t="shared" si="1"/>
        <v>120334.79976747499</v>
      </c>
      <c r="L76" s="46"/>
      <c r="M76" s="46"/>
      <c r="N76" s="46"/>
      <c r="O76" s="46"/>
    </row>
    <row r="77" spans="1:15" x14ac:dyDescent="0.2">
      <c r="A77" s="46"/>
      <c r="B77" s="91">
        <v>156</v>
      </c>
      <c r="C77" s="92" t="s">
        <v>163</v>
      </c>
      <c r="D77" s="105">
        <v>0</v>
      </c>
      <c r="E77" s="105">
        <v>0</v>
      </c>
      <c r="F77" s="105">
        <v>0</v>
      </c>
      <c r="G77" s="105">
        <v>0</v>
      </c>
      <c r="H77" s="105">
        <v>60167.399883737497</v>
      </c>
      <c r="I77" s="105">
        <v>60167.399883737497</v>
      </c>
      <c r="J77" s="105">
        <v>0</v>
      </c>
      <c r="K77" s="93">
        <f t="shared" si="1"/>
        <v>120334.79976747499</v>
      </c>
      <c r="L77" s="46"/>
      <c r="M77" s="46"/>
      <c r="N77" s="46"/>
      <c r="O77" s="46"/>
    </row>
    <row r="78" spans="1:15" x14ac:dyDescent="0.2">
      <c r="A78" s="46"/>
      <c r="B78" s="91">
        <v>156</v>
      </c>
      <c r="C78" s="92" t="s">
        <v>164</v>
      </c>
      <c r="D78" s="105">
        <v>0</v>
      </c>
      <c r="E78" s="105">
        <v>0</v>
      </c>
      <c r="F78" s="105">
        <v>0</v>
      </c>
      <c r="G78" s="105">
        <v>0</v>
      </c>
      <c r="H78" s="105">
        <v>60167.399883737497</v>
      </c>
      <c r="I78" s="105">
        <v>60167.399883737497</v>
      </c>
      <c r="J78" s="105">
        <v>0</v>
      </c>
      <c r="K78" s="93">
        <f t="shared" si="1"/>
        <v>120334.79976747499</v>
      </c>
      <c r="L78" s="46"/>
      <c r="M78" s="46"/>
      <c r="N78" s="46"/>
      <c r="O78" s="46"/>
    </row>
    <row r="79" spans="1:15" x14ac:dyDescent="0.2">
      <c r="A79" s="46"/>
      <c r="B79" s="91">
        <v>156</v>
      </c>
      <c r="C79" s="92" t="s">
        <v>253</v>
      </c>
      <c r="D79" s="105">
        <v>0</v>
      </c>
      <c r="E79" s="105">
        <v>0</v>
      </c>
      <c r="F79" s="105">
        <v>0</v>
      </c>
      <c r="G79" s="105">
        <v>0</v>
      </c>
      <c r="H79" s="105">
        <v>0</v>
      </c>
      <c r="I79" s="105">
        <v>75209.249854671871</v>
      </c>
      <c r="J79" s="105">
        <v>75209.249854671871</v>
      </c>
      <c r="K79" s="93">
        <f t="shared" si="1"/>
        <v>150418.49970934374</v>
      </c>
      <c r="L79" s="46"/>
      <c r="M79" s="46"/>
      <c r="N79" s="46"/>
      <c r="O79" s="46"/>
    </row>
    <row r="80" spans="1:15" x14ac:dyDescent="0.2">
      <c r="A80" s="46"/>
      <c r="B80" s="91">
        <v>156</v>
      </c>
      <c r="C80" s="92" t="s">
        <v>254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75209.249854671871</v>
      </c>
      <c r="J80" s="105">
        <v>75209.249854671871</v>
      </c>
      <c r="K80" s="93">
        <f t="shared" si="1"/>
        <v>150418.49970934374</v>
      </c>
      <c r="L80" s="46"/>
      <c r="M80" s="46"/>
      <c r="N80" s="46"/>
      <c r="O80" s="46"/>
    </row>
    <row r="81" spans="1:15" x14ac:dyDescent="0.2">
      <c r="A81" s="46"/>
      <c r="B81" s="91">
        <v>156</v>
      </c>
      <c r="C81" s="92" t="s">
        <v>255</v>
      </c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105292.94979654062</v>
      </c>
      <c r="J81" s="105">
        <v>105292.94979654062</v>
      </c>
      <c r="K81" s="93">
        <f t="shared" si="1"/>
        <v>210585.89959308124</v>
      </c>
      <c r="L81" s="46"/>
      <c r="M81" s="46"/>
      <c r="N81" s="46"/>
      <c r="O81" s="46"/>
    </row>
    <row r="82" spans="1:15" x14ac:dyDescent="0.2">
      <c r="A82" s="46"/>
      <c r="B82" s="91">
        <v>156</v>
      </c>
      <c r="C82" s="92" t="s">
        <v>256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75209.249854671871</v>
      </c>
      <c r="J82" s="105">
        <v>75209.249854671871</v>
      </c>
      <c r="K82" s="93">
        <f t="shared" si="1"/>
        <v>150418.49970934374</v>
      </c>
      <c r="L82" s="46"/>
      <c r="M82" s="46"/>
      <c r="N82" s="46"/>
      <c r="O82" s="46"/>
    </row>
    <row r="83" spans="1:15" x14ac:dyDescent="0.2">
      <c r="A83" s="46"/>
      <c r="B83" s="91">
        <v>156</v>
      </c>
      <c r="C83" s="92" t="s">
        <v>257</v>
      </c>
      <c r="D83" s="105">
        <v>0</v>
      </c>
      <c r="E83" s="105">
        <v>0</v>
      </c>
      <c r="F83" s="105">
        <v>0</v>
      </c>
      <c r="G83" s="105">
        <v>0</v>
      </c>
      <c r="H83" s="105">
        <v>0</v>
      </c>
      <c r="I83" s="105">
        <v>90251.099825606245</v>
      </c>
      <c r="J83" s="105">
        <v>90251.099825606245</v>
      </c>
      <c r="K83" s="93">
        <f t="shared" si="1"/>
        <v>180502.19965121249</v>
      </c>
      <c r="L83" s="46"/>
      <c r="M83" s="46"/>
      <c r="N83" s="46"/>
      <c r="O83" s="46"/>
    </row>
    <row r="84" spans="1:15" x14ac:dyDescent="0.2">
      <c r="A84" s="46"/>
      <c r="B84" s="91">
        <v>156</v>
      </c>
      <c r="C84" s="92" t="s">
        <v>258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120334.79976747499</v>
      </c>
      <c r="J84" s="105">
        <v>120334.79976747499</v>
      </c>
      <c r="K84" s="93">
        <f t="shared" si="1"/>
        <v>240669.59953494999</v>
      </c>
      <c r="L84" s="46"/>
      <c r="M84" s="46"/>
      <c r="N84" s="46"/>
      <c r="O84" s="46"/>
    </row>
    <row r="85" spans="1:15" x14ac:dyDescent="0.2">
      <c r="A85" s="46"/>
      <c r="B85" s="91">
        <v>156</v>
      </c>
      <c r="C85" s="92" t="s">
        <v>259</v>
      </c>
      <c r="D85" s="105">
        <v>0</v>
      </c>
      <c r="E85" s="105">
        <v>0</v>
      </c>
      <c r="F85" s="105">
        <v>0</v>
      </c>
      <c r="G85" s="105">
        <v>0</v>
      </c>
      <c r="H85" s="105">
        <v>0</v>
      </c>
      <c r="I85" s="105">
        <v>90251.099825606245</v>
      </c>
      <c r="J85" s="105">
        <v>90251.099825606245</v>
      </c>
      <c r="K85" s="93">
        <f t="shared" si="1"/>
        <v>180502.19965121249</v>
      </c>
      <c r="L85" s="46"/>
      <c r="M85" s="46"/>
      <c r="N85" s="46"/>
      <c r="O85" s="46"/>
    </row>
    <row r="86" spans="1:15" x14ac:dyDescent="0.2">
      <c r="A86" s="46"/>
      <c r="B86" s="91">
        <v>156</v>
      </c>
      <c r="C86" s="92" t="s">
        <v>260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120334.79976747499</v>
      </c>
      <c r="J86" s="105">
        <v>120334.79976747499</v>
      </c>
      <c r="K86" s="93">
        <f t="shared" si="1"/>
        <v>240669.59953494999</v>
      </c>
      <c r="L86" s="46"/>
      <c r="M86" s="46"/>
      <c r="N86" s="46"/>
      <c r="O86" s="46"/>
    </row>
    <row r="87" spans="1:15" x14ac:dyDescent="0.2">
      <c r="A87" s="46"/>
      <c r="B87" s="91">
        <v>156</v>
      </c>
      <c r="C87" s="92" t="s">
        <v>261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45125.549912803122</v>
      </c>
      <c r="J87" s="105">
        <v>45125.549912803122</v>
      </c>
      <c r="K87" s="93">
        <f t="shared" si="1"/>
        <v>90251.099825606245</v>
      </c>
      <c r="L87" s="46"/>
      <c r="M87" s="46"/>
      <c r="N87" s="46"/>
      <c r="O87" s="46"/>
    </row>
    <row r="88" spans="1:15" x14ac:dyDescent="0.2">
      <c r="A88" s="46"/>
      <c r="B88" s="91">
        <v>156</v>
      </c>
      <c r="C88" s="92" t="s">
        <v>262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60167.399883737497</v>
      </c>
      <c r="J88" s="105">
        <v>60167.399883737497</v>
      </c>
      <c r="K88" s="93">
        <f t="shared" si="1"/>
        <v>120334.79976747499</v>
      </c>
      <c r="L88" s="46"/>
      <c r="M88" s="46"/>
      <c r="N88" s="46"/>
      <c r="O88" s="46"/>
    </row>
    <row r="89" spans="1:15" x14ac:dyDescent="0.2">
      <c r="A89" s="46"/>
      <c r="B89" s="91">
        <v>156</v>
      </c>
      <c r="C89" s="92" t="s">
        <v>263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120334.79976747499</v>
      </c>
      <c r="J89" s="105">
        <v>120334.79976747499</v>
      </c>
      <c r="K89" s="93">
        <f t="shared" si="1"/>
        <v>240669.59953494999</v>
      </c>
      <c r="L89" s="46"/>
      <c r="M89" s="46"/>
      <c r="N89" s="46"/>
      <c r="O89" s="46"/>
    </row>
    <row r="90" spans="1:15" x14ac:dyDescent="0.2">
      <c r="A90" s="46"/>
      <c r="B90" s="91">
        <v>156</v>
      </c>
      <c r="C90" s="92" t="s">
        <v>264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75209.249854671871</v>
      </c>
      <c r="J90" s="105">
        <v>75209.249854671871</v>
      </c>
      <c r="K90" s="93">
        <f t="shared" si="1"/>
        <v>150418.49970934374</v>
      </c>
      <c r="L90" s="46"/>
      <c r="M90" s="46"/>
      <c r="N90" s="46"/>
      <c r="O90" s="46"/>
    </row>
    <row r="91" spans="1:15" x14ac:dyDescent="0.2">
      <c r="A91" s="46"/>
      <c r="B91" s="91">
        <v>156</v>
      </c>
      <c r="C91" s="92" t="s">
        <v>176</v>
      </c>
      <c r="D91" s="105">
        <v>0</v>
      </c>
      <c r="E91" s="105">
        <v>0</v>
      </c>
      <c r="F91" s="105">
        <v>0</v>
      </c>
      <c r="G91" s="105">
        <v>0</v>
      </c>
      <c r="H91" s="105">
        <v>0</v>
      </c>
      <c r="I91" s="105">
        <v>30083.699941868748</v>
      </c>
      <c r="J91" s="105">
        <v>30083.699941868748</v>
      </c>
      <c r="K91" s="93">
        <f t="shared" si="1"/>
        <v>60167.399883737497</v>
      </c>
      <c r="L91" s="46"/>
      <c r="M91" s="46"/>
      <c r="N91" s="46"/>
      <c r="O91" s="46"/>
    </row>
    <row r="92" spans="1:15" x14ac:dyDescent="0.2">
      <c r="A92" s="46"/>
      <c r="B92" s="91">
        <v>156</v>
      </c>
      <c r="C92" s="92" t="s">
        <v>177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60167.399883737497</v>
      </c>
      <c r="J92" s="105">
        <v>60167.399883737497</v>
      </c>
      <c r="K92" s="93">
        <f t="shared" si="1"/>
        <v>120334.79976747499</v>
      </c>
      <c r="L92" s="46"/>
      <c r="M92" s="46"/>
      <c r="N92" s="46"/>
      <c r="O92" s="46"/>
    </row>
    <row r="93" spans="1:15" x14ac:dyDescent="0.2">
      <c r="A93" s="46"/>
      <c r="B93" s="91">
        <v>156</v>
      </c>
      <c r="C93" s="92" t="s">
        <v>165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60167.399883737497</v>
      </c>
      <c r="J93" s="105">
        <v>60167.399883737497</v>
      </c>
      <c r="K93" s="93">
        <f t="shared" si="1"/>
        <v>120334.79976747499</v>
      </c>
      <c r="L93" s="46"/>
      <c r="M93" s="46"/>
      <c r="N93" s="46"/>
      <c r="O93" s="46"/>
    </row>
    <row r="94" spans="1:15" x14ac:dyDescent="0.2">
      <c r="A94" s="46"/>
      <c r="B94" s="91">
        <v>156</v>
      </c>
      <c r="C94" s="92" t="s">
        <v>166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60167.399883737497</v>
      </c>
      <c r="J94" s="105">
        <v>60167.399883737497</v>
      </c>
      <c r="K94" s="93">
        <f t="shared" si="1"/>
        <v>120334.79976747499</v>
      </c>
      <c r="L94" s="46"/>
      <c r="M94" s="46"/>
      <c r="N94" s="46"/>
      <c r="O94" s="46"/>
    </row>
    <row r="95" spans="1:15" x14ac:dyDescent="0.2">
      <c r="A95" s="46"/>
      <c r="B95" s="91">
        <v>156</v>
      </c>
      <c r="C95" s="92" t="s">
        <v>265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v>75209.249854671871</v>
      </c>
      <c r="K95" s="93">
        <f t="shared" si="1"/>
        <v>75209.249854671871</v>
      </c>
      <c r="L95" s="46"/>
      <c r="M95" s="46"/>
      <c r="N95" s="46"/>
      <c r="O95" s="46"/>
    </row>
    <row r="96" spans="1:15" x14ac:dyDescent="0.2">
      <c r="A96" s="46"/>
      <c r="B96" s="91">
        <v>156</v>
      </c>
      <c r="C96" s="92" t="s">
        <v>266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90251.099825606245</v>
      </c>
      <c r="K96" s="93">
        <f t="shared" si="1"/>
        <v>90251.099825606245</v>
      </c>
      <c r="L96" s="46"/>
      <c r="M96" s="46"/>
      <c r="N96" s="46"/>
      <c r="O96" s="46"/>
    </row>
    <row r="97" spans="1:15" x14ac:dyDescent="0.2">
      <c r="A97" s="46"/>
      <c r="B97" s="91">
        <v>156</v>
      </c>
      <c r="C97" s="92" t="s">
        <v>267</v>
      </c>
      <c r="D97" s="105">
        <v>0</v>
      </c>
      <c r="E97" s="105">
        <v>0</v>
      </c>
      <c r="F97" s="105">
        <v>0</v>
      </c>
      <c r="G97" s="105">
        <v>0</v>
      </c>
      <c r="H97" s="105">
        <v>0</v>
      </c>
      <c r="I97" s="105">
        <v>0</v>
      </c>
      <c r="J97" s="105">
        <v>105292.94979654062</v>
      </c>
      <c r="K97" s="93">
        <f t="shared" si="1"/>
        <v>105292.94979654062</v>
      </c>
      <c r="L97" s="46"/>
      <c r="M97" s="46"/>
      <c r="N97" s="46"/>
      <c r="O97" s="46"/>
    </row>
    <row r="98" spans="1:15" x14ac:dyDescent="0.2">
      <c r="A98" s="46"/>
      <c r="B98" s="91">
        <v>156</v>
      </c>
      <c r="C98" s="92" t="s">
        <v>268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45125.549912803122</v>
      </c>
      <c r="K98" s="93">
        <f t="shared" si="1"/>
        <v>45125.549912803122</v>
      </c>
      <c r="L98" s="46"/>
      <c r="M98" s="46"/>
      <c r="N98" s="46"/>
      <c r="O98" s="46"/>
    </row>
    <row r="99" spans="1:15" x14ac:dyDescent="0.2">
      <c r="A99" s="46"/>
      <c r="B99" s="91">
        <v>156</v>
      </c>
      <c r="C99" s="92" t="s">
        <v>269</v>
      </c>
      <c r="D99" s="105">
        <v>0</v>
      </c>
      <c r="E99" s="105">
        <v>0</v>
      </c>
      <c r="F99" s="105">
        <v>0</v>
      </c>
      <c r="G99" s="105">
        <v>0</v>
      </c>
      <c r="H99" s="105">
        <v>0</v>
      </c>
      <c r="I99" s="105">
        <v>0</v>
      </c>
      <c r="J99" s="105">
        <v>45125.549912803122</v>
      </c>
      <c r="K99" s="93">
        <f t="shared" si="1"/>
        <v>45125.549912803122</v>
      </c>
      <c r="L99" s="46"/>
      <c r="M99" s="46"/>
      <c r="N99" s="46"/>
      <c r="O99" s="46"/>
    </row>
    <row r="100" spans="1:15" x14ac:dyDescent="0.2">
      <c r="A100" s="46"/>
      <c r="B100" s="91">
        <v>156</v>
      </c>
      <c r="C100" s="92" t="s">
        <v>270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45125.549912803122</v>
      </c>
      <c r="K100" s="93">
        <f t="shared" si="1"/>
        <v>45125.549912803122</v>
      </c>
      <c r="L100" s="46"/>
      <c r="M100" s="46"/>
      <c r="N100" s="46"/>
      <c r="O100" s="46"/>
    </row>
    <row r="101" spans="1:15" x14ac:dyDescent="0.2">
      <c r="A101" s="46"/>
      <c r="B101" s="91">
        <v>156</v>
      </c>
      <c r="C101" s="92" t="s">
        <v>271</v>
      </c>
      <c r="D101" s="105">
        <v>0</v>
      </c>
      <c r="E101" s="105">
        <v>0</v>
      </c>
      <c r="F101" s="105">
        <v>0</v>
      </c>
      <c r="G101" s="105">
        <v>0</v>
      </c>
      <c r="H101" s="105">
        <v>0</v>
      </c>
      <c r="I101" s="105">
        <v>0</v>
      </c>
      <c r="J101" s="105">
        <v>45125.549912803122</v>
      </c>
      <c r="K101" s="93">
        <f t="shared" si="1"/>
        <v>45125.549912803122</v>
      </c>
      <c r="L101" s="46"/>
      <c r="M101" s="46"/>
      <c r="N101" s="46"/>
      <c r="O101" s="46"/>
    </row>
    <row r="102" spans="1:15" x14ac:dyDescent="0.2">
      <c r="A102" s="46"/>
      <c r="B102" s="91">
        <v>156</v>
      </c>
      <c r="C102" s="92" t="s">
        <v>272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J102" s="105">
        <v>30083.699941868748</v>
      </c>
      <c r="K102" s="93">
        <f t="shared" si="1"/>
        <v>30083.699941868748</v>
      </c>
      <c r="L102" s="46"/>
      <c r="M102" s="46"/>
      <c r="N102" s="46"/>
      <c r="O102" s="46"/>
    </row>
    <row r="103" spans="1:15" x14ac:dyDescent="0.2">
      <c r="A103" s="46"/>
      <c r="B103" s="91">
        <v>156</v>
      </c>
      <c r="C103" s="92" t="s">
        <v>273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J103" s="105">
        <v>67688.324869204676</v>
      </c>
      <c r="K103" s="93">
        <f t="shared" si="1"/>
        <v>67688.324869204676</v>
      </c>
      <c r="L103" s="46"/>
      <c r="M103" s="46"/>
      <c r="N103" s="46"/>
      <c r="O103" s="46"/>
    </row>
    <row r="104" spans="1:15" x14ac:dyDescent="0.2">
      <c r="A104" s="46"/>
      <c r="B104" s="91">
        <v>156</v>
      </c>
      <c r="C104" s="92" t="s">
        <v>274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82730.174840139051</v>
      </c>
      <c r="K104" s="93">
        <f t="shared" si="1"/>
        <v>82730.174840139051</v>
      </c>
      <c r="L104" s="46"/>
      <c r="M104" s="46"/>
      <c r="N104" s="46"/>
      <c r="O104" s="46"/>
    </row>
    <row r="105" spans="1:15" x14ac:dyDescent="0.2">
      <c r="A105" s="46"/>
      <c r="B105" s="91">
        <v>156</v>
      </c>
      <c r="C105" s="92" t="s">
        <v>275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J105" s="105">
        <v>60167.399883737497</v>
      </c>
      <c r="K105" s="93">
        <f t="shared" si="1"/>
        <v>60167.399883737497</v>
      </c>
      <c r="L105" s="46"/>
      <c r="M105" s="46"/>
      <c r="N105" s="46"/>
      <c r="O105" s="46"/>
    </row>
    <row r="106" spans="1:15" x14ac:dyDescent="0.2">
      <c r="A106" s="46"/>
      <c r="B106" s="91">
        <v>156</v>
      </c>
      <c r="C106" s="92" t="s">
        <v>276</v>
      </c>
      <c r="D106" s="105">
        <v>0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60167.399883737497</v>
      </c>
      <c r="K106" s="93">
        <f t="shared" si="1"/>
        <v>60167.399883737497</v>
      </c>
      <c r="L106" s="46"/>
      <c r="M106" s="46"/>
      <c r="N106" s="46"/>
      <c r="O106" s="46"/>
    </row>
    <row r="107" spans="1:15" x14ac:dyDescent="0.2">
      <c r="A107" s="46"/>
      <c r="B107" s="91">
        <v>156</v>
      </c>
      <c r="C107" s="92" t="s">
        <v>277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105292.94979654062</v>
      </c>
      <c r="K107" s="93">
        <f t="shared" si="1"/>
        <v>105292.94979654062</v>
      </c>
      <c r="L107" s="46"/>
      <c r="M107" s="46"/>
      <c r="N107" s="46"/>
      <c r="O107" s="46"/>
    </row>
    <row r="108" spans="1:15" x14ac:dyDescent="0.2">
      <c r="A108" s="46"/>
      <c r="B108" s="91">
        <v>156</v>
      </c>
      <c r="C108" s="92" t="s">
        <v>278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60167.399883737497</v>
      </c>
      <c r="K108" s="93">
        <f t="shared" si="1"/>
        <v>60167.399883737497</v>
      </c>
      <c r="L108" s="46"/>
      <c r="M108" s="46"/>
      <c r="N108" s="46"/>
      <c r="O108" s="46"/>
    </row>
    <row r="109" spans="1:15" x14ac:dyDescent="0.2">
      <c r="A109" s="46"/>
      <c r="B109" s="91">
        <v>156</v>
      </c>
      <c r="C109" s="92" t="s">
        <v>279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90251.099825606245</v>
      </c>
      <c r="K109" s="93">
        <f t="shared" si="1"/>
        <v>90251.099825606245</v>
      </c>
      <c r="L109" s="46"/>
      <c r="M109" s="46"/>
      <c r="N109" s="46"/>
      <c r="O109" s="46"/>
    </row>
    <row r="110" spans="1:15" x14ac:dyDescent="0.2">
      <c r="A110" s="46"/>
      <c r="B110" s="91">
        <v>156</v>
      </c>
      <c r="C110" s="92" t="s">
        <v>280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60167.399883737497</v>
      </c>
      <c r="K110" s="93">
        <f t="shared" si="1"/>
        <v>60167.399883737497</v>
      </c>
      <c r="L110" s="46"/>
      <c r="M110" s="46"/>
      <c r="N110" s="46"/>
      <c r="O110" s="46"/>
    </row>
    <row r="111" spans="1:15" x14ac:dyDescent="0.2">
      <c r="A111" s="46"/>
      <c r="B111" s="91">
        <v>156</v>
      </c>
      <c r="C111" s="92" t="s">
        <v>281</v>
      </c>
      <c r="D111" s="105">
        <v>0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52646.474898270309</v>
      </c>
      <c r="K111" s="93">
        <f t="shared" si="1"/>
        <v>52646.474898270309</v>
      </c>
      <c r="L111" s="46"/>
      <c r="M111" s="46"/>
      <c r="N111" s="46"/>
      <c r="O111" s="46"/>
    </row>
    <row r="112" spans="1:15" x14ac:dyDescent="0.2">
      <c r="A112" s="46"/>
      <c r="B112" s="91">
        <v>156</v>
      </c>
      <c r="C112" s="92" t="s">
        <v>282</v>
      </c>
      <c r="D112" s="105">
        <v>0</v>
      </c>
      <c r="E112" s="105">
        <v>0</v>
      </c>
      <c r="F112" s="105">
        <v>0</v>
      </c>
      <c r="G112" s="105">
        <v>0</v>
      </c>
      <c r="H112" s="105">
        <v>0</v>
      </c>
      <c r="I112" s="105">
        <v>0</v>
      </c>
      <c r="J112" s="105">
        <v>37604.624927335935</v>
      </c>
      <c r="K112" s="93">
        <f t="shared" si="1"/>
        <v>37604.624927335935</v>
      </c>
      <c r="L112" s="46"/>
      <c r="M112" s="46"/>
      <c r="N112" s="46"/>
      <c r="O112" s="46"/>
    </row>
    <row r="113" spans="1:15" x14ac:dyDescent="0.2">
      <c r="A113" s="46"/>
      <c r="B113" s="91">
        <v>156</v>
      </c>
      <c r="C113" s="92" t="s">
        <v>283</v>
      </c>
      <c r="D113" s="105">
        <v>0</v>
      </c>
      <c r="E113" s="105">
        <v>0</v>
      </c>
      <c r="F113" s="105">
        <v>0</v>
      </c>
      <c r="G113" s="105">
        <v>0</v>
      </c>
      <c r="H113" s="105">
        <v>0</v>
      </c>
      <c r="I113" s="105">
        <v>0</v>
      </c>
      <c r="J113" s="105">
        <v>30083.699941868748</v>
      </c>
      <c r="K113" s="93">
        <f t="shared" si="1"/>
        <v>30083.699941868748</v>
      </c>
      <c r="L113" s="46"/>
      <c r="M113" s="46"/>
      <c r="N113" s="46"/>
      <c r="O113" s="46"/>
    </row>
    <row r="114" spans="1:15" x14ac:dyDescent="0.2">
      <c r="A114" s="46"/>
      <c r="B114" s="91">
        <v>156</v>
      </c>
      <c r="C114" s="92" t="s">
        <v>284</v>
      </c>
      <c r="D114" s="105">
        <v>0</v>
      </c>
      <c r="E114" s="105">
        <v>0</v>
      </c>
      <c r="F114" s="105">
        <v>0</v>
      </c>
      <c r="G114" s="105">
        <v>0</v>
      </c>
      <c r="H114" s="105">
        <v>0</v>
      </c>
      <c r="I114" s="105">
        <v>0</v>
      </c>
      <c r="J114" s="105">
        <v>60167.399883737497</v>
      </c>
      <c r="K114" s="93">
        <f t="shared" si="1"/>
        <v>60167.399883737497</v>
      </c>
      <c r="L114" s="46"/>
      <c r="M114" s="46"/>
      <c r="N114" s="46"/>
      <c r="O114" s="46"/>
    </row>
    <row r="115" spans="1:15" x14ac:dyDescent="0.2">
      <c r="A115" s="46"/>
      <c r="B115" s="46"/>
      <c r="C115" s="71" t="s">
        <v>46</v>
      </c>
      <c r="D115" s="57">
        <f t="shared" ref="D115:J115" si="2">SUM(D8:D114)</f>
        <v>2650000</v>
      </c>
      <c r="E115" s="57">
        <f t="shared" si="2"/>
        <v>3700000</v>
      </c>
      <c r="F115" s="57">
        <f t="shared" si="2"/>
        <v>2632323.7449135156</v>
      </c>
      <c r="G115" s="57">
        <f t="shared" si="2"/>
        <v>2617281.8949425807</v>
      </c>
      <c r="H115" s="57">
        <f t="shared" si="2"/>
        <v>2602240.0449716463</v>
      </c>
      <c r="I115" s="57">
        <f t="shared" si="2"/>
        <v>2632323.7449135147</v>
      </c>
      <c r="J115" s="57">
        <f t="shared" si="2"/>
        <v>2632323.7449135152</v>
      </c>
      <c r="K115" s="57">
        <f t="shared" si="1"/>
        <v>13116493.174654773</v>
      </c>
      <c r="L115" s="46"/>
      <c r="M115" s="46"/>
      <c r="N115" s="46"/>
      <c r="O115" s="46"/>
    </row>
    <row r="116" spans="1:1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 t="s">
        <v>302</v>
      </c>
      <c r="L116" s="46"/>
      <c r="M116" s="46"/>
      <c r="N116" s="46"/>
      <c r="O116" s="46"/>
    </row>
    <row r="117" spans="1:15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</row>
    <row r="118" spans="1:15" ht="15.75" x14ac:dyDescent="0.25">
      <c r="A118" s="47"/>
      <c r="B118" s="47" t="s">
        <v>155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6"/>
      <c r="N118" s="46"/>
      <c r="O118" s="46"/>
    </row>
    <row r="119" spans="1:1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</row>
    <row r="120" spans="1:15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</row>
    <row r="121" spans="1:15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</row>
    <row r="122" spans="1:15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</row>
    <row r="123" spans="1:15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</row>
    <row r="124" spans="1:15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</row>
    <row r="125" spans="1:15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</row>
    <row r="126" spans="1:15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</row>
    <row r="127" spans="1:15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</row>
    <row r="128" spans="1:15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</row>
    <row r="129" spans="1:15" hidden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</row>
    <row r="130" spans="1:15" hidden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</row>
    <row r="131" spans="1:15" hidden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</row>
    <row r="132" spans="1:15" hidden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</row>
    <row r="133" spans="1:15" hidden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</row>
    <row r="134" spans="1:15" hidden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</row>
    <row r="135" spans="1:1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idden="1" x14ac:dyDescent="0.2"/>
    <row r="150" spans="1:15" hidden="1" x14ac:dyDescent="0.2"/>
  </sheetData>
  <mergeCells count="1">
    <mergeCell ref="D6:K6"/>
  </mergeCells>
  <hyperlinks>
    <hyperlink ref="K1" location="Menu!A1" display="Menu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FF99"/>
  </sheetPr>
  <dimension ref="A1:O150"/>
  <sheetViews>
    <sheetView zoomScaleNormal="100" workbookViewId="0">
      <selection activeCell="F1" sqref="F1:G2"/>
    </sheetView>
  </sheetViews>
  <sheetFormatPr defaultColWidth="0" defaultRowHeight="12.75" zeroHeight="1" x14ac:dyDescent="0.2"/>
  <cols>
    <col min="1" max="1" width="3.625" style="95" customWidth="1"/>
    <col min="2" max="2" width="9.625" style="95" customWidth="1"/>
    <col min="3" max="3" width="61" style="95" bestFit="1" customWidth="1"/>
    <col min="4" max="5" width="9.625" style="95" customWidth="1"/>
    <col min="6" max="10" width="11.25" style="95" bestFit="1" customWidth="1"/>
    <col min="11" max="11" width="10.625" style="95" customWidth="1"/>
    <col min="12" max="12" width="3.625" style="95" customWidth="1"/>
    <col min="13" max="16384" width="9" style="95" hidden="1"/>
  </cols>
  <sheetData>
    <row r="1" spans="1:15" ht="18" x14ac:dyDescent="0.25">
      <c r="A1" s="45" t="s">
        <v>300</v>
      </c>
      <c r="B1" s="45"/>
      <c r="C1" s="45"/>
      <c r="D1" s="45"/>
      <c r="E1" s="45"/>
      <c r="F1" s="130" t="s">
        <v>303</v>
      </c>
      <c r="G1" s="130"/>
      <c r="H1" s="45"/>
      <c r="I1" s="45"/>
      <c r="J1" s="45"/>
      <c r="K1" s="48" t="s">
        <v>41</v>
      </c>
      <c r="L1" s="45"/>
      <c r="M1" s="45"/>
      <c r="N1" s="45"/>
      <c r="O1" s="45"/>
    </row>
    <row r="2" spans="1:15" ht="15.75" x14ac:dyDescent="0.25">
      <c r="A2" s="47" t="str">
        <f ca="1">RIGHT(CELL("filename", $A$1), LEN(CELL("filename", $A$1)) - SEARCH("]", CELL("filename", $A$1)))</f>
        <v>Project List_RRP</v>
      </c>
      <c r="B2" s="47"/>
      <c r="C2" s="47"/>
      <c r="D2" s="47"/>
      <c r="E2" s="47"/>
      <c r="F2" s="131" t="s">
        <v>304</v>
      </c>
      <c r="G2" s="131"/>
      <c r="H2" s="47"/>
      <c r="I2" s="47"/>
      <c r="J2" s="47"/>
      <c r="K2" s="47"/>
      <c r="L2" s="47"/>
      <c r="M2" s="47"/>
      <c r="N2" s="47"/>
      <c r="O2" s="47"/>
    </row>
    <row r="3" spans="1:1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">
      <c r="A4" s="46"/>
      <c r="B4" s="52" t="s">
        <v>137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x14ac:dyDescent="0.2">
      <c r="A5" s="46"/>
      <c r="B5" s="70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">
      <c r="A6" s="46"/>
      <c r="B6" s="46"/>
      <c r="C6" s="46"/>
      <c r="D6" s="123" t="str">
        <f>"$2019"</f>
        <v>$2019</v>
      </c>
      <c r="E6" s="123"/>
      <c r="F6" s="123"/>
      <c r="G6" s="123"/>
      <c r="H6" s="123"/>
      <c r="I6" s="123"/>
      <c r="J6" s="123"/>
      <c r="K6" s="123"/>
      <c r="L6" s="46"/>
      <c r="M6" s="46"/>
      <c r="N6" s="46"/>
      <c r="O6" s="46"/>
    </row>
    <row r="7" spans="1:15" ht="25.5" x14ac:dyDescent="0.2">
      <c r="A7" s="46"/>
      <c r="B7" s="89" t="s">
        <v>48</v>
      </c>
      <c r="C7" s="53" t="s">
        <v>158</v>
      </c>
      <c r="D7" s="44" t="s">
        <v>167</v>
      </c>
      <c r="E7" s="44" t="s">
        <v>168</v>
      </c>
      <c r="F7" s="44" t="s">
        <v>169</v>
      </c>
      <c r="G7" s="44" t="s">
        <v>170</v>
      </c>
      <c r="H7" s="44" t="s">
        <v>171</v>
      </c>
      <c r="I7" s="44" t="s">
        <v>172</v>
      </c>
      <c r="J7" s="44" t="s">
        <v>173</v>
      </c>
      <c r="K7" s="44" t="s">
        <v>190</v>
      </c>
      <c r="L7" s="46"/>
      <c r="M7" s="46"/>
      <c r="N7" s="46"/>
      <c r="O7" s="46"/>
    </row>
    <row r="8" spans="1:15" x14ac:dyDescent="0.2">
      <c r="A8" s="46"/>
      <c r="B8" s="91">
        <v>156</v>
      </c>
      <c r="C8" s="92" t="s">
        <v>192</v>
      </c>
      <c r="D8" s="99">
        <v>50000</v>
      </c>
      <c r="E8" s="99">
        <v>100000</v>
      </c>
      <c r="F8" s="109">
        <v>60167.399883737497</v>
      </c>
      <c r="G8" s="109">
        <v>60167.399883737497</v>
      </c>
      <c r="H8" s="109">
        <v>60167.399883737497</v>
      </c>
      <c r="I8" s="109">
        <v>60167.399883737497</v>
      </c>
      <c r="J8" s="109">
        <v>60167.399883737497</v>
      </c>
      <c r="K8" s="93">
        <f>SUM(F8:J8)</f>
        <v>300836.99941868748</v>
      </c>
      <c r="L8" s="46"/>
      <c r="M8" s="46"/>
      <c r="N8" s="46"/>
      <c r="O8" s="46"/>
    </row>
    <row r="9" spans="1:15" x14ac:dyDescent="0.2">
      <c r="A9" s="46"/>
      <c r="B9" s="91">
        <v>156</v>
      </c>
      <c r="C9" s="92" t="s">
        <v>191</v>
      </c>
      <c r="D9" s="99">
        <v>50000</v>
      </c>
      <c r="E9" s="99">
        <v>100000</v>
      </c>
      <c r="F9" s="109">
        <v>60167.399883737497</v>
      </c>
      <c r="G9" s="109">
        <v>60167.399883737497</v>
      </c>
      <c r="H9" s="109">
        <v>60167.399883737497</v>
      </c>
      <c r="I9" s="109">
        <v>60167.399883737497</v>
      </c>
      <c r="J9" s="109">
        <v>60167.399883737497</v>
      </c>
      <c r="K9" s="93">
        <f t="shared" ref="K9:K72" si="0">SUM(F9:J9)</f>
        <v>300836.99941868748</v>
      </c>
      <c r="L9" s="46"/>
      <c r="M9" s="46"/>
      <c r="N9" s="46"/>
      <c r="O9" s="46"/>
    </row>
    <row r="10" spans="1:15" x14ac:dyDescent="0.2">
      <c r="A10" s="46"/>
      <c r="B10" s="91">
        <v>156</v>
      </c>
      <c r="C10" s="92" t="s">
        <v>193</v>
      </c>
      <c r="D10" s="99">
        <v>150000</v>
      </c>
      <c r="E10" s="9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93">
        <f t="shared" si="0"/>
        <v>0</v>
      </c>
      <c r="L10" s="46"/>
      <c r="M10" s="46"/>
      <c r="N10" s="46"/>
      <c r="O10" s="46"/>
    </row>
    <row r="11" spans="1:15" x14ac:dyDescent="0.2">
      <c r="A11" s="46"/>
      <c r="B11" s="91">
        <v>156</v>
      </c>
      <c r="C11" s="92" t="s">
        <v>194</v>
      </c>
      <c r="D11" s="99">
        <v>200000</v>
      </c>
      <c r="E11" s="9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93">
        <f t="shared" si="0"/>
        <v>0</v>
      </c>
      <c r="L11" s="46"/>
      <c r="M11" s="46"/>
      <c r="N11" s="46"/>
      <c r="O11" s="46"/>
    </row>
    <row r="12" spans="1:15" x14ac:dyDescent="0.2">
      <c r="A12" s="46"/>
      <c r="B12" s="91">
        <v>156</v>
      </c>
      <c r="C12" s="92" t="s">
        <v>195</v>
      </c>
      <c r="D12" s="99">
        <v>85000</v>
      </c>
      <c r="E12" s="9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93">
        <f t="shared" si="0"/>
        <v>0</v>
      </c>
      <c r="L12" s="46"/>
      <c r="M12" s="46"/>
      <c r="N12" s="46"/>
      <c r="O12" s="46"/>
    </row>
    <row r="13" spans="1:15" x14ac:dyDescent="0.2">
      <c r="A13" s="46"/>
      <c r="B13" s="91">
        <v>156</v>
      </c>
      <c r="C13" s="92" t="s">
        <v>196</v>
      </c>
      <c r="D13" s="99">
        <v>100000</v>
      </c>
      <c r="E13" s="9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93">
        <f t="shared" si="0"/>
        <v>0</v>
      </c>
      <c r="L13" s="46"/>
      <c r="M13" s="46"/>
      <c r="N13" s="46"/>
      <c r="O13" s="46"/>
    </row>
    <row r="14" spans="1:15" x14ac:dyDescent="0.2">
      <c r="A14" s="46"/>
      <c r="B14" s="91">
        <v>156</v>
      </c>
      <c r="C14" s="92" t="s">
        <v>197</v>
      </c>
      <c r="D14" s="99">
        <v>175000</v>
      </c>
      <c r="E14" s="9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93">
        <f t="shared" si="0"/>
        <v>0</v>
      </c>
      <c r="L14" s="46"/>
      <c r="M14" s="46"/>
      <c r="N14" s="46"/>
      <c r="O14" s="46"/>
    </row>
    <row r="15" spans="1:15" x14ac:dyDescent="0.2">
      <c r="A15" s="46"/>
      <c r="B15" s="91">
        <v>156</v>
      </c>
      <c r="C15" s="92" t="s">
        <v>198</v>
      </c>
      <c r="D15" s="99">
        <v>70000</v>
      </c>
      <c r="E15" s="9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93">
        <f t="shared" si="0"/>
        <v>0</v>
      </c>
      <c r="L15" s="46"/>
      <c r="M15" s="46"/>
      <c r="N15" s="46"/>
      <c r="O15" s="46"/>
    </row>
    <row r="16" spans="1:15" x14ac:dyDescent="0.2">
      <c r="A16" s="46"/>
      <c r="B16" s="91">
        <v>156</v>
      </c>
      <c r="C16" s="92" t="s">
        <v>199</v>
      </c>
      <c r="D16" s="99">
        <v>70000</v>
      </c>
      <c r="E16" s="9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93">
        <f t="shared" si="0"/>
        <v>0</v>
      </c>
      <c r="L16" s="46"/>
      <c r="M16" s="46"/>
      <c r="N16" s="46"/>
      <c r="O16" s="46"/>
    </row>
    <row r="17" spans="1:15" x14ac:dyDescent="0.2">
      <c r="A17" s="46"/>
      <c r="B17" s="91">
        <v>156</v>
      </c>
      <c r="C17" s="92" t="s">
        <v>200</v>
      </c>
      <c r="D17" s="99">
        <v>150000</v>
      </c>
      <c r="E17" s="9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93">
        <f t="shared" si="0"/>
        <v>0</v>
      </c>
      <c r="L17" s="46"/>
      <c r="M17" s="46"/>
      <c r="N17" s="46"/>
      <c r="O17" s="46"/>
    </row>
    <row r="18" spans="1:15" x14ac:dyDescent="0.2">
      <c r="A18" s="46"/>
      <c r="B18" s="91">
        <v>156</v>
      </c>
      <c r="C18" s="92" t="s">
        <v>201</v>
      </c>
      <c r="D18" s="99">
        <v>125000</v>
      </c>
      <c r="E18" s="9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93">
        <f t="shared" si="0"/>
        <v>0</v>
      </c>
      <c r="L18" s="46"/>
      <c r="M18" s="46"/>
      <c r="N18" s="46"/>
      <c r="O18" s="46"/>
    </row>
    <row r="19" spans="1:15" x14ac:dyDescent="0.2">
      <c r="A19" s="46"/>
      <c r="B19" s="91">
        <v>156</v>
      </c>
      <c r="C19" s="92" t="s">
        <v>202</v>
      </c>
      <c r="D19" s="99">
        <v>100000</v>
      </c>
      <c r="E19" s="99">
        <v>100000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93">
        <f t="shared" si="0"/>
        <v>0</v>
      </c>
      <c r="L19" s="46"/>
      <c r="M19" s="46"/>
      <c r="N19" s="46"/>
      <c r="O19" s="46"/>
    </row>
    <row r="20" spans="1:15" x14ac:dyDescent="0.2">
      <c r="A20" s="46"/>
      <c r="B20" s="91">
        <v>156</v>
      </c>
      <c r="C20" s="92" t="s">
        <v>203</v>
      </c>
      <c r="D20" s="99">
        <v>75000</v>
      </c>
      <c r="E20" s="99">
        <v>75000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93">
        <f t="shared" si="0"/>
        <v>0</v>
      </c>
      <c r="L20" s="46"/>
      <c r="M20" s="46"/>
      <c r="N20" s="46"/>
      <c r="O20" s="46"/>
    </row>
    <row r="21" spans="1:15" x14ac:dyDescent="0.2">
      <c r="A21" s="46"/>
      <c r="B21" s="91">
        <v>156</v>
      </c>
      <c r="C21" s="92" t="s">
        <v>204</v>
      </c>
      <c r="D21" s="99">
        <v>275000</v>
      </c>
      <c r="E21" s="99">
        <v>275000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93">
        <f t="shared" si="0"/>
        <v>0</v>
      </c>
      <c r="L21" s="46"/>
      <c r="M21" s="46"/>
      <c r="N21" s="46"/>
      <c r="O21" s="46"/>
    </row>
    <row r="22" spans="1:15" x14ac:dyDescent="0.2">
      <c r="A22" s="46"/>
      <c r="B22" s="91">
        <v>156</v>
      </c>
      <c r="C22" s="92" t="s">
        <v>205</v>
      </c>
      <c r="D22" s="99">
        <v>225000</v>
      </c>
      <c r="E22" s="99">
        <v>225000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93">
        <f t="shared" si="0"/>
        <v>0</v>
      </c>
      <c r="L22" s="46"/>
      <c r="M22" s="46"/>
      <c r="N22" s="46"/>
      <c r="O22" s="46"/>
    </row>
    <row r="23" spans="1:15" x14ac:dyDescent="0.2">
      <c r="A23" s="46"/>
      <c r="B23" s="91">
        <v>156</v>
      </c>
      <c r="C23" s="92" t="s">
        <v>206</v>
      </c>
      <c r="D23" s="99">
        <v>225000</v>
      </c>
      <c r="E23" s="99">
        <v>225000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93">
        <f t="shared" si="0"/>
        <v>0</v>
      </c>
      <c r="L23" s="46"/>
      <c r="M23" s="46"/>
      <c r="N23" s="46"/>
      <c r="O23" s="46"/>
    </row>
    <row r="24" spans="1:15" x14ac:dyDescent="0.2">
      <c r="A24" s="46"/>
      <c r="B24" s="91">
        <v>156</v>
      </c>
      <c r="C24" s="92" t="s">
        <v>207</v>
      </c>
      <c r="D24" s="99">
        <v>225000</v>
      </c>
      <c r="E24" s="99">
        <v>225000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93">
        <f t="shared" si="0"/>
        <v>0</v>
      </c>
      <c r="L24" s="46"/>
      <c r="M24" s="46"/>
      <c r="N24" s="46"/>
      <c r="O24" s="46"/>
    </row>
    <row r="25" spans="1:15" x14ac:dyDescent="0.2">
      <c r="A25" s="46"/>
      <c r="B25" s="91">
        <v>156</v>
      </c>
      <c r="C25" s="92" t="s">
        <v>208</v>
      </c>
      <c r="D25" s="99">
        <v>150000</v>
      </c>
      <c r="E25" s="99">
        <v>150000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93">
        <f t="shared" si="0"/>
        <v>0</v>
      </c>
      <c r="L25" s="46"/>
      <c r="M25" s="46"/>
      <c r="N25" s="46"/>
      <c r="O25" s="46"/>
    </row>
    <row r="26" spans="1:15" x14ac:dyDescent="0.2">
      <c r="A26" s="46"/>
      <c r="B26" s="91">
        <v>156</v>
      </c>
      <c r="C26" s="92" t="s">
        <v>209</v>
      </c>
      <c r="D26" s="99">
        <v>125000</v>
      </c>
      <c r="E26" s="99">
        <v>125000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93">
        <f t="shared" si="0"/>
        <v>0</v>
      </c>
      <c r="L26" s="46"/>
      <c r="M26" s="46"/>
      <c r="N26" s="46"/>
      <c r="O26" s="46"/>
    </row>
    <row r="27" spans="1:15" x14ac:dyDescent="0.2">
      <c r="A27" s="46"/>
      <c r="B27" s="91">
        <v>156</v>
      </c>
      <c r="C27" s="92" t="s">
        <v>210</v>
      </c>
      <c r="D27" s="99">
        <v>25000</v>
      </c>
      <c r="E27" s="99">
        <v>25000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93">
        <f t="shared" si="0"/>
        <v>0</v>
      </c>
      <c r="L27" s="46"/>
      <c r="M27" s="46"/>
      <c r="N27" s="46"/>
      <c r="O27" s="46"/>
    </row>
    <row r="28" spans="1:15" x14ac:dyDescent="0.2">
      <c r="A28" s="46"/>
      <c r="B28" s="91">
        <v>156</v>
      </c>
      <c r="C28" s="92" t="s">
        <v>211</v>
      </c>
      <c r="D28" s="99">
        <v>0</v>
      </c>
      <c r="E28" s="99">
        <v>150000</v>
      </c>
      <c r="F28" s="109">
        <v>90251.099825606245</v>
      </c>
      <c r="G28" s="109">
        <v>0</v>
      </c>
      <c r="H28" s="109">
        <v>0</v>
      </c>
      <c r="I28" s="109">
        <v>0</v>
      </c>
      <c r="J28" s="109">
        <v>0</v>
      </c>
      <c r="K28" s="93">
        <f t="shared" si="0"/>
        <v>90251.099825606245</v>
      </c>
      <c r="L28" s="46"/>
      <c r="M28" s="46"/>
      <c r="N28" s="46"/>
      <c r="O28" s="46"/>
    </row>
    <row r="29" spans="1:15" x14ac:dyDescent="0.2">
      <c r="A29" s="46"/>
      <c r="B29" s="91">
        <v>156</v>
      </c>
      <c r="C29" s="92" t="s">
        <v>212</v>
      </c>
      <c r="D29" s="99">
        <v>0</v>
      </c>
      <c r="E29" s="99">
        <v>200000</v>
      </c>
      <c r="F29" s="109">
        <v>120334.79976747499</v>
      </c>
      <c r="G29" s="109">
        <v>0</v>
      </c>
      <c r="H29" s="109">
        <v>0</v>
      </c>
      <c r="I29" s="109">
        <v>0</v>
      </c>
      <c r="J29" s="109">
        <v>0</v>
      </c>
      <c r="K29" s="93">
        <f t="shared" si="0"/>
        <v>120334.79976747499</v>
      </c>
      <c r="L29" s="46"/>
      <c r="M29" s="46"/>
      <c r="N29" s="46"/>
      <c r="O29" s="46"/>
    </row>
    <row r="30" spans="1:15" x14ac:dyDescent="0.2">
      <c r="A30" s="46"/>
      <c r="B30" s="91">
        <v>156</v>
      </c>
      <c r="C30" s="92" t="s">
        <v>214</v>
      </c>
      <c r="D30" s="99">
        <v>0</v>
      </c>
      <c r="E30" s="99">
        <v>250000</v>
      </c>
      <c r="F30" s="109">
        <v>150418.49970934374</v>
      </c>
      <c r="G30" s="109">
        <v>0</v>
      </c>
      <c r="H30" s="109">
        <v>0</v>
      </c>
      <c r="I30" s="109">
        <v>0</v>
      </c>
      <c r="J30" s="109">
        <v>0</v>
      </c>
      <c r="K30" s="93">
        <f t="shared" si="0"/>
        <v>150418.49970934374</v>
      </c>
      <c r="L30" s="46"/>
      <c r="M30" s="46"/>
      <c r="N30" s="46"/>
      <c r="O30" s="46"/>
    </row>
    <row r="31" spans="1:15" x14ac:dyDescent="0.2">
      <c r="A31" s="46"/>
      <c r="B31" s="91">
        <v>156</v>
      </c>
      <c r="C31" s="92" t="s">
        <v>213</v>
      </c>
      <c r="D31" s="99">
        <v>0</v>
      </c>
      <c r="E31" s="99">
        <v>300000</v>
      </c>
      <c r="F31" s="109">
        <v>180502.19965121249</v>
      </c>
      <c r="G31" s="109">
        <v>0</v>
      </c>
      <c r="H31" s="109">
        <v>0</v>
      </c>
      <c r="I31" s="109">
        <v>0</v>
      </c>
      <c r="J31" s="109">
        <v>0</v>
      </c>
      <c r="K31" s="93">
        <f t="shared" si="0"/>
        <v>180502.19965121249</v>
      </c>
      <c r="L31" s="46"/>
      <c r="M31" s="46"/>
      <c r="N31" s="46"/>
      <c r="O31" s="46"/>
    </row>
    <row r="32" spans="1:15" x14ac:dyDescent="0.2">
      <c r="A32" s="46"/>
      <c r="B32" s="91">
        <v>156</v>
      </c>
      <c r="C32" s="92" t="s">
        <v>215</v>
      </c>
      <c r="D32" s="99">
        <v>0</v>
      </c>
      <c r="E32" s="99">
        <v>200000</v>
      </c>
      <c r="F32" s="109">
        <v>120334.79976747499</v>
      </c>
      <c r="G32" s="109">
        <v>0</v>
      </c>
      <c r="H32" s="109">
        <v>0</v>
      </c>
      <c r="I32" s="109">
        <v>0</v>
      </c>
      <c r="J32" s="109">
        <v>0</v>
      </c>
      <c r="K32" s="93">
        <f t="shared" si="0"/>
        <v>120334.79976747499</v>
      </c>
      <c r="L32" s="46"/>
      <c r="M32" s="46"/>
      <c r="N32" s="46"/>
      <c r="O32" s="46"/>
    </row>
    <row r="33" spans="1:15" x14ac:dyDescent="0.2">
      <c r="A33" s="46"/>
      <c r="B33" s="91">
        <v>156</v>
      </c>
      <c r="C33" s="92" t="s">
        <v>216</v>
      </c>
      <c r="D33" s="99">
        <v>0</v>
      </c>
      <c r="E33" s="99">
        <v>225000</v>
      </c>
      <c r="F33" s="109">
        <v>135376.64973840935</v>
      </c>
      <c r="G33" s="109">
        <v>0</v>
      </c>
      <c r="H33" s="109">
        <v>0</v>
      </c>
      <c r="I33" s="109">
        <v>0</v>
      </c>
      <c r="J33" s="109">
        <v>0</v>
      </c>
      <c r="K33" s="93">
        <f t="shared" si="0"/>
        <v>135376.64973840935</v>
      </c>
      <c r="L33" s="46"/>
      <c r="M33" s="46"/>
      <c r="N33" s="46"/>
      <c r="O33" s="46"/>
    </row>
    <row r="34" spans="1:15" x14ac:dyDescent="0.2">
      <c r="A34" s="46"/>
      <c r="B34" s="91">
        <v>156</v>
      </c>
      <c r="C34" s="92" t="s">
        <v>217</v>
      </c>
      <c r="D34" s="99">
        <v>0</v>
      </c>
      <c r="E34" s="99">
        <v>250000</v>
      </c>
      <c r="F34" s="109">
        <v>150418.49970934374</v>
      </c>
      <c r="G34" s="109">
        <v>0</v>
      </c>
      <c r="H34" s="109">
        <v>0</v>
      </c>
      <c r="I34" s="109">
        <v>0</v>
      </c>
      <c r="J34" s="109">
        <v>0</v>
      </c>
      <c r="K34" s="93">
        <f t="shared" si="0"/>
        <v>150418.49970934374</v>
      </c>
      <c r="L34" s="46"/>
      <c r="M34" s="46"/>
      <c r="N34" s="46"/>
      <c r="O34" s="46"/>
    </row>
    <row r="35" spans="1:15" x14ac:dyDescent="0.2">
      <c r="A35" s="46"/>
      <c r="B35" s="91">
        <v>156</v>
      </c>
      <c r="C35" s="92" t="s">
        <v>218</v>
      </c>
      <c r="D35" s="99">
        <v>0</v>
      </c>
      <c r="E35" s="99">
        <v>250000</v>
      </c>
      <c r="F35" s="109">
        <v>150418.49970934374</v>
      </c>
      <c r="G35" s="109">
        <v>0</v>
      </c>
      <c r="H35" s="109">
        <v>0</v>
      </c>
      <c r="I35" s="109">
        <v>0</v>
      </c>
      <c r="J35" s="109">
        <v>0</v>
      </c>
      <c r="K35" s="93">
        <f t="shared" si="0"/>
        <v>150418.49970934374</v>
      </c>
      <c r="L35" s="46"/>
      <c r="M35" s="46"/>
      <c r="N35" s="46"/>
      <c r="O35" s="46"/>
    </row>
    <row r="36" spans="1:15" x14ac:dyDescent="0.2">
      <c r="A36" s="46"/>
      <c r="B36" s="91">
        <v>156</v>
      </c>
      <c r="C36" s="92" t="s">
        <v>219</v>
      </c>
      <c r="D36" s="99">
        <v>0</v>
      </c>
      <c r="E36" s="99">
        <v>175000</v>
      </c>
      <c r="F36" s="109">
        <v>105292.94979654062</v>
      </c>
      <c r="G36" s="109">
        <v>0</v>
      </c>
      <c r="H36" s="109">
        <v>0</v>
      </c>
      <c r="I36" s="109">
        <v>0</v>
      </c>
      <c r="J36" s="109">
        <v>0</v>
      </c>
      <c r="K36" s="93">
        <f t="shared" si="0"/>
        <v>105292.94979654062</v>
      </c>
      <c r="L36" s="46"/>
      <c r="M36" s="46"/>
      <c r="N36" s="46"/>
      <c r="O36" s="46"/>
    </row>
    <row r="37" spans="1:15" x14ac:dyDescent="0.2">
      <c r="A37" s="46"/>
      <c r="B37" s="91">
        <v>156</v>
      </c>
      <c r="C37" s="92" t="s">
        <v>220</v>
      </c>
      <c r="D37" s="99">
        <v>0</v>
      </c>
      <c r="E37" s="99">
        <v>75000</v>
      </c>
      <c r="F37" s="109">
        <v>45125.549912803122</v>
      </c>
      <c r="G37" s="109">
        <v>0</v>
      </c>
      <c r="H37" s="109">
        <v>0</v>
      </c>
      <c r="I37" s="109">
        <v>0</v>
      </c>
      <c r="J37" s="109">
        <v>0</v>
      </c>
      <c r="K37" s="93">
        <f t="shared" si="0"/>
        <v>45125.549912803122</v>
      </c>
      <c r="L37" s="46"/>
      <c r="M37" s="46"/>
      <c r="N37" s="46"/>
      <c r="O37" s="46"/>
    </row>
    <row r="38" spans="1:15" x14ac:dyDescent="0.2">
      <c r="A38" s="46"/>
      <c r="B38" s="91">
        <v>156</v>
      </c>
      <c r="C38" s="92" t="s">
        <v>221</v>
      </c>
      <c r="D38" s="99">
        <v>0</v>
      </c>
      <c r="E38" s="99">
        <v>0</v>
      </c>
      <c r="F38" s="109">
        <v>150418.49970934374</v>
      </c>
      <c r="G38" s="109">
        <v>150418.49970934374</v>
      </c>
      <c r="H38" s="109">
        <v>0</v>
      </c>
      <c r="I38" s="109">
        <v>0</v>
      </c>
      <c r="J38" s="109">
        <v>0</v>
      </c>
      <c r="K38" s="93">
        <f t="shared" si="0"/>
        <v>300836.99941868748</v>
      </c>
      <c r="L38" s="46"/>
      <c r="M38" s="46"/>
      <c r="N38" s="46"/>
      <c r="O38" s="46"/>
    </row>
    <row r="39" spans="1:15" x14ac:dyDescent="0.2">
      <c r="A39" s="46"/>
      <c r="B39" s="91">
        <v>156</v>
      </c>
      <c r="C39" s="92" t="s">
        <v>222</v>
      </c>
      <c r="D39" s="99">
        <v>0</v>
      </c>
      <c r="E39" s="99">
        <v>0</v>
      </c>
      <c r="F39" s="109">
        <v>105292.94979654062</v>
      </c>
      <c r="G39" s="109">
        <v>105292.94979654062</v>
      </c>
      <c r="H39" s="109">
        <v>0</v>
      </c>
      <c r="I39" s="109">
        <v>0</v>
      </c>
      <c r="J39" s="109">
        <v>0</v>
      </c>
      <c r="K39" s="93">
        <f t="shared" si="0"/>
        <v>210585.89959308124</v>
      </c>
      <c r="L39" s="46"/>
      <c r="M39" s="46"/>
      <c r="N39" s="46"/>
      <c r="O39" s="46"/>
    </row>
    <row r="40" spans="1:15" x14ac:dyDescent="0.2">
      <c r="A40" s="46"/>
      <c r="B40" s="91">
        <v>156</v>
      </c>
      <c r="C40" s="92" t="s">
        <v>223</v>
      </c>
      <c r="D40" s="99">
        <v>0</v>
      </c>
      <c r="E40" s="99">
        <v>0</v>
      </c>
      <c r="F40" s="109">
        <v>150418.49970934374</v>
      </c>
      <c r="G40" s="109">
        <v>150418.49970934374</v>
      </c>
      <c r="H40" s="109">
        <v>0</v>
      </c>
      <c r="I40" s="109">
        <v>0</v>
      </c>
      <c r="J40" s="109">
        <v>0</v>
      </c>
      <c r="K40" s="93">
        <f t="shared" si="0"/>
        <v>300836.99941868748</v>
      </c>
      <c r="L40" s="46"/>
      <c r="M40" s="46"/>
      <c r="N40" s="46"/>
      <c r="O40" s="46"/>
    </row>
    <row r="41" spans="1:15" x14ac:dyDescent="0.2">
      <c r="A41" s="46"/>
      <c r="B41" s="91">
        <v>156</v>
      </c>
      <c r="C41" s="92" t="s">
        <v>224</v>
      </c>
      <c r="D41" s="99">
        <v>0</v>
      </c>
      <c r="E41" s="99">
        <v>0</v>
      </c>
      <c r="F41" s="109">
        <v>180502.19965121249</v>
      </c>
      <c r="G41" s="109">
        <v>180502.19965121249</v>
      </c>
      <c r="H41" s="109">
        <v>0</v>
      </c>
      <c r="I41" s="109">
        <v>0</v>
      </c>
      <c r="J41" s="109">
        <v>0</v>
      </c>
      <c r="K41" s="93">
        <f t="shared" si="0"/>
        <v>361004.39930242498</v>
      </c>
      <c r="L41" s="46"/>
      <c r="M41" s="46"/>
      <c r="N41" s="46"/>
      <c r="O41" s="46"/>
    </row>
    <row r="42" spans="1:15" x14ac:dyDescent="0.2">
      <c r="A42" s="46"/>
      <c r="B42" s="91">
        <v>156</v>
      </c>
      <c r="C42" s="92" t="s">
        <v>225</v>
      </c>
      <c r="D42" s="99">
        <v>0</v>
      </c>
      <c r="E42" s="99">
        <v>0</v>
      </c>
      <c r="F42" s="109">
        <v>105292.94979654062</v>
      </c>
      <c r="G42" s="109">
        <v>105292.94979654062</v>
      </c>
      <c r="H42" s="109">
        <v>0</v>
      </c>
      <c r="I42" s="109">
        <v>0</v>
      </c>
      <c r="J42" s="109">
        <v>0</v>
      </c>
      <c r="K42" s="93">
        <f t="shared" si="0"/>
        <v>210585.89959308124</v>
      </c>
      <c r="L42" s="46"/>
      <c r="M42" s="46"/>
      <c r="N42" s="46"/>
      <c r="O42" s="46"/>
    </row>
    <row r="43" spans="1:15" x14ac:dyDescent="0.2">
      <c r="A43" s="46"/>
      <c r="B43" s="91">
        <v>156</v>
      </c>
      <c r="C43" s="92" t="s">
        <v>219</v>
      </c>
      <c r="D43" s="99">
        <v>0</v>
      </c>
      <c r="E43" s="99">
        <v>0</v>
      </c>
      <c r="F43" s="109">
        <v>105292.94979654062</v>
      </c>
      <c r="G43" s="109">
        <v>105292.94979654062</v>
      </c>
      <c r="H43" s="109">
        <v>0</v>
      </c>
      <c r="I43" s="109">
        <v>0</v>
      </c>
      <c r="J43" s="109">
        <v>0</v>
      </c>
      <c r="K43" s="93">
        <f t="shared" si="0"/>
        <v>210585.89959308124</v>
      </c>
      <c r="L43" s="46"/>
      <c r="M43" s="46"/>
      <c r="N43" s="46"/>
      <c r="O43" s="46"/>
    </row>
    <row r="44" spans="1:15" x14ac:dyDescent="0.2">
      <c r="A44" s="46"/>
      <c r="B44" s="91">
        <v>156</v>
      </c>
      <c r="C44" s="92" t="s">
        <v>226</v>
      </c>
      <c r="D44" s="99">
        <v>0</v>
      </c>
      <c r="E44" s="99">
        <v>0</v>
      </c>
      <c r="F44" s="109">
        <v>45125.549912803122</v>
      </c>
      <c r="G44" s="109">
        <v>45125.549912803122</v>
      </c>
      <c r="H44" s="109">
        <v>0</v>
      </c>
      <c r="I44" s="109">
        <v>0</v>
      </c>
      <c r="J44" s="109">
        <v>0</v>
      </c>
      <c r="K44" s="93">
        <f t="shared" si="0"/>
        <v>90251.099825606245</v>
      </c>
      <c r="L44" s="46"/>
      <c r="M44" s="46"/>
      <c r="N44" s="46"/>
      <c r="O44" s="46"/>
    </row>
    <row r="45" spans="1:15" x14ac:dyDescent="0.2">
      <c r="A45" s="46"/>
      <c r="B45" s="91">
        <v>156</v>
      </c>
      <c r="C45" s="92" t="s">
        <v>227</v>
      </c>
      <c r="D45" s="99">
        <v>0</v>
      </c>
      <c r="E45" s="99">
        <v>0</v>
      </c>
      <c r="F45" s="109">
        <v>45125.549912803122</v>
      </c>
      <c r="G45" s="109">
        <v>45125.549912803122</v>
      </c>
      <c r="H45" s="109">
        <v>0</v>
      </c>
      <c r="I45" s="109">
        <v>0</v>
      </c>
      <c r="J45" s="109">
        <v>0</v>
      </c>
      <c r="K45" s="93">
        <f t="shared" si="0"/>
        <v>90251.099825606245</v>
      </c>
      <c r="L45" s="46"/>
      <c r="M45" s="46"/>
      <c r="N45" s="46"/>
      <c r="O45" s="46"/>
    </row>
    <row r="46" spans="1:15" x14ac:dyDescent="0.2">
      <c r="A46" s="46"/>
      <c r="B46" s="91">
        <v>156</v>
      </c>
      <c r="C46" s="92" t="s">
        <v>228</v>
      </c>
      <c r="D46" s="99">
        <v>0</v>
      </c>
      <c r="E46" s="99">
        <v>0</v>
      </c>
      <c r="F46" s="109">
        <v>120334.79976747499</v>
      </c>
      <c r="G46" s="109">
        <v>120334.79976747499</v>
      </c>
      <c r="H46" s="109">
        <v>0</v>
      </c>
      <c r="I46" s="109">
        <v>0</v>
      </c>
      <c r="J46" s="109">
        <v>0</v>
      </c>
      <c r="K46" s="93">
        <f t="shared" si="0"/>
        <v>240669.59953494999</v>
      </c>
      <c r="L46" s="46"/>
      <c r="M46" s="46"/>
      <c r="N46" s="46"/>
      <c r="O46" s="46"/>
    </row>
    <row r="47" spans="1:15" x14ac:dyDescent="0.2">
      <c r="A47" s="46"/>
      <c r="B47" s="91">
        <v>156</v>
      </c>
      <c r="C47" s="92" t="s">
        <v>229</v>
      </c>
      <c r="D47" s="99">
        <v>0</v>
      </c>
      <c r="E47" s="99">
        <v>0</v>
      </c>
      <c r="F47" s="109">
        <v>135376.64973840935</v>
      </c>
      <c r="G47" s="109">
        <v>135376.64973840935</v>
      </c>
      <c r="H47" s="109">
        <v>0</v>
      </c>
      <c r="I47" s="109">
        <v>0</v>
      </c>
      <c r="J47" s="109">
        <v>0</v>
      </c>
      <c r="K47" s="93">
        <f t="shared" si="0"/>
        <v>270753.29947681871</v>
      </c>
      <c r="L47" s="46"/>
      <c r="M47" s="46"/>
      <c r="N47" s="46"/>
      <c r="O47" s="46"/>
    </row>
    <row r="48" spans="1:15" x14ac:dyDescent="0.2">
      <c r="A48" s="46"/>
      <c r="B48" s="91">
        <v>156</v>
      </c>
      <c r="C48" s="92" t="s">
        <v>159</v>
      </c>
      <c r="D48" s="99">
        <v>0</v>
      </c>
      <c r="E48" s="99">
        <v>0</v>
      </c>
      <c r="F48" s="109">
        <v>60167.399883737497</v>
      </c>
      <c r="G48" s="109">
        <v>60167.399883737497</v>
      </c>
      <c r="H48" s="109">
        <v>0</v>
      </c>
      <c r="I48" s="109">
        <v>0</v>
      </c>
      <c r="J48" s="109">
        <v>0</v>
      </c>
      <c r="K48" s="93">
        <f t="shared" si="0"/>
        <v>120334.79976747499</v>
      </c>
      <c r="L48" s="46"/>
      <c r="M48" s="46"/>
      <c r="N48" s="46"/>
      <c r="O48" s="46"/>
    </row>
    <row r="49" spans="1:15" x14ac:dyDescent="0.2">
      <c r="A49" s="46"/>
      <c r="B49" s="91">
        <v>156</v>
      </c>
      <c r="C49" s="92" t="s">
        <v>160</v>
      </c>
      <c r="D49" s="99">
        <v>0</v>
      </c>
      <c r="E49" s="99">
        <v>0</v>
      </c>
      <c r="F49" s="109">
        <v>60167.399883737497</v>
      </c>
      <c r="G49" s="109">
        <v>60167.399883737497</v>
      </c>
      <c r="H49" s="109">
        <v>0</v>
      </c>
      <c r="I49" s="109">
        <v>0</v>
      </c>
      <c r="J49" s="109">
        <v>0</v>
      </c>
      <c r="K49" s="93">
        <f t="shared" si="0"/>
        <v>120334.79976747499</v>
      </c>
      <c r="L49" s="46"/>
      <c r="M49" s="46"/>
      <c r="N49" s="46"/>
      <c r="O49" s="46"/>
    </row>
    <row r="50" spans="1:15" x14ac:dyDescent="0.2">
      <c r="A50" s="46"/>
      <c r="B50" s="91">
        <v>156</v>
      </c>
      <c r="C50" s="92" t="s">
        <v>230</v>
      </c>
      <c r="D50" s="99">
        <v>0</v>
      </c>
      <c r="E50" s="99">
        <v>0</v>
      </c>
      <c r="F50" s="109">
        <v>0</v>
      </c>
      <c r="G50" s="109">
        <v>135376.64973840935</v>
      </c>
      <c r="H50" s="109">
        <v>135376.64973840935</v>
      </c>
      <c r="I50" s="109">
        <v>0</v>
      </c>
      <c r="J50" s="109">
        <v>0</v>
      </c>
      <c r="K50" s="93">
        <f t="shared" si="0"/>
        <v>270753.29947681871</v>
      </c>
      <c r="L50" s="46"/>
      <c r="M50" s="46"/>
      <c r="N50" s="46"/>
      <c r="O50" s="46"/>
    </row>
    <row r="51" spans="1:15" x14ac:dyDescent="0.2">
      <c r="A51" s="46"/>
      <c r="B51" s="91">
        <v>156</v>
      </c>
      <c r="C51" s="92" t="s">
        <v>231</v>
      </c>
      <c r="D51" s="99">
        <v>0</v>
      </c>
      <c r="E51" s="99">
        <v>0</v>
      </c>
      <c r="F51" s="109">
        <v>0</v>
      </c>
      <c r="G51" s="109">
        <v>120334.79976747499</v>
      </c>
      <c r="H51" s="109">
        <v>120334.79976747499</v>
      </c>
      <c r="I51" s="109">
        <v>0</v>
      </c>
      <c r="J51" s="109">
        <v>0</v>
      </c>
      <c r="K51" s="93">
        <f t="shared" si="0"/>
        <v>240669.59953494999</v>
      </c>
      <c r="L51" s="46"/>
      <c r="M51" s="46"/>
      <c r="N51" s="46"/>
      <c r="O51" s="46"/>
    </row>
    <row r="52" spans="1:15" x14ac:dyDescent="0.2">
      <c r="A52" s="46"/>
      <c r="B52" s="91">
        <v>156</v>
      </c>
      <c r="C52" s="92" t="s">
        <v>232</v>
      </c>
      <c r="D52" s="99">
        <v>0</v>
      </c>
      <c r="E52" s="99">
        <v>0</v>
      </c>
      <c r="F52" s="109">
        <v>0</v>
      </c>
      <c r="G52" s="109">
        <v>150418.49970934374</v>
      </c>
      <c r="H52" s="109">
        <v>150418.49970934374</v>
      </c>
      <c r="I52" s="109">
        <v>0</v>
      </c>
      <c r="J52" s="109">
        <v>0</v>
      </c>
      <c r="K52" s="93">
        <f t="shared" si="0"/>
        <v>300836.99941868748</v>
      </c>
      <c r="L52" s="46"/>
      <c r="M52" s="46"/>
      <c r="N52" s="46"/>
      <c r="O52" s="46"/>
    </row>
    <row r="53" spans="1:15" x14ac:dyDescent="0.2">
      <c r="A53" s="46"/>
      <c r="B53" s="91">
        <v>156</v>
      </c>
      <c r="C53" s="92" t="s">
        <v>233</v>
      </c>
      <c r="D53" s="99">
        <v>0</v>
      </c>
      <c r="E53" s="99">
        <v>0</v>
      </c>
      <c r="F53" s="109">
        <v>0</v>
      </c>
      <c r="G53" s="109">
        <v>75209.249854671871</v>
      </c>
      <c r="H53" s="109">
        <v>75209.249854671871</v>
      </c>
      <c r="I53" s="109">
        <v>0</v>
      </c>
      <c r="J53" s="109">
        <v>0</v>
      </c>
      <c r="K53" s="93">
        <f t="shared" si="0"/>
        <v>150418.49970934374</v>
      </c>
      <c r="L53" s="46"/>
      <c r="M53" s="46"/>
      <c r="N53" s="46"/>
      <c r="O53" s="46"/>
    </row>
    <row r="54" spans="1:15" x14ac:dyDescent="0.2">
      <c r="A54" s="46"/>
      <c r="B54" s="91">
        <v>156</v>
      </c>
      <c r="C54" s="92" t="s">
        <v>234</v>
      </c>
      <c r="D54" s="99">
        <v>0</v>
      </c>
      <c r="E54" s="99">
        <v>0</v>
      </c>
      <c r="F54" s="109">
        <v>0</v>
      </c>
      <c r="G54" s="109">
        <v>120334.79976747499</v>
      </c>
      <c r="H54" s="109">
        <v>120334.79976747499</v>
      </c>
      <c r="I54" s="109">
        <v>0</v>
      </c>
      <c r="J54" s="109">
        <v>0</v>
      </c>
      <c r="K54" s="93">
        <f t="shared" si="0"/>
        <v>240669.59953494999</v>
      </c>
      <c r="L54" s="46"/>
      <c r="M54" s="46"/>
      <c r="N54" s="46"/>
      <c r="O54" s="46"/>
    </row>
    <row r="55" spans="1:15" x14ac:dyDescent="0.2">
      <c r="A55" s="46"/>
      <c r="B55" s="91">
        <v>156</v>
      </c>
      <c r="C55" s="92" t="s">
        <v>235</v>
      </c>
      <c r="D55" s="99">
        <v>0</v>
      </c>
      <c r="E55" s="99">
        <v>0</v>
      </c>
      <c r="F55" s="109">
        <v>0</v>
      </c>
      <c r="G55" s="109">
        <v>180502.19965121249</v>
      </c>
      <c r="H55" s="109">
        <v>180502.19965121249</v>
      </c>
      <c r="I55" s="109">
        <v>0</v>
      </c>
      <c r="J55" s="109">
        <v>0</v>
      </c>
      <c r="K55" s="93">
        <f t="shared" si="0"/>
        <v>361004.39930242498</v>
      </c>
      <c r="L55" s="46"/>
      <c r="M55" s="46"/>
      <c r="N55" s="46"/>
      <c r="O55" s="46"/>
    </row>
    <row r="56" spans="1:15" x14ac:dyDescent="0.2">
      <c r="A56" s="46"/>
      <c r="B56" s="91">
        <v>156</v>
      </c>
      <c r="C56" s="92" t="s">
        <v>236</v>
      </c>
      <c r="D56" s="99">
        <v>0</v>
      </c>
      <c r="E56" s="99">
        <v>0</v>
      </c>
      <c r="F56" s="109">
        <v>0</v>
      </c>
      <c r="G56" s="109">
        <v>60167.399883737497</v>
      </c>
      <c r="H56" s="109">
        <v>60167.399883737497</v>
      </c>
      <c r="I56" s="109">
        <v>0</v>
      </c>
      <c r="J56" s="109">
        <v>0</v>
      </c>
      <c r="K56" s="93">
        <f t="shared" si="0"/>
        <v>120334.79976747499</v>
      </c>
      <c r="L56" s="46"/>
      <c r="M56" s="46"/>
      <c r="N56" s="46"/>
      <c r="O56" s="46"/>
    </row>
    <row r="57" spans="1:15" x14ac:dyDescent="0.2">
      <c r="A57" s="46"/>
      <c r="B57" s="91">
        <v>156</v>
      </c>
      <c r="C57" s="92" t="s">
        <v>237</v>
      </c>
      <c r="D57" s="99">
        <v>0</v>
      </c>
      <c r="E57" s="99">
        <v>0</v>
      </c>
      <c r="F57" s="109">
        <v>0</v>
      </c>
      <c r="G57" s="109">
        <v>30083.699941868748</v>
      </c>
      <c r="H57" s="109">
        <v>30083.699941868748</v>
      </c>
      <c r="I57" s="109">
        <v>0</v>
      </c>
      <c r="J57" s="109">
        <v>0</v>
      </c>
      <c r="K57" s="93">
        <f t="shared" si="0"/>
        <v>60167.399883737497</v>
      </c>
      <c r="L57" s="46"/>
      <c r="M57" s="46"/>
      <c r="N57" s="46"/>
      <c r="O57" s="46"/>
    </row>
    <row r="58" spans="1:15" x14ac:dyDescent="0.2">
      <c r="A58" s="46"/>
      <c r="B58" s="91">
        <v>156</v>
      </c>
      <c r="C58" s="92" t="s">
        <v>238</v>
      </c>
      <c r="D58" s="99">
        <v>0</v>
      </c>
      <c r="E58" s="99">
        <v>0</v>
      </c>
      <c r="F58" s="109">
        <v>0</v>
      </c>
      <c r="G58" s="109">
        <v>45125.549912803122</v>
      </c>
      <c r="H58" s="109">
        <v>45125.549912803122</v>
      </c>
      <c r="I58" s="109">
        <v>0</v>
      </c>
      <c r="J58" s="109">
        <v>0</v>
      </c>
      <c r="K58" s="93">
        <f t="shared" si="0"/>
        <v>90251.099825606245</v>
      </c>
      <c r="L58" s="46"/>
      <c r="M58" s="46"/>
      <c r="N58" s="46"/>
      <c r="O58" s="46"/>
    </row>
    <row r="59" spans="1:15" x14ac:dyDescent="0.2">
      <c r="A59" s="46"/>
      <c r="B59" s="91">
        <v>156</v>
      </c>
      <c r="C59" s="92" t="s">
        <v>239</v>
      </c>
      <c r="D59" s="99">
        <v>0</v>
      </c>
      <c r="E59" s="99">
        <v>0</v>
      </c>
      <c r="F59" s="109">
        <v>0</v>
      </c>
      <c r="G59" s="109">
        <v>60167.399883737497</v>
      </c>
      <c r="H59" s="109">
        <v>60167.399883737497</v>
      </c>
      <c r="I59" s="109">
        <v>0</v>
      </c>
      <c r="J59" s="109">
        <v>0</v>
      </c>
      <c r="K59" s="93">
        <f t="shared" si="0"/>
        <v>120334.79976747499</v>
      </c>
      <c r="L59" s="46"/>
      <c r="M59" s="46"/>
      <c r="N59" s="46"/>
      <c r="O59" s="46"/>
    </row>
    <row r="60" spans="1:15" x14ac:dyDescent="0.2">
      <c r="A60" s="46"/>
      <c r="B60" s="91">
        <v>156</v>
      </c>
      <c r="C60" s="92" t="s">
        <v>240</v>
      </c>
      <c r="D60" s="99">
        <v>0</v>
      </c>
      <c r="E60" s="99">
        <v>0</v>
      </c>
      <c r="F60" s="109">
        <v>0</v>
      </c>
      <c r="G60" s="109">
        <v>90251.099825606245</v>
      </c>
      <c r="H60" s="109">
        <v>90251.099825606245</v>
      </c>
      <c r="I60" s="109">
        <v>0</v>
      </c>
      <c r="J60" s="109">
        <v>0</v>
      </c>
      <c r="K60" s="93">
        <f t="shared" si="0"/>
        <v>180502.19965121249</v>
      </c>
      <c r="L60" s="46"/>
      <c r="M60" s="46"/>
      <c r="N60" s="46"/>
      <c r="O60" s="46"/>
    </row>
    <row r="61" spans="1:15" x14ac:dyDescent="0.2">
      <c r="A61" s="46"/>
      <c r="B61" s="91">
        <v>156</v>
      </c>
      <c r="C61" s="92" t="s">
        <v>241</v>
      </c>
      <c r="D61" s="99">
        <v>0</v>
      </c>
      <c r="E61" s="99">
        <v>0</v>
      </c>
      <c r="F61" s="109">
        <v>0</v>
      </c>
      <c r="G61" s="109">
        <v>45125.549912803122</v>
      </c>
      <c r="H61" s="109">
        <v>45125.549912803122</v>
      </c>
      <c r="I61" s="109">
        <v>0</v>
      </c>
      <c r="J61" s="109">
        <v>0</v>
      </c>
      <c r="K61" s="93">
        <f t="shared" si="0"/>
        <v>90251.099825606245</v>
      </c>
      <c r="L61" s="46"/>
      <c r="M61" s="46"/>
      <c r="N61" s="46"/>
      <c r="O61" s="46"/>
    </row>
    <row r="62" spans="1:15" x14ac:dyDescent="0.2">
      <c r="A62" s="46"/>
      <c r="B62" s="91">
        <v>156</v>
      </c>
      <c r="C62" s="92" t="s">
        <v>161</v>
      </c>
      <c r="D62" s="99">
        <v>0</v>
      </c>
      <c r="E62" s="99">
        <v>0</v>
      </c>
      <c r="F62" s="109">
        <v>0</v>
      </c>
      <c r="G62" s="109">
        <v>60167.399883737497</v>
      </c>
      <c r="H62" s="109">
        <v>60167.399883737497</v>
      </c>
      <c r="I62" s="109">
        <v>0</v>
      </c>
      <c r="J62" s="109">
        <v>0</v>
      </c>
      <c r="K62" s="93">
        <f t="shared" si="0"/>
        <v>120334.79976747499</v>
      </c>
      <c r="L62" s="46"/>
      <c r="M62" s="46"/>
      <c r="N62" s="46"/>
      <c r="O62" s="46"/>
    </row>
    <row r="63" spans="1:15" x14ac:dyDescent="0.2">
      <c r="A63" s="46"/>
      <c r="B63" s="91">
        <v>156</v>
      </c>
      <c r="C63" s="92" t="s">
        <v>162</v>
      </c>
      <c r="D63" s="99">
        <v>0</v>
      </c>
      <c r="E63" s="99">
        <v>0</v>
      </c>
      <c r="F63" s="109">
        <v>0</v>
      </c>
      <c r="G63" s="109">
        <v>60167.399883737497</v>
      </c>
      <c r="H63" s="109">
        <v>60167.399883737497</v>
      </c>
      <c r="I63" s="109">
        <v>0</v>
      </c>
      <c r="J63" s="109">
        <v>0</v>
      </c>
      <c r="K63" s="93">
        <f t="shared" si="0"/>
        <v>120334.79976747499</v>
      </c>
      <c r="L63" s="46"/>
      <c r="M63" s="46"/>
      <c r="N63" s="46"/>
      <c r="O63" s="46"/>
    </row>
    <row r="64" spans="1:15" x14ac:dyDescent="0.2">
      <c r="A64" s="46"/>
      <c r="B64" s="91">
        <v>156</v>
      </c>
      <c r="C64" s="92" t="s">
        <v>242</v>
      </c>
      <c r="D64" s="99">
        <v>0</v>
      </c>
      <c r="E64" s="99">
        <v>0</v>
      </c>
      <c r="F64" s="109">
        <v>0</v>
      </c>
      <c r="G64" s="109">
        <v>0</v>
      </c>
      <c r="H64" s="109">
        <v>105292.94979654062</v>
      </c>
      <c r="I64" s="109">
        <v>105292.94979654062</v>
      </c>
      <c r="J64" s="109">
        <v>0</v>
      </c>
      <c r="K64" s="93">
        <f t="shared" si="0"/>
        <v>210585.89959308124</v>
      </c>
      <c r="L64" s="46"/>
      <c r="M64" s="46"/>
      <c r="N64" s="46"/>
      <c r="O64" s="46"/>
    </row>
    <row r="65" spans="1:15" x14ac:dyDescent="0.2">
      <c r="A65" s="46"/>
      <c r="B65" s="91">
        <v>156</v>
      </c>
      <c r="C65" s="92" t="s">
        <v>243</v>
      </c>
      <c r="D65" s="99">
        <v>0</v>
      </c>
      <c r="E65" s="99">
        <v>0</v>
      </c>
      <c r="F65" s="109">
        <v>0</v>
      </c>
      <c r="G65" s="109">
        <v>0</v>
      </c>
      <c r="H65" s="109">
        <v>75209.249854671871</v>
      </c>
      <c r="I65" s="109">
        <v>75209.249854671871</v>
      </c>
      <c r="J65" s="109">
        <v>0</v>
      </c>
      <c r="K65" s="93">
        <f t="shared" si="0"/>
        <v>150418.49970934374</v>
      </c>
      <c r="L65" s="46"/>
      <c r="M65" s="46"/>
      <c r="N65" s="46"/>
      <c r="O65" s="46"/>
    </row>
    <row r="66" spans="1:15" x14ac:dyDescent="0.2">
      <c r="A66" s="46"/>
      <c r="B66" s="91">
        <v>156</v>
      </c>
      <c r="C66" s="92" t="s">
        <v>244</v>
      </c>
      <c r="D66" s="99">
        <v>0</v>
      </c>
      <c r="E66" s="99">
        <v>0</v>
      </c>
      <c r="F66" s="109">
        <v>0</v>
      </c>
      <c r="G66" s="109">
        <v>0</v>
      </c>
      <c r="H66" s="109">
        <v>150418.49970934374</v>
      </c>
      <c r="I66" s="109">
        <v>150418.49970934374</v>
      </c>
      <c r="J66" s="109">
        <v>0</v>
      </c>
      <c r="K66" s="93">
        <f t="shared" si="0"/>
        <v>300836.99941868748</v>
      </c>
      <c r="L66" s="46"/>
      <c r="M66" s="46"/>
      <c r="N66" s="46"/>
      <c r="O66" s="46"/>
    </row>
    <row r="67" spans="1:15" x14ac:dyDescent="0.2">
      <c r="A67" s="46"/>
      <c r="B67" s="91">
        <v>156</v>
      </c>
      <c r="C67" s="92" t="s">
        <v>245</v>
      </c>
      <c r="D67" s="99">
        <v>0</v>
      </c>
      <c r="E67" s="99">
        <v>0</v>
      </c>
      <c r="F67" s="109">
        <v>0</v>
      </c>
      <c r="G67" s="109">
        <v>0</v>
      </c>
      <c r="H67" s="109">
        <v>45125.549912803122</v>
      </c>
      <c r="I67" s="109">
        <v>45125.549912803122</v>
      </c>
      <c r="J67" s="109">
        <v>0</v>
      </c>
      <c r="K67" s="93">
        <f t="shared" si="0"/>
        <v>90251.099825606245</v>
      </c>
      <c r="L67" s="46"/>
      <c r="M67" s="46"/>
      <c r="N67" s="46"/>
      <c r="O67" s="46"/>
    </row>
    <row r="68" spans="1:15" x14ac:dyDescent="0.2">
      <c r="A68" s="46"/>
      <c r="B68" s="91">
        <v>156</v>
      </c>
      <c r="C68" s="92" t="s">
        <v>246</v>
      </c>
      <c r="D68" s="99">
        <v>0</v>
      </c>
      <c r="E68" s="99">
        <v>0</v>
      </c>
      <c r="F68" s="109">
        <v>0</v>
      </c>
      <c r="G68" s="109">
        <v>0</v>
      </c>
      <c r="H68" s="109">
        <v>45125.549912803122</v>
      </c>
      <c r="I68" s="109">
        <v>45125.549912803122</v>
      </c>
      <c r="J68" s="109">
        <v>0</v>
      </c>
      <c r="K68" s="93">
        <f t="shared" si="0"/>
        <v>90251.099825606245</v>
      </c>
      <c r="L68" s="46"/>
      <c r="M68" s="46"/>
      <c r="N68" s="46"/>
      <c r="O68" s="46"/>
    </row>
    <row r="69" spans="1:15" x14ac:dyDescent="0.2">
      <c r="A69" s="46"/>
      <c r="B69" s="91">
        <v>156</v>
      </c>
      <c r="C69" s="92" t="s">
        <v>247</v>
      </c>
      <c r="D69" s="99">
        <v>0</v>
      </c>
      <c r="E69" s="99">
        <v>0</v>
      </c>
      <c r="F69" s="109">
        <v>0</v>
      </c>
      <c r="G69" s="109">
        <v>0</v>
      </c>
      <c r="H69" s="109">
        <v>90251.099825606245</v>
      </c>
      <c r="I69" s="109">
        <v>90251.099825606245</v>
      </c>
      <c r="J69" s="109">
        <v>0</v>
      </c>
      <c r="K69" s="93">
        <f t="shared" si="0"/>
        <v>180502.19965121249</v>
      </c>
      <c r="L69" s="46"/>
      <c r="M69" s="46"/>
      <c r="N69" s="46"/>
      <c r="O69" s="46"/>
    </row>
    <row r="70" spans="1:15" x14ac:dyDescent="0.2">
      <c r="A70" s="46"/>
      <c r="B70" s="91">
        <v>156</v>
      </c>
      <c r="C70" s="92" t="s">
        <v>248</v>
      </c>
      <c r="D70" s="99">
        <v>0</v>
      </c>
      <c r="E70" s="99">
        <v>0</v>
      </c>
      <c r="F70" s="109">
        <v>0</v>
      </c>
      <c r="G70" s="109">
        <v>0</v>
      </c>
      <c r="H70" s="109">
        <v>120334.79976747499</v>
      </c>
      <c r="I70" s="109">
        <v>120334.79976747499</v>
      </c>
      <c r="J70" s="109">
        <v>0</v>
      </c>
      <c r="K70" s="93">
        <f t="shared" si="0"/>
        <v>240669.59953494999</v>
      </c>
      <c r="L70" s="46"/>
      <c r="M70" s="46"/>
      <c r="N70" s="46"/>
      <c r="O70" s="46"/>
    </row>
    <row r="71" spans="1:15" x14ac:dyDescent="0.2">
      <c r="A71" s="46"/>
      <c r="B71" s="91">
        <v>156</v>
      </c>
      <c r="C71" s="92" t="s">
        <v>249</v>
      </c>
      <c r="D71" s="99">
        <v>0</v>
      </c>
      <c r="E71" s="99">
        <v>0</v>
      </c>
      <c r="F71" s="109">
        <v>0</v>
      </c>
      <c r="G71" s="109">
        <v>0</v>
      </c>
      <c r="H71" s="109">
        <v>120334.79976747499</v>
      </c>
      <c r="I71" s="109">
        <v>120334.79976747499</v>
      </c>
      <c r="J71" s="109">
        <v>0</v>
      </c>
      <c r="K71" s="93">
        <f t="shared" si="0"/>
        <v>240669.59953494999</v>
      </c>
      <c r="L71" s="46"/>
      <c r="M71" s="46"/>
      <c r="N71" s="46"/>
      <c r="O71" s="46"/>
    </row>
    <row r="72" spans="1:15" x14ac:dyDescent="0.2">
      <c r="A72" s="46"/>
      <c r="B72" s="91">
        <v>156</v>
      </c>
      <c r="C72" s="92" t="s">
        <v>250</v>
      </c>
      <c r="D72" s="99">
        <v>0</v>
      </c>
      <c r="E72" s="99">
        <v>0</v>
      </c>
      <c r="F72" s="109">
        <v>0</v>
      </c>
      <c r="G72" s="109">
        <v>0</v>
      </c>
      <c r="H72" s="109">
        <v>120334.79976747499</v>
      </c>
      <c r="I72" s="109">
        <v>120334.79976747499</v>
      </c>
      <c r="J72" s="109">
        <v>0</v>
      </c>
      <c r="K72" s="93">
        <f t="shared" si="0"/>
        <v>240669.59953494999</v>
      </c>
      <c r="L72" s="46"/>
      <c r="M72" s="46"/>
      <c r="N72" s="46"/>
      <c r="O72" s="46"/>
    </row>
    <row r="73" spans="1:15" x14ac:dyDescent="0.2">
      <c r="A73" s="46"/>
      <c r="B73" s="91">
        <v>156</v>
      </c>
      <c r="C73" s="92" t="s">
        <v>251</v>
      </c>
      <c r="D73" s="99">
        <v>0</v>
      </c>
      <c r="E73" s="99">
        <v>0</v>
      </c>
      <c r="F73" s="109">
        <v>0</v>
      </c>
      <c r="G73" s="109">
        <v>0</v>
      </c>
      <c r="H73" s="109">
        <v>75209.249854671871</v>
      </c>
      <c r="I73" s="109">
        <v>75209.249854671871</v>
      </c>
      <c r="J73" s="109">
        <v>0</v>
      </c>
      <c r="K73" s="93">
        <f t="shared" ref="K73:K115" si="1">SUM(F73:J73)</f>
        <v>150418.49970934374</v>
      </c>
      <c r="L73" s="46"/>
      <c r="M73" s="46"/>
      <c r="N73" s="46"/>
      <c r="O73" s="46"/>
    </row>
    <row r="74" spans="1:15" x14ac:dyDescent="0.2">
      <c r="A74" s="46"/>
      <c r="B74" s="91">
        <v>156</v>
      </c>
      <c r="C74" s="92" t="s">
        <v>174</v>
      </c>
      <c r="D74" s="99">
        <v>0</v>
      </c>
      <c r="E74" s="99">
        <v>0</v>
      </c>
      <c r="F74" s="109">
        <v>0</v>
      </c>
      <c r="G74" s="109">
        <v>0</v>
      </c>
      <c r="H74" s="109">
        <v>45125.549912803122</v>
      </c>
      <c r="I74" s="109">
        <v>45125.549912803122</v>
      </c>
      <c r="J74" s="109">
        <v>0</v>
      </c>
      <c r="K74" s="93">
        <f t="shared" si="1"/>
        <v>90251.099825606245</v>
      </c>
      <c r="L74" s="46"/>
      <c r="M74" s="46"/>
      <c r="N74" s="46"/>
      <c r="O74" s="46"/>
    </row>
    <row r="75" spans="1:15" x14ac:dyDescent="0.2">
      <c r="A75" s="46"/>
      <c r="B75" s="91">
        <v>156</v>
      </c>
      <c r="C75" s="92" t="s">
        <v>252</v>
      </c>
      <c r="D75" s="99">
        <v>0</v>
      </c>
      <c r="E75" s="99">
        <v>0</v>
      </c>
      <c r="F75" s="109">
        <v>0</v>
      </c>
      <c r="G75" s="109">
        <v>0</v>
      </c>
      <c r="H75" s="109">
        <v>75209.249854671871</v>
      </c>
      <c r="I75" s="109">
        <v>75209.249854671871</v>
      </c>
      <c r="J75" s="109">
        <v>0</v>
      </c>
      <c r="K75" s="93">
        <f t="shared" si="1"/>
        <v>150418.49970934374</v>
      </c>
      <c r="L75" s="46"/>
      <c r="M75" s="46"/>
      <c r="N75" s="46"/>
      <c r="O75" s="46"/>
    </row>
    <row r="76" spans="1:15" x14ac:dyDescent="0.2">
      <c r="A76" s="46"/>
      <c r="B76" s="91">
        <v>156</v>
      </c>
      <c r="C76" s="92" t="s">
        <v>175</v>
      </c>
      <c r="D76" s="99">
        <v>0</v>
      </c>
      <c r="E76" s="99">
        <v>0</v>
      </c>
      <c r="F76" s="109">
        <v>0</v>
      </c>
      <c r="G76" s="109">
        <v>0</v>
      </c>
      <c r="H76" s="109">
        <v>60167.399883737497</v>
      </c>
      <c r="I76" s="109">
        <v>60167.399883737497</v>
      </c>
      <c r="J76" s="109">
        <v>0</v>
      </c>
      <c r="K76" s="93">
        <f t="shared" si="1"/>
        <v>120334.79976747499</v>
      </c>
      <c r="L76" s="46"/>
      <c r="M76" s="46"/>
      <c r="N76" s="46"/>
      <c r="O76" s="46"/>
    </row>
    <row r="77" spans="1:15" x14ac:dyDescent="0.2">
      <c r="A77" s="46"/>
      <c r="B77" s="91">
        <v>156</v>
      </c>
      <c r="C77" s="92" t="s">
        <v>163</v>
      </c>
      <c r="D77" s="99">
        <v>0</v>
      </c>
      <c r="E77" s="99">
        <v>0</v>
      </c>
      <c r="F77" s="109">
        <v>0</v>
      </c>
      <c r="G77" s="109">
        <v>0</v>
      </c>
      <c r="H77" s="109">
        <v>60167.399883737497</v>
      </c>
      <c r="I77" s="109">
        <v>60167.399883737497</v>
      </c>
      <c r="J77" s="109">
        <v>0</v>
      </c>
      <c r="K77" s="93">
        <f t="shared" si="1"/>
        <v>120334.79976747499</v>
      </c>
      <c r="L77" s="46"/>
      <c r="M77" s="46"/>
      <c r="N77" s="46"/>
      <c r="O77" s="46"/>
    </row>
    <row r="78" spans="1:15" x14ac:dyDescent="0.2">
      <c r="A78" s="46"/>
      <c r="B78" s="91">
        <v>156</v>
      </c>
      <c r="C78" s="92" t="s">
        <v>164</v>
      </c>
      <c r="D78" s="99">
        <v>0</v>
      </c>
      <c r="E78" s="99">
        <v>0</v>
      </c>
      <c r="F78" s="109">
        <v>0</v>
      </c>
      <c r="G78" s="109">
        <v>0</v>
      </c>
      <c r="H78" s="109">
        <v>60167.399883737497</v>
      </c>
      <c r="I78" s="109">
        <v>60167.399883737497</v>
      </c>
      <c r="J78" s="109">
        <v>0</v>
      </c>
      <c r="K78" s="93">
        <f t="shared" si="1"/>
        <v>120334.79976747499</v>
      </c>
      <c r="L78" s="46"/>
      <c r="M78" s="46"/>
      <c r="N78" s="46"/>
      <c r="O78" s="46"/>
    </row>
    <row r="79" spans="1:15" x14ac:dyDescent="0.2">
      <c r="A79" s="46"/>
      <c r="B79" s="91">
        <v>156</v>
      </c>
      <c r="C79" s="92" t="s">
        <v>253</v>
      </c>
      <c r="D79" s="99">
        <v>0</v>
      </c>
      <c r="E79" s="99">
        <v>0</v>
      </c>
      <c r="F79" s="109">
        <v>0</v>
      </c>
      <c r="G79" s="109">
        <v>0</v>
      </c>
      <c r="H79" s="109">
        <v>0</v>
      </c>
      <c r="I79" s="109">
        <v>75209.249854671871</v>
      </c>
      <c r="J79" s="109">
        <v>75209.249854671871</v>
      </c>
      <c r="K79" s="93">
        <f t="shared" si="1"/>
        <v>150418.49970934374</v>
      </c>
      <c r="L79" s="46"/>
      <c r="M79" s="46"/>
      <c r="N79" s="46"/>
      <c r="O79" s="46"/>
    </row>
    <row r="80" spans="1:15" x14ac:dyDescent="0.2">
      <c r="A80" s="46"/>
      <c r="B80" s="91">
        <v>156</v>
      </c>
      <c r="C80" s="92" t="s">
        <v>254</v>
      </c>
      <c r="D80" s="99">
        <v>0</v>
      </c>
      <c r="E80" s="99">
        <v>0</v>
      </c>
      <c r="F80" s="109">
        <v>0</v>
      </c>
      <c r="G80" s="109">
        <v>0</v>
      </c>
      <c r="H80" s="109">
        <v>0</v>
      </c>
      <c r="I80" s="109">
        <v>75209.249854671871</v>
      </c>
      <c r="J80" s="109">
        <v>75209.249854671871</v>
      </c>
      <c r="K80" s="93">
        <f t="shared" si="1"/>
        <v>150418.49970934374</v>
      </c>
      <c r="L80" s="46"/>
      <c r="M80" s="46"/>
      <c r="N80" s="46"/>
      <c r="O80" s="46"/>
    </row>
    <row r="81" spans="1:15" x14ac:dyDescent="0.2">
      <c r="A81" s="46"/>
      <c r="B81" s="91">
        <v>156</v>
      </c>
      <c r="C81" s="92" t="s">
        <v>255</v>
      </c>
      <c r="D81" s="99">
        <v>0</v>
      </c>
      <c r="E81" s="99">
        <v>0</v>
      </c>
      <c r="F81" s="109">
        <v>0</v>
      </c>
      <c r="G81" s="109">
        <v>0</v>
      </c>
      <c r="H81" s="109">
        <v>0</v>
      </c>
      <c r="I81" s="109">
        <v>105292.94979654062</v>
      </c>
      <c r="J81" s="109">
        <v>105292.94979654062</v>
      </c>
      <c r="K81" s="93">
        <f t="shared" si="1"/>
        <v>210585.89959308124</v>
      </c>
      <c r="L81" s="46"/>
      <c r="M81" s="46"/>
      <c r="N81" s="46"/>
      <c r="O81" s="46"/>
    </row>
    <row r="82" spans="1:15" x14ac:dyDescent="0.2">
      <c r="A82" s="46"/>
      <c r="B82" s="91">
        <v>156</v>
      </c>
      <c r="C82" s="92" t="s">
        <v>256</v>
      </c>
      <c r="D82" s="99">
        <v>0</v>
      </c>
      <c r="E82" s="99">
        <v>0</v>
      </c>
      <c r="F82" s="109">
        <v>0</v>
      </c>
      <c r="G82" s="109">
        <v>0</v>
      </c>
      <c r="H82" s="109">
        <v>0</v>
      </c>
      <c r="I82" s="109">
        <v>75209.249854671871</v>
      </c>
      <c r="J82" s="109">
        <v>75209.249854671871</v>
      </c>
      <c r="K82" s="93">
        <f t="shared" si="1"/>
        <v>150418.49970934374</v>
      </c>
      <c r="L82" s="46"/>
      <c r="M82" s="46"/>
      <c r="N82" s="46"/>
      <c r="O82" s="46"/>
    </row>
    <row r="83" spans="1:15" x14ac:dyDescent="0.2">
      <c r="A83" s="46"/>
      <c r="B83" s="91">
        <v>156</v>
      </c>
      <c r="C83" s="92" t="s">
        <v>257</v>
      </c>
      <c r="D83" s="99">
        <v>0</v>
      </c>
      <c r="E83" s="99">
        <v>0</v>
      </c>
      <c r="F83" s="109">
        <v>0</v>
      </c>
      <c r="G83" s="109">
        <v>0</v>
      </c>
      <c r="H83" s="109">
        <v>0</v>
      </c>
      <c r="I83" s="109">
        <v>90251.099825606245</v>
      </c>
      <c r="J83" s="109">
        <v>90251.099825606245</v>
      </c>
      <c r="K83" s="93">
        <f t="shared" si="1"/>
        <v>180502.19965121249</v>
      </c>
      <c r="L83" s="46"/>
      <c r="M83" s="46"/>
      <c r="N83" s="46"/>
      <c r="O83" s="46"/>
    </row>
    <row r="84" spans="1:15" x14ac:dyDescent="0.2">
      <c r="A84" s="46"/>
      <c r="B84" s="91">
        <v>156</v>
      </c>
      <c r="C84" s="92" t="s">
        <v>258</v>
      </c>
      <c r="D84" s="99">
        <v>0</v>
      </c>
      <c r="E84" s="99">
        <v>0</v>
      </c>
      <c r="F84" s="109">
        <v>0</v>
      </c>
      <c r="G84" s="109">
        <v>0</v>
      </c>
      <c r="H84" s="109">
        <v>0</v>
      </c>
      <c r="I84" s="109">
        <v>120334.79976747499</v>
      </c>
      <c r="J84" s="109">
        <v>120334.79976747499</v>
      </c>
      <c r="K84" s="93">
        <f t="shared" si="1"/>
        <v>240669.59953494999</v>
      </c>
      <c r="L84" s="46"/>
      <c r="M84" s="46"/>
      <c r="N84" s="46"/>
      <c r="O84" s="46"/>
    </row>
    <row r="85" spans="1:15" x14ac:dyDescent="0.2">
      <c r="A85" s="46"/>
      <c r="B85" s="91">
        <v>156</v>
      </c>
      <c r="C85" s="92" t="s">
        <v>259</v>
      </c>
      <c r="D85" s="99">
        <v>0</v>
      </c>
      <c r="E85" s="99">
        <v>0</v>
      </c>
      <c r="F85" s="109">
        <v>0</v>
      </c>
      <c r="G85" s="109">
        <v>0</v>
      </c>
      <c r="H85" s="109">
        <v>0</v>
      </c>
      <c r="I85" s="109">
        <v>90251.099825606245</v>
      </c>
      <c r="J85" s="109">
        <v>90251.099825606245</v>
      </c>
      <c r="K85" s="93">
        <f t="shared" si="1"/>
        <v>180502.19965121249</v>
      </c>
      <c r="L85" s="46"/>
      <c r="M85" s="46"/>
      <c r="N85" s="46"/>
      <c r="O85" s="46"/>
    </row>
    <row r="86" spans="1:15" x14ac:dyDescent="0.2">
      <c r="A86" s="46"/>
      <c r="B86" s="91">
        <v>156</v>
      </c>
      <c r="C86" s="92" t="s">
        <v>260</v>
      </c>
      <c r="D86" s="99">
        <v>0</v>
      </c>
      <c r="E86" s="99">
        <v>0</v>
      </c>
      <c r="F86" s="109">
        <v>0</v>
      </c>
      <c r="G86" s="109">
        <v>0</v>
      </c>
      <c r="H86" s="109">
        <v>0</v>
      </c>
      <c r="I86" s="109">
        <v>120334.79976747499</v>
      </c>
      <c r="J86" s="109">
        <v>120334.79976747499</v>
      </c>
      <c r="K86" s="93">
        <f t="shared" si="1"/>
        <v>240669.59953494999</v>
      </c>
      <c r="L86" s="46"/>
      <c r="M86" s="46"/>
      <c r="N86" s="46"/>
      <c r="O86" s="46"/>
    </row>
    <row r="87" spans="1:15" x14ac:dyDescent="0.2">
      <c r="A87" s="46"/>
      <c r="B87" s="91">
        <v>156</v>
      </c>
      <c r="C87" s="92" t="s">
        <v>261</v>
      </c>
      <c r="D87" s="99">
        <v>0</v>
      </c>
      <c r="E87" s="99">
        <v>0</v>
      </c>
      <c r="F87" s="109">
        <v>0</v>
      </c>
      <c r="G87" s="109">
        <v>0</v>
      </c>
      <c r="H87" s="109">
        <v>0</v>
      </c>
      <c r="I87" s="109">
        <v>45125.549912803122</v>
      </c>
      <c r="J87" s="109">
        <v>45125.549912803122</v>
      </c>
      <c r="K87" s="93">
        <f t="shared" si="1"/>
        <v>90251.099825606245</v>
      </c>
      <c r="L87" s="46"/>
      <c r="M87" s="46"/>
      <c r="N87" s="46"/>
      <c r="O87" s="46"/>
    </row>
    <row r="88" spans="1:15" x14ac:dyDescent="0.2">
      <c r="A88" s="46"/>
      <c r="B88" s="91">
        <v>156</v>
      </c>
      <c r="C88" s="92" t="s">
        <v>262</v>
      </c>
      <c r="D88" s="99">
        <v>0</v>
      </c>
      <c r="E88" s="99">
        <v>0</v>
      </c>
      <c r="F88" s="109">
        <v>0</v>
      </c>
      <c r="G88" s="109">
        <v>0</v>
      </c>
      <c r="H88" s="109">
        <v>0</v>
      </c>
      <c r="I88" s="109">
        <v>60167.399883737497</v>
      </c>
      <c r="J88" s="109">
        <v>60167.399883737497</v>
      </c>
      <c r="K88" s="93">
        <f t="shared" si="1"/>
        <v>120334.79976747499</v>
      </c>
      <c r="L88" s="46"/>
      <c r="M88" s="46"/>
      <c r="N88" s="46"/>
      <c r="O88" s="46"/>
    </row>
    <row r="89" spans="1:15" x14ac:dyDescent="0.2">
      <c r="A89" s="46"/>
      <c r="B89" s="91">
        <v>156</v>
      </c>
      <c r="C89" s="92" t="s">
        <v>263</v>
      </c>
      <c r="D89" s="99">
        <v>0</v>
      </c>
      <c r="E89" s="99">
        <v>0</v>
      </c>
      <c r="F89" s="109">
        <v>0</v>
      </c>
      <c r="G89" s="109">
        <v>0</v>
      </c>
      <c r="H89" s="109">
        <v>0</v>
      </c>
      <c r="I89" s="109">
        <v>120334.79976747499</v>
      </c>
      <c r="J89" s="109">
        <v>120334.79976747499</v>
      </c>
      <c r="K89" s="93">
        <f t="shared" si="1"/>
        <v>240669.59953494999</v>
      </c>
      <c r="L89" s="46"/>
      <c r="M89" s="46"/>
      <c r="N89" s="46"/>
      <c r="O89" s="46"/>
    </row>
    <row r="90" spans="1:15" x14ac:dyDescent="0.2">
      <c r="A90" s="46"/>
      <c r="B90" s="91">
        <v>156</v>
      </c>
      <c r="C90" s="92" t="s">
        <v>264</v>
      </c>
      <c r="D90" s="99">
        <v>0</v>
      </c>
      <c r="E90" s="99">
        <v>0</v>
      </c>
      <c r="F90" s="109">
        <v>0</v>
      </c>
      <c r="G90" s="109">
        <v>0</v>
      </c>
      <c r="H90" s="109">
        <v>0</v>
      </c>
      <c r="I90" s="109">
        <v>75209.249854671871</v>
      </c>
      <c r="J90" s="109">
        <v>75209.249854671871</v>
      </c>
      <c r="K90" s="93">
        <f t="shared" si="1"/>
        <v>150418.49970934374</v>
      </c>
      <c r="L90" s="46"/>
      <c r="M90" s="46"/>
      <c r="N90" s="46"/>
      <c r="O90" s="46"/>
    </row>
    <row r="91" spans="1:15" x14ac:dyDescent="0.2">
      <c r="A91" s="46"/>
      <c r="B91" s="91">
        <v>156</v>
      </c>
      <c r="C91" s="92" t="s">
        <v>176</v>
      </c>
      <c r="D91" s="99">
        <v>0</v>
      </c>
      <c r="E91" s="99">
        <v>0</v>
      </c>
      <c r="F91" s="109">
        <v>0</v>
      </c>
      <c r="G91" s="109">
        <v>0</v>
      </c>
      <c r="H91" s="109">
        <v>0</v>
      </c>
      <c r="I91" s="109">
        <v>30083.699941868748</v>
      </c>
      <c r="J91" s="109">
        <v>30083.699941868748</v>
      </c>
      <c r="K91" s="93">
        <f t="shared" si="1"/>
        <v>60167.399883737497</v>
      </c>
      <c r="L91" s="46"/>
      <c r="M91" s="46"/>
      <c r="N91" s="46"/>
      <c r="O91" s="46"/>
    </row>
    <row r="92" spans="1:15" x14ac:dyDescent="0.2">
      <c r="A92" s="46"/>
      <c r="B92" s="91">
        <v>156</v>
      </c>
      <c r="C92" s="92" t="s">
        <v>177</v>
      </c>
      <c r="D92" s="99">
        <v>0</v>
      </c>
      <c r="E92" s="99">
        <v>0</v>
      </c>
      <c r="F92" s="109">
        <v>0</v>
      </c>
      <c r="G92" s="109">
        <v>0</v>
      </c>
      <c r="H92" s="109">
        <v>0</v>
      </c>
      <c r="I92" s="109">
        <v>60167.399883737497</v>
      </c>
      <c r="J92" s="109">
        <v>60167.399883737497</v>
      </c>
      <c r="K92" s="93">
        <f t="shared" si="1"/>
        <v>120334.79976747499</v>
      </c>
      <c r="L92" s="46"/>
      <c r="M92" s="46"/>
      <c r="N92" s="46"/>
      <c r="O92" s="46"/>
    </row>
    <row r="93" spans="1:15" x14ac:dyDescent="0.2">
      <c r="A93" s="46"/>
      <c r="B93" s="91">
        <v>156</v>
      </c>
      <c r="C93" s="92" t="s">
        <v>165</v>
      </c>
      <c r="D93" s="99">
        <v>0</v>
      </c>
      <c r="E93" s="99">
        <v>0</v>
      </c>
      <c r="F93" s="109">
        <v>0</v>
      </c>
      <c r="G93" s="109">
        <v>0</v>
      </c>
      <c r="H93" s="109">
        <v>0</v>
      </c>
      <c r="I93" s="109">
        <v>60167.399883737497</v>
      </c>
      <c r="J93" s="109">
        <v>60167.399883737497</v>
      </c>
      <c r="K93" s="93">
        <f t="shared" si="1"/>
        <v>120334.79976747499</v>
      </c>
      <c r="L93" s="46"/>
      <c r="M93" s="46"/>
      <c r="N93" s="46"/>
      <c r="O93" s="46"/>
    </row>
    <row r="94" spans="1:15" x14ac:dyDescent="0.2">
      <c r="A94" s="46"/>
      <c r="B94" s="91">
        <v>156</v>
      </c>
      <c r="C94" s="92" t="s">
        <v>166</v>
      </c>
      <c r="D94" s="99">
        <v>0</v>
      </c>
      <c r="E94" s="99">
        <v>0</v>
      </c>
      <c r="F94" s="109">
        <v>0</v>
      </c>
      <c r="G94" s="109">
        <v>0</v>
      </c>
      <c r="H94" s="109">
        <v>0</v>
      </c>
      <c r="I94" s="109">
        <v>60167.399883737497</v>
      </c>
      <c r="J94" s="109">
        <v>60167.399883737497</v>
      </c>
      <c r="K94" s="93">
        <f t="shared" si="1"/>
        <v>120334.79976747499</v>
      </c>
      <c r="L94" s="46"/>
      <c r="M94" s="46"/>
      <c r="N94" s="46"/>
      <c r="O94" s="46"/>
    </row>
    <row r="95" spans="1:15" x14ac:dyDescent="0.2">
      <c r="A95" s="46"/>
      <c r="B95" s="91">
        <v>156</v>
      </c>
      <c r="C95" s="92" t="s">
        <v>265</v>
      </c>
      <c r="D95" s="99">
        <v>0</v>
      </c>
      <c r="E95" s="9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75209.249854671871</v>
      </c>
      <c r="K95" s="93">
        <f t="shared" si="1"/>
        <v>75209.249854671871</v>
      </c>
      <c r="L95" s="46"/>
      <c r="M95" s="46"/>
      <c r="N95" s="46"/>
      <c r="O95" s="46"/>
    </row>
    <row r="96" spans="1:15" x14ac:dyDescent="0.2">
      <c r="A96" s="46"/>
      <c r="B96" s="91">
        <v>156</v>
      </c>
      <c r="C96" s="92" t="s">
        <v>266</v>
      </c>
      <c r="D96" s="99">
        <v>0</v>
      </c>
      <c r="E96" s="9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90251.099825606245</v>
      </c>
      <c r="K96" s="93">
        <f t="shared" si="1"/>
        <v>90251.099825606245</v>
      </c>
      <c r="L96" s="46"/>
      <c r="M96" s="46"/>
      <c r="N96" s="46"/>
      <c r="O96" s="46"/>
    </row>
    <row r="97" spans="1:15" x14ac:dyDescent="0.2">
      <c r="A97" s="46"/>
      <c r="B97" s="91">
        <v>156</v>
      </c>
      <c r="C97" s="92" t="s">
        <v>267</v>
      </c>
      <c r="D97" s="99">
        <v>0</v>
      </c>
      <c r="E97" s="9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105292.94979654062</v>
      </c>
      <c r="K97" s="93">
        <f t="shared" si="1"/>
        <v>105292.94979654062</v>
      </c>
      <c r="L97" s="46"/>
      <c r="M97" s="46"/>
      <c r="N97" s="46"/>
      <c r="O97" s="46"/>
    </row>
    <row r="98" spans="1:15" x14ac:dyDescent="0.2">
      <c r="A98" s="46"/>
      <c r="B98" s="91">
        <v>156</v>
      </c>
      <c r="C98" s="92" t="s">
        <v>268</v>
      </c>
      <c r="D98" s="99">
        <v>0</v>
      </c>
      <c r="E98" s="9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45125.549912803122</v>
      </c>
      <c r="K98" s="93">
        <f t="shared" si="1"/>
        <v>45125.549912803122</v>
      </c>
      <c r="L98" s="46"/>
      <c r="M98" s="46"/>
      <c r="N98" s="46"/>
      <c r="O98" s="46"/>
    </row>
    <row r="99" spans="1:15" x14ac:dyDescent="0.2">
      <c r="A99" s="46"/>
      <c r="B99" s="91">
        <v>156</v>
      </c>
      <c r="C99" s="92" t="s">
        <v>269</v>
      </c>
      <c r="D99" s="99">
        <v>0</v>
      </c>
      <c r="E99" s="9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45125.549912803122</v>
      </c>
      <c r="K99" s="93">
        <f t="shared" si="1"/>
        <v>45125.549912803122</v>
      </c>
      <c r="L99" s="46"/>
      <c r="M99" s="46"/>
      <c r="N99" s="46"/>
      <c r="O99" s="46"/>
    </row>
    <row r="100" spans="1:15" x14ac:dyDescent="0.2">
      <c r="A100" s="46"/>
      <c r="B100" s="91">
        <v>156</v>
      </c>
      <c r="C100" s="92" t="s">
        <v>270</v>
      </c>
      <c r="D100" s="99">
        <v>0</v>
      </c>
      <c r="E100" s="99">
        <v>0</v>
      </c>
      <c r="F100" s="109">
        <v>0</v>
      </c>
      <c r="G100" s="109">
        <v>0</v>
      </c>
      <c r="H100" s="109">
        <v>0</v>
      </c>
      <c r="I100" s="109">
        <v>0</v>
      </c>
      <c r="J100" s="109">
        <v>45125.549912803122</v>
      </c>
      <c r="K100" s="93">
        <f t="shared" si="1"/>
        <v>45125.549912803122</v>
      </c>
      <c r="L100" s="46"/>
      <c r="M100" s="46"/>
      <c r="N100" s="46"/>
      <c r="O100" s="46"/>
    </row>
    <row r="101" spans="1:15" x14ac:dyDescent="0.2">
      <c r="A101" s="46"/>
      <c r="B101" s="91">
        <v>156</v>
      </c>
      <c r="C101" s="92" t="s">
        <v>271</v>
      </c>
      <c r="D101" s="99">
        <v>0</v>
      </c>
      <c r="E101" s="99">
        <v>0</v>
      </c>
      <c r="F101" s="109">
        <v>0</v>
      </c>
      <c r="G101" s="109">
        <v>0</v>
      </c>
      <c r="H101" s="109">
        <v>0</v>
      </c>
      <c r="I101" s="109">
        <v>0</v>
      </c>
      <c r="J101" s="109">
        <v>45125.549912803122</v>
      </c>
      <c r="K101" s="93">
        <f t="shared" si="1"/>
        <v>45125.549912803122</v>
      </c>
      <c r="L101" s="46"/>
      <c r="M101" s="46"/>
      <c r="N101" s="46"/>
      <c r="O101" s="46"/>
    </row>
    <row r="102" spans="1:15" x14ac:dyDescent="0.2">
      <c r="A102" s="46"/>
      <c r="B102" s="91">
        <v>156</v>
      </c>
      <c r="C102" s="92" t="s">
        <v>272</v>
      </c>
      <c r="D102" s="99">
        <v>0</v>
      </c>
      <c r="E102" s="9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30083.699941868748</v>
      </c>
      <c r="K102" s="93">
        <f t="shared" si="1"/>
        <v>30083.699941868748</v>
      </c>
      <c r="L102" s="46"/>
      <c r="M102" s="46"/>
      <c r="N102" s="46"/>
      <c r="O102" s="46"/>
    </row>
    <row r="103" spans="1:15" x14ac:dyDescent="0.2">
      <c r="A103" s="46"/>
      <c r="B103" s="91">
        <v>156</v>
      </c>
      <c r="C103" s="92" t="s">
        <v>273</v>
      </c>
      <c r="D103" s="99">
        <v>0</v>
      </c>
      <c r="E103" s="9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67688.324869204676</v>
      </c>
      <c r="K103" s="93">
        <f t="shared" si="1"/>
        <v>67688.324869204676</v>
      </c>
      <c r="L103" s="46"/>
      <c r="M103" s="46"/>
      <c r="N103" s="46"/>
      <c r="O103" s="46"/>
    </row>
    <row r="104" spans="1:15" x14ac:dyDescent="0.2">
      <c r="A104" s="46"/>
      <c r="B104" s="91">
        <v>156</v>
      </c>
      <c r="C104" s="92" t="s">
        <v>274</v>
      </c>
      <c r="D104" s="99">
        <v>0</v>
      </c>
      <c r="E104" s="9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82730.174840139051</v>
      </c>
      <c r="K104" s="93">
        <f t="shared" si="1"/>
        <v>82730.174840139051</v>
      </c>
      <c r="L104" s="46"/>
      <c r="M104" s="46"/>
      <c r="N104" s="46"/>
      <c r="O104" s="46"/>
    </row>
    <row r="105" spans="1:15" x14ac:dyDescent="0.2">
      <c r="A105" s="46"/>
      <c r="B105" s="91">
        <v>156</v>
      </c>
      <c r="C105" s="92" t="s">
        <v>275</v>
      </c>
      <c r="D105" s="99">
        <v>0</v>
      </c>
      <c r="E105" s="9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60167.399883737497</v>
      </c>
      <c r="K105" s="93">
        <f t="shared" si="1"/>
        <v>60167.399883737497</v>
      </c>
      <c r="L105" s="46"/>
      <c r="M105" s="46"/>
      <c r="N105" s="46"/>
      <c r="O105" s="46"/>
    </row>
    <row r="106" spans="1:15" x14ac:dyDescent="0.2">
      <c r="A106" s="46"/>
      <c r="B106" s="91">
        <v>156</v>
      </c>
      <c r="C106" s="92" t="s">
        <v>276</v>
      </c>
      <c r="D106" s="99">
        <v>0</v>
      </c>
      <c r="E106" s="9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60167.399883737497</v>
      </c>
      <c r="K106" s="93">
        <f t="shared" si="1"/>
        <v>60167.399883737497</v>
      </c>
      <c r="L106" s="46"/>
      <c r="M106" s="46"/>
      <c r="N106" s="46"/>
      <c r="O106" s="46"/>
    </row>
    <row r="107" spans="1:15" x14ac:dyDescent="0.2">
      <c r="A107" s="46"/>
      <c r="B107" s="91">
        <v>156</v>
      </c>
      <c r="C107" s="92" t="s">
        <v>277</v>
      </c>
      <c r="D107" s="99">
        <v>0</v>
      </c>
      <c r="E107" s="9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105292.94979654062</v>
      </c>
      <c r="K107" s="93">
        <f t="shared" si="1"/>
        <v>105292.94979654062</v>
      </c>
      <c r="L107" s="46"/>
      <c r="M107" s="46"/>
      <c r="N107" s="46"/>
      <c r="O107" s="46"/>
    </row>
    <row r="108" spans="1:15" x14ac:dyDescent="0.2">
      <c r="A108" s="46"/>
      <c r="B108" s="91">
        <v>156</v>
      </c>
      <c r="C108" s="92" t="s">
        <v>278</v>
      </c>
      <c r="D108" s="99">
        <v>0</v>
      </c>
      <c r="E108" s="9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60167.399883737497</v>
      </c>
      <c r="K108" s="93">
        <f t="shared" si="1"/>
        <v>60167.399883737497</v>
      </c>
      <c r="L108" s="46"/>
      <c r="M108" s="46"/>
      <c r="N108" s="46"/>
      <c r="O108" s="46"/>
    </row>
    <row r="109" spans="1:15" x14ac:dyDescent="0.2">
      <c r="A109" s="46"/>
      <c r="B109" s="91">
        <v>156</v>
      </c>
      <c r="C109" s="92" t="s">
        <v>279</v>
      </c>
      <c r="D109" s="99">
        <v>0</v>
      </c>
      <c r="E109" s="9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90251.099825606245</v>
      </c>
      <c r="K109" s="93">
        <f t="shared" si="1"/>
        <v>90251.099825606245</v>
      </c>
      <c r="L109" s="46"/>
      <c r="M109" s="46"/>
      <c r="N109" s="46"/>
      <c r="O109" s="46"/>
    </row>
    <row r="110" spans="1:15" x14ac:dyDescent="0.2">
      <c r="A110" s="46"/>
      <c r="B110" s="91">
        <v>156</v>
      </c>
      <c r="C110" s="92" t="s">
        <v>280</v>
      </c>
      <c r="D110" s="99">
        <v>0</v>
      </c>
      <c r="E110" s="99">
        <v>0</v>
      </c>
      <c r="F110" s="109">
        <v>0</v>
      </c>
      <c r="G110" s="109">
        <v>0</v>
      </c>
      <c r="H110" s="109">
        <v>0</v>
      </c>
      <c r="I110" s="109">
        <v>0</v>
      </c>
      <c r="J110" s="109">
        <v>60167.399883737497</v>
      </c>
      <c r="K110" s="93">
        <f t="shared" si="1"/>
        <v>60167.399883737497</v>
      </c>
      <c r="L110" s="46"/>
      <c r="M110" s="46"/>
      <c r="N110" s="46"/>
      <c r="O110" s="46"/>
    </row>
    <row r="111" spans="1:15" x14ac:dyDescent="0.2">
      <c r="A111" s="46"/>
      <c r="B111" s="91">
        <v>156</v>
      </c>
      <c r="C111" s="92" t="s">
        <v>281</v>
      </c>
      <c r="D111" s="99">
        <v>0</v>
      </c>
      <c r="E111" s="9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52646.474898270309</v>
      </c>
      <c r="K111" s="93">
        <f t="shared" si="1"/>
        <v>52646.474898270309</v>
      </c>
      <c r="L111" s="46"/>
      <c r="M111" s="46"/>
      <c r="N111" s="46"/>
      <c r="O111" s="46"/>
    </row>
    <row r="112" spans="1:15" x14ac:dyDescent="0.2">
      <c r="A112" s="46"/>
      <c r="B112" s="91">
        <v>156</v>
      </c>
      <c r="C112" s="92" t="s">
        <v>282</v>
      </c>
      <c r="D112" s="99">
        <v>0</v>
      </c>
      <c r="E112" s="9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37604.624927335935</v>
      </c>
      <c r="K112" s="93">
        <f t="shared" si="1"/>
        <v>37604.624927335935</v>
      </c>
      <c r="L112" s="46"/>
      <c r="M112" s="46"/>
      <c r="N112" s="46"/>
      <c r="O112" s="46"/>
    </row>
    <row r="113" spans="1:15" x14ac:dyDescent="0.2">
      <c r="A113" s="46"/>
      <c r="B113" s="91">
        <v>156</v>
      </c>
      <c r="C113" s="92" t="s">
        <v>283</v>
      </c>
      <c r="D113" s="99">
        <v>0</v>
      </c>
      <c r="E113" s="9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30083.699941868748</v>
      </c>
      <c r="K113" s="93">
        <f t="shared" si="1"/>
        <v>30083.699941868748</v>
      </c>
      <c r="L113" s="46"/>
      <c r="M113" s="46"/>
      <c r="N113" s="46"/>
      <c r="O113" s="46"/>
    </row>
    <row r="114" spans="1:15" x14ac:dyDescent="0.2">
      <c r="A114" s="46"/>
      <c r="B114" s="91">
        <v>156</v>
      </c>
      <c r="C114" s="92" t="s">
        <v>284</v>
      </c>
      <c r="D114" s="99">
        <v>0</v>
      </c>
      <c r="E114" s="9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60167.399883737497</v>
      </c>
      <c r="K114" s="93">
        <f t="shared" si="1"/>
        <v>60167.399883737497</v>
      </c>
      <c r="L114" s="46"/>
      <c r="M114" s="46"/>
      <c r="N114" s="46"/>
      <c r="O114" s="46"/>
    </row>
    <row r="115" spans="1:15" x14ac:dyDescent="0.2">
      <c r="A115" s="46"/>
      <c r="B115" s="46"/>
      <c r="C115" s="71" t="s">
        <v>46</v>
      </c>
      <c r="D115" s="57">
        <f t="shared" ref="D115:J115" si="2">SUM(D8:D114)</f>
        <v>2650000</v>
      </c>
      <c r="E115" s="57">
        <f t="shared" si="2"/>
        <v>3700000</v>
      </c>
      <c r="F115" s="57">
        <f t="shared" si="2"/>
        <v>2632323.7449135156</v>
      </c>
      <c r="G115" s="57">
        <f t="shared" si="2"/>
        <v>2617281.8949425807</v>
      </c>
      <c r="H115" s="57">
        <f t="shared" si="2"/>
        <v>2602240.0449716463</v>
      </c>
      <c r="I115" s="57">
        <f t="shared" si="2"/>
        <v>2632323.7449135147</v>
      </c>
      <c r="J115" s="57">
        <f t="shared" si="2"/>
        <v>2632323.7449135152</v>
      </c>
      <c r="K115" s="57">
        <f t="shared" si="1"/>
        <v>13116493.174654773</v>
      </c>
      <c r="L115" s="46"/>
      <c r="M115" s="46"/>
      <c r="N115" s="46"/>
      <c r="O115" s="46"/>
    </row>
    <row r="116" spans="1:1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x14ac:dyDescent="0.2">
      <c r="A117" s="46"/>
      <c r="B117" s="46"/>
      <c r="C117" s="46"/>
      <c r="D117" s="46"/>
      <c r="E117" s="46"/>
      <c r="F117" s="102"/>
      <c r="G117" s="102"/>
      <c r="H117" s="102"/>
      <c r="I117" s="102"/>
      <c r="J117" s="102"/>
      <c r="K117" s="46"/>
      <c r="L117" s="46"/>
      <c r="M117" s="46"/>
      <c r="N117" s="46"/>
      <c r="O117" s="46"/>
    </row>
    <row r="118" spans="1:15" ht="15.75" x14ac:dyDescent="0.25">
      <c r="A118" s="47"/>
      <c r="B118" s="47" t="s">
        <v>155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6"/>
      <c r="N118" s="46"/>
      <c r="O118" s="46"/>
    </row>
    <row r="119" spans="1:1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</row>
    <row r="120" spans="1:15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</row>
    <row r="121" spans="1:15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</row>
    <row r="122" spans="1:15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</row>
    <row r="123" spans="1:15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</row>
    <row r="124" spans="1:15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</row>
    <row r="125" spans="1:15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</row>
    <row r="126" spans="1:15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</row>
    <row r="127" spans="1:15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</row>
    <row r="128" spans="1:15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</row>
    <row r="129" spans="1:15" hidden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</row>
    <row r="130" spans="1:15" hidden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</row>
    <row r="131" spans="1:15" hidden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</row>
    <row r="132" spans="1:15" hidden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</row>
    <row r="133" spans="1:15" hidden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</row>
    <row r="134" spans="1:15" hidden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</row>
    <row r="135" spans="1:1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idden="1" x14ac:dyDescent="0.2"/>
    <row r="150" spans="1:15" hidden="1" x14ac:dyDescent="0.2"/>
  </sheetData>
  <mergeCells count="1">
    <mergeCell ref="D6:K6"/>
  </mergeCells>
  <hyperlinks>
    <hyperlink ref="K1" location="Menu!A1" display="Menu" xr:uid="{00000000-0004-0000-0400-000000000000}"/>
  </hyperlinks>
  <pageMargins left="0.7" right="0.7" top="0.75" bottom="0.75" header="0.3" footer="0.3"/>
  <pageSetup paperSize="9" orientation="portrait" r:id="rId1"/>
  <ignoredErrors>
    <ignoredError sqref="K8:K1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79998168889431442"/>
  </sheetPr>
  <dimension ref="A1:V50"/>
  <sheetViews>
    <sheetView zoomScale="115" zoomScaleNormal="115" workbookViewId="0"/>
  </sheetViews>
  <sheetFormatPr defaultColWidth="0" defaultRowHeight="12.75" zeroHeight="1" x14ac:dyDescent="0.2"/>
  <cols>
    <col min="1" max="1" width="3.625" style="66" customWidth="1"/>
    <col min="2" max="2" width="31.125" style="66" customWidth="1"/>
    <col min="3" max="3" width="29.5" style="66" customWidth="1"/>
    <col min="4" max="11" width="9.625" style="66" customWidth="1"/>
    <col min="12" max="12" width="3.625" style="66" customWidth="1"/>
    <col min="13" max="17" width="9.625" style="66" hidden="1" customWidth="1"/>
    <col min="18" max="16384" width="9" style="66" hidden="1"/>
  </cols>
  <sheetData>
    <row r="1" spans="1:22" ht="18" x14ac:dyDescent="0.25">
      <c r="A1" s="45" t="s">
        <v>300</v>
      </c>
      <c r="B1" s="64"/>
      <c r="C1" s="64"/>
      <c r="D1" s="64"/>
      <c r="E1" s="64"/>
      <c r="F1" s="64"/>
      <c r="G1" s="64"/>
      <c r="H1" s="64"/>
      <c r="I1" s="64"/>
      <c r="J1" s="64"/>
      <c r="K1" s="65" t="s">
        <v>41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15.75" x14ac:dyDescent="0.25">
      <c r="A2" s="67" t="str">
        <f ca="1">RIGHT(CELL("filename", $A$1), LEN(CELL("filename", $A$1)) - SEARCH("]", CELL("filename", $A$1)))</f>
        <v>Historical Expenditure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">
      <c r="A4" s="68"/>
      <c r="B4" s="54" t="s">
        <v>138</v>
      </c>
      <c r="C4" s="69"/>
      <c r="D4" s="69"/>
      <c r="E4" s="69"/>
      <c r="F4" s="69"/>
      <c r="G4" s="69"/>
      <c r="H4" s="69"/>
      <c r="I4" s="69"/>
      <c r="J4" s="69"/>
      <c r="K4" s="72"/>
      <c r="L4" s="72"/>
      <c r="M4" s="72"/>
      <c r="N4" s="72"/>
      <c r="O4" s="72"/>
      <c r="P4" s="72"/>
      <c r="Q4" s="72"/>
      <c r="R4" s="69"/>
      <c r="S4" s="69"/>
    </row>
    <row r="5" spans="1:22" x14ac:dyDescent="0.2">
      <c r="A5" s="68"/>
      <c r="B5" s="70"/>
      <c r="C5" s="69"/>
      <c r="D5" s="69"/>
      <c r="E5" s="69"/>
      <c r="F5" s="69"/>
      <c r="G5" s="69"/>
      <c r="H5" s="69"/>
      <c r="I5" s="69"/>
      <c r="J5" s="69"/>
      <c r="K5" s="72"/>
      <c r="L5" s="72"/>
      <c r="M5" s="72"/>
      <c r="N5" s="72"/>
      <c r="O5" s="72"/>
      <c r="P5" s="72"/>
      <c r="Q5" s="72"/>
      <c r="R5" s="69"/>
      <c r="S5" s="69"/>
    </row>
    <row r="6" spans="1:22" x14ac:dyDescent="0.2">
      <c r="A6" s="68"/>
      <c r="B6" s="75"/>
      <c r="C6" s="69"/>
      <c r="D6" s="69"/>
      <c r="E6" s="69"/>
      <c r="F6" s="69"/>
      <c r="G6" s="69"/>
      <c r="H6" s="69"/>
      <c r="I6" s="69"/>
      <c r="J6" s="69"/>
      <c r="K6" s="72"/>
      <c r="L6" s="72"/>
      <c r="M6" s="72"/>
      <c r="N6" s="72"/>
      <c r="O6" s="72"/>
      <c r="P6" s="72"/>
      <c r="Q6" s="72"/>
      <c r="R6" s="69"/>
      <c r="S6" s="69"/>
    </row>
    <row r="7" spans="1:22" x14ac:dyDescent="0.2">
      <c r="A7" s="68"/>
      <c r="B7" s="69"/>
      <c r="C7" s="69"/>
      <c r="D7" s="69"/>
      <c r="E7" s="69"/>
      <c r="F7" s="69"/>
      <c r="G7" s="69"/>
      <c r="H7" s="69"/>
      <c r="I7" s="69"/>
      <c r="J7" s="69"/>
      <c r="K7" s="72"/>
      <c r="L7" s="72"/>
      <c r="M7" s="72"/>
      <c r="N7" s="72"/>
      <c r="O7" s="72"/>
      <c r="P7" s="72"/>
      <c r="Q7" s="72"/>
      <c r="R7" s="69"/>
      <c r="S7" s="69"/>
    </row>
    <row r="8" spans="1:22" x14ac:dyDescent="0.2">
      <c r="A8" s="68"/>
      <c r="B8" s="69"/>
      <c r="C8" s="69"/>
      <c r="D8" s="123" t="s">
        <v>189</v>
      </c>
      <c r="E8" s="123"/>
      <c r="F8" s="123"/>
      <c r="G8" s="123"/>
      <c r="H8" s="123"/>
      <c r="I8" s="123"/>
      <c r="J8" s="123"/>
      <c r="K8" s="123"/>
      <c r="L8" s="72"/>
      <c r="M8" s="72"/>
      <c r="N8" s="72"/>
      <c r="O8" s="72"/>
      <c r="P8" s="72"/>
      <c r="Q8" s="72"/>
      <c r="R8" s="69"/>
      <c r="S8" s="69"/>
    </row>
    <row r="9" spans="1:22" x14ac:dyDescent="0.2">
      <c r="A9" s="68"/>
      <c r="B9" s="79" t="s">
        <v>139</v>
      </c>
      <c r="C9" s="44" t="s">
        <v>140</v>
      </c>
      <c r="D9" s="44" t="s">
        <v>179</v>
      </c>
      <c r="E9" s="44" t="s">
        <v>180</v>
      </c>
      <c r="F9" s="44" t="s">
        <v>181</v>
      </c>
      <c r="G9" s="44" t="s">
        <v>182</v>
      </c>
      <c r="H9" s="44" t="s">
        <v>183</v>
      </c>
      <c r="I9" s="44" t="s">
        <v>184</v>
      </c>
      <c r="J9" s="44" t="s">
        <v>185</v>
      </c>
      <c r="K9" s="44" t="s">
        <v>186</v>
      </c>
      <c r="L9" s="72"/>
      <c r="M9" s="72"/>
      <c r="N9" s="72"/>
      <c r="O9" s="72"/>
      <c r="P9" s="72"/>
      <c r="Q9" s="72"/>
      <c r="R9" s="69"/>
      <c r="S9" s="69"/>
    </row>
    <row r="10" spans="1:22" x14ac:dyDescent="0.2">
      <c r="A10" s="68"/>
      <c r="B10" s="124" t="s">
        <v>141</v>
      </c>
      <c r="C10" s="80" t="s">
        <v>143</v>
      </c>
      <c r="D10" s="81">
        <v>2100500</v>
      </c>
      <c r="E10" s="81">
        <v>2008500</v>
      </c>
      <c r="F10" s="81">
        <v>1389750</v>
      </c>
      <c r="G10" s="82">
        <v>1667495.2749999999</v>
      </c>
      <c r="H10" s="82">
        <v>2136859.2749999999</v>
      </c>
      <c r="I10" s="82">
        <v>2174806.0949999997</v>
      </c>
      <c r="J10" s="82">
        <v>1687660.8149999999</v>
      </c>
      <c r="K10" s="82">
        <v>3004572.5549999997</v>
      </c>
      <c r="L10" s="68"/>
      <c r="M10" s="68"/>
      <c r="N10" s="68"/>
      <c r="O10" s="68"/>
      <c r="P10" s="68"/>
      <c r="Q10" s="69"/>
      <c r="R10" s="69"/>
      <c r="S10" s="69"/>
    </row>
    <row r="11" spans="1:22" x14ac:dyDescent="0.2">
      <c r="A11" s="68"/>
      <c r="B11" s="125"/>
      <c r="C11" s="80" t="s">
        <v>144</v>
      </c>
      <c r="D11" s="81"/>
      <c r="E11" s="81"/>
      <c r="F11" s="81"/>
      <c r="G11" s="82"/>
      <c r="H11" s="82"/>
      <c r="I11" s="82"/>
      <c r="J11" s="82"/>
      <c r="K11" s="82"/>
      <c r="L11" s="68"/>
      <c r="M11" s="69"/>
      <c r="N11" s="69"/>
      <c r="O11" s="69"/>
      <c r="P11" s="69"/>
      <c r="Q11" s="69"/>
      <c r="R11" s="69"/>
      <c r="S11" s="69"/>
    </row>
    <row r="12" spans="1:22" x14ac:dyDescent="0.2">
      <c r="A12" s="68"/>
      <c r="B12" s="83" t="s">
        <v>142</v>
      </c>
      <c r="C12" s="80" t="s">
        <v>145</v>
      </c>
      <c r="D12" s="81"/>
      <c r="E12" s="81"/>
      <c r="F12" s="81"/>
      <c r="G12" s="82"/>
      <c r="H12" s="82"/>
      <c r="I12" s="82"/>
      <c r="J12" s="82"/>
      <c r="K12" s="82"/>
      <c r="L12" s="68"/>
      <c r="M12" s="69"/>
      <c r="N12" s="69"/>
      <c r="O12" s="69"/>
      <c r="P12" s="69"/>
      <c r="Q12" s="69"/>
      <c r="R12" s="69"/>
      <c r="S12" s="69"/>
    </row>
    <row r="13" spans="1:22" x14ac:dyDescent="0.2">
      <c r="A13" s="69"/>
      <c r="B13" s="83"/>
      <c r="C13" s="80" t="s">
        <v>146</v>
      </c>
      <c r="D13" s="81"/>
      <c r="E13" s="81"/>
      <c r="F13" s="81"/>
      <c r="G13" s="82"/>
      <c r="H13" s="82"/>
      <c r="I13" s="82"/>
      <c r="J13" s="82"/>
      <c r="K13" s="82"/>
      <c r="L13" s="68"/>
      <c r="M13" s="69"/>
      <c r="N13" s="69"/>
      <c r="O13" s="69"/>
      <c r="P13" s="69"/>
      <c r="Q13" s="69"/>
      <c r="R13" s="69"/>
      <c r="S13" s="69"/>
    </row>
    <row r="14" spans="1:22" x14ac:dyDescent="0.2">
      <c r="A14" s="69"/>
      <c r="B14" s="83"/>
      <c r="C14" s="80" t="s">
        <v>147</v>
      </c>
      <c r="D14" s="81"/>
      <c r="E14" s="81"/>
      <c r="F14" s="81"/>
      <c r="G14" s="82"/>
      <c r="H14" s="82"/>
      <c r="I14" s="82"/>
      <c r="J14" s="82"/>
      <c r="K14" s="82"/>
      <c r="L14" s="68"/>
      <c r="M14" s="69"/>
      <c r="N14" s="69"/>
      <c r="O14" s="69"/>
      <c r="P14" s="69"/>
      <c r="Q14" s="69"/>
      <c r="R14" s="69"/>
      <c r="S14" s="69"/>
    </row>
    <row r="15" spans="1:22" x14ac:dyDescent="0.2">
      <c r="A15" s="69"/>
      <c r="B15" s="83"/>
      <c r="C15" s="80" t="s">
        <v>148</v>
      </c>
      <c r="D15" s="81"/>
      <c r="E15" s="81"/>
      <c r="F15" s="81"/>
      <c r="G15" s="82"/>
      <c r="H15" s="82"/>
      <c r="I15" s="82"/>
      <c r="J15" s="82"/>
      <c r="K15" s="82"/>
      <c r="L15" s="68"/>
      <c r="M15" s="69"/>
      <c r="N15" s="69"/>
      <c r="O15" s="69"/>
      <c r="P15" s="69"/>
      <c r="Q15" s="69"/>
      <c r="R15" s="69"/>
      <c r="S15" s="69"/>
    </row>
    <row r="16" spans="1:22" x14ac:dyDescent="0.2">
      <c r="A16" s="69"/>
      <c r="B16" s="83"/>
      <c r="C16" s="80" t="s">
        <v>149</v>
      </c>
      <c r="D16" s="81"/>
      <c r="E16" s="81"/>
      <c r="F16" s="81"/>
      <c r="G16" s="82"/>
      <c r="H16" s="82"/>
      <c r="I16" s="82"/>
      <c r="J16" s="82"/>
      <c r="K16" s="82"/>
      <c r="L16" s="68"/>
      <c r="M16" s="69"/>
      <c r="N16" s="69"/>
      <c r="O16" s="69"/>
      <c r="P16" s="69"/>
      <c r="Q16" s="69"/>
      <c r="R16" s="69"/>
      <c r="S16" s="69"/>
    </row>
    <row r="17" spans="1:19" x14ac:dyDescent="0.2">
      <c r="A17" s="69"/>
      <c r="B17" s="84"/>
      <c r="C17" s="80" t="s">
        <v>150</v>
      </c>
      <c r="D17" s="81"/>
      <c r="E17" s="81"/>
      <c r="F17" s="81"/>
      <c r="G17" s="82"/>
      <c r="H17" s="82"/>
      <c r="I17" s="82"/>
      <c r="J17" s="82"/>
      <c r="K17" s="82"/>
      <c r="L17" s="68"/>
      <c r="M17" s="69"/>
      <c r="N17" s="69"/>
      <c r="O17" s="69"/>
      <c r="P17" s="69"/>
      <c r="Q17" s="69"/>
      <c r="R17" s="69"/>
      <c r="S17" s="69"/>
    </row>
    <row r="18" spans="1:19" x14ac:dyDescent="0.2">
      <c r="A18" s="69"/>
      <c r="B18" s="69"/>
      <c r="C18" s="71" t="s">
        <v>46</v>
      </c>
      <c r="D18" s="57">
        <f t="shared" ref="D18:E18" si="0">SUM(D10:D17)</f>
        <v>2100500</v>
      </c>
      <c r="E18" s="57">
        <f t="shared" si="0"/>
        <v>2008500</v>
      </c>
      <c r="F18" s="57">
        <f t="shared" ref="F18:G18" si="1">SUM(F10:F17)</f>
        <v>1389750</v>
      </c>
      <c r="G18" s="57">
        <f t="shared" si="1"/>
        <v>1667495.2749999999</v>
      </c>
      <c r="H18" s="57">
        <f>SUM(H10:H17)</f>
        <v>2136859.2749999999</v>
      </c>
      <c r="I18" s="57">
        <f t="shared" ref="I18:J18" si="2">SUM(I10:I17)</f>
        <v>2174806.0949999997</v>
      </c>
      <c r="J18" s="57">
        <f t="shared" si="2"/>
        <v>1687660.8149999999</v>
      </c>
      <c r="K18" s="57">
        <f t="shared" ref="K18" si="3">SUM(K10:K17)</f>
        <v>3004572.5549999997</v>
      </c>
      <c r="L18" s="69"/>
      <c r="M18" s="69"/>
      <c r="N18" s="69"/>
      <c r="O18" s="69"/>
      <c r="P18" s="69"/>
      <c r="Q18" s="69"/>
      <c r="R18" s="69"/>
      <c r="S18" s="69"/>
    </row>
    <row r="19" spans="1:19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5.75" x14ac:dyDescent="0.25">
      <c r="A21" s="47"/>
      <c r="B21" s="47" t="s">
        <v>155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69"/>
      <c r="P21" s="69"/>
      <c r="Q21" s="69"/>
      <c r="R21" s="69"/>
      <c r="S21" s="69"/>
    </row>
    <row r="22" spans="1:19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idden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idden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idden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idden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idden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idden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idden="1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idden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idden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</sheetData>
  <mergeCells count="2">
    <mergeCell ref="B10:B11"/>
    <mergeCell ref="D8:K8"/>
  </mergeCells>
  <hyperlinks>
    <hyperlink ref="K1" location="Menu!A1" display="Menu" xr:uid="{00000000-0004-0000-0500-000000000000}"/>
  </hyperlinks>
  <pageMargins left="0.7" right="0.7" top="0.75" bottom="0.75" header="0.3" footer="0.3"/>
  <pageSetup orientation="portrait" r:id="rId1"/>
  <ignoredErrors>
    <ignoredError sqref="D5:I5 J4 D18:J19 D11:E16 G11:J16 D17:E17 G17:J17 D7:J7 D6:I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79998168889431442"/>
  </sheetPr>
  <dimension ref="A1:V50"/>
  <sheetViews>
    <sheetView zoomScale="80" zoomScaleNormal="80" workbookViewId="0">
      <selection activeCell="E13" sqref="E13"/>
    </sheetView>
  </sheetViews>
  <sheetFormatPr defaultColWidth="0" defaultRowHeight="12.75" customHeight="1" zeroHeight="1" x14ac:dyDescent="0.2"/>
  <cols>
    <col min="1" max="1" width="3.625" style="66" customWidth="1"/>
    <col min="2" max="2" width="31.125" style="66" customWidth="1"/>
    <col min="3" max="3" width="29.5" style="66" customWidth="1"/>
    <col min="4" max="11" width="9.625" style="66" customWidth="1"/>
    <col min="12" max="12" width="3.625" style="66" customWidth="1"/>
    <col min="13" max="17" width="9.625" style="66" hidden="1" customWidth="1"/>
    <col min="18" max="16384" width="9" style="66" hidden="1"/>
  </cols>
  <sheetData>
    <row r="1" spans="1:22" ht="18" x14ac:dyDescent="0.25">
      <c r="A1" s="45" t="s">
        <v>300</v>
      </c>
      <c r="B1" s="64"/>
      <c r="C1" s="64"/>
      <c r="D1" s="64"/>
      <c r="E1" s="64"/>
      <c r="F1" s="64"/>
      <c r="G1" s="64"/>
      <c r="H1" s="64"/>
      <c r="I1" s="64"/>
      <c r="J1" s="64"/>
      <c r="K1" s="65" t="s">
        <v>41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15.75" x14ac:dyDescent="0.25">
      <c r="A2" s="67" t="str">
        <f ca="1">RIGHT(CELL("filename", $A$1), LEN(CELL("filename", $A$1)) - SEARCH("]", CELL("filename", $A$1)))</f>
        <v>Historical Volumes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">
      <c r="A4" s="68"/>
      <c r="B4" s="54" t="s">
        <v>151</v>
      </c>
      <c r="C4" s="69"/>
      <c r="D4" s="69"/>
      <c r="E4" s="69"/>
      <c r="F4" s="69"/>
      <c r="G4" s="69"/>
      <c r="H4" s="69"/>
      <c r="I4" s="69"/>
      <c r="J4" s="69"/>
      <c r="K4" s="72"/>
      <c r="L4" s="72"/>
      <c r="M4" s="72"/>
      <c r="N4" s="72"/>
      <c r="O4" s="72"/>
      <c r="P4" s="72"/>
      <c r="Q4" s="72"/>
      <c r="R4" s="69"/>
      <c r="S4" s="69"/>
    </row>
    <row r="5" spans="1:22" x14ac:dyDescent="0.2">
      <c r="A5" s="68"/>
      <c r="B5" s="70"/>
      <c r="C5" s="69"/>
      <c r="D5" s="69"/>
      <c r="E5" s="69"/>
      <c r="F5" s="69"/>
      <c r="G5" s="69"/>
      <c r="H5" s="69"/>
      <c r="I5" s="69"/>
      <c r="J5" s="69"/>
      <c r="K5" s="72"/>
      <c r="L5" s="72"/>
      <c r="M5" s="72"/>
      <c r="N5" s="72"/>
      <c r="O5" s="72"/>
      <c r="P5" s="72"/>
      <c r="Q5" s="72"/>
      <c r="R5" s="69"/>
      <c r="S5" s="69"/>
    </row>
    <row r="6" spans="1:22" x14ac:dyDescent="0.2">
      <c r="A6" s="68"/>
      <c r="B6" s="75"/>
      <c r="C6" s="69"/>
      <c r="D6" s="69"/>
      <c r="E6" s="69"/>
      <c r="F6" s="69"/>
      <c r="G6" s="69"/>
      <c r="H6" s="69"/>
      <c r="I6" s="69"/>
      <c r="J6" s="69"/>
      <c r="K6" s="72"/>
      <c r="L6" s="72"/>
      <c r="M6" s="72"/>
      <c r="N6" s="72"/>
      <c r="O6" s="72"/>
      <c r="P6" s="72"/>
      <c r="Q6" s="72"/>
      <c r="R6" s="69"/>
      <c r="S6" s="69"/>
    </row>
    <row r="7" spans="1:22" x14ac:dyDescent="0.2">
      <c r="A7" s="68"/>
      <c r="B7" s="69"/>
      <c r="C7" s="69"/>
      <c r="D7" s="69"/>
      <c r="E7" s="69"/>
      <c r="F7" s="69"/>
      <c r="G7" s="69"/>
      <c r="H7" s="69"/>
      <c r="I7" s="69"/>
      <c r="J7" s="69"/>
      <c r="K7" s="72"/>
      <c r="L7" s="72"/>
      <c r="M7" s="72"/>
      <c r="N7" s="72"/>
      <c r="O7" s="72"/>
      <c r="P7" s="72"/>
      <c r="Q7" s="72"/>
      <c r="R7" s="69"/>
      <c r="S7" s="69"/>
    </row>
    <row r="8" spans="1:22" x14ac:dyDescent="0.2">
      <c r="A8" s="68"/>
      <c r="B8" s="69"/>
      <c r="C8" s="69"/>
      <c r="D8" s="123" t="s">
        <v>152</v>
      </c>
      <c r="E8" s="123"/>
      <c r="F8" s="123"/>
      <c r="G8" s="123"/>
      <c r="H8" s="123"/>
      <c r="I8" s="123"/>
      <c r="J8" s="123"/>
      <c r="K8" s="123"/>
      <c r="L8" s="72"/>
      <c r="M8" s="72"/>
      <c r="N8" s="72"/>
      <c r="O8" s="72"/>
      <c r="P8" s="72"/>
      <c r="Q8" s="72"/>
      <c r="R8" s="69"/>
      <c r="S8" s="69"/>
    </row>
    <row r="9" spans="1:22" x14ac:dyDescent="0.2">
      <c r="A9" s="68"/>
      <c r="B9" s="79" t="s">
        <v>139</v>
      </c>
      <c r="C9" s="44" t="s">
        <v>140</v>
      </c>
      <c r="D9" s="44" t="s">
        <v>179</v>
      </c>
      <c r="E9" s="44" t="s">
        <v>180</v>
      </c>
      <c r="F9" s="44" t="s">
        <v>181</v>
      </c>
      <c r="G9" s="44" t="s">
        <v>182</v>
      </c>
      <c r="H9" s="44" t="s">
        <v>183</v>
      </c>
      <c r="I9" s="44" t="s">
        <v>184</v>
      </c>
      <c r="J9" s="44" t="s">
        <v>185</v>
      </c>
      <c r="K9" s="44" t="s">
        <v>186</v>
      </c>
      <c r="L9" s="72"/>
      <c r="M9" s="72"/>
      <c r="N9" s="72"/>
      <c r="O9" s="72"/>
      <c r="P9" s="72"/>
      <c r="Q9" s="72"/>
      <c r="R9" s="69"/>
      <c r="S9" s="69"/>
    </row>
    <row r="10" spans="1:22" x14ac:dyDescent="0.2">
      <c r="A10" s="68"/>
      <c r="B10" s="124" t="s">
        <v>141</v>
      </c>
      <c r="C10" s="80" t="s">
        <v>143</v>
      </c>
      <c r="D10" s="81">
        <v>66.5</v>
      </c>
      <c r="E10" s="81">
        <v>71</v>
      </c>
      <c r="F10" s="81">
        <v>70</v>
      </c>
      <c r="G10" s="82">
        <v>70</v>
      </c>
      <c r="H10" s="82">
        <v>73</v>
      </c>
      <c r="I10" s="82">
        <v>68</v>
      </c>
      <c r="J10" s="82">
        <v>48</v>
      </c>
      <c r="K10" s="82">
        <v>44</v>
      </c>
      <c r="L10" s="68"/>
      <c r="M10" s="68"/>
      <c r="N10" s="68"/>
      <c r="O10" s="68"/>
      <c r="P10" s="68"/>
      <c r="Q10" s="69"/>
      <c r="R10" s="69"/>
      <c r="S10" s="69"/>
    </row>
    <row r="11" spans="1:22" x14ac:dyDescent="0.2">
      <c r="A11" s="68"/>
      <c r="B11" s="125"/>
      <c r="C11" s="80" t="s">
        <v>144</v>
      </c>
      <c r="D11" s="81"/>
      <c r="E11" s="81"/>
      <c r="F11" s="81"/>
      <c r="G11" s="82"/>
      <c r="H11" s="82"/>
      <c r="I11" s="82"/>
      <c r="J11" s="82"/>
      <c r="K11" s="82"/>
      <c r="L11" s="68"/>
      <c r="M11" s="69"/>
      <c r="N11" s="69"/>
      <c r="O11" s="69"/>
      <c r="P11" s="69"/>
      <c r="Q11" s="69"/>
      <c r="R11" s="69"/>
      <c r="S11" s="69"/>
    </row>
    <row r="12" spans="1:22" x14ac:dyDescent="0.2">
      <c r="A12" s="68"/>
      <c r="B12" s="83" t="s">
        <v>142</v>
      </c>
      <c r="C12" s="80" t="s">
        <v>145</v>
      </c>
      <c r="D12" s="81"/>
      <c r="E12" s="81"/>
      <c r="F12" s="81"/>
      <c r="G12" s="82"/>
      <c r="H12" s="82"/>
      <c r="I12" s="82"/>
      <c r="J12" s="82"/>
      <c r="K12" s="82"/>
      <c r="L12" s="68"/>
      <c r="M12" s="69"/>
      <c r="N12" s="69"/>
      <c r="O12" s="69"/>
      <c r="P12" s="69"/>
      <c r="Q12" s="69"/>
      <c r="R12" s="69"/>
      <c r="S12" s="69"/>
    </row>
    <row r="13" spans="1:22" x14ac:dyDescent="0.2">
      <c r="A13" s="69"/>
      <c r="B13" s="83"/>
      <c r="C13" s="80" t="s">
        <v>146</v>
      </c>
      <c r="D13" s="81"/>
      <c r="E13" s="81"/>
      <c r="F13" s="81"/>
      <c r="G13" s="82"/>
      <c r="H13" s="82"/>
      <c r="I13" s="82"/>
      <c r="J13" s="82"/>
      <c r="K13" s="82"/>
      <c r="L13" s="68"/>
      <c r="M13" s="69"/>
      <c r="N13" s="69"/>
      <c r="O13" s="69"/>
      <c r="P13" s="69"/>
      <c r="Q13" s="69"/>
      <c r="R13" s="69"/>
      <c r="S13" s="69"/>
    </row>
    <row r="14" spans="1:22" x14ac:dyDescent="0.2">
      <c r="A14" s="69"/>
      <c r="B14" s="83"/>
      <c r="C14" s="80" t="s">
        <v>147</v>
      </c>
      <c r="D14" s="81"/>
      <c r="E14" s="81"/>
      <c r="F14" s="81"/>
      <c r="G14" s="82"/>
      <c r="H14" s="82"/>
      <c r="I14" s="82"/>
      <c r="J14" s="82"/>
      <c r="K14" s="82"/>
      <c r="L14" s="68"/>
      <c r="M14" s="69"/>
      <c r="N14" s="69"/>
      <c r="O14" s="69"/>
      <c r="P14" s="69"/>
      <c r="Q14" s="69"/>
      <c r="R14" s="69"/>
      <c r="S14" s="69"/>
    </row>
    <row r="15" spans="1:22" x14ac:dyDescent="0.2">
      <c r="A15" s="69"/>
      <c r="B15" s="83"/>
      <c r="C15" s="80" t="s">
        <v>148</v>
      </c>
      <c r="D15" s="81"/>
      <c r="E15" s="81"/>
      <c r="F15" s="81"/>
      <c r="G15" s="82"/>
      <c r="H15" s="82"/>
      <c r="I15" s="82"/>
      <c r="J15" s="82"/>
      <c r="K15" s="82"/>
      <c r="L15" s="68"/>
      <c r="M15" s="69"/>
      <c r="N15" s="69"/>
      <c r="O15" s="69"/>
      <c r="P15" s="69"/>
      <c r="Q15" s="69"/>
      <c r="R15" s="69"/>
      <c r="S15" s="69"/>
    </row>
    <row r="16" spans="1:22" x14ac:dyDescent="0.2">
      <c r="A16" s="69"/>
      <c r="B16" s="83"/>
      <c r="C16" s="80" t="s">
        <v>149</v>
      </c>
      <c r="D16" s="81"/>
      <c r="E16" s="81"/>
      <c r="F16" s="81"/>
      <c r="G16" s="82"/>
      <c r="H16" s="82"/>
      <c r="I16" s="82"/>
      <c r="J16" s="82"/>
      <c r="K16" s="82"/>
      <c r="L16" s="68"/>
      <c r="M16" s="69"/>
      <c r="N16" s="69"/>
      <c r="O16" s="69"/>
      <c r="P16" s="69"/>
      <c r="Q16" s="69"/>
      <c r="R16" s="69"/>
      <c r="S16" s="69"/>
    </row>
    <row r="17" spans="1:19" x14ac:dyDescent="0.2">
      <c r="A17" s="69"/>
      <c r="B17" s="84"/>
      <c r="C17" s="80" t="s">
        <v>150</v>
      </c>
      <c r="D17" s="81"/>
      <c r="E17" s="81"/>
      <c r="F17" s="81"/>
      <c r="G17" s="82"/>
      <c r="H17" s="82"/>
      <c r="I17" s="82"/>
      <c r="J17" s="82"/>
      <c r="K17" s="82"/>
      <c r="L17" s="68"/>
      <c r="M17" s="69"/>
      <c r="N17" s="69"/>
      <c r="O17" s="69"/>
      <c r="P17" s="69"/>
      <c r="Q17" s="69"/>
      <c r="R17" s="69"/>
      <c r="S17" s="69"/>
    </row>
    <row r="18" spans="1:19" x14ac:dyDescent="0.2">
      <c r="A18" s="69"/>
      <c r="B18" s="69"/>
      <c r="C18" s="71" t="s">
        <v>46</v>
      </c>
      <c r="D18" s="57">
        <f t="shared" ref="D18:E18" si="0">SUM(D10:D17)</f>
        <v>66.5</v>
      </c>
      <c r="E18" s="57">
        <f t="shared" si="0"/>
        <v>71</v>
      </c>
      <c r="F18" s="57">
        <f t="shared" ref="F18:G18" si="1">SUM(F10:F17)</f>
        <v>70</v>
      </c>
      <c r="G18" s="57">
        <f t="shared" si="1"/>
        <v>70</v>
      </c>
      <c r="H18" s="57">
        <f>SUM(H10:H17)</f>
        <v>73</v>
      </c>
      <c r="I18" s="57">
        <f t="shared" ref="I18:J18" si="2">SUM(I10:I17)</f>
        <v>68</v>
      </c>
      <c r="J18" s="57">
        <f t="shared" si="2"/>
        <v>48</v>
      </c>
      <c r="K18" s="57">
        <f t="shared" ref="K18" si="3">SUM(K10:K17)</f>
        <v>44</v>
      </c>
      <c r="L18" s="69"/>
      <c r="M18" s="69"/>
      <c r="N18" s="69"/>
      <c r="O18" s="69"/>
      <c r="P18" s="69"/>
      <c r="Q18" s="69"/>
      <c r="R18" s="69"/>
      <c r="S18" s="69"/>
    </row>
    <row r="19" spans="1:19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5.75" x14ac:dyDescent="0.25">
      <c r="A21" s="47"/>
      <c r="B21" s="47" t="s">
        <v>155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69"/>
      <c r="N21" s="69"/>
      <c r="O21" s="69"/>
      <c r="P21" s="69"/>
      <c r="Q21" s="69"/>
      <c r="R21" s="69"/>
      <c r="S21" s="69"/>
    </row>
    <row r="22" spans="1:19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idden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idden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idden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idden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idden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idden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idden="1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idden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idden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idden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</sheetData>
  <mergeCells count="2">
    <mergeCell ref="B10:B11"/>
    <mergeCell ref="D8:K8"/>
  </mergeCells>
  <hyperlinks>
    <hyperlink ref="K1" location="Menu!A1" display="Menu" xr:uid="{00000000-0004-0000-0600-000000000000}"/>
  </hyperlinks>
  <pageMargins left="0.7" right="0.7" top="0.75" bottom="0.75" header="0.3" footer="0.3"/>
  <pageSetup orientation="portrait" r:id="rId1"/>
  <ignoredErrors>
    <ignoredError sqref="D6:K7 D11:K18 D5:I5 E8:K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0000"/>
  </sheetPr>
  <dimension ref="A1:AE155"/>
  <sheetViews>
    <sheetView zoomScaleNormal="100" workbookViewId="0">
      <selection activeCell="L10" sqref="L10"/>
    </sheetView>
  </sheetViews>
  <sheetFormatPr defaultColWidth="0" defaultRowHeight="12.75" zeroHeight="1" x14ac:dyDescent="0.2"/>
  <cols>
    <col min="1" max="1" width="3.625" style="41" customWidth="1"/>
    <col min="2" max="2" width="20.625" style="41" customWidth="1"/>
    <col min="3" max="3" width="50.625" style="41" customWidth="1"/>
    <col min="4" max="18" width="10.375" style="41" customWidth="1"/>
    <col min="19" max="19" width="3.625" style="95" customWidth="1"/>
    <col min="20" max="20" width="3.625" style="41" hidden="1" customWidth="1"/>
    <col min="21" max="16384" width="9" style="41" hidden="1"/>
  </cols>
  <sheetData>
    <row r="1" spans="1:31" ht="18" x14ac:dyDescent="0.25">
      <c r="A1" s="45" t="s">
        <v>300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8" t="s">
        <v>41</v>
      </c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5.75" x14ac:dyDescent="0.25">
      <c r="A2" s="47" t="str">
        <f ca="1">RIGHT(CELL("filename", $A$1), LEN(CELL("filename", $A$1)) - SEARCH("]", CELL("filename", $A$1)))</f>
        <v>Forecast Expenditure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9" t="s">
        <v>42</v>
      </c>
      <c r="R2" s="50" t="str">
        <f>IF(SUM(D9:R9)=0,"OK","Check!")</f>
        <v>OK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s="42" customFormat="1" x14ac:dyDescent="0.2">
      <c r="B4" s="54" t="s">
        <v>187</v>
      </c>
      <c r="C4" s="54"/>
      <c r="D4" s="46"/>
      <c r="E4" s="46"/>
      <c r="F4" s="46"/>
      <c r="G4" s="46"/>
      <c r="H4" s="46"/>
      <c r="I4" s="46"/>
      <c r="J4" s="46"/>
    </row>
    <row r="5" spans="1:31" s="42" customFormat="1" x14ac:dyDescent="0.2">
      <c r="B5" s="70" t="s">
        <v>157</v>
      </c>
      <c r="C5" s="70"/>
      <c r="D5" s="56"/>
      <c r="E5" s="56"/>
      <c r="F5" s="56"/>
      <c r="G5" s="56"/>
      <c r="H5" s="56"/>
      <c r="I5" s="56"/>
      <c r="J5" s="56"/>
    </row>
    <row r="6" spans="1:31" s="42" customFormat="1" x14ac:dyDescent="0.2">
      <c r="B6" s="46"/>
      <c r="C6" s="46"/>
      <c r="D6" s="123" t="str">
        <f>"$ "&amp; Inflation!$C$4</f>
        <v>$ 2021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31" s="42" customFormat="1" x14ac:dyDescent="0.2">
      <c r="B7" s="89" t="s">
        <v>48</v>
      </c>
      <c r="C7" s="78" t="s">
        <v>45</v>
      </c>
      <c r="D7" s="89" t="s">
        <v>179</v>
      </c>
      <c r="E7" s="89" t="s">
        <v>180</v>
      </c>
      <c r="F7" s="89" t="s">
        <v>181</v>
      </c>
      <c r="G7" s="89" t="s">
        <v>182</v>
      </c>
      <c r="H7" s="89" t="s">
        <v>183</v>
      </c>
      <c r="I7" s="89" t="s">
        <v>184</v>
      </c>
      <c r="J7" s="89" t="s">
        <v>185</v>
      </c>
      <c r="K7" s="89" t="s">
        <v>186</v>
      </c>
      <c r="L7" s="44" t="s">
        <v>167</v>
      </c>
      <c r="M7" s="44" t="s">
        <v>168</v>
      </c>
      <c r="N7" s="44" t="s">
        <v>169</v>
      </c>
      <c r="O7" s="44" t="s">
        <v>170</v>
      </c>
      <c r="P7" s="44" t="s">
        <v>171</v>
      </c>
      <c r="Q7" s="44" t="s">
        <v>172</v>
      </c>
      <c r="R7" s="44" t="s">
        <v>173</v>
      </c>
    </row>
    <row r="8" spans="1:31" s="42" customFormat="1" x14ac:dyDescent="0.2">
      <c r="B8" s="77">
        <v>156</v>
      </c>
      <c r="C8" s="90" t="s">
        <v>133</v>
      </c>
      <c r="D8" s="85">
        <f>'Historical Expenditure'!D18*Inflation!C10</f>
        <v>2543711.2837130921</v>
      </c>
      <c r="E8" s="85">
        <f>'Historical Expenditure'!E18*Inflation!D10</f>
        <v>2349595.4401721288</v>
      </c>
      <c r="F8" s="85">
        <f>'Historical Expenditure'!F18*Inflation!E10</f>
        <v>1593825.2419619651</v>
      </c>
      <c r="G8" s="85">
        <f>'Historical Expenditure'!G18*Inflation!F10</f>
        <v>1871901.8287945811</v>
      </c>
      <c r="H8" s="85">
        <f>'Historical Expenditure'!H18*Inflation!G10</f>
        <v>2344693.5576487249</v>
      </c>
      <c r="I8" s="85">
        <f>'Historical Expenditure'!I18*Inflation!H10</f>
        <v>2350813.658037209</v>
      </c>
      <c r="J8" s="85">
        <f>'Historical Expenditure'!J18*Inflation!I10</f>
        <v>1805765.9917403315</v>
      </c>
      <c r="K8" s="85">
        <f>'Historical Expenditure'!K18*Inflation!J10</f>
        <v>3153851.2275609756</v>
      </c>
      <c r="L8" s="85">
        <f>'Project List_RRP'!D115*Inflation!$K$10</f>
        <v>2753207.6639844901</v>
      </c>
      <c r="M8" s="85">
        <f>'Project List_RRP'!E115*Inflation!$K$10</f>
        <v>3844101.2666953262</v>
      </c>
      <c r="N8" s="85">
        <f>'Project List_RRP'!F115*Inflation!$K$10</f>
        <v>2734842.9843714135</v>
      </c>
      <c r="O8" s="85">
        <f>'Project List_RRP'!G115*Inflation!$K$10</f>
        <v>2719215.3101750049</v>
      </c>
      <c r="P8" s="85">
        <f>'Project List_RRP'!H115*Inflation!$K$10</f>
        <v>2703587.6359785968</v>
      </c>
      <c r="Q8" s="85">
        <f>'Project List_RRP'!I115*Inflation!$K$10</f>
        <v>2734842.9843714125</v>
      </c>
      <c r="R8" s="85">
        <f>'Project List_RRP'!J115*Inflation!$K$10</f>
        <v>2734842.984371413</v>
      </c>
    </row>
    <row r="9" spans="1:31" s="42" customFormat="1" x14ac:dyDescent="0.2">
      <c r="C9" s="42" t="s">
        <v>286</v>
      </c>
      <c r="D9" s="96">
        <f>D8-'Historical Expenditure'!D18*Inflation!C10</f>
        <v>0</v>
      </c>
      <c r="E9" s="96">
        <f>E8-'Historical Expenditure'!E18*Inflation!D10</f>
        <v>0</v>
      </c>
      <c r="F9" s="96">
        <f>F8-'Historical Expenditure'!F18*Inflation!E10</f>
        <v>0</v>
      </c>
      <c r="G9" s="96">
        <f>G8-'Historical Expenditure'!G18*Inflation!F10</f>
        <v>0</v>
      </c>
      <c r="H9" s="96">
        <f>H8-'Historical Expenditure'!H18*Inflation!G10</f>
        <v>0</v>
      </c>
      <c r="I9" s="96">
        <f>I8-'Historical Expenditure'!I18*Inflation!H10</f>
        <v>0</v>
      </c>
      <c r="J9" s="96">
        <f>J8-'Historical Expenditure'!J18*Inflation!I10</f>
        <v>0</v>
      </c>
      <c r="K9" s="96">
        <f>K8-'Historical Expenditure'!K18*Inflation!J10</f>
        <v>0</v>
      </c>
      <c r="L9" s="96">
        <f>L8-'Project List_RRP'!D115*Inflation!$K$10</f>
        <v>0</v>
      </c>
      <c r="M9" s="96">
        <f>M8-'Project List_RRP'!E115*Inflation!$K$10</f>
        <v>0</v>
      </c>
      <c r="N9" s="96">
        <f>N8-'Project List_RRP'!F115*Inflation!$K$10</f>
        <v>0</v>
      </c>
      <c r="O9" s="96">
        <f>O8-'Project List_RRP'!G115*Inflation!$K$10</f>
        <v>0</v>
      </c>
      <c r="P9" s="96">
        <f>P8-'Project List_RRP'!H115*Inflation!$K$10</f>
        <v>0</v>
      </c>
      <c r="Q9" s="96">
        <f>Q8-'Project List_RRP'!I115*Inflation!$K$10</f>
        <v>0</v>
      </c>
      <c r="R9" s="96">
        <f>R8-'Project List_RRP'!J115*Inflation!$K$10</f>
        <v>0</v>
      </c>
    </row>
    <row r="10" spans="1:31" s="42" customFormat="1" x14ac:dyDescent="0.2"/>
    <row r="11" spans="1:31" s="42" customFormat="1" x14ac:dyDescent="0.2">
      <c r="B11" s="54" t="s">
        <v>153</v>
      </c>
    </row>
    <row r="12" spans="1:31" s="42" customFormat="1" x14ac:dyDescent="0.2">
      <c r="B12" s="70"/>
    </row>
    <row r="13" spans="1:31" s="42" customFormat="1" x14ac:dyDescent="0.2">
      <c r="B13" s="69"/>
      <c r="C13" s="69"/>
      <c r="D13" s="123" t="str">
        <f>"$ "&amp; Inflation!$C$4</f>
        <v>$ 2021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31" s="42" customFormat="1" x14ac:dyDescent="0.2">
      <c r="B14" s="78" t="s">
        <v>139</v>
      </c>
      <c r="C14" s="78" t="s">
        <v>140</v>
      </c>
      <c r="D14" s="89" t="s">
        <v>179</v>
      </c>
      <c r="E14" s="89" t="s">
        <v>180</v>
      </c>
      <c r="F14" s="89" t="s">
        <v>181</v>
      </c>
      <c r="G14" s="89" t="s">
        <v>182</v>
      </c>
      <c r="H14" s="89" t="s">
        <v>183</v>
      </c>
      <c r="I14" s="89" t="s">
        <v>184</v>
      </c>
      <c r="J14" s="89" t="s">
        <v>185</v>
      </c>
      <c r="K14" s="89" t="s">
        <v>186</v>
      </c>
      <c r="L14" s="44" t="s">
        <v>167</v>
      </c>
      <c r="M14" s="44" t="s">
        <v>168</v>
      </c>
      <c r="N14" s="44" t="s">
        <v>169</v>
      </c>
      <c r="O14" s="44" t="s">
        <v>170</v>
      </c>
      <c r="P14" s="44" t="s">
        <v>171</v>
      </c>
      <c r="Q14" s="44" t="s">
        <v>172</v>
      </c>
      <c r="R14" s="44" t="s">
        <v>173</v>
      </c>
    </row>
    <row r="15" spans="1:31" s="42" customFormat="1" x14ac:dyDescent="0.2">
      <c r="B15" s="124" t="s">
        <v>141</v>
      </c>
      <c r="C15" s="87" t="s">
        <v>143</v>
      </c>
      <c r="D15" s="86">
        <f>'Historical Expenditure'!D10*Inflation!C$10</f>
        <v>2543711.2837130921</v>
      </c>
      <c r="E15" s="86">
        <f>'Historical Expenditure'!E10*Inflation!D$10</f>
        <v>2349595.4401721288</v>
      </c>
      <c r="F15" s="86">
        <f>'Historical Expenditure'!F10*Inflation!E$10</f>
        <v>1593825.2419619651</v>
      </c>
      <c r="G15" s="86">
        <f>'Historical Expenditure'!G10*Inflation!F$10</f>
        <v>1871901.8287945811</v>
      </c>
      <c r="H15" s="86">
        <f>'Historical Expenditure'!H10*Inflation!G$10</f>
        <v>2344693.5576487249</v>
      </c>
      <c r="I15" s="86">
        <f>'Historical Expenditure'!I10*Inflation!H$10</f>
        <v>2350813.658037209</v>
      </c>
      <c r="J15" s="86">
        <f>'Historical Expenditure'!J10*Inflation!I$10</f>
        <v>1805765.9917403315</v>
      </c>
      <c r="K15" s="86">
        <f>'Historical Expenditure'!K10*Inflation!J$10</f>
        <v>3153851.2275609756</v>
      </c>
      <c r="L15" s="94">
        <f>L8</f>
        <v>2753207.6639844901</v>
      </c>
      <c r="M15" s="94">
        <f>M8</f>
        <v>3844101.2666953262</v>
      </c>
      <c r="N15" s="94">
        <f t="shared" ref="N15:R15" si="0">N8</f>
        <v>2734842.9843714135</v>
      </c>
      <c r="O15" s="94">
        <f t="shared" si="0"/>
        <v>2719215.3101750049</v>
      </c>
      <c r="P15" s="94">
        <f t="shared" si="0"/>
        <v>2703587.6359785968</v>
      </c>
      <c r="Q15" s="94">
        <f t="shared" si="0"/>
        <v>2734842.9843714125</v>
      </c>
      <c r="R15" s="94">
        <f t="shared" si="0"/>
        <v>2734842.984371413</v>
      </c>
    </row>
    <row r="16" spans="1:31" s="42" customFormat="1" x14ac:dyDescent="0.2">
      <c r="B16" s="125"/>
      <c r="C16" s="87" t="s">
        <v>144</v>
      </c>
      <c r="D16" s="86">
        <f>'Historical Expenditure'!D11*Inflation!C$10</f>
        <v>0</v>
      </c>
      <c r="E16" s="86">
        <f>'Historical Expenditure'!E11*Inflation!D$10</f>
        <v>0</v>
      </c>
      <c r="F16" s="86">
        <f>'Historical Expenditure'!F11*Inflation!E$10</f>
        <v>0</v>
      </c>
      <c r="G16" s="86">
        <f>'Historical Expenditure'!G11*Inflation!F$10</f>
        <v>0</v>
      </c>
      <c r="H16" s="86">
        <f>'Historical Expenditure'!H11*Inflation!G$10</f>
        <v>0</v>
      </c>
      <c r="I16" s="86">
        <f>'Historical Expenditure'!I11*Inflation!H$10</f>
        <v>0</v>
      </c>
      <c r="J16" s="86">
        <f>'Historical Expenditure'!J11*Inflation!I$10</f>
        <v>0</v>
      </c>
      <c r="K16" s="86">
        <f>'Historical Expenditure'!K11*Inflation!J$10</f>
        <v>0</v>
      </c>
      <c r="L16" s="101"/>
      <c r="M16" s="101"/>
      <c r="N16" s="101"/>
      <c r="O16" s="101"/>
      <c r="P16" s="101"/>
      <c r="Q16" s="101"/>
      <c r="R16" s="101"/>
    </row>
    <row r="17" spans="1:21" s="42" customFormat="1" x14ac:dyDescent="0.2">
      <c r="B17" s="125"/>
      <c r="C17" s="87" t="s">
        <v>145</v>
      </c>
      <c r="D17" s="86">
        <f>'Historical Expenditure'!D12*Inflation!C$10</f>
        <v>0</v>
      </c>
      <c r="E17" s="86">
        <f>'Historical Expenditure'!E12*Inflation!D$10</f>
        <v>0</v>
      </c>
      <c r="F17" s="86">
        <f>'Historical Expenditure'!F12*Inflation!E$10</f>
        <v>0</v>
      </c>
      <c r="G17" s="86">
        <f>'Historical Expenditure'!G12*Inflation!F$10</f>
        <v>0</v>
      </c>
      <c r="H17" s="86">
        <f>'Historical Expenditure'!H12*Inflation!G$10</f>
        <v>0</v>
      </c>
      <c r="I17" s="86">
        <f>'Historical Expenditure'!I12*Inflation!H$10</f>
        <v>0</v>
      </c>
      <c r="J17" s="86">
        <f>'Historical Expenditure'!J12*Inflation!I$10</f>
        <v>0</v>
      </c>
      <c r="K17" s="86">
        <f>'Historical Expenditure'!K12*Inflation!J$10</f>
        <v>0</v>
      </c>
      <c r="L17" s="101"/>
      <c r="M17" s="101"/>
      <c r="N17" s="101"/>
      <c r="O17" s="101"/>
      <c r="P17" s="101"/>
      <c r="Q17" s="101"/>
      <c r="R17" s="101"/>
    </row>
    <row r="18" spans="1:21" s="42" customFormat="1" x14ac:dyDescent="0.2">
      <c r="B18" s="125"/>
      <c r="C18" s="87" t="s">
        <v>146</v>
      </c>
      <c r="D18" s="86">
        <f>'Historical Expenditure'!D13*Inflation!C$10</f>
        <v>0</v>
      </c>
      <c r="E18" s="86">
        <f>'Historical Expenditure'!E13*Inflation!D$10</f>
        <v>0</v>
      </c>
      <c r="F18" s="86">
        <f>'Historical Expenditure'!F13*Inflation!E$10</f>
        <v>0</v>
      </c>
      <c r="G18" s="86">
        <f>'Historical Expenditure'!G13*Inflation!F$10</f>
        <v>0</v>
      </c>
      <c r="H18" s="86">
        <f>'Historical Expenditure'!H13*Inflation!G$10</f>
        <v>0</v>
      </c>
      <c r="I18" s="86">
        <f>'Historical Expenditure'!I13*Inflation!H$10</f>
        <v>0</v>
      </c>
      <c r="J18" s="86">
        <f>'Historical Expenditure'!J13*Inflation!I$10</f>
        <v>0</v>
      </c>
      <c r="K18" s="86">
        <f>'Historical Expenditure'!K13*Inflation!J$10</f>
        <v>0</v>
      </c>
      <c r="L18" s="101"/>
      <c r="M18" s="101"/>
      <c r="N18" s="101"/>
      <c r="O18" s="101"/>
      <c r="P18" s="101"/>
      <c r="Q18" s="101"/>
      <c r="R18" s="101"/>
    </row>
    <row r="19" spans="1:21" s="42" customFormat="1" x14ac:dyDescent="0.2">
      <c r="B19" s="126" t="s">
        <v>142</v>
      </c>
      <c r="C19" s="87" t="s">
        <v>147</v>
      </c>
      <c r="D19" s="86">
        <f>'Historical Expenditure'!D14*Inflation!C$10</f>
        <v>0</v>
      </c>
      <c r="E19" s="86">
        <f>'Historical Expenditure'!E14*Inflation!D$10</f>
        <v>0</v>
      </c>
      <c r="F19" s="86">
        <f>'Historical Expenditure'!F14*Inflation!E$10</f>
        <v>0</v>
      </c>
      <c r="G19" s="86">
        <f>'Historical Expenditure'!G14*Inflation!F$10</f>
        <v>0</v>
      </c>
      <c r="H19" s="86">
        <f>'Historical Expenditure'!H14*Inflation!G$10</f>
        <v>0</v>
      </c>
      <c r="I19" s="86">
        <f>'Historical Expenditure'!I14*Inflation!H$10</f>
        <v>0</v>
      </c>
      <c r="J19" s="86">
        <f>'Historical Expenditure'!J14*Inflation!I$10</f>
        <v>0</v>
      </c>
      <c r="K19" s="86">
        <f>'Historical Expenditure'!K14*Inflation!J$10</f>
        <v>0</v>
      </c>
      <c r="L19" s="101"/>
      <c r="M19" s="101"/>
      <c r="N19" s="101"/>
      <c r="O19" s="101"/>
      <c r="P19" s="101"/>
      <c r="Q19" s="101"/>
      <c r="R19" s="101"/>
    </row>
    <row r="20" spans="1:21" s="42" customFormat="1" x14ac:dyDescent="0.2">
      <c r="B20" s="126"/>
      <c r="C20" s="87" t="s">
        <v>148</v>
      </c>
      <c r="D20" s="86">
        <f>'Historical Expenditure'!D15*Inflation!C$10</f>
        <v>0</v>
      </c>
      <c r="E20" s="86">
        <f>'Historical Expenditure'!E15*Inflation!D$10</f>
        <v>0</v>
      </c>
      <c r="F20" s="86">
        <f>'Historical Expenditure'!F15*Inflation!E$10</f>
        <v>0</v>
      </c>
      <c r="G20" s="86">
        <f>'Historical Expenditure'!G15*Inflation!F$10</f>
        <v>0</v>
      </c>
      <c r="H20" s="86">
        <f>'Historical Expenditure'!H15*Inflation!G$10</f>
        <v>0</v>
      </c>
      <c r="I20" s="86">
        <f>'Historical Expenditure'!I15*Inflation!H$10</f>
        <v>0</v>
      </c>
      <c r="J20" s="86">
        <f>'Historical Expenditure'!J15*Inflation!I$10</f>
        <v>0</v>
      </c>
      <c r="K20" s="86">
        <f>'Historical Expenditure'!K15*Inflation!J$10</f>
        <v>0</v>
      </c>
      <c r="L20" s="101"/>
      <c r="M20" s="101"/>
      <c r="N20" s="101"/>
      <c r="O20" s="101"/>
      <c r="P20" s="101"/>
      <c r="Q20" s="101"/>
      <c r="R20" s="101"/>
    </row>
    <row r="21" spans="1:21" s="42" customFormat="1" x14ac:dyDescent="0.2">
      <c r="B21" s="126"/>
      <c r="C21" s="87" t="s">
        <v>149</v>
      </c>
      <c r="D21" s="86">
        <f>'Historical Expenditure'!D16*Inflation!C$10</f>
        <v>0</v>
      </c>
      <c r="E21" s="86">
        <f>'Historical Expenditure'!E16*Inflation!D$10</f>
        <v>0</v>
      </c>
      <c r="F21" s="86">
        <f>'Historical Expenditure'!F16*Inflation!E$10</f>
        <v>0</v>
      </c>
      <c r="G21" s="86">
        <f>'Historical Expenditure'!G16*Inflation!F$10</f>
        <v>0</v>
      </c>
      <c r="H21" s="86">
        <f>'Historical Expenditure'!H16*Inflation!G$10</f>
        <v>0</v>
      </c>
      <c r="I21" s="86">
        <f>'Historical Expenditure'!I16*Inflation!H$10</f>
        <v>0</v>
      </c>
      <c r="J21" s="86">
        <f>'Historical Expenditure'!J16*Inflation!I$10</f>
        <v>0</v>
      </c>
      <c r="K21" s="86">
        <f>'Historical Expenditure'!K16*Inflation!J$10</f>
        <v>0</v>
      </c>
      <c r="L21" s="101"/>
      <c r="M21" s="101"/>
      <c r="N21" s="101"/>
      <c r="O21" s="101"/>
      <c r="P21" s="101"/>
      <c r="Q21" s="101"/>
      <c r="R21" s="101"/>
    </row>
    <row r="22" spans="1:21" s="42" customFormat="1" x14ac:dyDescent="0.2">
      <c r="B22" s="127"/>
      <c r="C22" s="87" t="s">
        <v>150</v>
      </c>
      <c r="D22" s="86">
        <f>'Historical Expenditure'!D17*Inflation!C$10</f>
        <v>0</v>
      </c>
      <c r="E22" s="86">
        <f>'Historical Expenditure'!E17*Inflation!D$10</f>
        <v>0</v>
      </c>
      <c r="F22" s="86">
        <f>'Historical Expenditure'!F17*Inflation!E$10</f>
        <v>0</v>
      </c>
      <c r="G22" s="86">
        <f>'Historical Expenditure'!G17*Inflation!F$10</f>
        <v>0</v>
      </c>
      <c r="H22" s="86">
        <f>'Historical Expenditure'!H17*Inflation!G$10</f>
        <v>0</v>
      </c>
      <c r="I22" s="86">
        <f>'Historical Expenditure'!I17*Inflation!H$10</f>
        <v>0</v>
      </c>
      <c r="J22" s="86">
        <f>'Historical Expenditure'!J17*Inflation!I$10</f>
        <v>0</v>
      </c>
      <c r="K22" s="86">
        <f>'Historical Expenditure'!K17*Inflation!J$10</f>
        <v>0</v>
      </c>
      <c r="L22" s="101"/>
      <c r="M22" s="101"/>
      <c r="N22" s="101"/>
      <c r="O22" s="101"/>
      <c r="P22" s="101"/>
      <c r="Q22" s="101"/>
      <c r="R22" s="101"/>
    </row>
    <row r="23" spans="1:21" s="42" customFormat="1" x14ac:dyDescent="0.2">
      <c r="B23" s="69"/>
      <c r="C23" s="88" t="s">
        <v>46</v>
      </c>
      <c r="D23" s="57">
        <f t="shared" ref="D23:F23" si="1">SUM(D15:D22)</f>
        <v>2543711.2837130921</v>
      </c>
      <c r="E23" s="57">
        <f t="shared" si="1"/>
        <v>2349595.4401721288</v>
      </c>
      <c r="F23" s="57">
        <f t="shared" si="1"/>
        <v>1593825.2419619651</v>
      </c>
      <c r="G23" s="57">
        <f t="shared" ref="G23:H23" si="2">SUM(G15:G22)</f>
        <v>1871901.8287945811</v>
      </c>
      <c r="H23" s="57">
        <f t="shared" si="2"/>
        <v>2344693.5576487249</v>
      </c>
      <c r="I23" s="57">
        <f>SUM(I15:I22)</f>
        <v>2350813.658037209</v>
      </c>
      <c r="J23" s="57">
        <f t="shared" ref="J23:R23" si="3">SUM(J15:J22)</f>
        <v>1805765.9917403315</v>
      </c>
      <c r="K23" s="57">
        <f t="shared" si="3"/>
        <v>3153851.2275609756</v>
      </c>
      <c r="L23" s="57">
        <f t="shared" ref="L23" si="4">SUM(L15:L22)</f>
        <v>2753207.6639844901</v>
      </c>
      <c r="M23" s="57">
        <f t="shared" si="3"/>
        <v>3844101.2666953262</v>
      </c>
      <c r="N23" s="57">
        <f t="shared" si="3"/>
        <v>2734842.9843714135</v>
      </c>
      <c r="O23" s="57">
        <f t="shared" si="3"/>
        <v>2719215.3101750049</v>
      </c>
      <c r="P23" s="57">
        <f t="shared" si="3"/>
        <v>2703587.6359785968</v>
      </c>
      <c r="Q23" s="57">
        <f t="shared" si="3"/>
        <v>2734842.9843714125</v>
      </c>
      <c r="R23" s="57">
        <f t="shared" si="3"/>
        <v>2734842.984371413</v>
      </c>
    </row>
    <row r="24" spans="1:21" s="42" customFormat="1" x14ac:dyDescent="0.2">
      <c r="C24" s="42" t="s">
        <v>286</v>
      </c>
      <c r="D24" s="96">
        <f>D8-D23</f>
        <v>0</v>
      </c>
      <c r="E24" s="96">
        <f t="shared" ref="E24:R24" si="5">E8-E23</f>
        <v>0</v>
      </c>
      <c r="F24" s="96">
        <f t="shared" si="5"/>
        <v>0</v>
      </c>
      <c r="G24" s="96">
        <f t="shared" si="5"/>
        <v>0</v>
      </c>
      <c r="H24" s="96">
        <f t="shared" si="5"/>
        <v>0</v>
      </c>
      <c r="I24" s="96">
        <f t="shared" si="5"/>
        <v>0</v>
      </c>
      <c r="J24" s="96">
        <f t="shared" si="5"/>
        <v>0</v>
      </c>
      <c r="K24" s="96">
        <f t="shared" si="5"/>
        <v>0</v>
      </c>
      <c r="L24" s="96">
        <f t="shared" si="5"/>
        <v>0</v>
      </c>
      <c r="M24" s="96">
        <f t="shared" si="5"/>
        <v>0</v>
      </c>
      <c r="N24" s="96">
        <f t="shared" si="5"/>
        <v>0</v>
      </c>
      <c r="O24" s="96">
        <f t="shared" si="5"/>
        <v>0</v>
      </c>
      <c r="P24" s="96">
        <f t="shared" si="5"/>
        <v>0</v>
      </c>
      <c r="Q24" s="96">
        <f t="shared" si="5"/>
        <v>0</v>
      </c>
      <c r="R24" s="96">
        <f t="shared" si="5"/>
        <v>0</v>
      </c>
    </row>
    <row r="25" spans="1:21" s="42" customFormat="1" x14ac:dyDescent="0.2"/>
    <row r="26" spans="1:21" s="42" customFormat="1" x14ac:dyDescent="0.2"/>
    <row r="27" spans="1:21" s="42" customFormat="1" x14ac:dyDescent="0.2"/>
    <row r="28" spans="1:21" s="42" customFormat="1" ht="15.75" x14ac:dyDescent="0.25">
      <c r="A28" s="47"/>
      <c r="B28" s="47" t="s">
        <v>155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s="42" customFormat="1" ht="12.75" customHeight="1" x14ac:dyDescent="0.2"/>
    <row r="30" spans="1:21" s="42" customFormat="1" ht="12.75" hidden="1" customHeight="1" x14ac:dyDescent="0.2"/>
    <row r="31" spans="1:21" s="42" customFormat="1" ht="12.75" hidden="1" customHeight="1" x14ac:dyDescent="0.2"/>
    <row r="32" spans="1:21" s="42" customFormat="1" ht="12.75" hidden="1" customHeight="1" x14ac:dyDescent="0.2"/>
    <row r="33" s="42" customFormat="1" ht="12.75" hidden="1" customHeight="1" x14ac:dyDescent="0.2"/>
    <row r="34" s="42" customFormat="1" ht="12.75" hidden="1" customHeight="1" x14ac:dyDescent="0.2"/>
    <row r="35" s="42" customFormat="1" ht="12.75" hidden="1" customHeight="1" x14ac:dyDescent="0.2"/>
    <row r="36" s="42" customFormat="1" ht="12.75" hidden="1" customHeight="1" x14ac:dyDescent="0.2"/>
    <row r="37" s="42" customFormat="1" ht="12.75" hidden="1" customHeight="1" x14ac:dyDescent="0.2"/>
    <row r="38" s="42" customFormat="1" ht="12.75" hidden="1" customHeight="1" x14ac:dyDescent="0.2"/>
    <row r="39" s="42" customFormat="1" ht="12.75" hidden="1" customHeight="1" x14ac:dyDescent="0.2"/>
    <row r="40" s="42" customFormat="1" ht="12.75" hidden="1" customHeight="1" x14ac:dyDescent="0.2"/>
    <row r="41" s="42" customFormat="1" ht="12.75" hidden="1" customHeight="1" x14ac:dyDescent="0.2"/>
    <row r="42" s="42" customFormat="1" ht="12.75" hidden="1" customHeight="1" x14ac:dyDescent="0.2"/>
    <row r="43" s="42" customFormat="1" ht="12.75" hidden="1" customHeight="1" x14ac:dyDescent="0.2"/>
    <row r="44" s="42" customFormat="1" ht="12.75" hidden="1" customHeight="1" x14ac:dyDescent="0.2"/>
    <row r="45" s="42" customFormat="1" ht="12.75" hidden="1" customHeight="1" x14ac:dyDescent="0.2"/>
    <row r="46" s="42" customFormat="1" ht="12.75" hidden="1" customHeight="1" x14ac:dyDescent="0.2"/>
    <row r="47" s="42" customFormat="1" ht="12.75" hidden="1" customHeight="1" x14ac:dyDescent="0.2"/>
    <row r="48" s="42" customFormat="1" ht="12.75" hidden="1" customHeight="1" x14ac:dyDescent="0.2"/>
    <row r="49" s="42" customFormat="1" ht="12.75" hidden="1" customHeight="1" x14ac:dyDescent="0.2"/>
    <row r="50" s="42" customFormat="1" ht="12.75" hidden="1" customHeight="1" x14ac:dyDescent="0.2"/>
    <row r="51" s="42" customFormat="1" ht="12.75" hidden="1" customHeight="1" x14ac:dyDescent="0.2"/>
    <row r="52" s="42" customFormat="1" ht="12.75" hidden="1" customHeight="1" x14ac:dyDescent="0.2"/>
    <row r="53" s="42" customFormat="1" ht="12.75" hidden="1" customHeight="1" x14ac:dyDescent="0.2"/>
    <row r="54" s="42" customFormat="1" ht="12.75" hidden="1" customHeight="1" x14ac:dyDescent="0.2"/>
    <row r="55" s="42" customFormat="1" ht="12.75" hidden="1" customHeight="1" x14ac:dyDescent="0.2"/>
    <row r="56" s="42" customFormat="1" ht="12.75" hidden="1" customHeight="1" x14ac:dyDescent="0.2"/>
    <row r="57" s="42" customFormat="1" ht="12.75" hidden="1" customHeight="1" x14ac:dyDescent="0.2"/>
    <row r="58" s="42" customFormat="1" ht="12.75" hidden="1" customHeight="1" x14ac:dyDescent="0.2"/>
    <row r="59" s="42" customFormat="1" ht="12.75" hidden="1" customHeight="1" x14ac:dyDescent="0.2"/>
    <row r="60" s="42" customFormat="1" ht="12.75" hidden="1" customHeight="1" x14ac:dyDescent="0.2"/>
    <row r="61" s="42" customFormat="1" ht="12.75" hidden="1" customHeight="1" x14ac:dyDescent="0.2"/>
    <row r="62" s="42" customFormat="1" ht="12.75" hidden="1" customHeight="1" x14ac:dyDescent="0.2"/>
    <row r="63" s="42" customFormat="1" ht="12.75" hidden="1" customHeight="1" x14ac:dyDescent="0.2"/>
    <row r="64" s="42" customFormat="1" ht="12.75" hidden="1" customHeight="1" x14ac:dyDescent="0.2"/>
    <row r="65" s="42" customFormat="1" ht="12.75" hidden="1" customHeight="1" x14ac:dyDescent="0.2"/>
    <row r="66" s="42" customFormat="1" ht="12.75" hidden="1" customHeight="1" x14ac:dyDescent="0.2"/>
    <row r="67" s="42" customFormat="1" ht="12.75" hidden="1" customHeight="1" x14ac:dyDescent="0.2"/>
    <row r="68" s="42" customFormat="1" ht="12.75" hidden="1" customHeight="1" x14ac:dyDescent="0.2"/>
    <row r="69" s="42" customFormat="1" ht="12.75" hidden="1" customHeight="1" x14ac:dyDescent="0.2"/>
    <row r="70" s="42" customFormat="1" ht="12.75" hidden="1" customHeight="1" x14ac:dyDescent="0.2"/>
    <row r="71" s="42" customFormat="1" ht="12.75" hidden="1" customHeight="1" x14ac:dyDescent="0.2"/>
    <row r="72" s="42" customFormat="1" ht="12.75" hidden="1" customHeight="1" x14ac:dyDescent="0.2"/>
    <row r="73" s="42" customFormat="1" ht="12.75" hidden="1" customHeight="1" x14ac:dyDescent="0.2"/>
    <row r="74" s="42" customFormat="1" ht="12.75" hidden="1" customHeight="1" x14ac:dyDescent="0.2"/>
    <row r="75" s="42" customFormat="1" ht="12.75" hidden="1" customHeight="1" x14ac:dyDescent="0.2"/>
    <row r="76" s="42" customFormat="1" ht="12.75" hidden="1" customHeight="1" x14ac:dyDescent="0.2"/>
    <row r="77" s="42" customFormat="1" ht="12.75" hidden="1" customHeight="1" x14ac:dyDescent="0.2"/>
    <row r="78" s="42" customFormat="1" ht="12.75" hidden="1" customHeight="1" x14ac:dyDescent="0.2"/>
    <row r="79" s="42" customFormat="1" ht="12.75" hidden="1" customHeight="1" x14ac:dyDescent="0.2"/>
    <row r="80" s="42" customFormat="1" ht="12.75" hidden="1" customHeight="1" x14ac:dyDescent="0.2"/>
    <row r="81" spans="1:28" s="42" customFormat="1" ht="12.75" hidden="1" customHeight="1" x14ac:dyDescent="0.2"/>
    <row r="82" spans="1:28" s="42" customFormat="1" ht="12.75" hidden="1" customHeight="1" x14ac:dyDescent="0.2"/>
    <row r="83" spans="1:28" s="42" customFormat="1" ht="12.75" hidden="1" customHeight="1" x14ac:dyDescent="0.2"/>
    <row r="84" spans="1:28" s="42" customFormat="1" ht="12.75" hidden="1" customHeight="1" x14ac:dyDescent="0.2"/>
    <row r="85" spans="1:28" hidden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hidden="1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hidden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hidden="1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hidden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hidden="1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hidden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hidden="1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hidden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hidden="1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hidden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hidden="1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hidden="1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hidden="1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hidden="1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hidden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hidden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hidden="1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idden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idden="1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idden="1" x14ac:dyDescent="0.2"/>
    <row r="106" spans="1:28" hidden="1" x14ac:dyDescent="0.2"/>
    <row r="107" spans="1:28" hidden="1" x14ac:dyDescent="0.2"/>
    <row r="108" spans="1:28" hidden="1" x14ac:dyDescent="0.2"/>
    <row r="109" spans="1:28" hidden="1" x14ac:dyDescent="0.2"/>
    <row r="110" spans="1:28" hidden="1" x14ac:dyDescent="0.2"/>
    <row r="111" spans="1:28" hidden="1" x14ac:dyDescent="0.2"/>
    <row r="112" spans="1:2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</sheetData>
  <mergeCells count="4">
    <mergeCell ref="B15:B18"/>
    <mergeCell ref="B19:B22"/>
    <mergeCell ref="D6:R6"/>
    <mergeCell ref="D13:R13"/>
  </mergeCells>
  <conditionalFormatting sqref="R2">
    <cfRule type="expression" dxfId="1" priority="7">
      <formula>R2="Check!"</formula>
    </cfRule>
  </conditionalFormatting>
  <hyperlinks>
    <hyperlink ref="R1" location="Menu!A1" display="Menu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1"/>
  </sheetPr>
  <dimension ref="A1:R95"/>
  <sheetViews>
    <sheetView zoomScale="80" zoomScaleNormal="80" workbookViewId="0">
      <pane ySplit="7" topLeftCell="A8" activePane="bottomLeft" state="frozen"/>
      <selection activeCell="A2" sqref="A2"/>
      <selection pane="bottomLeft" activeCell="K8" sqref="K8"/>
    </sheetView>
  </sheetViews>
  <sheetFormatPr defaultColWidth="0" defaultRowHeight="12.75" customHeight="1" zeroHeight="1" x14ac:dyDescent="0.2"/>
  <cols>
    <col min="1" max="1" width="3.625" style="95" customWidth="1"/>
    <col min="2" max="2" width="7.625" style="95" customWidth="1"/>
    <col min="3" max="3" width="34" style="95" bestFit="1" customWidth="1"/>
    <col min="4" max="5" width="2.625" style="95" customWidth="1"/>
    <col min="6" max="12" width="9.625" style="95" customWidth="1"/>
    <col min="13" max="13" width="3.625" style="95" customWidth="1"/>
    <col min="14" max="15" width="9" style="95" hidden="1" customWidth="1"/>
    <col min="16" max="18" width="0" style="95" hidden="1" customWidth="1"/>
    <col min="19" max="16384" width="9" style="95" hidden="1"/>
  </cols>
  <sheetData>
    <row r="1" spans="1:15" ht="18" x14ac:dyDescent="0.25">
      <c r="A1" s="45" t="s">
        <v>300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8" t="s">
        <v>41</v>
      </c>
      <c r="M1" s="45"/>
      <c r="N1" s="45"/>
      <c r="O1" s="45"/>
    </row>
    <row r="2" spans="1:15" ht="15.75" x14ac:dyDescent="0.25">
      <c r="A2" s="47" t="str">
        <f ca="1">RIGHT(CELL("filename", $A$1), LEN(CELL("filename", $A$1)) - SEARCH("]", CELL("filename", $A$1)))</f>
        <v>Direct Capex</v>
      </c>
      <c r="B2" s="47"/>
      <c r="C2" s="47"/>
      <c r="D2" s="47"/>
      <c r="E2" s="47"/>
      <c r="F2" s="47"/>
      <c r="G2" s="47"/>
      <c r="H2" s="47"/>
      <c r="I2" s="47"/>
      <c r="J2" s="47"/>
      <c r="K2" s="49" t="s">
        <v>42</v>
      </c>
      <c r="L2" s="50" t="str">
        <f>IF(SUM(F8:L91)*1000=(SUM('Forecast Expenditure'!L8:R8)),"OK","Check!")</f>
        <v>OK</v>
      </c>
      <c r="M2" s="47"/>
      <c r="N2" s="47"/>
      <c r="O2" s="47"/>
    </row>
    <row r="3" spans="1:15" x14ac:dyDescent="0.2">
      <c r="A3" s="46"/>
      <c r="B3" s="46"/>
      <c r="C3" s="98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">
      <c r="A4" s="46"/>
      <c r="B4" s="54" t="s">
        <v>47</v>
      </c>
      <c r="C4" s="97"/>
      <c r="D4" s="42"/>
      <c r="E4" s="42"/>
      <c r="F4" s="42"/>
      <c r="G4" s="42"/>
      <c r="H4" s="42"/>
      <c r="I4" s="42"/>
      <c r="J4" s="42"/>
      <c r="K4" s="42"/>
      <c r="L4" s="42"/>
      <c r="M4" s="46"/>
      <c r="N4" s="46"/>
      <c r="O4" s="46"/>
    </row>
    <row r="5" spans="1:15" x14ac:dyDescent="0.2">
      <c r="A5" s="46"/>
      <c r="B5" s="42"/>
      <c r="C5" s="42"/>
      <c r="D5" s="42"/>
      <c r="E5" s="42"/>
      <c r="F5" s="44" t="s">
        <v>167</v>
      </c>
      <c r="G5" s="44" t="s">
        <v>168</v>
      </c>
      <c r="H5" s="44" t="s">
        <v>169</v>
      </c>
      <c r="I5" s="44" t="s">
        <v>170</v>
      </c>
      <c r="J5" s="44" t="s">
        <v>171</v>
      </c>
      <c r="K5" s="44" t="s">
        <v>172</v>
      </c>
      <c r="L5" s="44" t="s">
        <v>173</v>
      </c>
      <c r="M5" s="46"/>
      <c r="N5" s="46"/>
      <c r="O5" s="46"/>
    </row>
    <row r="6" spans="1:15" x14ac:dyDescent="0.2">
      <c r="A6" s="46"/>
      <c r="B6" s="128" t="s">
        <v>48</v>
      </c>
      <c r="C6" s="128" t="s">
        <v>45</v>
      </c>
      <c r="D6" s="42"/>
      <c r="E6" s="42"/>
      <c r="F6" s="44" t="s">
        <v>178</v>
      </c>
      <c r="G6" s="44" t="s">
        <v>178</v>
      </c>
      <c r="H6" s="44" t="s">
        <v>178</v>
      </c>
      <c r="I6" s="44" t="s">
        <v>178</v>
      </c>
      <c r="J6" s="44" t="s">
        <v>178</v>
      </c>
      <c r="K6" s="44" t="s">
        <v>178</v>
      </c>
      <c r="L6" s="44" t="s">
        <v>178</v>
      </c>
      <c r="M6" s="42"/>
      <c r="N6" s="42"/>
      <c r="O6" s="42"/>
    </row>
    <row r="7" spans="1:15" x14ac:dyDescent="0.2">
      <c r="A7" s="46"/>
      <c r="B7" s="129"/>
      <c r="C7" s="129"/>
      <c r="D7" s="42"/>
      <c r="E7" s="42"/>
      <c r="F7" s="44" t="s">
        <v>49</v>
      </c>
      <c r="G7" s="44" t="s">
        <v>49</v>
      </c>
      <c r="H7" s="44" t="s">
        <v>49</v>
      </c>
      <c r="I7" s="44" t="s">
        <v>49</v>
      </c>
      <c r="J7" s="44" t="s">
        <v>49</v>
      </c>
      <c r="K7" s="44" t="s">
        <v>49</v>
      </c>
      <c r="L7" s="44" t="s">
        <v>49</v>
      </c>
      <c r="M7" s="42"/>
      <c r="N7" s="42"/>
      <c r="O7" s="42"/>
    </row>
    <row r="8" spans="1:15" x14ac:dyDescent="0.2">
      <c r="A8" s="46"/>
      <c r="B8" s="59">
        <v>102</v>
      </c>
      <c r="C8" s="60" t="s">
        <v>50</v>
      </c>
      <c r="D8" s="42"/>
      <c r="E8" s="42"/>
      <c r="F8" s="61"/>
      <c r="G8" s="61"/>
      <c r="H8" s="61"/>
      <c r="I8" s="61"/>
      <c r="J8" s="61"/>
      <c r="K8" s="61"/>
      <c r="L8" s="61"/>
      <c r="M8" s="42"/>
      <c r="N8" s="42"/>
      <c r="O8" s="42"/>
    </row>
    <row r="9" spans="1:15" x14ac:dyDescent="0.2">
      <c r="A9" s="46"/>
      <c r="B9" s="62">
        <v>103</v>
      </c>
      <c r="C9" s="63" t="s">
        <v>51</v>
      </c>
      <c r="D9" s="42"/>
      <c r="E9" s="42"/>
      <c r="F9" s="61"/>
      <c r="G9" s="61"/>
      <c r="H9" s="61"/>
      <c r="I9" s="61"/>
      <c r="J9" s="61"/>
      <c r="K9" s="61"/>
      <c r="L9" s="61"/>
      <c r="M9" s="42"/>
      <c r="N9" s="42"/>
      <c r="O9" s="42"/>
    </row>
    <row r="10" spans="1:15" x14ac:dyDescent="0.2">
      <c r="A10" s="46"/>
      <c r="B10" s="62">
        <v>104</v>
      </c>
      <c r="C10" s="63" t="s">
        <v>52</v>
      </c>
      <c r="D10" s="42"/>
      <c r="E10" s="42"/>
      <c r="F10" s="61"/>
      <c r="G10" s="61"/>
      <c r="H10" s="61"/>
      <c r="I10" s="61"/>
      <c r="J10" s="61"/>
      <c r="K10" s="61"/>
      <c r="L10" s="61"/>
      <c r="M10" s="42"/>
      <c r="N10" s="42"/>
      <c r="O10" s="42"/>
    </row>
    <row r="11" spans="1:15" x14ac:dyDescent="0.2">
      <c r="A11" s="46"/>
      <c r="B11" s="62">
        <v>105</v>
      </c>
      <c r="C11" s="63" t="s">
        <v>53</v>
      </c>
      <c r="D11" s="42"/>
      <c r="E11" s="42"/>
      <c r="F11" s="61"/>
      <c r="G11" s="61"/>
      <c r="H11" s="61"/>
      <c r="I11" s="61"/>
      <c r="J11" s="61"/>
      <c r="K11" s="61"/>
      <c r="L11" s="61"/>
      <c r="M11" s="42"/>
      <c r="N11" s="42"/>
      <c r="O11" s="42"/>
    </row>
    <row r="12" spans="1:15" x14ac:dyDescent="0.2">
      <c r="A12" s="46"/>
      <c r="B12" s="62">
        <v>106</v>
      </c>
      <c r="C12" s="63" t="s">
        <v>54</v>
      </c>
      <c r="D12" s="42"/>
      <c r="E12" s="42"/>
      <c r="F12" s="61"/>
      <c r="G12" s="61"/>
      <c r="H12" s="61"/>
      <c r="I12" s="61"/>
      <c r="J12" s="61"/>
      <c r="K12" s="61"/>
      <c r="L12" s="61"/>
      <c r="M12" s="42"/>
      <c r="N12" s="42"/>
      <c r="O12" s="42"/>
    </row>
    <row r="13" spans="1:15" x14ac:dyDescent="0.2">
      <c r="A13" s="46"/>
      <c r="B13" s="62">
        <v>107</v>
      </c>
      <c r="C13" s="63" t="s">
        <v>55</v>
      </c>
      <c r="D13" s="42"/>
      <c r="E13" s="42"/>
      <c r="F13" s="61"/>
      <c r="G13" s="61"/>
      <c r="H13" s="61"/>
      <c r="I13" s="61"/>
      <c r="J13" s="61"/>
      <c r="K13" s="61"/>
      <c r="L13" s="61"/>
      <c r="M13" s="42"/>
      <c r="N13" s="42"/>
      <c r="O13" s="42"/>
    </row>
    <row r="14" spans="1:15" x14ac:dyDescent="0.2">
      <c r="A14" s="46"/>
      <c r="B14" s="62">
        <v>108</v>
      </c>
      <c r="C14" s="63" t="s">
        <v>56</v>
      </c>
      <c r="D14" s="42"/>
      <c r="E14" s="42"/>
      <c r="F14" s="61"/>
      <c r="G14" s="61"/>
      <c r="H14" s="61"/>
      <c r="I14" s="61"/>
      <c r="J14" s="61"/>
      <c r="K14" s="61"/>
      <c r="L14" s="61"/>
      <c r="M14" s="42"/>
      <c r="N14" s="42"/>
      <c r="O14" s="42"/>
    </row>
    <row r="15" spans="1:15" x14ac:dyDescent="0.2">
      <c r="A15" s="46"/>
      <c r="B15" s="62">
        <v>109</v>
      </c>
      <c r="C15" s="63" t="s">
        <v>57</v>
      </c>
      <c r="D15" s="42"/>
      <c r="E15" s="42"/>
      <c r="F15" s="61"/>
      <c r="G15" s="61"/>
      <c r="H15" s="61"/>
      <c r="I15" s="61"/>
      <c r="J15" s="61"/>
      <c r="K15" s="61"/>
      <c r="L15" s="61"/>
      <c r="M15" s="42"/>
      <c r="N15" s="42"/>
      <c r="O15" s="42"/>
    </row>
    <row r="16" spans="1:15" x14ac:dyDescent="0.2">
      <c r="A16" s="46"/>
      <c r="B16" s="62">
        <v>110</v>
      </c>
      <c r="C16" s="63" t="s">
        <v>58</v>
      </c>
      <c r="D16" s="42"/>
      <c r="E16" s="42"/>
      <c r="F16" s="61"/>
      <c r="G16" s="61"/>
      <c r="H16" s="61"/>
      <c r="I16" s="61"/>
      <c r="J16" s="61"/>
      <c r="K16" s="61"/>
      <c r="L16" s="61"/>
      <c r="M16" s="42"/>
      <c r="N16" s="42"/>
      <c r="O16" s="42"/>
    </row>
    <row r="17" spans="1:15" x14ac:dyDescent="0.2">
      <c r="A17" s="46"/>
      <c r="B17" s="62">
        <v>111</v>
      </c>
      <c r="C17" s="63" t="s">
        <v>59</v>
      </c>
      <c r="D17" s="42"/>
      <c r="E17" s="42"/>
      <c r="F17" s="61"/>
      <c r="G17" s="61"/>
      <c r="H17" s="61"/>
      <c r="I17" s="61"/>
      <c r="J17" s="61"/>
      <c r="K17" s="61"/>
      <c r="L17" s="61"/>
      <c r="M17" s="46"/>
      <c r="N17" s="46"/>
      <c r="O17" s="46"/>
    </row>
    <row r="18" spans="1:15" x14ac:dyDescent="0.2">
      <c r="A18" s="46"/>
      <c r="B18" s="62">
        <v>112</v>
      </c>
      <c r="C18" s="63" t="s">
        <v>60</v>
      </c>
      <c r="D18" s="42"/>
      <c r="E18" s="42"/>
      <c r="F18" s="61"/>
      <c r="G18" s="61"/>
      <c r="H18" s="61"/>
      <c r="I18" s="61"/>
      <c r="J18" s="61"/>
      <c r="K18" s="61"/>
      <c r="L18" s="61"/>
      <c r="M18" s="46"/>
      <c r="N18" s="46"/>
      <c r="O18" s="46"/>
    </row>
    <row r="19" spans="1:15" x14ac:dyDescent="0.2">
      <c r="A19" s="46"/>
      <c r="B19" s="62">
        <v>113</v>
      </c>
      <c r="C19" s="63" t="s">
        <v>61</v>
      </c>
      <c r="D19" s="42"/>
      <c r="E19" s="42"/>
      <c r="F19" s="61"/>
      <c r="G19" s="61"/>
      <c r="H19" s="61"/>
      <c r="I19" s="61"/>
      <c r="J19" s="61"/>
      <c r="K19" s="61"/>
      <c r="L19" s="61"/>
      <c r="M19" s="46"/>
      <c r="N19" s="46"/>
      <c r="O19" s="46"/>
    </row>
    <row r="20" spans="1:15" x14ac:dyDescent="0.2">
      <c r="A20" s="46"/>
      <c r="B20" s="62">
        <v>114</v>
      </c>
      <c r="C20" s="63" t="s">
        <v>62</v>
      </c>
      <c r="D20" s="42"/>
      <c r="E20" s="42"/>
      <c r="F20" s="61"/>
      <c r="G20" s="61"/>
      <c r="H20" s="61"/>
      <c r="I20" s="61"/>
      <c r="J20" s="61"/>
      <c r="K20" s="61"/>
      <c r="L20" s="61"/>
      <c r="M20" s="46"/>
      <c r="N20" s="46"/>
      <c r="O20" s="46"/>
    </row>
    <row r="21" spans="1:15" x14ac:dyDescent="0.2">
      <c r="A21" s="46"/>
      <c r="B21" s="62">
        <v>115</v>
      </c>
      <c r="C21" s="63" t="s">
        <v>63</v>
      </c>
      <c r="D21" s="42"/>
      <c r="E21" s="42"/>
      <c r="F21" s="61"/>
      <c r="G21" s="61"/>
      <c r="H21" s="61"/>
      <c r="I21" s="61"/>
      <c r="J21" s="61"/>
      <c r="K21" s="61"/>
      <c r="L21" s="61"/>
      <c r="M21" s="46"/>
      <c r="N21" s="46"/>
      <c r="O21" s="46"/>
    </row>
    <row r="22" spans="1:15" x14ac:dyDescent="0.2">
      <c r="A22" s="46"/>
      <c r="B22" s="62">
        <v>116</v>
      </c>
      <c r="C22" s="63" t="s">
        <v>64</v>
      </c>
      <c r="D22" s="42"/>
      <c r="E22" s="42"/>
      <c r="F22" s="61"/>
      <c r="G22" s="61"/>
      <c r="H22" s="61"/>
      <c r="I22" s="61"/>
      <c r="J22" s="61"/>
      <c r="K22" s="61"/>
      <c r="L22" s="61"/>
      <c r="M22" s="46"/>
      <c r="N22" s="46"/>
      <c r="O22" s="46"/>
    </row>
    <row r="23" spans="1:15" x14ac:dyDescent="0.2">
      <c r="A23" s="46"/>
      <c r="B23" s="62">
        <v>118</v>
      </c>
      <c r="C23" s="63" t="s">
        <v>65</v>
      </c>
      <c r="D23" s="42"/>
      <c r="E23" s="42"/>
      <c r="F23" s="61"/>
      <c r="G23" s="61"/>
      <c r="H23" s="61"/>
      <c r="I23" s="61"/>
      <c r="J23" s="61"/>
      <c r="K23" s="61"/>
      <c r="L23" s="61"/>
      <c r="M23" s="46"/>
      <c r="N23" s="46"/>
      <c r="O23" s="46"/>
    </row>
    <row r="24" spans="1:15" x14ac:dyDescent="0.2">
      <c r="A24" s="46"/>
      <c r="B24" s="62">
        <v>119</v>
      </c>
      <c r="C24" s="63" t="s">
        <v>66</v>
      </c>
      <c r="D24" s="42"/>
      <c r="E24" s="42"/>
      <c r="F24" s="61"/>
      <c r="G24" s="61"/>
      <c r="H24" s="61"/>
      <c r="I24" s="61"/>
      <c r="J24" s="61"/>
      <c r="K24" s="61"/>
      <c r="L24" s="61"/>
      <c r="M24" s="46"/>
      <c r="N24" s="46"/>
      <c r="O24" s="46"/>
    </row>
    <row r="25" spans="1:15" x14ac:dyDescent="0.2">
      <c r="A25" s="46"/>
      <c r="B25" s="62">
        <v>120</v>
      </c>
      <c r="C25" s="63" t="s">
        <v>67</v>
      </c>
      <c r="D25" s="42"/>
      <c r="E25" s="42"/>
      <c r="F25" s="61"/>
      <c r="G25" s="61"/>
      <c r="H25" s="61"/>
      <c r="I25" s="61"/>
      <c r="J25" s="61"/>
      <c r="K25" s="61"/>
      <c r="L25" s="61"/>
      <c r="M25" s="46"/>
      <c r="N25" s="46"/>
      <c r="O25" s="46"/>
    </row>
    <row r="26" spans="1:15" x14ac:dyDescent="0.2">
      <c r="A26" s="46"/>
      <c r="B26" s="62">
        <v>121</v>
      </c>
      <c r="C26" s="63" t="s">
        <v>68</v>
      </c>
      <c r="D26" s="42"/>
      <c r="E26" s="42"/>
      <c r="F26" s="61"/>
      <c r="G26" s="61"/>
      <c r="H26" s="61"/>
      <c r="I26" s="61"/>
      <c r="J26" s="61"/>
      <c r="K26" s="61"/>
      <c r="L26" s="61"/>
      <c r="M26" s="46"/>
      <c r="N26" s="46"/>
      <c r="O26" s="46"/>
    </row>
    <row r="27" spans="1:15" x14ac:dyDescent="0.2">
      <c r="A27" s="46"/>
      <c r="B27" s="62">
        <v>122</v>
      </c>
      <c r="C27" s="63" t="s">
        <v>69</v>
      </c>
      <c r="D27" s="42"/>
      <c r="E27" s="42"/>
      <c r="F27" s="61"/>
      <c r="G27" s="61"/>
      <c r="H27" s="61"/>
      <c r="I27" s="61"/>
      <c r="J27" s="61"/>
      <c r="K27" s="61"/>
      <c r="L27" s="61"/>
      <c r="M27" s="46"/>
      <c r="N27" s="46"/>
      <c r="O27" s="46"/>
    </row>
    <row r="28" spans="1:15" x14ac:dyDescent="0.2">
      <c r="A28" s="46"/>
      <c r="B28" s="62">
        <v>123</v>
      </c>
      <c r="C28" s="63" t="s">
        <v>70</v>
      </c>
      <c r="D28" s="42"/>
      <c r="E28" s="42"/>
      <c r="F28" s="61"/>
      <c r="G28" s="61"/>
      <c r="H28" s="61"/>
      <c r="I28" s="61"/>
      <c r="J28" s="61"/>
      <c r="K28" s="61"/>
      <c r="L28" s="61"/>
      <c r="M28" s="46"/>
      <c r="N28" s="46"/>
      <c r="O28" s="46"/>
    </row>
    <row r="29" spans="1:15" x14ac:dyDescent="0.2">
      <c r="A29" s="46"/>
      <c r="B29" s="62">
        <v>124</v>
      </c>
      <c r="C29" s="63" t="s">
        <v>71</v>
      </c>
      <c r="D29" s="42"/>
      <c r="E29" s="42"/>
      <c r="F29" s="61"/>
      <c r="G29" s="61"/>
      <c r="H29" s="61"/>
      <c r="I29" s="61"/>
      <c r="J29" s="61"/>
      <c r="K29" s="61"/>
      <c r="L29" s="61"/>
      <c r="M29" s="46"/>
      <c r="N29" s="46"/>
      <c r="O29" s="46"/>
    </row>
    <row r="30" spans="1:15" x14ac:dyDescent="0.2">
      <c r="A30" s="46"/>
      <c r="B30" s="62">
        <v>125</v>
      </c>
      <c r="C30" s="63" t="s">
        <v>72</v>
      </c>
      <c r="D30" s="42"/>
      <c r="E30" s="42"/>
      <c r="F30" s="61"/>
      <c r="G30" s="61"/>
      <c r="H30" s="61"/>
      <c r="I30" s="61"/>
      <c r="J30" s="61"/>
      <c r="K30" s="61"/>
      <c r="L30" s="61"/>
      <c r="M30" s="46"/>
      <c r="N30" s="46"/>
      <c r="O30" s="46"/>
    </row>
    <row r="31" spans="1:15" x14ac:dyDescent="0.2">
      <c r="A31" s="46"/>
      <c r="B31" s="62">
        <v>126</v>
      </c>
      <c r="C31" s="63" t="s">
        <v>73</v>
      </c>
      <c r="D31" s="42"/>
      <c r="E31" s="42"/>
      <c r="F31" s="61"/>
      <c r="G31" s="61"/>
      <c r="H31" s="61"/>
      <c r="I31" s="61"/>
      <c r="J31" s="61"/>
      <c r="K31" s="61"/>
      <c r="L31" s="61"/>
      <c r="M31" s="46"/>
      <c r="N31" s="46"/>
      <c r="O31" s="46"/>
    </row>
    <row r="32" spans="1:15" x14ac:dyDescent="0.2">
      <c r="A32" s="46"/>
      <c r="B32" s="62">
        <v>130</v>
      </c>
      <c r="C32" s="63" t="s">
        <v>74</v>
      </c>
      <c r="D32" s="42"/>
      <c r="E32" s="42"/>
      <c r="F32" s="61"/>
      <c r="G32" s="61"/>
      <c r="H32" s="61"/>
      <c r="I32" s="61"/>
      <c r="J32" s="61"/>
      <c r="K32" s="61"/>
      <c r="L32" s="61"/>
      <c r="M32" s="46"/>
      <c r="N32" s="46"/>
      <c r="O32" s="46"/>
    </row>
    <row r="33" spans="1:15" x14ac:dyDescent="0.2">
      <c r="A33" s="46"/>
      <c r="B33" s="62">
        <v>131</v>
      </c>
      <c r="C33" s="63" t="s">
        <v>75</v>
      </c>
      <c r="D33" s="42"/>
      <c r="E33" s="42"/>
      <c r="F33" s="61"/>
      <c r="G33" s="61"/>
      <c r="H33" s="61"/>
      <c r="I33" s="61"/>
      <c r="J33" s="61"/>
      <c r="K33" s="61"/>
      <c r="L33" s="61"/>
      <c r="M33" s="46"/>
      <c r="N33" s="46"/>
      <c r="O33" s="46"/>
    </row>
    <row r="34" spans="1:15" x14ac:dyDescent="0.2">
      <c r="A34" s="46"/>
      <c r="B34" s="62">
        <v>132</v>
      </c>
      <c r="C34" s="63" t="s">
        <v>76</v>
      </c>
      <c r="D34" s="42"/>
      <c r="E34" s="42"/>
      <c r="F34" s="61"/>
      <c r="G34" s="61"/>
      <c r="H34" s="61"/>
      <c r="I34" s="61"/>
      <c r="J34" s="61"/>
      <c r="K34" s="61"/>
      <c r="L34" s="61"/>
      <c r="M34" s="46"/>
      <c r="N34" s="46"/>
      <c r="O34" s="46"/>
    </row>
    <row r="35" spans="1:15" x14ac:dyDescent="0.2">
      <c r="A35" s="46"/>
      <c r="B35" s="62">
        <v>133</v>
      </c>
      <c r="C35" s="63" t="s">
        <v>77</v>
      </c>
      <c r="D35" s="42"/>
      <c r="E35" s="42"/>
      <c r="F35" s="61"/>
      <c r="G35" s="61"/>
      <c r="H35" s="61"/>
      <c r="I35" s="61"/>
      <c r="J35" s="61"/>
      <c r="K35" s="61"/>
      <c r="L35" s="61"/>
      <c r="M35" s="46"/>
      <c r="N35" s="46"/>
      <c r="O35" s="46"/>
    </row>
    <row r="36" spans="1:15" x14ac:dyDescent="0.2">
      <c r="A36" s="46"/>
      <c r="B36" s="62">
        <v>134</v>
      </c>
      <c r="C36" s="63" t="s">
        <v>78</v>
      </c>
      <c r="D36" s="42"/>
      <c r="E36" s="42"/>
      <c r="F36" s="61"/>
      <c r="G36" s="61"/>
      <c r="H36" s="61"/>
      <c r="I36" s="61"/>
      <c r="J36" s="61"/>
      <c r="K36" s="61"/>
      <c r="L36" s="61"/>
      <c r="M36" s="46"/>
      <c r="N36" s="46"/>
      <c r="O36" s="46"/>
    </row>
    <row r="37" spans="1:15" x14ac:dyDescent="0.2">
      <c r="A37" s="46"/>
      <c r="B37" s="62">
        <v>135</v>
      </c>
      <c r="C37" s="63" t="s">
        <v>79</v>
      </c>
      <c r="D37" s="42"/>
      <c r="E37" s="42"/>
      <c r="F37" s="61"/>
      <c r="G37" s="61"/>
      <c r="H37" s="61"/>
      <c r="I37" s="61"/>
      <c r="J37" s="61"/>
      <c r="K37" s="61"/>
      <c r="L37" s="61"/>
      <c r="M37" s="46"/>
      <c r="N37" s="46"/>
      <c r="O37" s="46"/>
    </row>
    <row r="38" spans="1:15" x14ac:dyDescent="0.2">
      <c r="A38" s="46"/>
      <c r="B38" s="62">
        <v>136</v>
      </c>
      <c r="C38" s="63" t="s">
        <v>80</v>
      </c>
      <c r="D38" s="42"/>
      <c r="E38" s="42"/>
      <c r="F38" s="61"/>
      <c r="G38" s="61"/>
      <c r="H38" s="61"/>
      <c r="I38" s="61"/>
      <c r="J38" s="61"/>
      <c r="K38" s="61"/>
      <c r="L38" s="61"/>
      <c r="M38" s="46"/>
      <c r="N38" s="46"/>
      <c r="O38" s="46"/>
    </row>
    <row r="39" spans="1:15" x14ac:dyDescent="0.2">
      <c r="A39" s="46"/>
      <c r="B39" s="62">
        <v>137</v>
      </c>
      <c r="C39" s="63" t="s">
        <v>81</v>
      </c>
      <c r="D39" s="42"/>
      <c r="E39" s="42"/>
      <c r="F39" s="61"/>
      <c r="G39" s="61"/>
      <c r="H39" s="61"/>
      <c r="I39" s="61"/>
      <c r="J39" s="61"/>
      <c r="K39" s="61"/>
      <c r="L39" s="61"/>
      <c r="M39" s="46"/>
      <c r="N39" s="46"/>
      <c r="O39" s="46"/>
    </row>
    <row r="40" spans="1:15" x14ac:dyDescent="0.2">
      <c r="A40" s="46"/>
      <c r="B40" s="62">
        <v>138</v>
      </c>
      <c r="C40" s="63" t="s">
        <v>82</v>
      </c>
      <c r="D40" s="42"/>
      <c r="E40" s="42"/>
      <c r="F40" s="61"/>
      <c r="G40" s="61"/>
      <c r="H40" s="61"/>
      <c r="I40" s="61"/>
      <c r="J40" s="61"/>
      <c r="K40" s="61"/>
      <c r="L40" s="61"/>
      <c r="M40" s="46"/>
      <c r="N40" s="46"/>
      <c r="O40" s="46"/>
    </row>
    <row r="41" spans="1:15" x14ac:dyDescent="0.2">
      <c r="A41" s="46"/>
      <c r="B41" s="62">
        <v>139</v>
      </c>
      <c r="C41" s="63" t="s">
        <v>83</v>
      </c>
      <c r="D41" s="42"/>
      <c r="E41" s="42"/>
      <c r="F41" s="61"/>
      <c r="G41" s="61"/>
      <c r="H41" s="61"/>
      <c r="I41" s="61"/>
      <c r="J41" s="61"/>
      <c r="K41" s="61"/>
      <c r="L41" s="61"/>
      <c r="M41" s="46"/>
      <c r="N41" s="46"/>
      <c r="O41" s="46"/>
    </row>
    <row r="42" spans="1:15" x14ac:dyDescent="0.2">
      <c r="A42" s="46"/>
      <c r="B42" s="62">
        <v>140</v>
      </c>
      <c r="C42" s="63" t="s">
        <v>84</v>
      </c>
      <c r="D42" s="42"/>
      <c r="E42" s="42"/>
      <c r="F42" s="61"/>
      <c r="G42" s="61"/>
      <c r="H42" s="61"/>
      <c r="I42" s="61"/>
      <c r="J42" s="61"/>
      <c r="K42" s="61"/>
      <c r="L42" s="61"/>
      <c r="M42" s="46"/>
      <c r="N42" s="46"/>
      <c r="O42" s="46"/>
    </row>
    <row r="43" spans="1:15" x14ac:dyDescent="0.2">
      <c r="A43" s="46"/>
      <c r="B43" s="62">
        <v>141</v>
      </c>
      <c r="C43" s="63" t="s">
        <v>85</v>
      </c>
      <c r="D43" s="42"/>
      <c r="E43" s="42"/>
      <c r="F43" s="61"/>
      <c r="G43" s="61"/>
      <c r="H43" s="61"/>
      <c r="I43" s="61"/>
      <c r="J43" s="61"/>
      <c r="K43" s="61"/>
      <c r="L43" s="61"/>
      <c r="M43" s="46"/>
      <c r="N43" s="46"/>
      <c r="O43" s="46"/>
    </row>
    <row r="44" spans="1:15" x14ac:dyDescent="0.2">
      <c r="A44" s="46"/>
      <c r="B44" s="62">
        <v>142</v>
      </c>
      <c r="C44" s="63" t="s">
        <v>86</v>
      </c>
      <c r="D44" s="42"/>
      <c r="E44" s="42"/>
      <c r="F44" s="61"/>
      <c r="G44" s="61"/>
      <c r="H44" s="61"/>
      <c r="I44" s="61"/>
      <c r="J44" s="61"/>
      <c r="K44" s="61"/>
      <c r="L44" s="61"/>
      <c r="M44" s="46"/>
      <c r="N44" s="46"/>
      <c r="O44" s="46"/>
    </row>
    <row r="45" spans="1:15" x14ac:dyDescent="0.2">
      <c r="A45" s="46"/>
      <c r="B45" s="62">
        <v>143</v>
      </c>
      <c r="C45" s="63" t="s">
        <v>87</v>
      </c>
      <c r="D45" s="42"/>
      <c r="E45" s="42"/>
      <c r="F45" s="61"/>
      <c r="G45" s="61"/>
      <c r="H45" s="61"/>
      <c r="I45" s="61"/>
      <c r="J45" s="61"/>
      <c r="K45" s="61"/>
      <c r="L45" s="61"/>
      <c r="M45" s="46"/>
      <c r="N45" s="46"/>
      <c r="O45" s="46"/>
    </row>
    <row r="46" spans="1:15" x14ac:dyDescent="0.2">
      <c r="A46" s="46"/>
      <c r="B46" s="62">
        <v>144</v>
      </c>
      <c r="C46" s="63" t="s">
        <v>88</v>
      </c>
      <c r="D46" s="42"/>
      <c r="E46" s="42"/>
      <c r="F46" s="61"/>
      <c r="G46" s="61"/>
      <c r="H46" s="61"/>
      <c r="I46" s="61"/>
      <c r="J46" s="61"/>
      <c r="K46" s="61"/>
      <c r="L46" s="61"/>
      <c r="M46" s="46"/>
      <c r="N46" s="46"/>
      <c r="O46" s="46"/>
    </row>
    <row r="47" spans="1:15" x14ac:dyDescent="0.2">
      <c r="A47" s="46"/>
      <c r="B47" s="62">
        <v>145</v>
      </c>
      <c r="C47" s="63" t="s">
        <v>89</v>
      </c>
      <c r="D47" s="42"/>
      <c r="E47" s="42"/>
      <c r="F47" s="61"/>
      <c r="G47" s="61"/>
      <c r="H47" s="61"/>
      <c r="I47" s="61"/>
      <c r="J47" s="61"/>
      <c r="K47" s="61"/>
      <c r="L47" s="61"/>
      <c r="M47" s="46"/>
      <c r="N47" s="46"/>
      <c r="O47" s="46"/>
    </row>
    <row r="48" spans="1:15" x14ac:dyDescent="0.2">
      <c r="A48" s="42"/>
      <c r="B48" s="62">
        <v>146</v>
      </c>
      <c r="C48" s="63" t="s">
        <v>90</v>
      </c>
      <c r="D48" s="42"/>
      <c r="E48" s="42"/>
      <c r="F48" s="61"/>
      <c r="G48" s="61"/>
      <c r="H48" s="61"/>
      <c r="I48" s="61"/>
      <c r="J48" s="61"/>
      <c r="K48" s="61"/>
      <c r="L48" s="61"/>
      <c r="M48" s="42"/>
      <c r="N48" s="42"/>
      <c r="O48" s="42"/>
    </row>
    <row r="49" spans="1:15" x14ac:dyDescent="0.2">
      <c r="A49" s="42"/>
      <c r="B49" s="62">
        <v>147</v>
      </c>
      <c r="C49" s="63" t="s">
        <v>91</v>
      </c>
      <c r="D49" s="42"/>
      <c r="E49" s="42"/>
      <c r="F49" s="61"/>
      <c r="G49" s="61"/>
      <c r="H49" s="61"/>
      <c r="I49" s="61"/>
      <c r="J49" s="61"/>
      <c r="K49" s="61"/>
      <c r="L49" s="61"/>
      <c r="M49" s="42"/>
      <c r="N49" s="42"/>
      <c r="O49" s="42"/>
    </row>
    <row r="50" spans="1:15" x14ac:dyDescent="0.2">
      <c r="A50" s="42"/>
      <c r="B50" s="62">
        <v>148</v>
      </c>
      <c r="C50" s="63" t="s">
        <v>92</v>
      </c>
      <c r="D50" s="42"/>
      <c r="E50" s="42"/>
      <c r="F50" s="61"/>
      <c r="G50" s="61"/>
      <c r="H50" s="61"/>
      <c r="I50" s="61"/>
      <c r="J50" s="61"/>
      <c r="K50" s="61"/>
      <c r="L50" s="61"/>
      <c r="M50" s="42"/>
      <c r="N50" s="42"/>
      <c r="O50" s="42"/>
    </row>
    <row r="51" spans="1:15" x14ac:dyDescent="0.2">
      <c r="A51" s="42"/>
      <c r="B51" s="62">
        <v>149</v>
      </c>
      <c r="C51" s="63" t="s">
        <v>93</v>
      </c>
      <c r="D51" s="42"/>
      <c r="E51" s="42"/>
      <c r="F51" s="61"/>
      <c r="G51" s="61"/>
      <c r="H51" s="61"/>
      <c r="I51" s="61"/>
      <c r="J51" s="61"/>
      <c r="K51" s="61"/>
      <c r="L51" s="61"/>
      <c r="M51" s="42"/>
      <c r="N51" s="42"/>
      <c r="O51" s="42"/>
    </row>
    <row r="52" spans="1:15" x14ac:dyDescent="0.2">
      <c r="A52" s="42"/>
      <c r="B52" s="62">
        <v>150</v>
      </c>
      <c r="C52" s="63" t="s">
        <v>94</v>
      </c>
      <c r="D52" s="42"/>
      <c r="E52" s="42"/>
      <c r="F52" s="61"/>
      <c r="G52" s="61"/>
      <c r="H52" s="61"/>
      <c r="I52" s="61"/>
      <c r="J52" s="61"/>
      <c r="K52" s="61"/>
      <c r="L52" s="61"/>
      <c r="M52" s="42"/>
      <c r="N52" s="42"/>
      <c r="O52" s="42"/>
    </row>
    <row r="53" spans="1:15" x14ac:dyDescent="0.2">
      <c r="A53" s="42"/>
      <c r="B53" s="62">
        <v>151</v>
      </c>
      <c r="C53" s="63" t="s">
        <v>95</v>
      </c>
      <c r="D53" s="42"/>
      <c r="E53" s="42"/>
      <c r="F53" s="61"/>
      <c r="G53" s="61"/>
      <c r="H53" s="61"/>
      <c r="I53" s="61"/>
      <c r="J53" s="61"/>
      <c r="K53" s="61"/>
      <c r="L53" s="61"/>
      <c r="M53" s="42"/>
      <c r="N53" s="42"/>
      <c r="O53" s="42"/>
    </row>
    <row r="54" spans="1:15" x14ac:dyDescent="0.2">
      <c r="A54" s="42"/>
      <c r="B54" s="62">
        <v>152</v>
      </c>
      <c r="C54" s="63" t="s">
        <v>96</v>
      </c>
      <c r="D54" s="42"/>
      <c r="E54" s="42"/>
      <c r="F54" s="61"/>
      <c r="G54" s="61"/>
      <c r="H54" s="61"/>
      <c r="I54" s="61"/>
      <c r="J54" s="61"/>
      <c r="K54" s="61"/>
      <c r="L54" s="61"/>
      <c r="M54" s="42"/>
      <c r="N54" s="42"/>
      <c r="O54" s="42"/>
    </row>
    <row r="55" spans="1:15" x14ac:dyDescent="0.2">
      <c r="A55" s="42"/>
      <c r="B55" s="62">
        <v>153</v>
      </c>
      <c r="C55" s="63" t="s">
        <v>97</v>
      </c>
      <c r="D55" s="42"/>
      <c r="E55" s="42"/>
      <c r="F55" s="61"/>
      <c r="G55" s="61"/>
      <c r="H55" s="61"/>
      <c r="I55" s="61"/>
      <c r="J55" s="61"/>
      <c r="K55" s="61"/>
      <c r="L55" s="61"/>
      <c r="M55" s="42"/>
      <c r="N55" s="42"/>
      <c r="O55" s="42"/>
    </row>
    <row r="56" spans="1:15" x14ac:dyDescent="0.2">
      <c r="A56" s="42"/>
      <c r="B56" s="62">
        <v>154</v>
      </c>
      <c r="C56" s="63" t="s">
        <v>98</v>
      </c>
      <c r="D56" s="42"/>
      <c r="E56" s="42"/>
      <c r="F56" s="61"/>
      <c r="G56" s="61"/>
      <c r="H56" s="61"/>
      <c r="I56" s="61"/>
      <c r="J56" s="61"/>
      <c r="K56" s="61"/>
      <c r="L56" s="61"/>
      <c r="M56" s="42"/>
      <c r="N56" s="42"/>
      <c r="O56" s="42"/>
    </row>
    <row r="57" spans="1:15" x14ac:dyDescent="0.2">
      <c r="A57" s="42"/>
      <c r="B57" s="62">
        <v>155</v>
      </c>
      <c r="C57" s="63" t="s">
        <v>99</v>
      </c>
      <c r="D57" s="42"/>
      <c r="E57" s="42"/>
      <c r="F57" s="61"/>
      <c r="G57" s="61"/>
      <c r="H57" s="61"/>
      <c r="I57" s="61"/>
      <c r="J57" s="61"/>
      <c r="K57" s="61"/>
      <c r="L57" s="61"/>
      <c r="M57" s="42"/>
      <c r="N57" s="42"/>
      <c r="O57" s="42"/>
    </row>
    <row r="58" spans="1:15" x14ac:dyDescent="0.2">
      <c r="A58" s="42"/>
      <c r="B58" s="62">
        <v>156</v>
      </c>
      <c r="C58" s="63" t="s">
        <v>100</v>
      </c>
      <c r="D58" s="42"/>
      <c r="E58" s="42"/>
      <c r="F58" s="74">
        <f>'Forecast Expenditure'!L8/1000</f>
        <v>2753.20766398449</v>
      </c>
      <c r="G58" s="74">
        <f>'Forecast Expenditure'!M8/1000</f>
        <v>3844.1012666953261</v>
      </c>
      <c r="H58" s="74">
        <f>'Forecast Expenditure'!N8/1000</f>
        <v>2734.8429843714134</v>
      </c>
      <c r="I58" s="74">
        <f>'Forecast Expenditure'!O8/1000</f>
        <v>2719.215310175005</v>
      </c>
      <c r="J58" s="74">
        <f>'Forecast Expenditure'!P8/1000</f>
        <v>2703.5876359785966</v>
      </c>
      <c r="K58" s="74">
        <f>'Forecast Expenditure'!Q8/1000</f>
        <v>2734.8429843714125</v>
      </c>
      <c r="L58" s="74">
        <f>'Forecast Expenditure'!R8/1000</f>
        <v>2734.842984371413</v>
      </c>
      <c r="M58" s="42"/>
      <c r="N58" s="42"/>
      <c r="O58" s="42"/>
    </row>
    <row r="59" spans="1:15" x14ac:dyDescent="0.2">
      <c r="A59" s="42"/>
      <c r="B59" s="62">
        <v>157</v>
      </c>
      <c r="C59" s="63" t="s">
        <v>101</v>
      </c>
      <c r="D59" s="42"/>
      <c r="E59" s="42"/>
      <c r="F59" s="61"/>
      <c r="G59" s="61"/>
      <c r="H59" s="61"/>
      <c r="I59" s="61"/>
      <c r="J59" s="61"/>
      <c r="K59" s="61"/>
      <c r="L59" s="61"/>
      <c r="M59" s="42"/>
      <c r="N59" s="42"/>
      <c r="O59" s="42"/>
    </row>
    <row r="60" spans="1:15" x14ac:dyDescent="0.2">
      <c r="A60" s="42"/>
      <c r="B60" s="62">
        <v>158</v>
      </c>
      <c r="C60" s="63" t="s">
        <v>102</v>
      </c>
      <c r="D60" s="42"/>
      <c r="E60" s="42"/>
      <c r="F60" s="61"/>
      <c r="G60" s="61"/>
      <c r="H60" s="61"/>
      <c r="I60" s="61"/>
      <c r="J60" s="61"/>
      <c r="K60" s="61"/>
      <c r="L60" s="61"/>
      <c r="M60" s="42"/>
      <c r="N60" s="42"/>
      <c r="O60" s="42"/>
    </row>
    <row r="61" spans="1:15" x14ac:dyDescent="0.2">
      <c r="A61" s="42"/>
      <c r="B61" s="62">
        <v>159</v>
      </c>
      <c r="C61" s="63" t="s">
        <v>103</v>
      </c>
      <c r="D61" s="42"/>
      <c r="E61" s="42"/>
      <c r="F61" s="61"/>
      <c r="G61" s="61"/>
      <c r="H61" s="61"/>
      <c r="I61" s="61"/>
      <c r="J61" s="61"/>
      <c r="K61" s="61"/>
      <c r="L61" s="61"/>
      <c r="M61" s="42"/>
      <c r="N61" s="42"/>
      <c r="O61" s="42"/>
    </row>
    <row r="62" spans="1:15" x14ac:dyDescent="0.2">
      <c r="A62" s="42"/>
      <c r="B62" s="62">
        <v>160</v>
      </c>
      <c r="C62" s="63" t="s">
        <v>104</v>
      </c>
      <c r="D62" s="42"/>
      <c r="E62" s="42"/>
      <c r="F62" s="61"/>
      <c r="G62" s="61"/>
      <c r="H62" s="61"/>
      <c r="I62" s="61"/>
      <c r="J62" s="61"/>
      <c r="K62" s="61"/>
      <c r="L62" s="61"/>
      <c r="M62" s="42"/>
      <c r="N62" s="42"/>
      <c r="O62" s="42"/>
    </row>
    <row r="63" spans="1:15" x14ac:dyDescent="0.2">
      <c r="A63" s="42"/>
      <c r="B63" s="62">
        <v>161</v>
      </c>
      <c r="C63" s="63" t="s">
        <v>105</v>
      </c>
      <c r="D63" s="42"/>
      <c r="E63" s="42"/>
      <c r="F63" s="61"/>
      <c r="G63" s="61"/>
      <c r="H63" s="61"/>
      <c r="I63" s="61"/>
      <c r="J63" s="61"/>
      <c r="K63" s="61"/>
      <c r="L63" s="61"/>
      <c r="M63" s="42"/>
      <c r="N63" s="42"/>
      <c r="O63" s="42"/>
    </row>
    <row r="64" spans="1:15" x14ac:dyDescent="0.2">
      <c r="A64" s="42"/>
      <c r="B64" s="62">
        <v>162</v>
      </c>
      <c r="C64" s="63" t="s">
        <v>106</v>
      </c>
      <c r="D64" s="42"/>
      <c r="E64" s="42"/>
      <c r="F64" s="61"/>
      <c r="G64" s="61"/>
      <c r="H64" s="61"/>
      <c r="I64" s="61"/>
      <c r="J64" s="61"/>
      <c r="K64" s="61"/>
      <c r="L64" s="61"/>
      <c r="M64" s="42"/>
      <c r="N64" s="42"/>
      <c r="O64" s="42"/>
    </row>
    <row r="65" spans="1:15" x14ac:dyDescent="0.2">
      <c r="A65" s="42"/>
      <c r="B65" s="62">
        <v>163</v>
      </c>
      <c r="C65" s="63" t="s">
        <v>107</v>
      </c>
      <c r="D65" s="42"/>
      <c r="E65" s="42"/>
      <c r="F65" s="61"/>
      <c r="G65" s="61"/>
      <c r="H65" s="61"/>
      <c r="I65" s="61"/>
      <c r="J65" s="61"/>
      <c r="K65" s="61"/>
      <c r="L65" s="61"/>
      <c r="M65" s="42"/>
      <c r="N65" s="42"/>
      <c r="O65" s="42"/>
    </row>
    <row r="66" spans="1:15" x14ac:dyDescent="0.2">
      <c r="A66" s="42"/>
      <c r="B66" s="62">
        <v>164</v>
      </c>
      <c r="C66" s="63" t="s">
        <v>108</v>
      </c>
      <c r="D66" s="42"/>
      <c r="E66" s="42"/>
      <c r="F66" s="61"/>
      <c r="G66" s="61"/>
      <c r="H66" s="61"/>
      <c r="I66" s="61"/>
      <c r="J66" s="61"/>
      <c r="K66" s="61"/>
      <c r="L66" s="61"/>
      <c r="M66" s="42"/>
      <c r="N66" s="42"/>
      <c r="O66" s="42"/>
    </row>
    <row r="67" spans="1:15" x14ac:dyDescent="0.2">
      <c r="A67" s="42"/>
      <c r="B67" s="62">
        <v>165</v>
      </c>
      <c r="C67" s="63" t="s">
        <v>109</v>
      </c>
      <c r="D67" s="42"/>
      <c r="E67" s="42"/>
      <c r="F67" s="61"/>
      <c r="G67" s="61"/>
      <c r="H67" s="61"/>
      <c r="I67" s="61"/>
      <c r="J67" s="61"/>
      <c r="K67" s="61"/>
      <c r="L67" s="61"/>
      <c r="M67" s="42"/>
      <c r="N67" s="42"/>
      <c r="O67" s="42"/>
    </row>
    <row r="68" spans="1:15" x14ac:dyDescent="0.2">
      <c r="A68" s="42"/>
      <c r="B68" s="62">
        <v>166</v>
      </c>
      <c r="C68" s="63" t="s">
        <v>110</v>
      </c>
      <c r="D68" s="42"/>
      <c r="E68" s="42"/>
      <c r="F68" s="61"/>
      <c r="G68" s="61"/>
      <c r="H68" s="61"/>
      <c r="I68" s="61"/>
      <c r="J68" s="61"/>
      <c r="K68" s="61"/>
      <c r="L68" s="61"/>
      <c r="M68" s="42"/>
      <c r="N68" s="42"/>
      <c r="O68" s="42"/>
    </row>
    <row r="69" spans="1:15" x14ac:dyDescent="0.2">
      <c r="A69" s="42"/>
      <c r="B69" s="62">
        <v>167</v>
      </c>
      <c r="C69" s="63" t="s">
        <v>111</v>
      </c>
      <c r="D69" s="42"/>
      <c r="E69" s="42"/>
      <c r="F69" s="61"/>
      <c r="G69" s="61"/>
      <c r="H69" s="61"/>
      <c r="I69" s="61"/>
      <c r="J69" s="61"/>
      <c r="K69" s="61"/>
      <c r="L69" s="61"/>
      <c r="M69" s="42"/>
      <c r="N69" s="42"/>
      <c r="O69" s="42"/>
    </row>
    <row r="70" spans="1:15" x14ac:dyDescent="0.2">
      <c r="A70" s="42"/>
      <c r="B70" s="62">
        <v>168</v>
      </c>
      <c r="C70" s="63" t="s">
        <v>112</v>
      </c>
      <c r="D70" s="42"/>
      <c r="E70" s="42"/>
      <c r="F70" s="61"/>
      <c r="G70" s="61"/>
      <c r="H70" s="61"/>
      <c r="I70" s="61"/>
      <c r="J70" s="61"/>
      <c r="K70" s="61"/>
      <c r="L70" s="61"/>
      <c r="M70" s="42"/>
      <c r="N70" s="42"/>
      <c r="O70" s="42"/>
    </row>
    <row r="71" spans="1:15" x14ac:dyDescent="0.2">
      <c r="A71" s="42"/>
      <c r="B71" s="62">
        <v>169</v>
      </c>
      <c r="C71" s="63" t="s">
        <v>113</v>
      </c>
      <c r="D71" s="42"/>
      <c r="E71" s="42"/>
      <c r="F71" s="61"/>
      <c r="G71" s="61"/>
      <c r="H71" s="61"/>
      <c r="I71" s="61"/>
      <c r="J71" s="61"/>
      <c r="K71" s="61"/>
      <c r="L71" s="61"/>
      <c r="M71" s="42"/>
      <c r="N71" s="42"/>
      <c r="O71" s="42"/>
    </row>
    <row r="72" spans="1:15" x14ac:dyDescent="0.2">
      <c r="A72" s="42"/>
      <c r="B72" s="62">
        <v>170</v>
      </c>
      <c r="C72" s="63" t="s">
        <v>86</v>
      </c>
      <c r="D72" s="42"/>
      <c r="E72" s="42"/>
      <c r="F72" s="61"/>
      <c r="G72" s="61"/>
      <c r="H72" s="61"/>
      <c r="I72" s="61"/>
      <c r="J72" s="61"/>
      <c r="K72" s="61"/>
      <c r="L72" s="61"/>
      <c r="M72" s="42"/>
      <c r="N72" s="42"/>
      <c r="O72" s="42"/>
    </row>
    <row r="73" spans="1:15" x14ac:dyDescent="0.2">
      <c r="A73" s="42"/>
      <c r="B73" s="62">
        <v>171</v>
      </c>
      <c r="C73" s="63" t="s">
        <v>114</v>
      </c>
      <c r="D73" s="42"/>
      <c r="E73" s="42"/>
      <c r="F73" s="61"/>
      <c r="G73" s="61"/>
      <c r="H73" s="61"/>
      <c r="I73" s="61"/>
      <c r="J73" s="61"/>
      <c r="K73" s="61"/>
      <c r="L73" s="61"/>
      <c r="M73" s="42"/>
      <c r="N73" s="42"/>
      <c r="O73" s="42"/>
    </row>
    <row r="74" spans="1:15" x14ac:dyDescent="0.2">
      <c r="A74" s="42"/>
      <c r="B74" s="62">
        <v>172</v>
      </c>
      <c r="C74" s="63" t="s">
        <v>115</v>
      </c>
      <c r="D74" s="42"/>
      <c r="E74" s="42"/>
      <c r="F74" s="61"/>
      <c r="G74" s="61"/>
      <c r="H74" s="61"/>
      <c r="I74" s="61"/>
      <c r="J74" s="61"/>
      <c r="K74" s="61"/>
      <c r="L74" s="61"/>
      <c r="M74" s="42"/>
      <c r="N74" s="42"/>
      <c r="O74" s="42"/>
    </row>
    <row r="75" spans="1:15" x14ac:dyDescent="0.2">
      <c r="A75" s="42"/>
      <c r="B75" s="62">
        <v>174</v>
      </c>
      <c r="C75" s="63" t="s">
        <v>116</v>
      </c>
      <c r="D75" s="42"/>
      <c r="E75" s="42"/>
      <c r="F75" s="61"/>
      <c r="G75" s="61"/>
      <c r="H75" s="61"/>
      <c r="I75" s="61"/>
      <c r="J75" s="61"/>
      <c r="K75" s="61"/>
      <c r="L75" s="61"/>
      <c r="M75" s="42"/>
      <c r="N75" s="42"/>
      <c r="O75" s="42"/>
    </row>
    <row r="76" spans="1:15" x14ac:dyDescent="0.2">
      <c r="A76" s="42"/>
      <c r="B76" s="62">
        <v>175</v>
      </c>
      <c r="C76" s="63" t="s">
        <v>117</v>
      </c>
      <c r="D76" s="42"/>
      <c r="E76" s="42"/>
      <c r="F76" s="61"/>
      <c r="G76" s="61"/>
      <c r="H76" s="61"/>
      <c r="I76" s="61"/>
      <c r="J76" s="61"/>
      <c r="K76" s="61"/>
      <c r="L76" s="61"/>
      <c r="M76" s="42"/>
      <c r="N76" s="42"/>
      <c r="O76" s="42"/>
    </row>
    <row r="77" spans="1:15" x14ac:dyDescent="0.2">
      <c r="A77" s="42"/>
      <c r="B77" s="62">
        <v>176</v>
      </c>
      <c r="C77" s="63" t="s">
        <v>118</v>
      </c>
      <c r="D77" s="42"/>
      <c r="E77" s="42"/>
      <c r="F77" s="61"/>
      <c r="G77" s="61"/>
      <c r="H77" s="61"/>
      <c r="I77" s="61"/>
      <c r="J77" s="61"/>
      <c r="K77" s="61"/>
      <c r="L77" s="61"/>
      <c r="M77" s="42"/>
      <c r="N77" s="42"/>
      <c r="O77" s="42"/>
    </row>
    <row r="78" spans="1:15" x14ac:dyDescent="0.2">
      <c r="A78" s="42"/>
      <c r="B78" s="62">
        <v>177</v>
      </c>
      <c r="C78" s="63" t="s">
        <v>119</v>
      </c>
      <c r="D78" s="42"/>
      <c r="E78" s="42"/>
      <c r="F78" s="61"/>
      <c r="G78" s="61"/>
      <c r="H78" s="61"/>
      <c r="I78" s="61"/>
      <c r="J78" s="61"/>
      <c r="K78" s="61"/>
      <c r="L78" s="61"/>
      <c r="M78" s="42"/>
      <c r="N78" s="42"/>
      <c r="O78" s="42"/>
    </row>
    <row r="79" spans="1:15" x14ac:dyDescent="0.2">
      <c r="A79" s="42"/>
      <c r="B79" s="62">
        <v>200</v>
      </c>
      <c r="C79" s="63" t="s">
        <v>120</v>
      </c>
      <c r="D79" s="42"/>
      <c r="E79" s="42"/>
      <c r="F79" s="61"/>
      <c r="G79" s="61"/>
      <c r="H79" s="61"/>
      <c r="I79" s="61"/>
      <c r="J79" s="61"/>
      <c r="K79" s="61"/>
      <c r="L79" s="61"/>
      <c r="M79" s="42"/>
      <c r="N79" s="42"/>
      <c r="O79" s="42"/>
    </row>
    <row r="80" spans="1:15" x14ac:dyDescent="0.2">
      <c r="A80" s="42"/>
      <c r="B80" s="62">
        <v>205</v>
      </c>
      <c r="C80" s="63" t="s">
        <v>121</v>
      </c>
      <c r="D80" s="42"/>
      <c r="E80" s="42"/>
      <c r="F80" s="61"/>
      <c r="G80" s="61"/>
      <c r="H80" s="61"/>
      <c r="I80" s="61"/>
      <c r="J80" s="61"/>
      <c r="K80" s="61"/>
      <c r="L80" s="61"/>
      <c r="M80" s="42"/>
      <c r="N80" s="42"/>
      <c r="O80" s="42"/>
    </row>
    <row r="81" spans="1:15" x14ac:dyDescent="0.2">
      <c r="A81" s="42"/>
      <c r="B81" s="62">
        <v>210</v>
      </c>
      <c r="C81" s="63" t="s">
        <v>122</v>
      </c>
      <c r="D81" s="42"/>
      <c r="E81" s="42"/>
      <c r="F81" s="61"/>
      <c r="G81" s="61"/>
      <c r="H81" s="61"/>
      <c r="I81" s="61"/>
      <c r="J81" s="61"/>
      <c r="K81" s="61"/>
      <c r="L81" s="61"/>
      <c r="M81" s="42"/>
      <c r="N81" s="42"/>
      <c r="O81" s="42"/>
    </row>
    <row r="82" spans="1:15" x14ac:dyDescent="0.2">
      <c r="A82" s="42"/>
      <c r="B82" s="62">
        <v>215</v>
      </c>
      <c r="C82" s="63" t="s">
        <v>123</v>
      </c>
      <c r="D82" s="42"/>
      <c r="E82" s="42"/>
      <c r="F82" s="61"/>
      <c r="G82" s="61"/>
      <c r="H82" s="61"/>
      <c r="I82" s="61"/>
      <c r="J82" s="61"/>
      <c r="K82" s="61"/>
      <c r="L82" s="61"/>
      <c r="M82" s="42"/>
      <c r="N82" s="42"/>
      <c r="O82" s="42"/>
    </row>
    <row r="83" spans="1:15" x14ac:dyDescent="0.2">
      <c r="A83" s="42"/>
      <c r="B83" s="62">
        <v>220</v>
      </c>
      <c r="C83" s="63" t="s">
        <v>124</v>
      </c>
      <c r="D83" s="42"/>
      <c r="E83" s="42"/>
      <c r="F83" s="61"/>
      <c r="G83" s="61"/>
      <c r="H83" s="61"/>
      <c r="I83" s="61"/>
      <c r="J83" s="61"/>
      <c r="K83" s="61"/>
      <c r="L83" s="61"/>
      <c r="M83" s="42"/>
      <c r="N83" s="42"/>
      <c r="O83" s="42"/>
    </row>
    <row r="84" spans="1:15" x14ac:dyDescent="0.2">
      <c r="A84" s="42"/>
      <c r="B84" s="62">
        <v>225</v>
      </c>
      <c r="C84" s="63" t="s">
        <v>125</v>
      </c>
      <c r="D84" s="42"/>
      <c r="E84" s="42"/>
      <c r="F84" s="61"/>
      <c r="G84" s="61"/>
      <c r="H84" s="61"/>
      <c r="I84" s="61"/>
      <c r="J84" s="61"/>
      <c r="K84" s="61"/>
      <c r="L84" s="61"/>
      <c r="M84" s="42"/>
      <c r="N84" s="42"/>
      <c r="O84" s="42"/>
    </row>
    <row r="85" spans="1:15" x14ac:dyDescent="0.2">
      <c r="A85" s="42"/>
      <c r="B85" s="62">
        <v>230</v>
      </c>
      <c r="C85" s="63" t="s">
        <v>126</v>
      </c>
      <c r="D85" s="42"/>
      <c r="E85" s="42"/>
      <c r="F85" s="61"/>
      <c r="G85" s="61"/>
      <c r="H85" s="61"/>
      <c r="I85" s="61"/>
      <c r="J85" s="61"/>
      <c r="K85" s="61"/>
      <c r="L85" s="61"/>
      <c r="M85" s="42"/>
      <c r="N85" s="42"/>
      <c r="O85" s="42"/>
    </row>
    <row r="86" spans="1:15" x14ac:dyDescent="0.2">
      <c r="A86" s="42"/>
      <c r="B86" s="62">
        <v>235</v>
      </c>
      <c r="C86" s="63" t="s">
        <v>127</v>
      </c>
      <c r="D86" s="42"/>
      <c r="E86" s="42"/>
      <c r="F86" s="61"/>
      <c r="G86" s="61"/>
      <c r="H86" s="61"/>
      <c r="I86" s="61"/>
      <c r="J86" s="61"/>
      <c r="K86" s="61"/>
      <c r="L86" s="61"/>
      <c r="M86" s="42"/>
      <c r="N86" s="42"/>
      <c r="O86" s="42"/>
    </row>
    <row r="87" spans="1:15" x14ac:dyDescent="0.2">
      <c r="A87" s="42"/>
      <c r="B87" s="62">
        <v>240</v>
      </c>
      <c r="C87" s="63" t="s">
        <v>128</v>
      </c>
      <c r="D87" s="42"/>
      <c r="E87" s="42"/>
      <c r="F87" s="61"/>
      <c r="G87" s="61"/>
      <c r="H87" s="61"/>
      <c r="I87" s="61"/>
      <c r="J87" s="61"/>
      <c r="K87" s="61"/>
      <c r="L87" s="61"/>
      <c r="M87" s="42"/>
      <c r="N87" s="42"/>
      <c r="O87" s="42"/>
    </row>
    <row r="88" spans="1:15" x14ac:dyDescent="0.2">
      <c r="A88" s="42"/>
      <c r="B88" s="62">
        <v>245</v>
      </c>
      <c r="C88" s="63" t="s">
        <v>129</v>
      </c>
      <c r="D88" s="42"/>
      <c r="E88" s="42"/>
      <c r="F88" s="61"/>
      <c r="G88" s="61"/>
      <c r="H88" s="61"/>
      <c r="I88" s="61"/>
      <c r="J88" s="61"/>
      <c r="K88" s="61"/>
      <c r="L88" s="61"/>
      <c r="M88" s="42"/>
      <c r="N88" s="42"/>
      <c r="O88" s="42"/>
    </row>
    <row r="89" spans="1:15" x14ac:dyDescent="0.2">
      <c r="A89" s="42"/>
      <c r="B89" s="62">
        <v>260</v>
      </c>
      <c r="C89" s="63" t="s">
        <v>130</v>
      </c>
      <c r="D89" s="42"/>
      <c r="E89" s="42"/>
      <c r="F89" s="61"/>
      <c r="G89" s="61"/>
      <c r="H89" s="61"/>
      <c r="I89" s="61"/>
      <c r="J89" s="61"/>
      <c r="K89" s="61"/>
      <c r="L89" s="61"/>
      <c r="M89" s="42"/>
      <c r="N89" s="42"/>
      <c r="O89" s="42"/>
    </row>
    <row r="90" spans="1:15" x14ac:dyDescent="0.2">
      <c r="A90" s="42"/>
      <c r="B90" s="62">
        <v>270</v>
      </c>
      <c r="C90" s="63" t="s">
        <v>131</v>
      </c>
      <c r="D90" s="42"/>
      <c r="E90" s="42"/>
      <c r="F90" s="61"/>
      <c r="G90" s="61"/>
      <c r="H90" s="61"/>
      <c r="I90" s="61"/>
      <c r="J90" s="61"/>
      <c r="K90" s="61"/>
      <c r="L90" s="61"/>
      <c r="M90" s="42"/>
      <c r="N90" s="42"/>
      <c r="O90" s="42"/>
    </row>
    <row r="91" spans="1:15" x14ac:dyDescent="0.2">
      <c r="A91" s="42"/>
      <c r="B91" s="62">
        <v>273</v>
      </c>
      <c r="C91" s="63" t="s">
        <v>132</v>
      </c>
      <c r="D91" s="42"/>
      <c r="E91" s="42"/>
      <c r="F91" s="61"/>
      <c r="G91" s="61"/>
      <c r="H91" s="61"/>
      <c r="I91" s="61"/>
      <c r="J91" s="61"/>
      <c r="K91" s="61"/>
      <c r="L91" s="61"/>
      <c r="M91" s="42"/>
      <c r="N91" s="42"/>
      <c r="O91" s="42"/>
    </row>
    <row r="92" spans="1:15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ht="15.75" x14ac:dyDescent="0.25">
      <c r="A94" s="47"/>
      <c r="B94" s="47" t="s">
        <v>155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8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Legend</vt:lpstr>
      <vt:lpstr>Menu</vt:lpstr>
      <vt:lpstr>Inflation</vt:lpstr>
      <vt:lpstr>Project List - AER DD</vt:lpstr>
      <vt:lpstr>Project List_RRP</vt:lpstr>
      <vt:lpstr>Historical Expenditure</vt:lpstr>
      <vt:lpstr>Historical Volumes</vt:lpstr>
      <vt:lpstr>Forecast Expenditure</vt:lpstr>
      <vt:lpstr>Direct Capex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2020-11-28T02:41:31Z</dcterms:modified>
</cp:coreProperties>
</file>