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840" yWindow="-120" windowWidth="28080" windowHeight="16440" tabRatio="869" activeTab="2"/>
  </bookViews>
  <sheets>
    <sheet name="Legend" sheetId="2" r:id="rId1"/>
    <sheet name="Menu" sheetId="4" r:id="rId2"/>
    <sheet name="Inflation" sheetId="9" r:id="rId3"/>
    <sheet name="Historical Expenditure" sheetId="5" r:id="rId4"/>
    <sheet name="Historical Volumes" sheetId="11" r:id="rId5"/>
    <sheet name="Forecast Volumes" sheetId="18" r:id="rId6"/>
    <sheet name="Forecast Expenditure-RRP" sheetId="6" r:id="rId7"/>
    <sheet name="Forecast Expenditure_AER DD" sheetId="19" r:id="rId8"/>
    <sheet name="Direct Capex" sheetId="16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9" l="1"/>
  <c r="A1" i="5"/>
  <c r="A1" i="16"/>
  <c r="A1" i="19"/>
  <c r="A1" i="6"/>
  <c r="A1" i="18"/>
  <c r="A1" i="11"/>
  <c r="R120" i="19" l="1"/>
  <c r="Q120" i="19"/>
  <c r="P120" i="19"/>
  <c r="O120" i="19"/>
  <c r="N120" i="19"/>
  <c r="M120" i="19"/>
  <c r="L120" i="19"/>
  <c r="K120" i="19"/>
  <c r="J120" i="19"/>
  <c r="I120" i="19"/>
  <c r="H120" i="19"/>
  <c r="G120" i="19"/>
  <c r="F120" i="19"/>
  <c r="E120" i="19"/>
  <c r="D120" i="19"/>
  <c r="A2" i="19"/>
  <c r="R2" i="19" l="1"/>
  <c r="K120" i="11"/>
  <c r="J110" i="18" l="1"/>
  <c r="I102" i="18"/>
  <c r="I98" i="18"/>
  <c r="F94" i="18"/>
  <c r="F90" i="18"/>
  <c r="E86" i="18"/>
  <c r="F82" i="18"/>
  <c r="E78" i="18"/>
  <c r="F74" i="18"/>
  <c r="J70" i="18"/>
  <c r="D70" i="18"/>
  <c r="G66" i="18"/>
  <c r="H62" i="18"/>
  <c r="I58" i="18"/>
  <c r="D58" i="18"/>
  <c r="G57" i="18"/>
  <c r="D55" i="18"/>
  <c r="E54" i="18"/>
  <c r="J35" i="18"/>
  <c r="I34" i="18"/>
  <c r="D34" i="18"/>
  <c r="G33" i="18"/>
  <c r="G31" i="18"/>
  <c r="F30" i="18"/>
  <c r="G29" i="18"/>
  <c r="G27" i="18"/>
  <c r="F26" i="18"/>
  <c r="D25" i="18"/>
  <c r="F23" i="18"/>
  <c r="I22" i="18"/>
  <c r="D22" i="18"/>
  <c r="D21" i="18"/>
  <c r="F19" i="18"/>
  <c r="J18" i="18"/>
  <c r="E18" i="18"/>
  <c r="E17" i="18"/>
  <c r="F15" i="18"/>
  <c r="J14" i="18"/>
  <c r="E14" i="18"/>
  <c r="D13" i="18"/>
  <c r="F11" i="18"/>
  <c r="L11" i="11"/>
  <c r="I11" i="18" s="1"/>
  <c r="L12" i="11"/>
  <c r="L13" i="11"/>
  <c r="L14" i="11"/>
  <c r="G14" i="18" s="1"/>
  <c r="L15" i="11"/>
  <c r="L16" i="11"/>
  <c r="L17" i="11"/>
  <c r="G17" i="18" s="1"/>
  <c r="L18" i="11"/>
  <c r="G18" i="18" s="1"/>
  <c r="L19" i="11"/>
  <c r="I19" i="18" s="1"/>
  <c r="L20" i="11"/>
  <c r="L21" i="11"/>
  <c r="L22" i="11"/>
  <c r="G22" i="18" s="1"/>
  <c r="L23" i="11"/>
  <c r="L24" i="11"/>
  <c r="L25" i="11"/>
  <c r="L26" i="11"/>
  <c r="G26" i="18" s="1"/>
  <c r="L27" i="11"/>
  <c r="J27" i="18" s="1"/>
  <c r="L28" i="11"/>
  <c r="L29" i="11"/>
  <c r="L30" i="11"/>
  <c r="G30" i="18" s="1"/>
  <c r="L31" i="11"/>
  <c r="E31" i="18" s="1"/>
  <c r="L32" i="11"/>
  <c r="L33" i="11"/>
  <c r="L34" i="11"/>
  <c r="G34" i="18" s="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D54" i="18" s="1"/>
  <c r="L55" i="11"/>
  <c r="L56" i="11"/>
  <c r="L57" i="11"/>
  <c r="L58" i="11"/>
  <c r="H58" i="18" s="1"/>
  <c r="L59" i="11"/>
  <c r="L60" i="11"/>
  <c r="L61" i="11"/>
  <c r="L62" i="11"/>
  <c r="G62" i="18" s="1"/>
  <c r="L63" i="11"/>
  <c r="L64" i="11"/>
  <c r="L65" i="11"/>
  <c r="L66" i="11"/>
  <c r="E66" i="18" s="1"/>
  <c r="L67" i="11"/>
  <c r="L68" i="11"/>
  <c r="L69" i="11"/>
  <c r="L70" i="11"/>
  <c r="E70" i="18" s="1"/>
  <c r="L71" i="11"/>
  <c r="L72" i="11"/>
  <c r="L73" i="11"/>
  <c r="L74" i="11"/>
  <c r="D74" i="18" s="1"/>
  <c r="L75" i="11"/>
  <c r="L76" i="11"/>
  <c r="L77" i="11"/>
  <c r="L78" i="11"/>
  <c r="F78" i="18" s="1"/>
  <c r="L79" i="11"/>
  <c r="L80" i="11"/>
  <c r="L81" i="11"/>
  <c r="L82" i="11"/>
  <c r="E82" i="18" s="1"/>
  <c r="L83" i="11"/>
  <c r="L84" i="11"/>
  <c r="L85" i="11"/>
  <c r="L86" i="11"/>
  <c r="H86" i="18" s="1"/>
  <c r="L87" i="11"/>
  <c r="L88" i="11"/>
  <c r="L89" i="11"/>
  <c r="L90" i="11"/>
  <c r="H90" i="18" s="1"/>
  <c r="L91" i="11"/>
  <c r="L92" i="11"/>
  <c r="L93" i="11"/>
  <c r="L94" i="11"/>
  <c r="J94" i="18" s="1"/>
  <c r="L95" i="11"/>
  <c r="L96" i="11"/>
  <c r="L97" i="11"/>
  <c r="L98" i="11"/>
  <c r="J98" i="18" s="1"/>
  <c r="L99" i="11"/>
  <c r="L100" i="11"/>
  <c r="L101" i="11"/>
  <c r="L102" i="11"/>
  <c r="H102" i="18" s="1"/>
  <c r="L103" i="11"/>
  <c r="L104" i="11"/>
  <c r="L105" i="11"/>
  <c r="L106" i="11"/>
  <c r="H106" i="18" s="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H118" i="18" s="1"/>
  <c r="L119" i="11"/>
  <c r="L10" i="11"/>
  <c r="G10" i="18" s="1"/>
  <c r="J117" i="18" l="1"/>
  <c r="I117" i="18"/>
  <c r="E117" i="18"/>
  <c r="H109" i="18"/>
  <c r="G109" i="18"/>
  <c r="H105" i="18"/>
  <c r="D105" i="18"/>
  <c r="I105" i="18"/>
  <c r="E101" i="18"/>
  <c r="D101" i="18"/>
  <c r="I101" i="18"/>
  <c r="G97" i="18"/>
  <c r="E97" i="18"/>
  <c r="H93" i="18"/>
  <c r="G93" i="18"/>
  <c r="I89" i="18"/>
  <c r="H89" i="18"/>
  <c r="E89" i="18"/>
  <c r="I85" i="18"/>
  <c r="G85" i="18"/>
  <c r="E85" i="18"/>
  <c r="H81" i="18"/>
  <c r="G81" i="18"/>
  <c r="E81" i="18"/>
  <c r="D77" i="18"/>
  <c r="H77" i="18"/>
  <c r="G77" i="18"/>
  <c r="E73" i="18"/>
  <c r="D73" i="18"/>
  <c r="H73" i="18"/>
  <c r="H69" i="18"/>
  <c r="G69" i="18"/>
  <c r="F69" i="18"/>
  <c r="H65" i="18"/>
  <c r="G65" i="18"/>
  <c r="D65" i="18"/>
  <c r="J65" i="18"/>
  <c r="H61" i="18"/>
  <c r="F61" i="18"/>
  <c r="D61" i="18"/>
  <c r="J61" i="18"/>
  <c r="J57" i="18"/>
  <c r="F57" i="18"/>
  <c r="D57" i="18"/>
  <c r="E33" i="18"/>
  <c r="H33" i="18"/>
  <c r="D29" i="18"/>
  <c r="H29" i="18"/>
  <c r="I25" i="18"/>
  <c r="E25" i="18"/>
  <c r="I21" i="18"/>
  <c r="E21" i="18"/>
  <c r="I13" i="18"/>
  <c r="G13" i="18"/>
  <c r="H17" i="18"/>
  <c r="H25" i="18"/>
  <c r="H119" i="18"/>
  <c r="G119" i="18"/>
  <c r="E119" i="18"/>
  <c r="H115" i="18"/>
  <c r="G115" i="18"/>
  <c r="D115" i="18"/>
  <c r="I115" i="18"/>
  <c r="I111" i="18"/>
  <c r="F111" i="18"/>
  <c r="E111" i="18"/>
  <c r="J111" i="18"/>
  <c r="F107" i="18"/>
  <c r="E107" i="18"/>
  <c r="J107" i="18"/>
  <c r="G107" i="18"/>
  <c r="F103" i="18"/>
  <c r="I103" i="18"/>
  <c r="G103" i="18"/>
  <c r="G99" i="18"/>
  <c r="E99" i="18"/>
  <c r="J99" i="18"/>
  <c r="I99" i="18"/>
  <c r="F95" i="18"/>
  <c r="E95" i="18"/>
  <c r="J95" i="18"/>
  <c r="I95" i="18"/>
  <c r="F91" i="18"/>
  <c r="E91" i="18"/>
  <c r="J91" i="18"/>
  <c r="G91" i="18"/>
  <c r="G87" i="18"/>
  <c r="F87" i="18"/>
  <c r="I87" i="18"/>
  <c r="I83" i="18"/>
  <c r="G83" i="18"/>
  <c r="E83" i="18"/>
  <c r="J83" i="18"/>
  <c r="J79" i="18"/>
  <c r="I79" i="18"/>
  <c r="F79" i="18"/>
  <c r="E79" i="18"/>
  <c r="E75" i="18"/>
  <c r="J75" i="18"/>
  <c r="G75" i="18"/>
  <c r="F75" i="18"/>
  <c r="F71" i="18"/>
  <c r="I71" i="18"/>
  <c r="G71" i="18"/>
  <c r="G67" i="18"/>
  <c r="I67" i="18"/>
  <c r="D67" i="18"/>
  <c r="H67" i="18"/>
  <c r="F67" i="18"/>
  <c r="J67" i="18"/>
  <c r="E67" i="18"/>
  <c r="G63" i="18"/>
  <c r="I63" i="18"/>
  <c r="D63" i="18"/>
  <c r="H63" i="18"/>
  <c r="F63" i="18"/>
  <c r="J63" i="18"/>
  <c r="E63" i="18"/>
  <c r="G59" i="18"/>
  <c r="I59" i="18"/>
  <c r="D59" i="18"/>
  <c r="H59" i="18"/>
  <c r="F59" i="18"/>
  <c r="J59" i="18"/>
  <c r="E59" i="18"/>
  <c r="G55" i="18"/>
  <c r="J55" i="18"/>
  <c r="E55" i="18"/>
  <c r="H55" i="18"/>
  <c r="F55" i="18"/>
  <c r="H35" i="18"/>
  <c r="F35" i="18"/>
  <c r="I35" i="18"/>
  <c r="G35" i="18"/>
  <c r="H31" i="18"/>
  <c r="F31" i="18"/>
  <c r="I31" i="18"/>
  <c r="H27" i="18"/>
  <c r="F27" i="18"/>
  <c r="I27" i="18"/>
  <c r="H23" i="18"/>
  <c r="J23" i="18"/>
  <c r="E23" i="18"/>
  <c r="G23" i="18"/>
  <c r="H19" i="18"/>
  <c r="J19" i="18"/>
  <c r="E19" i="18"/>
  <c r="G19" i="18"/>
  <c r="H15" i="18"/>
  <c r="J15" i="18"/>
  <c r="E15" i="18"/>
  <c r="G15" i="18"/>
  <c r="H11" i="18"/>
  <c r="J11" i="18"/>
  <c r="E11" i="18"/>
  <c r="G11" i="18"/>
  <c r="H13" i="18"/>
  <c r="I15" i="18"/>
  <c r="G21" i="18"/>
  <c r="I23" i="18"/>
  <c r="E27" i="18"/>
  <c r="I29" i="18"/>
  <c r="J31" i="18"/>
  <c r="E35" i="18"/>
  <c r="I55" i="18"/>
  <c r="F14" i="18"/>
  <c r="I18" i="18"/>
  <c r="H22" i="18"/>
  <c r="H26" i="18"/>
  <c r="J30" i="18"/>
  <c r="J34" i="18"/>
  <c r="I54" i="18"/>
  <c r="D18" i="18"/>
  <c r="E30" i="18"/>
  <c r="E34" i="18"/>
  <c r="G116" i="18"/>
  <c r="I116" i="18"/>
  <c r="D116" i="18"/>
  <c r="H116" i="18"/>
  <c r="I112" i="18"/>
  <c r="E112" i="18"/>
  <c r="F112" i="18"/>
  <c r="J112" i="18"/>
  <c r="D112" i="18"/>
  <c r="I108" i="18"/>
  <c r="E108" i="18"/>
  <c r="G108" i="18"/>
  <c r="F108" i="18"/>
  <c r="I104" i="18"/>
  <c r="E104" i="18"/>
  <c r="H104" i="18"/>
  <c r="G104" i="18"/>
  <c r="I100" i="18"/>
  <c r="E100" i="18"/>
  <c r="J100" i="18"/>
  <c r="D100" i="18"/>
  <c r="H100" i="18"/>
  <c r="I96" i="18"/>
  <c r="E96" i="18"/>
  <c r="F96" i="18"/>
  <c r="J96" i="18"/>
  <c r="D96" i="18"/>
  <c r="I92" i="18"/>
  <c r="E92" i="18"/>
  <c r="G92" i="18"/>
  <c r="F92" i="18"/>
  <c r="I88" i="18"/>
  <c r="E88" i="18"/>
  <c r="H88" i="18"/>
  <c r="I84" i="18"/>
  <c r="E84" i="18"/>
  <c r="J84" i="18"/>
  <c r="D84" i="18"/>
  <c r="I80" i="18"/>
  <c r="E80" i="18"/>
  <c r="F80" i="18"/>
  <c r="I76" i="18"/>
  <c r="E76" i="18"/>
  <c r="G76" i="18"/>
  <c r="I72" i="18"/>
  <c r="E72" i="18"/>
  <c r="H72" i="18"/>
  <c r="H68" i="18"/>
  <c r="D68" i="18"/>
  <c r="H64" i="18"/>
  <c r="D64" i="18"/>
  <c r="H60" i="18"/>
  <c r="D60" i="18"/>
  <c r="H56" i="18"/>
  <c r="D56" i="18"/>
  <c r="I36" i="18"/>
  <c r="E36" i="18"/>
  <c r="I32" i="18"/>
  <c r="E32" i="18"/>
  <c r="I28" i="18"/>
  <c r="E28" i="18"/>
  <c r="I24" i="18"/>
  <c r="E24" i="18"/>
  <c r="I20" i="18"/>
  <c r="E20" i="18"/>
  <c r="I16" i="18"/>
  <c r="E16" i="18"/>
  <c r="I12" i="18"/>
  <c r="E12" i="18"/>
  <c r="F10" i="18"/>
  <c r="H12" i="18"/>
  <c r="G16" i="18"/>
  <c r="F20" i="18"/>
  <c r="D24" i="18"/>
  <c r="J24" i="18"/>
  <c r="H28" i="18"/>
  <c r="G32" i="18"/>
  <c r="F36" i="18"/>
  <c r="F56" i="18"/>
  <c r="E60" i="18"/>
  <c r="J60" i="18"/>
  <c r="I64" i="18"/>
  <c r="G68" i="18"/>
  <c r="D72" i="18"/>
  <c r="D76" i="18"/>
  <c r="D80" i="18"/>
  <c r="F84" i="18"/>
  <c r="F88" i="18"/>
  <c r="J92" i="18"/>
  <c r="H10" i="18"/>
  <c r="D12" i="18"/>
  <c r="J12" i="18"/>
  <c r="H16" i="18"/>
  <c r="G20" i="18"/>
  <c r="F24" i="18"/>
  <c r="D28" i="18"/>
  <c r="J28" i="18"/>
  <c r="H32" i="18"/>
  <c r="G36" i="18"/>
  <c r="G56" i="18"/>
  <c r="F60" i="18"/>
  <c r="E64" i="18"/>
  <c r="J64" i="18"/>
  <c r="I68" i="18"/>
  <c r="F72" i="18"/>
  <c r="F76" i="18"/>
  <c r="G80" i="18"/>
  <c r="G84" i="18"/>
  <c r="G88" i="18"/>
  <c r="D104" i="18"/>
  <c r="D108" i="18"/>
  <c r="G112" i="18"/>
  <c r="E116" i="18"/>
  <c r="I118" i="18"/>
  <c r="E118" i="18"/>
  <c r="F118" i="18"/>
  <c r="J118" i="18"/>
  <c r="D118" i="18"/>
  <c r="G110" i="18"/>
  <c r="I110" i="18"/>
  <c r="D110" i="18"/>
  <c r="H110" i="18"/>
  <c r="G106" i="18"/>
  <c r="J106" i="18"/>
  <c r="E106" i="18"/>
  <c r="I106" i="18"/>
  <c r="D106" i="18"/>
  <c r="G102" i="18"/>
  <c r="F102" i="18"/>
  <c r="J102" i="18"/>
  <c r="E102" i="18"/>
  <c r="G98" i="18"/>
  <c r="H98" i="18"/>
  <c r="F98" i="18"/>
  <c r="G94" i="18"/>
  <c r="I94" i="18"/>
  <c r="D94" i="18"/>
  <c r="H94" i="18"/>
  <c r="G90" i="18"/>
  <c r="J90" i="18"/>
  <c r="E90" i="18"/>
  <c r="I90" i="18"/>
  <c r="G86" i="18"/>
  <c r="F86" i="18"/>
  <c r="G82" i="18"/>
  <c r="H82" i="18"/>
  <c r="G78" i="18"/>
  <c r="I78" i="18"/>
  <c r="D78" i="18"/>
  <c r="G74" i="18"/>
  <c r="J74" i="18"/>
  <c r="E74" i="18"/>
  <c r="G70" i="18"/>
  <c r="F70" i="18"/>
  <c r="J66" i="18"/>
  <c r="F66" i="18"/>
  <c r="J62" i="18"/>
  <c r="F62" i="18"/>
  <c r="J58" i="18"/>
  <c r="F58" i="18"/>
  <c r="J54" i="18"/>
  <c r="F54" i="18"/>
  <c r="D10" i="18"/>
  <c r="I10" i="18"/>
  <c r="F12" i="18"/>
  <c r="H14" i="18"/>
  <c r="D16" i="18"/>
  <c r="J16" i="18"/>
  <c r="F18" i="18"/>
  <c r="H20" i="18"/>
  <c r="E22" i="18"/>
  <c r="J22" i="18"/>
  <c r="G24" i="18"/>
  <c r="D26" i="18"/>
  <c r="I26" i="18"/>
  <c r="F28" i="18"/>
  <c r="H30" i="18"/>
  <c r="D32" i="18"/>
  <c r="J32" i="18"/>
  <c r="F34" i="18"/>
  <c r="H36" i="18"/>
  <c r="G54" i="18"/>
  <c r="I56" i="18"/>
  <c r="E58" i="18"/>
  <c r="G60" i="18"/>
  <c r="D62" i="18"/>
  <c r="I62" i="18"/>
  <c r="F64" i="18"/>
  <c r="H66" i="18"/>
  <c r="E68" i="18"/>
  <c r="J68" i="18"/>
  <c r="H70" i="18"/>
  <c r="G72" i="18"/>
  <c r="H74" i="18"/>
  <c r="H76" i="18"/>
  <c r="H78" i="18"/>
  <c r="H80" i="18"/>
  <c r="I82" i="18"/>
  <c r="H84" i="18"/>
  <c r="I86" i="18"/>
  <c r="J88" i="18"/>
  <c r="D92" i="18"/>
  <c r="G96" i="18"/>
  <c r="D98" i="18"/>
  <c r="F100" i="18"/>
  <c r="F104" i="18"/>
  <c r="H108" i="18"/>
  <c r="E110" i="18"/>
  <c r="H112" i="18"/>
  <c r="F116" i="18"/>
  <c r="H117" i="18"/>
  <c r="D117" i="18"/>
  <c r="G117" i="18"/>
  <c r="F117" i="18"/>
  <c r="J109" i="18"/>
  <c r="F109" i="18"/>
  <c r="E109" i="18"/>
  <c r="I109" i="18"/>
  <c r="D109" i="18"/>
  <c r="J105" i="18"/>
  <c r="F105" i="18"/>
  <c r="G105" i="18"/>
  <c r="E105" i="18"/>
  <c r="J101" i="18"/>
  <c r="F101" i="18"/>
  <c r="H101" i="18"/>
  <c r="G101" i="18"/>
  <c r="J97" i="18"/>
  <c r="F97" i="18"/>
  <c r="I97" i="18"/>
  <c r="D97" i="18"/>
  <c r="H97" i="18"/>
  <c r="J93" i="18"/>
  <c r="F93" i="18"/>
  <c r="E93" i="18"/>
  <c r="I93" i="18"/>
  <c r="D93" i="18"/>
  <c r="J89" i="18"/>
  <c r="F89" i="18"/>
  <c r="G89" i="18"/>
  <c r="J85" i="18"/>
  <c r="F85" i="18"/>
  <c r="H85" i="18"/>
  <c r="J81" i="18"/>
  <c r="F81" i="18"/>
  <c r="I81" i="18"/>
  <c r="D81" i="18"/>
  <c r="J77" i="18"/>
  <c r="F77" i="18"/>
  <c r="E77" i="18"/>
  <c r="J73" i="18"/>
  <c r="F73" i="18"/>
  <c r="G73" i="18"/>
  <c r="I69" i="18"/>
  <c r="E69" i="18"/>
  <c r="I65" i="18"/>
  <c r="E65" i="18"/>
  <c r="I61" i="18"/>
  <c r="E61" i="18"/>
  <c r="I57" i="18"/>
  <c r="E57" i="18"/>
  <c r="J33" i="18"/>
  <c r="F33" i="18"/>
  <c r="J29" i="18"/>
  <c r="F29" i="18"/>
  <c r="J25" i="18"/>
  <c r="F25" i="18"/>
  <c r="J21" i="18"/>
  <c r="F21" i="18"/>
  <c r="J17" i="18"/>
  <c r="F17" i="18"/>
  <c r="J13" i="18"/>
  <c r="F13" i="18"/>
  <c r="E10" i="18"/>
  <c r="J10" i="18"/>
  <c r="G12" i="18"/>
  <c r="E13" i="18"/>
  <c r="D14" i="18"/>
  <c r="I14" i="18"/>
  <c r="F16" i="18"/>
  <c r="D17" i="18"/>
  <c r="I17" i="18"/>
  <c r="H18" i="18"/>
  <c r="D20" i="18"/>
  <c r="J20" i="18"/>
  <c r="H21" i="18"/>
  <c r="F22" i="18"/>
  <c r="H24" i="18"/>
  <c r="G25" i="18"/>
  <c r="E26" i="18"/>
  <c r="J26" i="18"/>
  <c r="G28" i="18"/>
  <c r="E29" i="18"/>
  <c r="D30" i="18"/>
  <c r="I30" i="18"/>
  <c r="F32" i="18"/>
  <c r="D33" i="18"/>
  <c r="I33" i="18"/>
  <c r="H34" i="18"/>
  <c r="D36" i="18"/>
  <c r="J36" i="18"/>
  <c r="H54" i="18"/>
  <c r="E56" i="18"/>
  <c r="J56" i="18"/>
  <c r="H57" i="18"/>
  <c r="G58" i="18"/>
  <c r="I60" i="18"/>
  <c r="G61" i="18"/>
  <c r="E62" i="18"/>
  <c r="G64" i="18"/>
  <c r="F65" i="18"/>
  <c r="D66" i="18"/>
  <c r="I66" i="18"/>
  <c r="F68" i="18"/>
  <c r="D69" i="18"/>
  <c r="J69" i="18"/>
  <c r="I70" i="18"/>
  <c r="J72" i="18"/>
  <c r="I73" i="18"/>
  <c r="I74" i="18"/>
  <c r="J76" i="18"/>
  <c r="I77" i="18"/>
  <c r="J78" i="18"/>
  <c r="J80" i="18"/>
  <c r="D82" i="18"/>
  <c r="J82" i="18"/>
  <c r="D85" i="18"/>
  <c r="D86" i="18"/>
  <c r="J86" i="18"/>
  <c r="D88" i="18"/>
  <c r="D89" i="18"/>
  <c r="D90" i="18"/>
  <c r="H92" i="18"/>
  <c r="E94" i="18"/>
  <c r="H96" i="18"/>
  <c r="E98" i="18"/>
  <c r="G100" i="18"/>
  <c r="D102" i="18"/>
  <c r="J104" i="18"/>
  <c r="F106" i="18"/>
  <c r="J108" i="18"/>
  <c r="F110" i="18"/>
  <c r="J116" i="18"/>
  <c r="G118" i="18"/>
  <c r="J119" i="18"/>
  <c r="F119" i="18"/>
  <c r="J115" i="18"/>
  <c r="F115" i="18"/>
  <c r="H111" i="18"/>
  <c r="D111" i="18"/>
  <c r="H107" i="18"/>
  <c r="D107" i="18"/>
  <c r="H103" i="18"/>
  <c r="D103" i="18"/>
  <c r="H99" i="18"/>
  <c r="D99" i="18"/>
  <c r="H95" i="18"/>
  <c r="D95" i="18"/>
  <c r="H91" i="18"/>
  <c r="D91" i="18"/>
  <c r="H87" i="18"/>
  <c r="D87" i="18"/>
  <c r="H83" i="18"/>
  <c r="D83" i="18"/>
  <c r="H79" i="18"/>
  <c r="D79" i="18"/>
  <c r="H75" i="18"/>
  <c r="D75" i="18"/>
  <c r="H71" i="18"/>
  <c r="D71" i="18"/>
  <c r="D11" i="18"/>
  <c r="D15" i="18"/>
  <c r="D19" i="18"/>
  <c r="D120" i="18" s="1"/>
  <c r="D23" i="18"/>
  <c r="D27" i="18"/>
  <c r="D31" i="18"/>
  <c r="D35" i="18"/>
  <c r="E71" i="18"/>
  <c r="J71" i="18"/>
  <c r="I75" i="18"/>
  <c r="G79" i="18"/>
  <c r="F83" i="18"/>
  <c r="E87" i="18"/>
  <c r="J87" i="18"/>
  <c r="I91" i="18"/>
  <c r="G95" i="18"/>
  <c r="F99" i="18"/>
  <c r="E103" i="18"/>
  <c r="J103" i="18"/>
  <c r="I107" i="18"/>
  <c r="G111" i="18"/>
  <c r="E115" i="18"/>
  <c r="D119" i="18"/>
  <c r="I119" i="18"/>
  <c r="L120" i="11" l="1"/>
  <c r="C7" i="9"/>
  <c r="A2" i="18"/>
  <c r="A2" i="16"/>
  <c r="K133" i="5"/>
  <c r="K13" i="5"/>
  <c r="D120" i="11"/>
  <c r="E120" i="11"/>
  <c r="D13" i="5"/>
  <c r="E13" i="5"/>
  <c r="I120" i="11"/>
  <c r="J120" i="11"/>
  <c r="H120" i="11"/>
  <c r="G120" i="11"/>
  <c r="F120" i="11"/>
  <c r="A2" i="11"/>
  <c r="J133" i="5"/>
  <c r="I133" i="5"/>
  <c r="H133" i="5"/>
  <c r="G133" i="5"/>
  <c r="F133" i="5"/>
  <c r="F13" i="5"/>
  <c r="F14" i="5" s="1"/>
  <c r="G13" i="5"/>
  <c r="G14" i="5"/>
  <c r="J13" i="5"/>
  <c r="J14" i="5"/>
  <c r="B10" i="9"/>
  <c r="D8" i="9"/>
  <c r="E8" i="9" s="1"/>
  <c r="A2" i="9"/>
  <c r="I13" i="5"/>
  <c r="H13" i="5"/>
  <c r="H14" i="5" s="1"/>
  <c r="I14" i="5"/>
  <c r="A2" i="6"/>
  <c r="A2" i="5"/>
  <c r="A2" i="4"/>
  <c r="D133" i="5"/>
  <c r="D14" i="5"/>
  <c r="E133" i="5"/>
  <c r="E14" i="5"/>
  <c r="E7" i="9" l="1"/>
  <c r="F8" i="9"/>
  <c r="D7" i="9"/>
  <c r="K2" i="5"/>
  <c r="J7" i="4" s="1"/>
  <c r="K14" i="5"/>
  <c r="F7" i="9" l="1"/>
  <c r="G8" i="9"/>
  <c r="H8" i="9" l="1"/>
  <c r="G7" i="9"/>
  <c r="E120" i="18"/>
  <c r="I8" i="9" l="1"/>
  <c r="H7" i="9"/>
  <c r="K12" i="6"/>
  <c r="K54" i="6"/>
  <c r="K71" i="6"/>
  <c r="K83" i="6"/>
  <c r="K27" i="6"/>
  <c r="K70" i="6"/>
  <c r="K36" i="6"/>
  <c r="K79" i="6"/>
  <c r="K16" i="6"/>
  <c r="K59" i="6"/>
  <c r="K102" i="6"/>
  <c r="K31" i="6"/>
  <c r="K75" i="6"/>
  <c r="K118" i="6"/>
  <c r="K90" i="6"/>
  <c r="K63" i="6"/>
  <c r="K49" i="6"/>
  <c r="K97" i="6"/>
  <c r="K57" i="6"/>
  <c r="K98" i="6"/>
  <c r="K62" i="6"/>
  <c r="K26" i="6"/>
  <c r="K15" i="6"/>
  <c r="K37" i="6"/>
  <c r="K53" i="6"/>
  <c r="K93" i="6"/>
  <c r="K116" i="6"/>
  <c r="K42" i="6"/>
  <c r="K41" i="6"/>
  <c r="K43" i="6"/>
  <c r="K87" i="6"/>
  <c r="K23" i="6"/>
  <c r="K66" i="6"/>
  <c r="K109" i="6"/>
  <c r="K39" i="6"/>
  <c r="K82" i="6"/>
  <c r="K18" i="6"/>
  <c r="K105" i="6"/>
  <c r="K77" i="6"/>
  <c r="K64" i="6"/>
  <c r="K69" i="6"/>
  <c r="K28" i="6"/>
  <c r="K92" i="6"/>
  <c r="K56" i="6"/>
  <c r="K20" i="6"/>
  <c r="K113" i="6"/>
  <c r="K101" i="6"/>
  <c r="K47" i="6"/>
  <c r="K112" i="6"/>
  <c r="K14" i="6"/>
  <c r="K51" i="6"/>
  <c r="K94" i="6"/>
  <c r="K30" i="6"/>
  <c r="K73" i="6"/>
  <c r="K117" i="6"/>
  <c r="K46" i="6"/>
  <c r="K89" i="6"/>
  <c r="K33" i="6"/>
  <c r="K119" i="6"/>
  <c r="K91" i="6"/>
  <c r="K78" i="6"/>
  <c r="K40" i="6"/>
  <c r="K86" i="6"/>
  <c r="K50" i="6"/>
  <c r="K25" i="6"/>
  <c r="K58" i="6"/>
  <c r="K81" i="6"/>
  <c r="K96" i="6"/>
  <c r="K11" i="6"/>
  <c r="K80" i="6"/>
  <c r="K100" i="6"/>
  <c r="K84" i="6"/>
  <c r="K22" i="6"/>
  <c r="K65" i="6"/>
  <c r="K108" i="6"/>
  <c r="K45" i="6"/>
  <c r="K88" i="6"/>
  <c r="K17" i="6"/>
  <c r="K60" i="6"/>
  <c r="K103" i="6"/>
  <c r="K61" i="6"/>
  <c r="K34" i="6"/>
  <c r="K21" i="6"/>
  <c r="K107" i="6"/>
  <c r="K114" i="6"/>
  <c r="K110" i="6"/>
  <c r="K74" i="6"/>
  <c r="K38" i="6"/>
  <c r="K10" i="6"/>
  <c r="K106" i="6"/>
  <c r="K44" i="6"/>
  <c r="K13" i="6"/>
  <c r="K55" i="6"/>
  <c r="K99" i="6"/>
  <c r="K29" i="6"/>
  <c r="K72" i="6"/>
  <c r="K115" i="6"/>
  <c r="K52" i="6"/>
  <c r="K95" i="6"/>
  <c r="K24" i="6"/>
  <c r="K67" i="6"/>
  <c r="K111" i="6"/>
  <c r="K76" i="6"/>
  <c r="K48" i="6"/>
  <c r="K35" i="6"/>
  <c r="K85" i="6"/>
  <c r="K104" i="6"/>
  <c r="K68" i="6"/>
  <c r="K32" i="6"/>
  <c r="K19" i="6"/>
  <c r="F120" i="18"/>
  <c r="I7" i="9" l="1"/>
  <c r="J8" i="9"/>
  <c r="K120" i="6"/>
  <c r="K121" i="6" s="1"/>
  <c r="J57" i="6"/>
  <c r="J117" i="6"/>
  <c r="J69" i="6"/>
  <c r="J15" i="6"/>
  <c r="J94" i="6"/>
  <c r="J58" i="6"/>
  <c r="J22" i="6"/>
  <c r="J98" i="6"/>
  <c r="J62" i="6"/>
  <c r="J26" i="6"/>
  <c r="J97" i="6"/>
  <c r="J61" i="6"/>
  <c r="J25" i="6"/>
  <c r="J96" i="6"/>
  <c r="J60" i="6"/>
  <c r="J24" i="6"/>
  <c r="J101" i="6"/>
  <c r="J65" i="6"/>
  <c r="J29" i="6"/>
  <c r="J75" i="6"/>
  <c r="J80" i="6"/>
  <c r="J43" i="6"/>
  <c r="J11" i="6"/>
  <c r="J105" i="6"/>
  <c r="J87" i="6"/>
  <c r="J88" i="6"/>
  <c r="J52" i="6"/>
  <c r="J16" i="6"/>
  <c r="J92" i="6"/>
  <c r="J56" i="6"/>
  <c r="J20" i="6"/>
  <c r="J91" i="6"/>
  <c r="J55" i="6"/>
  <c r="J19" i="6"/>
  <c r="J90" i="6"/>
  <c r="J54" i="6"/>
  <c r="J18" i="6"/>
  <c r="J95" i="6"/>
  <c r="J59" i="6"/>
  <c r="J23" i="6"/>
  <c r="J112" i="6"/>
  <c r="J44" i="6"/>
  <c r="J83" i="6"/>
  <c r="J27" i="6"/>
  <c r="J39" i="6"/>
  <c r="J21" i="6"/>
  <c r="J118" i="6"/>
  <c r="J82" i="6"/>
  <c r="J46" i="6"/>
  <c r="J10" i="6"/>
  <c r="J86" i="6"/>
  <c r="J50" i="6"/>
  <c r="J14" i="6"/>
  <c r="J85" i="6"/>
  <c r="J49" i="6"/>
  <c r="J13" i="6"/>
  <c r="J84" i="6"/>
  <c r="J48" i="6"/>
  <c r="J12" i="6"/>
  <c r="J89" i="6"/>
  <c r="J53" i="6"/>
  <c r="J17" i="6"/>
  <c r="J63" i="6"/>
  <c r="J76" i="6"/>
  <c r="J115" i="6"/>
  <c r="J78" i="6"/>
  <c r="J93" i="6"/>
  <c r="J99" i="6"/>
  <c r="J111" i="6"/>
  <c r="J51" i="6"/>
  <c r="J106" i="6"/>
  <c r="J70" i="6"/>
  <c r="J34" i="6"/>
  <c r="J110" i="6"/>
  <c r="J74" i="6"/>
  <c r="J38" i="6"/>
  <c r="J109" i="6"/>
  <c r="J73" i="6"/>
  <c r="J37" i="6"/>
  <c r="J108" i="6"/>
  <c r="J72" i="6"/>
  <c r="J36" i="6"/>
  <c r="J113" i="6"/>
  <c r="J77" i="6"/>
  <c r="J41" i="6"/>
  <c r="J40" i="6"/>
  <c r="J79" i="6"/>
  <c r="J42" i="6"/>
  <c r="J119" i="6"/>
  <c r="J33" i="6"/>
  <c r="J81" i="6"/>
  <c r="J45" i="6"/>
  <c r="J100" i="6"/>
  <c r="J64" i="6"/>
  <c r="J28" i="6"/>
  <c r="J104" i="6"/>
  <c r="J68" i="6"/>
  <c r="J32" i="6"/>
  <c r="J103" i="6"/>
  <c r="J67" i="6"/>
  <c r="J31" i="6"/>
  <c r="J102" i="6"/>
  <c r="J66" i="6"/>
  <c r="J30" i="6"/>
  <c r="J107" i="6"/>
  <c r="J71" i="6"/>
  <c r="J35" i="6"/>
  <c r="J116" i="6"/>
  <c r="J114" i="6"/>
  <c r="J47" i="6"/>
  <c r="G120" i="18"/>
  <c r="K8" i="9" l="1"/>
  <c r="J7" i="9"/>
  <c r="J120" i="6"/>
  <c r="J121" i="6" s="1"/>
  <c r="I36" i="6"/>
  <c r="I72" i="6"/>
  <c r="I108" i="6"/>
  <c r="I37" i="6"/>
  <c r="I73" i="6"/>
  <c r="I109" i="6"/>
  <c r="I38" i="6"/>
  <c r="I74" i="6"/>
  <c r="I110" i="6"/>
  <c r="I63" i="6"/>
  <c r="I28" i="6"/>
  <c r="I100" i="6"/>
  <c r="I65" i="6"/>
  <c r="I35" i="6"/>
  <c r="I69" i="6"/>
  <c r="I94" i="6"/>
  <c r="I119" i="6"/>
  <c r="I33" i="6"/>
  <c r="I93" i="6"/>
  <c r="I81" i="6"/>
  <c r="I92" i="6"/>
  <c r="I29" i="6"/>
  <c r="I105" i="6"/>
  <c r="I60" i="6"/>
  <c r="I25" i="6"/>
  <c r="I62" i="6"/>
  <c r="I111" i="6"/>
  <c r="I21" i="6"/>
  <c r="I102" i="6"/>
  <c r="I103" i="6"/>
  <c r="I104" i="6"/>
  <c r="I53" i="6"/>
  <c r="I70" i="6"/>
  <c r="I42" i="6"/>
  <c r="I78" i="6"/>
  <c r="I114" i="6"/>
  <c r="I43" i="6"/>
  <c r="I79" i="6"/>
  <c r="I115" i="6"/>
  <c r="I44" i="6"/>
  <c r="I80" i="6"/>
  <c r="I116" i="6"/>
  <c r="I75" i="6"/>
  <c r="I40" i="6"/>
  <c r="I112" i="6"/>
  <c r="I77" i="6"/>
  <c r="I59" i="6"/>
  <c r="I118" i="6"/>
  <c r="I10" i="6"/>
  <c r="I107" i="6"/>
  <c r="I24" i="6"/>
  <c r="I98" i="6"/>
  <c r="I76" i="6"/>
  <c r="I82" i="6"/>
  <c r="I31" i="6"/>
  <c r="I88" i="6"/>
  <c r="I106" i="6"/>
  <c r="I12" i="6"/>
  <c r="I48" i="6"/>
  <c r="I84" i="6"/>
  <c r="I13" i="6"/>
  <c r="I49" i="6"/>
  <c r="I85" i="6"/>
  <c r="I14" i="6"/>
  <c r="I50" i="6"/>
  <c r="I86" i="6"/>
  <c r="I15" i="6"/>
  <c r="I87" i="6"/>
  <c r="I52" i="6"/>
  <c r="I17" i="6"/>
  <c r="I89" i="6"/>
  <c r="I83" i="6"/>
  <c r="I117" i="6"/>
  <c r="I23" i="6"/>
  <c r="I34" i="6"/>
  <c r="I57" i="6"/>
  <c r="I101" i="6"/>
  <c r="I58" i="6"/>
  <c r="I96" i="6"/>
  <c r="I61" i="6"/>
  <c r="I26" i="6"/>
  <c r="I39" i="6"/>
  <c r="I41" i="6"/>
  <c r="I71" i="6"/>
  <c r="I66" i="6"/>
  <c r="I32" i="6"/>
  <c r="I16" i="6"/>
  <c r="I45" i="6"/>
  <c r="I18" i="6"/>
  <c r="I54" i="6"/>
  <c r="I90" i="6"/>
  <c r="I19" i="6"/>
  <c r="I55" i="6"/>
  <c r="I91" i="6"/>
  <c r="I20" i="6"/>
  <c r="I56" i="6"/>
  <c r="I27" i="6"/>
  <c r="I99" i="6"/>
  <c r="I64" i="6"/>
  <c r="I22" i="6"/>
  <c r="I47" i="6"/>
  <c r="I97" i="6"/>
  <c r="I113" i="6"/>
  <c r="I46" i="6"/>
  <c r="I67" i="6"/>
  <c r="I51" i="6"/>
  <c r="I11" i="6"/>
  <c r="I95" i="6"/>
  <c r="I30" i="6"/>
  <c r="I68" i="6"/>
  <c r="H120" i="18"/>
  <c r="L8" i="9" l="1"/>
  <c r="K7" i="9"/>
  <c r="I120" i="6"/>
  <c r="I121" i="6" s="1"/>
  <c r="H22" i="6"/>
  <c r="H58" i="6"/>
  <c r="H94" i="6"/>
  <c r="H17" i="6"/>
  <c r="H53" i="6"/>
  <c r="H89" i="6"/>
  <c r="H12" i="6"/>
  <c r="H66" i="6"/>
  <c r="H13" i="6"/>
  <c r="H67" i="6"/>
  <c r="H14" i="6"/>
  <c r="H68" i="6"/>
  <c r="H19" i="6"/>
  <c r="H25" i="6"/>
  <c r="H26" i="6"/>
  <c r="H27" i="6"/>
  <c r="H18" i="6"/>
  <c r="H15" i="6"/>
  <c r="N39" i="11"/>
  <c r="N46" i="11"/>
  <c r="N72" i="11"/>
  <c r="N57" i="11"/>
  <c r="N112" i="11"/>
  <c r="N53" i="11"/>
  <c r="N56" i="11"/>
  <c r="R56" i="6" s="1"/>
  <c r="N15" i="11"/>
  <c r="R15" i="6" s="1"/>
  <c r="N22" i="11"/>
  <c r="N48" i="11"/>
  <c r="N85" i="11"/>
  <c r="N83" i="11"/>
  <c r="N25" i="11"/>
  <c r="N80" i="11"/>
  <c r="N99" i="11"/>
  <c r="N82" i="11"/>
  <c r="N24" i="11"/>
  <c r="N63" i="11"/>
  <c r="N91" i="11"/>
  <c r="R91" i="6" s="1"/>
  <c r="N86" i="11"/>
  <c r="N71" i="11"/>
  <c r="N19" i="11"/>
  <c r="N10" i="11"/>
  <c r="H28" i="6"/>
  <c r="H64" i="6"/>
  <c r="H100" i="6"/>
  <c r="H23" i="6"/>
  <c r="H59" i="6"/>
  <c r="H95" i="6"/>
  <c r="H20" i="6"/>
  <c r="H74" i="6"/>
  <c r="H21" i="6"/>
  <c r="H75" i="6"/>
  <c r="H24" i="6"/>
  <c r="H78" i="6"/>
  <c r="H37" i="6"/>
  <c r="H43" i="6"/>
  <c r="H44" i="6"/>
  <c r="H45" i="6"/>
  <c r="H36" i="6"/>
  <c r="H33" i="6"/>
  <c r="N75" i="11"/>
  <c r="R75" i="6" s="1"/>
  <c r="N65" i="11"/>
  <c r="N108" i="11"/>
  <c r="N59" i="11"/>
  <c r="N113" i="11"/>
  <c r="N103" i="11"/>
  <c r="N92" i="11"/>
  <c r="N51" i="11"/>
  <c r="N58" i="11"/>
  <c r="R58" i="6" s="1"/>
  <c r="N84" i="11"/>
  <c r="N70" i="11"/>
  <c r="N79" i="11"/>
  <c r="R79" i="6" s="1"/>
  <c r="N30" i="11"/>
  <c r="N116" i="11"/>
  <c r="N31" i="11"/>
  <c r="R31" i="6" s="1"/>
  <c r="N35" i="11"/>
  <c r="N77" i="11"/>
  <c r="N88" i="11"/>
  <c r="N110" i="11"/>
  <c r="N67" i="11"/>
  <c r="R67" i="6" s="1"/>
  <c r="N118" i="11"/>
  <c r="N105" i="11"/>
  <c r="N115" i="11"/>
  <c r="N27" i="11"/>
  <c r="R27" i="6" s="1"/>
  <c r="H34" i="6"/>
  <c r="H70" i="6"/>
  <c r="H106" i="6"/>
  <c r="H29" i="6"/>
  <c r="H65" i="6"/>
  <c r="H101" i="6"/>
  <c r="H30" i="6"/>
  <c r="H84" i="6"/>
  <c r="H31" i="6"/>
  <c r="H85" i="6"/>
  <c r="H32" i="6"/>
  <c r="H86" i="6"/>
  <c r="H55" i="6"/>
  <c r="H61" i="6"/>
  <c r="H62" i="6"/>
  <c r="H63" i="6"/>
  <c r="H54" i="6"/>
  <c r="H51" i="6"/>
  <c r="N111" i="11"/>
  <c r="N11" i="11"/>
  <c r="R11" i="6" s="1"/>
  <c r="N14" i="11"/>
  <c r="N29" i="11"/>
  <c r="R29" i="6" s="1"/>
  <c r="N16" i="11"/>
  <c r="N42" i="11"/>
  <c r="N55" i="11"/>
  <c r="N87" i="11"/>
  <c r="R87" i="6" s="1"/>
  <c r="N107" i="11"/>
  <c r="N43" i="11"/>
  <c r="N33" i="11"/>
  <c r="N40" i="11"/>
  <c r="N66" i="11"/>
  <c r="N21" i="11"/>
  <c r="R21" i="6" s="1"/>
  <c r="N60" i="11"/>
  <c r="R60" i="6" s="1"/>
  <c r="N90" i="11"/>
  <c r="R90" i="6" s="1"/>
  <c r="N119" i="11"/>
  <c r="N54" i="11"/>
  <c r="R54" i="6" s="1"/>
  <c r="N81" i="11"/>
  <c r="R81" i="6" s="1"/>
  <c r="N13" i="11"/>
  <c r="N97" i="11"/>
  <c r="N61" i="11"/>
  <c r="R61" i="6" s="1"/>
  <c r="N44" i="11"/>
  <c r="N104" i="11"/>
  <c r="H40" i="6"/>
  <c r="H76" i="6"/>
  <c r="H112" i="6"/>
  <c r="H35" i="6"/>
  <c r="H71" i="6"/>
  <c r="H107" i="6"/>
  <c r="H38" i="6"/>
  <c r="H92" i="6"/>
  <c r="H39" i="6"/>
  <c r="H93" i="6"/>
  <c r="H42" i="6"/>
  <c r="H96" i="6"/>
  <c r="H73" i="6"/>
  <c r="H79" i="6"/>
  <c r="H80" i="6"/>
  <c r="H81" i="6"/>
  <c r="H72" i="6"/>
  <c r="H69" i="6"/>
  <c r="N100" i="11"/>
  <c r="N47" i="11"/>
  <c r="N50" i="11"/>
  <c r="N45" i="11"/>
  <c r="N52" i="11"/>
  <c r="N78" i="11"/>
  <c r="N93" i="11"/>
  <c r="N64" i="11"/>
  <c r="N23" i="11"/>
  <c r="N26" i="11"/>
  <c r="N69" i="11"/>
  <c r="N106" i="11"/>
  <c r="N102" i="11"/>
  <c r="N76" i="11"/>
  <c r="N38" i="11"/>
  <c r="N68" i="11"/>
  <c r="R68" i="6" s="1"/>
  <c r="N96" i="11"/>
  <c r="N32" i="11"/>
  <c r="N89" i="11"/>
  <c r="R89" i="6" s="1"/>
  <c r="N62" i="11"/>
  <c r="N73" i="11"/>
  <c r="R73" i="6" s="1"/>
  <c r="N18" i="11"/>
  <c r="R18" i="6" s="1"/>
  <c r="N34" i="11"/>
  <c r="H10" i="6"/>
  <c r="H46" i="6"/>
  <c r="H82" i="6"/>
  <c r="H118" i="6"/>
  <c r="H41" i="6"/>
  <c r="H77" i="6"/>
  <c r="H113" i="6"/>
  <c r="H48" i="6"/>
  <c r="H102" i="6"/>
  <c r="H49" i="6"/>
  <c r="H103" i="6"/>
  <c r="H50" i="6"/>
  <c r="H104" i="6"/>
  <c r="H91" i="6"/>
  <c r="H97" i="6"/>
  <c r="H98" i="6"/>
  <c r="H99" i="6"/>
  <c r="H90" i="6"/>
  <c r="H87" i="6"/>
  <c r="N101" i="11"/>
  <c r="N28" i="11"/>
  <c r="N74" i="11"/>
  <c r="H16" i="6"/>
  <c r="H52" i="6"/>
  <c r="H88" i="6"/>
  <c r="H11" i="6"/>
  <c r="H47" i="6"/>
  <c r="H83" i="6"/>
  <c r="H119" i="6"/>
  <c r="H56" i="6"/>
  <c r="H110" i="6"/>
  <c r="H57" i="6"/>
  <c r="H111" i="6"/>
  <c r="H60" i="6"/>
  <c r="H114" i="6"/>
  <c r="H109" i="6"/>
  <c r="H115" i="6"/>
  <c r="H116" i="6"/>
  <c r="H117" i="6"/>
  <c r="H108" i="6"/>
  <c r="H105" i="6"/>
  <c r="N109" i="11"/>
  <c r="N36" i="11"/>
  <c r="N37" i="11"/>
  <c r="N117" i="11"/>
  <c r="N17" i="11"/>
  <c r="N20" i="11"/>
  <c r="Q20" i="6" s="1"/>
  <c r="N95" i="11"/>
  <c r="N114" i="11"/>
  <c r="N12" i="11"/>
  <c r="R12" i="6" s="1"/>
  <c r="N98" i="11"/>
  <c r="N94" i="11"/>
  <c r="N41" i="11"/>
  <c r="N49" i="11"/>
  <c r="R24" i="6"/>
  <c r="R25" i="6"/>
  <c r="I120" i="18"/>
  <c r="L7" i="9" l="1"/>
  <c r="M8" i="9"/>
  <c r="M7" i="9" s="1"/>
  <c r="H120" i="6"/>
  <c r="H121" i="6" s="1"/>
  <c r="Q32" i="6"/>
  <c r="L32" i="6"/>
  <c r="R32" i="6"/>
  <c r="N32" i="6"/>
  <c r="P32" i="6"/>
  <c r="M32" i="6"/>
  <c r="O32" i="6"/>
  <c r="P106" i="6"/>
  <c r="R106" i="6"/>
  <c r="L106" i="6"/>
  <c r="N106" i="6"/>
  <c r="M106" i="6"/>
  <c r="O106" i="6"/>
  <c r="Q106" i="6"/>
  <c r="P78" i="6"/>
  <c r="L78" i="6"/>
  <c r="N78" i="6"/>
  <c r="M78" i="6"/>
  <c r="O78" i="6"/>
  <c r="Q78" i="6"/>
  <c r="R78" i="6"/>
  <c r="P104" i="6"/>
  <c r="N104" i="6"/>
  <c r="O104" i="6"/>
  <c r="L104" i="6"/>
  <c r="Q104" i="6"/>
  <c r="M104" i="6"/>
  <c r="R104" i="6"/>
  <c r="N54" i="6"/>
  <c r="L54" i="6"/>
  <c r="M54" i="6"/>
  <c r="O54" i="6"/>
  <c r="P54" i="6"/>
  <c r="Q54" i="6"/>
  <c r="N27" i="6"/>
  <c r="L27" i="6"/>
  <c r="M27" i="6"/>
  <c r="O27" i="6"/>
  <c r="P27" i="6"/>
  <c r="Q27" i="6"/>
  <c r="P88" i="6"/>
  <c r="M88" i="6"/>
  <c r="L88" i="6"/>
  <c r="O88" i="6"/>
  <c r="N88" i="6"/>
  <c r="Q88" i="6"/>
  <c r="R88" i="6"/>
  <c r="N79" i="6"/>
  <c r="L79" i="6"/>
  <c r="O79" i="6"/>
  <c r="M79" i="6"/>
  <c r="P79" i="6"/>
  <c r="Q79" i="6"/>
  <c r="N103" i="6"/>
  <c r="M103" i="6"/>
  <c r="O103" i="6"/>
  <c r="L103" i="6"/>
  <c r="R103" i="6"/>
  <c r="P103" i="6"/>
  <c r="Q103" i="6"/>
  <c r="Q10" i="6"/>
  <c r="N10" i="6"/>
  <c r="M10" i="6"/>
  <c r="O10" i="6"/>
  <c r="P10" i="6"/>
  <c r="R10" i="6"/>
  <c r="L10" i="6"/>
  <c r="L24" i="6"/>
  <c r="M24" i="6"/>
  <c r="N24" i="6"/>
  <c r="O24" i="6"/>
  <c r="P24" i="6"/>
  <c r="Q24" i="6"/>
  <c r="L85" i="6"/>
  <c r="Q85" i="6"/>
  <c r="R85" i="6"/>
  <c r="O85" i="6"/>
  <c r="N85" i="6"/>
  <c r="P85" i="6"/>
  <c r="M85" i="6"/>
  <c r="M36" i="6"/>
  <c r="L36" i="6"/>
  <c r="N36" i="6"/>
  <c r="O36" i="6"/>
  <c r="P36" i="6"/>
  <c r="Q36" i="6"/>
  <c r="N34" i="6"/>
  <c r="L34" i="6"/>
  <c r="M34" i="6"/>
  <c r="O34" i="6"/>
  <c r="P34" i="6"/>
  <c r="Q34" i="6"/>
  <c r="R33" i="6"/>
  <c r="L33" i="6"/>
  <c r="Q33" i="6"/>
  <c r="O33" i="6"/>
  <c r="N33" i="6"/>
  <c r="P33" i="6"/>
  <c r="M33" i="6"/>
  <c r="O77" i="6"/>
  <c r="L77" i="6"/>
  <c r="M77" i="6"/>
  <c r="N77" i="6"/>
  <c r="P77" i="6"/>
  <c r="Q77" i="6"/>
  <c r="R77" i="6"/>
  <c r="Q70" i="6"/>
  <c r="O70" i="6"/>
  <c r="L70" i="6"/>
  <c r="M70" i="6"/>
  <c r="N70" i="6"/>
  <c r="P70" i="6"/>
  <c r="R70" i="6"/>
  <c r="O19" i="6"/>
  <c r="L19" i="6"/>
  <c r="N19" i="6"/>
  <c r="M19" i="6"/>
  <c r="P19" i="6"/>
  <c r="Q19" i="6"/>
  <c r="R19" i="6"/>
  <c r="Q82" i="6"/>
  <c r="M82" i="6"/>
  <c r="O82" i="6"/>
  <c r="N82" i="6"/>
  <c r="P82" i="6"/>
  <c r="R82" i="6"/>
  <c r="L82" i="6"/>
  <c r="Q57" i="6"/>
  <c r="L57" i="6"/>
  <c r="M57" i="6"/>
  <c r="P57" i="6"/>
  <c r="O57" i="6"/>
  <c r="N57" i="6"/>
  <c r="R57" i="6"/>
  <c r="O119" i="6"/>
  <c r="L119" i="6"/>
  <c r="M119" i="6"/>
  <c r="N119" i="6"/>
  <c r="P119" i="6"/>
  <c r="Q119" i="6"/>
  <c r="R119" i="6"/>
  <c r="R36" i="6"/>
  <c r="R34" i="6"/>
  <c r="L20" i="6"/>
  <c r="M20" i="6"/>
  <c r="N20" i="6"/>
  <c r="O20" i="6"/>
  <c r="P20" i="6"/>
  <c r="N18" i="6"/>
  <c r="M18" i="6"/>
  <c r="O18" i="6"/>
  <c r="L18" i="6"/>
  <c r="P18" i="6"/>
  <c r="Q18" i="6"/>
  <c r="L68" i="6"/>
  <c r="M68" i="6"/>
  <c r="N68" i="6"/>
  <c r="O68" i="6"/>
  <c r="P68" i="6"/>
  <c r="Q68" i="6"/>
  <c r="Q26" i="6"/>
  <c r="P26" i="6"/>
  <c r="M26" i="6"/>
  <c r="N26" i="6"/>
  <c r="L26" i="6"/>
  <c r="R26" i="6"/>
  <c r="O26" i="6"/>
  <c r="N61" i="6"/>
  <c r="L61" i="6"/>
  <c r="O61" i="6"/>
  <c r="M61" i="6"/>
  <c r="P61" i="6"/>
  <c r="Q61" i="6"/>
  <c r="N90" i="6"/>
  <c r="L90" i="6"/>
  <c r="M90" i="6"/>
  <c r="O90" i="6"/>
  <c r="P90" i="6"/>
  <c r="Q90" i="6"/>
  <c r="M29" i="6"/>
  <c r="N29" i="6"/>
  <c r="L29" i="6"/>
  <c r="O29" i="6"/>
  <c r="P29" i="6"/>
  <c r="Q29" i="6"/>
  <c r="Q105" i="6"/>
  <c r="M105" i="6"/>
  <c r="O105" i="6"/>
  <c r="P105" i="6"/>
  <c r="N105" i="6"/>
  <c r="L105" i="6"/>
  <c r="R105" i="6"/>
  <c r="O35" i="6"/>
  <c r="M35" i="6"/>
  <c r="L35" i="6"/>
  <c r="N35" i="6"/>
  <c r="P35" i="6"/>
  <c r="Q35" i="6"/>
  <c r="R35" i="6"/>
  <c r="R84" i="6"/>
  <c r="L84" i="6"/>
  <c r="Q84" i="6"/>
  <c r="O84" i="6"/>
  <c r="M84" i="6"/>
  <c r="N84" i="6"/>
  <c r="P84" i="6"/>
  <c r="P59" i="6"/>
  <c r="L59" i="6"/>
  <c r="M59" i="6"/>
  <c r="N59" i="6"/>
  <c r="O59" i="6"/>
  <c r="Q59" i="6"/>
  <c r="R59" i="6"/>
  <c r="Q71" i="6"/>
  <c r="O71" i="6"/>
  <c r="P71" i="6"/>
  <c r="N71" i="6"/>
  <c r="L71" i="6"/>
  <c r="R71" i="6"/>
  <c r="M71" i="6"/>
  <c r="Q99" i="6"/>
  <c r="O99" i="6"/>
  <c r="R99" i="6"/>
  <c r="P99" i="6"/>
  <c r="M99" i="6"/>
  <c r="L99" i="6"/>
  <c r="N99" i="6"/>
  <c r="M22" i="6"/>
  <c r="L22" i="6"/>
  <c r="O22" i="6"/>
  <c r="R22" i="6"/>
  <c r="Q22" i="6"/>
  <c r="N22" i="6"/>
  <c r="P22" i="6"/>
  <c r="M72" i="6"/>
  <c r="N72" i="6"/>
  <c r="P72" i="6"/>
  <c r="L72" i="6"/>
  <c r="O72" i="6"/>
  <c r="Q72" i="6"/>
  <c r="R72" i="6"/>
  <c r="M69" i="6"/>
  <c r="O69" i="6"/>
  <c r="N69" i="6"/>
  <c r="P69" i="6"/>
  <c r="L69" i="6"/>
  <c r="R69" i="6"/>
  <c r="Q69" i="6"/>
  <c r="P16" i="6"/>
  <c r="N16" i="6"/>
  <c r="M16" i="6"/>
  <c r="O16" i="6"/>
  <c r="L16" i="6"/>
  <c r="Q16" i="6"/>
  <c r="R16" i="6"/>
  <c r="R94" i="6"/>
  <c r="L94" i="6"/>
  <c r="N94" i="6"/>
  <c r="M94" i="6"/>
  <c r="Q94" i="6"/>
  <c r="P94" i="6"/>
  <c r="O94" i="6"/>
  <c r="O17" i="6"/>
  <c r="L17" i="6"/>
  <c r="M17" i="6"/>
  <c r="P17" i="6"/>
  <c r="N17" i="6"/>
  <c r="Q17" i="6"/>
  <c r="R17" i="6"/>
  <c r="R74" i="6"/>
  <c r="N74" i="6"/>
  <c r="M74" i="6"/>
  <c r="Q74" i="6"/>
  <c r="L74" i="6"/>
  <c r="O74" i="6"/>
  <c r="P74" i="6"/>
  <c r="N73" i="6"/>
  <c r="L73" i="6"/>
  <c r="M73" i="6"/>
  <c r="O73" i="6"/>
  <c r="P73" i="6"/>
  <c r="Q73" i="6"/>
  <c r="L23" i="6"/>
  <c r="O23" i="6"/>
  <c r="M23" i="6"/>
  <c r="N23" i="6"/>
  <c r="P23" i="6"/>
  <c r="Q23" i="6"/>
  <c r="R23" i="6"/>
  <c r="O97" i="6"/>
  <c r="L97" i="6"/>
  <c r="P97" i="6"/>
  <c r="N97" i="6"/>
  <c r="M97" i="6"/>
  <c r="Q97" i="6"/>
  <c r="R97" i="6"/>
  <c r="L60" i="6"/>
  <c r="N60" i="6"/>
  <c r="M60" i="6"/>
  <c r="O60" i="6"/>
  <c r="P60" i="6"/>
  <c r="Q60" i="6"/>
  <c r="N14" i="6"/>
  <c r="M14" i="6"/>
  <c r="L14" i="6"/>
  <c r="R14" i="6"/>
  <c r="P14" i="6"/>
  <c r="O14" i="6"/>
  <c r="Q14" i="6"/>
  <c r="N118" i="6"/>
  <c r="L118" i="6"/>
  <c r="M118" i="6"/>
  <c r="O118" i="6"/>
  <c r="P118" i="6"/>
  <c r="Q118" i="6"/>
  <c r="N31" i="6"/>
  <c r="L31" i="6"/>
  <c r="M31" i="6"/>
  <c r="O31" i="6"/>
  <c r="P31" i="6"/>
  <c r="Q31" i="6"/>
  <c r="N58" i="6"/>
  <c r="L58" i="6"/>
  <c r="O58" i="6"/>
  <c r="M58" i="6"/>
  <c r="P58" i="6"/>
  <c r="Q58" i="6"/>
  <c r="N86" i="6"/>
  <c r="Q86" i="6"/>
  <c r="O86" i="6"/>
  <c r="R86" i="6"/>
  <c r="M86" i="6"/>
  <c r="L86" i="6"/>
  <c r="P86" i="6"/>
  <c r="R80" i="6"/>
  <c r="P80" i="6"/>
  <c r="Q80" i="6"/>
  <c r="L80" i="6"/>
  <c r="O80" i="6"/>
  <c r="M80" i="6"/>
  <c r="N80" i="6"/>
  <c r="N15" i="6"/>
  <c r="M15" i="6"/>
  <c r="O15" i="6"/>
  <c r="L15" i="6"/>
  <c r="P15" i="6"/>
  <c r="Q15" i="6"/>
  <c r="G44" i="6"/>
  <c r="G80" i="6"/>
  <c r="G116" i="6"/>
  <c r="G45" i="6"/>
  <c r="G10" i="6"/>
  <c r="G64" i="6"/>
  <c r="G109" i="6"/>
  <c r="G47" i="6"/>
  <c r="G96" i="6"/>
  <c r="G12" i="6"/>
  <c r="G66" i="6"/>
  <c r="G35" i="6"/>
  <c r="G23" i="6"/>
  <c r="G115" i="6"/>
  <c r="G106" i="6"/>
  <c r="G107" i="6"/>
  <c r="G100" i="6"/>
  <c r="G67" i="6"/>
  <c r="G14" i="6"/>
  <c r="G50" i="6"/>
  <c r="G86" i="6"/>
  <c r="G15" i="6"/>
  <c r="G51" i="6"/>
  <c r="G18" i="6"/>
  <c r="G72" i="6"/>
  <c r="G117" i="6"/>
  <c r="G55" i="6"/>
  <c r="G103" i="6"/>
  <c r="G22" i="6"/>
  <c r="G76" i="6"/>
  <c r="G53" i="6"/>
  <c r="G41" i="6"/>
  <c r="G24" i="6"/>
  <c r="G25" i="6"/>
  <c r="G16" i="6"/>
  <c r="G113" i="6"/>
  <c r="G84" i="6"/>
  <c r="G20" i="6"/>
  <c r="G56" i="6"/>
  <c r="G92" i="6"/>
  <c r="G21" i="6"/>
  <c r="G57" i="6"/>
  <c r="G28" i="6"/>
  <c r="G81" i="6"/>
  <c r="G11" i="6"/>
  <c r="G65" i="6"/>
  <c r="G111" i="6"/>
  <c r="G30" i="6"/>
  <c r="G83" i="6"/>
  <c r="G71" i="6"/>
  <c r="G59" i="6"/>
  <c r="G42" i="6"/>
  <c r="G43" i="6"/>
  <c r="G34" i="6"/>
  <c r="G13" i="6"/>
  <c r="G99" i="6"/>
  <c r="G26" i="6"/>
  <c r="G62" i="6"/>
  <c r="G98" i="6"/>
  <c r="G27" i="6"/>
  <c r="G63" i="6"/>
  <c r="G36" i="6"/>
  <c r="G88" i="6"/>
  <c r="G19" i="6"/>
  <c r="G73" i="6"/>
  <c r="G118" i="6"/>
  <c r="G40" i="6"/>
  <c r="G90" i="6"/>
  <c r="G87" i="6"/>
  <c r="G77" i="6"/>
  <c r="G60" i="6"/>
  <c r="G61" i="6"/>
  <c r="G52" i="6"/>
  <c r="G108" i="6"/>
  <c r="G110" i="6"/>
  <c r="G54" i="6"/>
  <c r="G89" i="6"/>
  <c r="G17" i="6"/>
  <c r="G93" i="6"/>
  <c r="G31" i="6"/>
  <c r="G75" i="6"/>
  <c r="G85" i="6"/>
  <c r="G32" i="6"/>
  <c r="G33" i="6"/>
  <c r="G95" i="6"/>
  <c r="G112" i="6"/>
  <c r="G101" i="6"/>
  <c r="G79" i="6"/>
  <c r="G58" i="6"/>
  <c r="G38" i="6"/>
  <c r="G39" i="6"/>
  <c r="G102" i="6"/>
  <c r="G119" i="6"/>
  <c r="G114" i="6"/>
  <c r="G94" i="6"/>
  <c r="G74" i="6"/>
  <c r="G68" i="6"/>
  <c r="G69" i="6"/>
  <c r="G29" i="6"/>
  <c r="G48" i="6"/>
  <c r="G91" i="6"/>
  <c r="G70" i="6"/>
  <c r="G37" i="6"/>
  <c r="G105" i="6"/>
  <c r="G104" i="6"/>
  <c r="G46" i="6"/>
  <c r="G82" i="6"/>
  <c r="G97" i="6"/>
  <c r="G78" i="6"/>
  <c r="G49" i="6"/>
  <c r="N117" i="6"/>
  <c r="L117" i="6"/>
  <c r="M117" i="6"/>
  <c r="O117" i="6"/>
  <c r="P117" i="6"/>
  <c r="Q117" i="6"/>
  <c r="L28" i="6"/>
  <c r="P28" i="6"/>
  <c r="R28" i="6"/>
  <c r="Q28" i="6"/>
  <c r="N28" i="6"/>
  <c r="O28" i="6"/>
  <c r="M28" i="6"/>
  <c r="R62" i="6"/>
  <c r="L62" i="6"/>
  <c r="M62" i="6"/>
  <c r="O62" i="6"/>
  <c r="P62" i="6"/>
  <c r="Q62" i="6"/>
  <c r="N62" i="6"/>
  <c r="N76" i="6"/>
  <c r="M76" i="6"/>
  <c r="O76" i="6"/>
  <c r="P76" i="6"/>
  <c r="L76" i="6"/>
  <c r="Q76" i="6"/>
  <c r="R76" i="6"/>
  <c r="O64" i="6"/>
  <c r="R64" i="6"/>
  <c r="N64" i="6"/>
  <c r="M64" i="6"/>
  <c r="P64" i="6"/>
  <c r="L64" i="6"/>
  <c r="Q64" i="6"/>
  <c r="R13" i="6"/>
  <c r="M13" i="6"/>
  <c r="P13" i="6"/>
  <c r="L13" i="6"/>
  <c r="N13" i="6"/>
  <c r="O13" i="6"/>
  <c r="Q13" i="6"/>
  <c r="N21" i="6"/>
  <c r="L21" i="6"/>
  <c r="M21" i="6"/>
  <c r="O21" i="6"/>
  <c r="P21" i="6"/>
  <c r="Q21" i="6"/>
  <c r="N87" i="6"/>
  <c r="L87" i="6"/>
  <c r="M87" i="6"/>
  <c r="O87" i="6"/>
  <c r="P87" i="6"/>
  <c r="Q87" i="6"/>
  <c r="N11" i="6"/>
  <c r="O11" i="6"/>
  <c r="L11" i="6"/>
  <c r="M11" i="6"/>
  <c r="P11" i="6"/>
  <c r="Q11" i="6"/>
  <c r="N67" i="6"/>
  <c r="O67" i="6"/>
  <c r="M67" i="6"/>
  <c r="L67" i="6"/>
  <c r="P67" i="6"/>
  <c r="Q67" i="6"/>
  <c r="R116" i="6"/>
  <c r="P116" i="6"/>
  <c r="N116" i="6"/>
  <c r="L116" i="6"/>
  <c r="Q116" i="6"/>
  <c r="M116" i="6"/>
  <c r="O116" i="6"/>
  <c r="O65" i="6"/>
  <c r="L65" i="6"/>
  <c r="M65" i="6"/>
  <c r="N65" i="6"/>
  <c r="P65" i="6"/>
  <c r="Q65" i="6"/>
  <c r="R65" i="6"/>
  <c r="N91" i="6"/>
  <c r="L91" i="6"/>
  <c r="M91" i="6"/>
  <c r="O91" i="6"/>
  <c r="P91" i="6"/>
  <c r="Q91" i="6"/>
  <c r="N25" i="6"/>
  <c r="L25" i="6"/>
  <c r="O25" i="6"/>
  <c r="M25" i="6"/>
  <c r="P25" i="6"/>
  <c r="Q25" i="6"/>
  <c r="N56" i="6"/>
  <c r="L56" i="6"/>
  <c r="O56" i="6"/>
  <c r="M56" i="6"/>
  <c r="P56" i="6"/>
  <c r="Q56" i="6"/>
  <c r="R118" i="6"/>
  <c r="O95" i="6"/>
  <c r="L95" i="6"/>
  <c r="M95" i="6"/>
  <c r="N95" i="6"/>
  <c r="P95" i="6"/>
  <c r="Q95" i="6"/>
  <c r="R95" i="6"/>
  <c r="N96" i="6"/>
  <c r="O96" i="6"/>
  <c r="M96" i="6"/>
  <c r="P96" i="6"/>
  <c r="L96" i="6"/>
  <c r="Q96" i="6"/>
  <c r="R96" i="6"/>
  <c r="O98" i="6"/>
  <c r="N98" i="6"/>
  <c r="L98" i="6"/>
  <c r="M98" i="6"/>
  <c r="P98" i="6"/>
  <c r="Q98" i="6"/>
  <c r="R98" i="6"/>
  <c r="N12" i="6"/>
  <c r="M12" i="6"/>
  <c r="O12" i="6"/>
  <c r="L12" i="6"/>
  <c r="P12" i="6"/>
  <c r="Q12" i="6"/>
  <c r="Q101" i="6"/>
  <c r="M101" i="6"/>
  <c r="L101" i="6"/>
  <c r="N101" i="6"/>
  <c r="O101" i="6"/>
  <c r="P101" i="6"/>
  <c r="R101" i="6"/>
  <c r="N89" i="6"/>
  <c r="M89" i="6"/>
  <c r="O89" i="6"/>
  <c r="L89" i="6"/>
  <c r="P89" i="6"/>
  <c r="Q89" i="6"/>
  <c r="L102" i="6"/>
  <c r="O102" i="6"/>
  <c r="N102" i="6"/>
  <c r="M102" i="6"/>
  <c r="P102" i="6"/>
  <c r="Q102" i="6"/>
  <c r="R102" i="6"/>
  <c r="R93" i="6"/>
  <c r="L93" i="6"/>
  <c r="M93" i="6"/>
  <c r="P93" i="6"/>
  <c r="N93" i="6"/>
  <c r="O93" i="6"/>
  <c r="Q93" i="6"/>
  <c r="P100" i="6"/>
  <c r="O100" i="6"/>
  <c r="Q100" i="6"/>
  <c r="N100" i="6"/>
  <c r="L100" i="6"/>
  <c r="R100" i="6"/>
  <c r="M100" i="6"/>
  <c r="N81" i="6"/>
  <c r="L81" i="6"/>
  <c r="M81" i="6"/>
  <c r="O81" i="6"/>
  <c r="P81" i="6"/>
  <c r="Q81" i="6"/>
  <c r="O66" i="6"/>
  <c r="M66" i="6"/>
  <c r="L66" i="6"/>
  <c r="N66" i="6"/>
  <c r="P66" i="6"/>
  <c r="Q66" i="6"/>
  <c r="R66" i="6"/>
  <c r="N55" i="6"/>
  <c r="L55" i="6"/>
  <c r="M55" i="6"/>
  <c r="O55" i="6"/>
  <c r="P55" i="6"/>
  <c r="Q55" i="6"/>
  <c r="R55" i="6"/>
  <c r="O30" i="6"/>
  <c r="N30" i="6"/>
  <c r="M30" i="6"/>
  <c r="L30" i="6"/>
  <c r="P30" i="6"/>
  <c r="Q30" i="6"/>
  <c r="R30" i="6"/>
  <c r="P92" i="6"/>
  <c r="M92" i="6"/>
  <c r="N92" i="6"/>
  <c r="O92" i="6"/>
  <c r="L92" i="6"/>
  <c r="Q92" i="6"/>
  <c r="R92" i="6"/>
  <c r="N75" i="6"/>
  <c r="M75" i="6"/>
  <c r="O75" i="6"/>
  <c r="L75" i="6"/>
  <c r="P75" i="6"/>
  <c r="Q75" i="6"/>
  <c r="Q63" i="6"/>
  <c r="M63" i="6"/>
  <c r="P63" i="6"/>
  <c r="N63" i="6"/>
  <c r="L63" i="6"/>
  <c r="O63" i="6"/>
  <c r="R63" i="6"/>
  <c r="L83" i="6"/>
  <c r="Q83" i="6"/>
  <c r="O83" i="6"/>
  <c r="M83" i="6"/>
  <c r="P83" i="6"/>
  <c r="R83" i="6"/>
  <c r="N83" i="6"/>
  <c r="R117" i="6"/>
  <c r="R20" i="6"/>
  <c r="J120" i="18"/>
  <c r="F36" i="6" l="1"/>
  <c r="F72" i="6"/>
  <c r="F50" i="6"/>
  <c r="F90" i="6"/>
  <c r="F22" i="6"/>
  <c r="F65" i="6"/>
  <c r="F103" i="6"/>
  <c r="F19" i="6"/>
  <c r="F86" i="6"/>
  <c r="F46" i="6"/>
  <c r="F105" i="6"/>
  <c r="F59" i="6"/>
  <c r="F116" i="6"/>
  <c r="F70" i="6"/>
  <c r="F17" i="6"/>
  <c r="F83" i="6"/>
  <c r="F27" i="6"/>
  <c r="F100" i="6"/>
  <c r="F44" i="6"/>
  <c r="F25" i="6"/>
  <c r="F53" i="6"/>
  <c r="F60" i="6"/>
  <c r="F51" i="6"/>
  <c r="F38" i="6"/>
  <c r="F119" i="6"/>
  <c r="F43" i="6"/>
  <c r="F31" i="6"/>
  <c r="F47" i="6"/>
  <c r="F40" i="6"/>
  <c r="F42" i="6"/>
  <c r="F14" i="6"/>
  <c r="F57" i="6"/>
  <c r="F96" i="6"/>
  <c r="F29" i="6"/>
  <c r="F73" i="6"/>
  <c r="F109" i="6"/>
  <c r="F33" i="6"/>
  <c r="F94" i="6"/>
  <c r="F56" i="6"/>
  <c r="F113" i="6"/>
  <c r="F69" i="6"/>
  <c r="F11" i="6"/>
  <c r="F81" i="6"/>
  <c r="F32" i="6"/>
  <c r="F93" i="6"/>
  <c r="F92" i="6"/>
  <c r="F110" i="6"/>
  <c r="F28" i="6"/>
  <c r="F55" i="6"/>
  <c r="F88" i="6"/>
  <c r="F13" i="6"/>
  <c r="F114" i="6"/>
  <c r="F67" i="6"/>
  <c r="F49" i="6"/>
  <c r="F84" i="6"/>
  <c r="F76" i="6"/>
  <c r="F117" i="6"/>
  <c r="F12" i="6"/>
  <c r="F48" i="6"/>
  <c r="F21" i="6"/>
  <c r="F64" i="6"/>
  <c r="F102" i="6"/>
  <c r="F37" i="6"/>
  <c r="F79" i="6"/>
  <c r="F115" i="6"/>
  <c r="F45" i="6"/>
  <c r="F104" i="6"/>
  <c r="F68" i="6"/>
  <c r="F10" i="6"/>
  <c r="F80" i="6"/>
  <c r="F26" i="6"/>
  <c r="F89" i="6"/>
  <c r="F41" i="6"/>
  <c r="F101" i="6"/>
  <c r="F52" i="6"/>
  <c r="F62" i="6"/>
  <c r="F71" i="6"/>
  <c r="F85" i="6"/>
  <c r="F16" i="6"/>
  <c r="F77" i="6"/>
  <c r="F39" i="6"/>
  <c r="F111" i="6"/>
  <c r="F118" i="6"/>
  <c r="F24" i="6"/>
  <c r="F35" i="6"/>
  <c r="F91" i="6"/>
  <c r="F20" i="6"/>
  <c r="F107" i="6"/>
  <c r="F66" i="6"/>
  <c r="F58" i="6"/>
  <c r="F34" i="6"/>
  <c r="F61" i="6"/>
  <c r="F74" i="6"/>
  <c r="F18" i="6"/>
  <c r="F54" i="6"/>
  <c r="F108" i="6"/>
  <c r="F112" i="6"/>
  <c r="F99" i="6"/>
  <c r="F78" i="6"/>
  <c r="F23" i="6"/>
  <c r="F87" i="6"/>
  <c r="F98" i="6"/>
  <c r="F63" i="6"/>
  <c r="F82" i="6"/>
  <c r="F30" i="6"/>
  <c r="F15" i="6"/>
  <c r="F97" i="6"/>
  <c r="F95" i="6"/>
  <c r="F106" i="6"/>
  <c r="F75" i="6"/>
  <c r="P120" i="6"/>
  <c r="Q120" i="6"/>
  <c r="Q121" i="6" s="1"/>
  <c r="O120" i="6"/>
  <c r="M120" i="6"/>
  <c r="N120" i="6"/>
  <c r="G120" i="6"/>
  <c r="G121" i="6" s="1"/>
  <c r="L120" i="6"/>
  <c r="R120" i="6"/>
  <c r="H43" i="16" l="1"/>
  <c r="H92" i="16" s="1"/>
  <c r="N121" i="6"/>
  <c r="J43" i="16"/>
  <c r="J92" i="16" s="1"/>
  <c r="P121" i="6"/>
  <c r="F43" i="16"/>
  <c r="F92" i="16" s="1"/>
  <c r="L121" i="6"/>
  <c r="F120" i="6"/>
  <c r="F121" i="6" s="1"/>
  <c r="M121" i="6"/>
  <c r="G43" i="16"/>
  <c r="G92" i="16" s="1"/>
  <c r="K43" i="16"/>
  <c r="K92" i="16" s="1"/>
  <c r="E16" i="6"/>
  <c r="E52" i="6"/>
  <c r="E88" i="6"/>
  <c r="E89" i="6"/>
  <c r="E41" i="6"/>
  <c r="E77" i="6"/>
  <c r="E119" i="6"/>
  <c r="E56" i="6"/>
  <c r="E110" i="6"/>
  <c r="E57" i="6"/>
  <c r="E111" i="6"/>
  <c r="E60" i="6"/>
  <c r="E114" i="6"/>
  <c r="E61" i="6"/>
  <c r="E45" i="6"/>
  <c r="E99" i="6"/>
  <c r="E36" i="6"/>
  <c r="E54" i="6"/>
  <c r="E98" i="6"/>
  <c r="E113" i="6"/>
  <c r="E37" i="6"/>
  <c r="E22" i="6"/>
  <c r="E58" i="6"/>
  <c r="E94" i="6"/>
  <c r="E11" i="6"/>
  <c r="E47" i="6"/>
  <c r="E83" i="6"/>
  <c r="E12" i="6"/>
  <c r="E66" i="6"/>
  <c r="E13" i="6"/>
  <c r="E67" i="6"/>
  <c r="E14" i="6"/>
  <c r="E68" i="6"/>
  <c r="E15" i="6"/>
  <c r="E69" i="6"/>
  <c r="E55" i="6"/>
  <c r="E109" i="6"/>
  <c r="E87" i="6"/>
  <c r="E44" i="6"/>
  <c r="E49" i="6"/>
  <c r="E104" i="6"/>
  <c r="E91" i="6"/>
  <c r="E62" i="6"/>
  <c r="E28" i="6"/>
  <c r="E64" i="6"/>
  <c r="E100" i="6"/>
  <c r="E17" i="6"/>
  <c r="E53" i="6"/>
  <c r="E95" i="6"/>
  <c r="E20" i="6"/>
  <c r="E74" i="6"/>
  <c r="E21" i="6"/>
  <c r="E75" i="6"/>
  <c r="E24" i="6"/>
  <c r="E78" i="6"/>
  <c r="E25" i="6"/>
  <c r="E79" i="6"/>
  <c r="E63" i="6"/>
  <c r="E117" i="6"/>
  <c r="E115" i="6"/>
  <c r="E90" i="6"/>
  <c r="E101" i="6"/>
  <c r="E84" i="6"/>
  <c r="E85" i="6"/>
  <c r="E32" i="6"/>
  <c r="E33" i="6"/>
  <c r="E73" i="6"/>
  <c r="E26" i="6"/>
  <c r="E48" i="6"/>
  <c r="E51" i="6"/>
  <c r="E34" i="6"/>
  <c r="E70" i="6"/>
  <c r="E106" i="6"/>
  <c r="E23" i="6"/>
  <c r="E59" i="6"/>
  <c r="E30" i="6"/>
  <c r="E31" i="6"/>
  <c r="E86" i="6"/>
  <c r="E19" i="6"/>
  <c r="E18" i="6"/>
  <c r="E116" i="6"/>
  <c r="E103" i="6"/>
  <c r="E108" i="6"/>
  <c r="E40" i="6"/>
  <c r="E76" i="6"/>
  <c r="E112" i="6"/>
  <c r="E29" i="6"/>
  <c r="E65" i="6"/>
  <c r="E107" i="6"/>
  <c r="E38" i="6"/>
  <c r="E92" i="6"/>
  <c r="E39" i="6"/>
  <c r="E93" i="6"/>
  <c r="E42" i="6"/>
  <c r="E96" i="6"/>
  <c r="E43" i="6"/>
  <c r="E27" i="6"/>
  <c r="E81" i="6"/>
  <c r="E72" i="6"/>
  <c r="E80" i="6"/>
  <c r="E97" i="6"/>
  <c r="E10" i="6"/>
  <c r="E46" i="6"/>
  <c r="E82" i="6"/>
  <c r="E118" i="6"/>
  <c r="E35" i="6"/>
  <c r="E71" i="6"/>
  <c r="E102" i="6"/>
  <c r="E50" i="6"/>
  <c r="E105" i="6"/>
  <c r="D111" i="6"/>
  <c r="D21" i="6"/>
  <c r="D93" i="6"/>
  <c r="D16" i="6"/>
  <c r="D25" i="6"/>
  <c r="D29" i="6"/>
  <c r="D82" i="6"/>
  <c r="D91" i="6"/>
  <c r="D95" i="6"/>
  <c r="D114" i="6"/>
  <c r="D50" i="6"/>
  <c r="D48" i="6"/>
  <c r="D58" i="6"/>
  <c r="D67" i="6"/>
  <c r="D71" i="6"/>
  <c r="D119" i="6"/>
  <c r="D36" i="6"/>
  <c r="D110" i="6"/>
  <c r="D45" i="6"/>
  <c r="D69" i="6"/>
  <c r="D33" i="6"/>
  <c r="D98" i="6"/>
  <c r="D34" i="6"/>
  <c r="D46" i="6"/>
  <c r="D59" i="6"/>
  <c r="D42" i="6"/>
  <c r="D12" i="6"/>
  <c r="D31" i="6"/>
  <c r="D47" i="6"/>
  <c r="D108" i="6"/>
  <c r="D105" i="6"/>
  <c r="D20" i="6"/>
  <c r="D103" i="6"/>
  <c r="D96" i="6"/>
  <c r="D55" i="6"/>
  <c r="D14" i="6"/>
  <c r="D22" i="6"/>
  <c r="D35" i="6"/>
  <c r="D28" i="6"/>
  <c r="D61" i="6"/>
  <c r="D18" i="6"/>
  <c r="D94" i="6"/>
  <c r="D113" i="6"/>
  <c r="D117" i="6"/>
  <c r="D27" i="6"/>
  <c r="D99" i="6"/>
  <c r="D62" i="6"/>
  <c r="D60" i="6"/>
  <c r="D80" i="6"/>
  <c r="D10" i="6"/>
  <c r="D19" i="6"/>
  <c r="D23" i="6"/>
  <c r="D112" i="6"/>
  <c r="D85" i="6"/>
  <c r="D89" i="6"/>
  <c r="D104" i="6"/>
  <c r="D102" i="6"/>
  <c r="D70" i="6"/>
  <c r="D74" i="6"/>
  <c r="D37" i="6"/>
  <c r="D73" i="6"/>
  <c r="D11" i="6"/>
  <c r="D87" i="6"/>
  <c r="D51" i="6"/>
  <c r="D24" i="6"/>
  <c r="D92" i="6"/>
  <c r="D90" i="6"/>
  <c r="D76" i="6"/>
  <c r="D49" i="6"/>
  <c r="D68" i="6"/>
  <c r="D44" i="6"/>
  <c r="D64" i="6"/>
  <c r="D75" i="6"/>
  <c r="D65" i="6"/>
  <c r="D84" i="6"/>
  <c r="D38" i="6"/>
  <c r="D81" i="6"/>
  <c r="D26" i="6"/>
  <c r="D79" i="6"/>
  <c r="D106" i="6"/>
  <c r="D53" i="6"/>
  <c r="D66" i="6"/>
  <c r="D72" i="6"/>
  <c r="D77" i="6"/>
  <c r="D63" i="6"/>
  <c r="D118" i="6"/>
  <c r="D86" i="6"/>
  <c r="D107" i="6"/>
  <c r="D39" i="6"/>
  <c r="D15" i="6"/>
  <c r="D57" i="6"/>
  <c r="D88" i="6"/>
  <c r="D97" i="6"/>
  <c r="D101" i="6"/>
  <c r="D83" i="6"/>
  <c r="D56" i="6"/>
  <c r="D54" i="6"/>
  <c r="D116" i="6"/>
  <c r="D40" i="6"/>
  <c r="D13" i="6"/>
  <c r="D17" i="6"/>
  <c r="D32" i="6"/>
  <c r="D30" i="6"/>
  <c r="D43" i="6"/>
  <c r="D100" i="6"/>
  <c r="D109" i="6"/>
  <c r="D41" i="6"/>
  <c r="D52" i="6"/>
  <c r="D115" i="6"/>
  <c r="D78" i="6"/>
  <c r="I43" i="16"/>
  <c r="I92" i="16" s="1"/>
  <c r="O121" i="6"/>
  <c r="R121" i="6"/>
  <c r="L43" i="16"/>
  <c r="L2" i="16" l="1"/>
  <c r="G12" i="4" s="1"/>
  <c r="D120" i="6"/>
  <c r="D121" i="6" s="1"/>
  <c r="E120" i="6"/>
  <c r="E121" i="6" s="1"/>
  <c r="L92" i="16"/>
  <c r="R2" i="6" l="1"/>
  <c r="D13" i="4" s="1"/>
</calcChain>
</file>

<file path=xl/sharedStrings.xml><?xml version="1.0" encoding="utf-8"?>
<sst xmlns="http://schemas.openxmlformats.org/spreadsheetml/2006/main" count="933" uniqueCount="297">
  <si>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</si>
  <si>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</si>
  <si>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</si>
  <si>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</si>
  <si>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</si>
  <si>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</si>
  <si>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</si>
  <si>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</si>
  <si>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</si>
  <si>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</si>
  <si>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</si>
  <si>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</si>
  <si>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</si>
  <si>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</si>
  <si>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</si>
  <si>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</si>
  <si>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</si>
  <si>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</si>
  <si>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</si>
  <si>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</si>
  <si>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</si>
  <si>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</si>
  <si>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</si>
  <si>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</si>
  <si>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</si>
  <si>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</si>
  <si>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</si>
  <si>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</si>
  <si>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</si>
  <si>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</si>
  <si>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</si>
  <si>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</si>
  <si>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</si>
  <si>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</si>
  <si>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</si>
  <si>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</si>
  <si>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</si>
  <si>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</si>
  <si>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</si>
  <si>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</si>
  <si>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</si>
  <si>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forcast figures</t>
  </si>
  <si>
    <t>User_Input_Forecast</t>
  </si>
  <si>
    <t>Historical Expenditure by Function Code</t>
  </si>
  <si>
    <t>Function Code</t>
  </si>
  <si>
    <t>$ Nominal</t>
  </si>
  <si>
    <t>Totals</t>
  </si>
  <si>
    <t>Description</t>
  </si>
  <si>
    <t>Historical Expenditure</t>
  </si>
  <si>
    <t>Base Year</t>
  </si>
  <si>
    <t>Inflation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</si>
  <si>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</si>
  <si>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</si>
  <si>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</si>
  <si>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</si>
  <si>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</si>
  <si>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</si>
  <si>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</si>
  <si>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</si>
  <si>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</si>
  <si>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</si>
  <si>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</si>
  <si>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</si>
  <si>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</si>
  <si>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</si>
  <si>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</si>
  <si>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</si>
  <si>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</si>
  <si>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</si>
  <si>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</si>
  <si>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</si>
  <si>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</si>
  <si>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</si>
  <si>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</si>
  <si>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</si>
  <si>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</si>
  <si>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</si>
  <si>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</si>
  <si>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</si>
  <si>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</si>
  <si>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</si>
  <si>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</si>
  <si>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</si>
  <si>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</si>
  <si>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</si>
  <si>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</si>
  <si>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</si>
  <si>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</si>
  <si>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</si>
  <si>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</si>
  <si>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</si>
  <si>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</si>
  <si>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</si>
  <si>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</si>
  <si>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</si>
  <si>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</si>
  <si>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</si>
  <si>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</si>
  <si>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</si>
  <si>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</si>
  <si>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</si>
  <si>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</si>
  <si>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</si>
  <si>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</si>
  <si>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</si>
  <si>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</si>
  <si>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</si>
  <si>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</si>
  <si>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</si>
  <si>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</si>
  <si>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</si>
  <si>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</si>
  <si>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</si>
  <si>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</si>
  <si>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</si>
  <si>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</si>
  <si>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</si>
  <si>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</si>
  <si>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</si>
  <si>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</si>
  <si>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</si>
  <si>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</si>
  <si>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</si>
  <si>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</si>
  <si>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</si>
  <si>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</si>
  <si>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</si>
  <si>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</si>
  <si>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</si>
  <si>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</si>
  <si>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</si>
  <si>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</si>
  <si>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</si>
  <si>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</si>
  <si>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</si>
  <si>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</si>
  <si>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Maintenance Related Faults</t>
  </si>
  <si>
    <t>Faults</t>
  </si>
  <si>
    <t>TVI Investigations</t>
  </si>
  <si>
    <t>Historical Expenditure by RIN Category (Repex Table 2.2)</t>
  </si>
  <si>
    <t>ASSET GROUP</t>
  </si>
  <si>
    <t>ASSET CATEGORY</t>
  </si>
  <si>
    <t>POLES BY:</t>
  </si>
  <si>
    <t>Staking of a wooden pole</t>
  </si>
  <si>
    <t>Highest Operating Voltage  ; Material Type;  Staking (If Wood)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</si>
  <si>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</si>
  <si>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</si>
  <si>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</si>
  <si>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</si>
  <si>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</si>
  <si>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</si>
  <si>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</si>
  <si>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</si>
  <si>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</si>
  <si>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</si>
  <si>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</si>
  <si>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</si>
  <si>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</si>
  <si>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</si>
  <si>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</si>
  <si>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</si>
  <si>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</si>
  <si>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</si>
  <si>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</si>
  <si>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t>POLE TOP STRUCTURES BY:</t>
  </si>
  <si>
    <t>˂ = 1 kV</t>
  </si>
  <si>
    <t>Highest Operating Voltage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</si>
  <si>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</si>
  <si>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</si>
  <si>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</si>
  <si>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</si>
  <si>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</si>
  <si>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t>OVERHEAD CONDUCTORS BY:</t>
  </si>
  <si>
    <t>Highest Operating Voltage; Number of Phases (At HV)</t>
  </si>
  <si>
    <t>˃ 11 kV &amp; &lt; = 22 kV  ; SWER</t>
  </si>
  <si>
    <t>˃ 11 kV &amp; &lt; = 22 kV ; Single-Phase</t>
  </si>
  <si>
    <t>˃ 11 kV &amp; &lt; = 22 kV ; Multiple-Phase</t>
  </si>
  <si>
    <t>SERVICE LINES BY:</t>
  </si>
  <si>
    <t>˂ = 11 kV ; Residential ; Simple Type</t>
  </si>
  <si>
    <t>Connection Voltage; Customer Type; Cconnection Complexity</t>
  </si>
  <si>
    <t>˂ = 11 kV ; Commercial &amp; Industrial ; Simple Type</t>
  </si>
  <si>
    <t>˂ = 11 kV ; Residential ; Complex Type</t>
  </si>
  <si>
    <t>˂ = 11 kV ; Commercial &amp; Industrial ; Complex Type</t>
  </si>
  <si>
    <t>˂ = 11 kV ; Subdivision ; Complex Type</t>
  </si>
  <si>
    <t>SWITCHGEAR BY:</t>
  </si>
  <si>
    <t>˂ = 11 kV ;  FUSE</t>
  </si>
  <si>
    <t>Highest operating voltage; Switch function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</si>
  <si>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</si>
  <si>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</si>
  <si>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</si>
  <si>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</si>
  <si>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</si>
  <si>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</si>
  <si>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</si>
  <si>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</si>
  <si>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</si>
  <si>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</si>
  <si>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</si>
  <si>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</si>
  <si>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˂ = 1 KV ; CIRCUIT BREAKER</t>
  </si>
  <si>
    <t>&gt; 1 kV &amp; ˂ = 11 KV ; ISOLATORS, EARTHING SWITCH</t>
  </si>
  <si>
    <t>&gt; 11 KV &amp; &lt; = 22 KV  ; ISOLATORS, EARTHING SWITCH</t>
  </si>
  <si>
    <t>&gt; 33kV &amp; &lt;=66kV ; ISOLATORS, EARTHING SWITCH</t>
  </si>
  <si>
    <t>HV FUSES AND SURGE DIVERTERS</t>
  </si>
  <si>
    <t>OTHER BY:</t>
  </si>
  <si>
    <t>DNSP defined</t>
  </si>
  <si>
    <t>UNDERGROUND CABLES BY:</t>
  </si>
  <si>
    <t>Highest operating voltage</t>
  </si>
  <si>
    <t>&gt; 11 kV &amp; &lt; = 22 kV</t>
  </si>
  <si>
    <t>&gt; 22 kV &amp; &lt; = 33 kV</t>
  </si>
  <si>
    <t>&gt; 33 kV &amp; &lt; = 66 kV</t>
  </si>
  <si>
    <t>&gt;  132 kV</t>
  </si>
  <si>
    <t>TRANSFORMERS BY:</t>
  </si>
  <si>
    <t>Pole Mounted ; &lt; = 22kV ;  &lt; = 60 kVA ; Single Phase</t>
  </si>
  <si>
    <t>Mounting type; Highest operating voltage; Ampere rating; Number of phases (at LV)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</si>
  <si>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</si>
  <si>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</si>
  <si>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</si>
  <si>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</si>
  <si>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</si>
  <si>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</si>
  <si>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</si>
  <si>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</si>
  <si>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</si>
  <si>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</si>
  <si>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</si>
  <si>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</si>
  <si>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</si>
  <si>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</si>
  <si>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</si>
  <si>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</si>
  <si>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</si>
  <si>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</si>
  <si>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</si>
  <si>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</si>
  <si>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</si>
  <si>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</si>
  <si>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</si>
  <si>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</si>
  <si>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</si>
  <si>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</si>
  <si>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</si>
  <si>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t>Luminaires ;  Major Road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</si>
  <si>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</si>
  <si>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</si>
  <si>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</si>
  <si>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</si>
  <si>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</si>
  <si>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</si>
  <si>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</si>
  <si>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t>Asset Type ; Lighting Obligation</t>
  </si>
  <si>
    <t>PUBLIC LIGHTING BY:</t>
  </si>
  <si>
    <t>0's</t>
  </si>
  <si>
    <t>Historical Volumes by RIN Category (Repex Table 2.2)</t>
  </si>
  <si>
    <t>Recoverable Works Faults</t>
  </si>
  <si>
    <t>TV INTEREFERENCE RELATED EXPENDITURE</t>
  </si>
  <si>
    <t>ENVIRONMENTAL RELATED REPLACEMENT EXPENDITURE</t>
  </si>
  <si>
    <t xml:space="preserve">LINES MISCELLANEOUS </t>
  </si>
  <si>
    <t>Historical Volumes</t>
  </si>
  <si>
    <t>User_Input</t>
  </si>
  <si>
    <t>A user driven input</t>
  </si>
  <si>
    <t>Forecast Expenditure by RIN Category (Repex Table 2.2)</t>
  </si>
  <si>
    <t>End of Sheet</t>
  </si>
  <si>
    <t>2019/20</t>
  </si>
  <si>
    <t>2020/21</t>
  </si>
  <si>
    <t>2021/22</t>
  </si>
  <si>
    <t>2022/23</t>
  </si>
  <si>
    <t>2023/24</t>
  </si>
  <si>
    <t>2024/25</t>
  </si>
  <si>
    <t>2025/26</t>
  </si>
  <si>
    <t>Forecast Volumes</t>
  </si>
  <si>
    <t>Forecast Volumes by RIN Category (Repex Table 2.2)</t>
  </si>
  <si>
    <t>$'000 2021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</si>
  <si>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</si>
  <si>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</si>
  <si>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</si>
  <si>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</si>
  <si>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</si>
  <si>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</si>
  <si>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</si>
  <si>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</si>
  <si>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$ 2021</t>
  </si>
  <si>
    <t>Direct Capex</t>
  </si>
  <si>
    <t>Opex base year adjustment</t>
  </si>
  <si>
    <t>Inflation Rates and Conversion factor to June 2021</t>
  </si>
  <si>
    <t>Financial year</t>
  </si>
  <si>
    <t>Check</t>
  </si>
  <si>
    <t>Calendar year</t>
  </si>
  <si>
    <t>2015/16 to 2018/19 unit rate $2021 (june)</t>
  </si>
  <si>
    <t>Average volume 2015-2019</t>
  </si>
  <si>
    <t>AER draft decision</t>
  </si>
  <si>
    <t>RRP change</t>
  </si>
  <si>
    <t>AER adjustments</t>
  </si>
  <si>
    <t>AER Draft decision</t>
  </si>
  <si>
    <t>Forecast Expenditure-RRP</t>
  </si>
  <si>
    <t>Forecast Expenditure-AER DD</t>
  </si>
  <si>
    <t>Powercor - Network faults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</si>
</sst>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0.000"/>
    <numFmt numFmtId="169" formatCode="0.00000"/>
    <numFmt numFmtId="170" formatCode="0.0000000"/>
  </numFmts>
  <fonts count="30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gray125">
        <bgColor theme="0"/>
      </patternFill>
    </fill>
  </fills>
  <borders count="2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12" fillId="10" borderId="0"/>
    <xf numFmtId="0" fontId="13" fillId="0" borderId="0"/>
    <xf numFmtId="0" fontId="21" fillId="0" borderId="0" applyNumberFormat="0" applyFill="0" applyBorder="0" applyAlignment="0" applyProtection="0"/>
    <xf numFmtId="166" fontId="18" fillId="13" borderId="0"/>
    <xf numFmtId="0" fontId="4" fillId="0" borderId="0"/>
    <xf numFmtId="41" fontId="1" fillId="16" borderId="1" applyAlignment="0">
      <alignment horizontal="right"/>
      <protection locked="0"/>
    </xf>
    <xf numFmtId="0" fontId="1" fillId="2" borderId="1" applyNumberFormat="0" applyAlignment="0">
      <alignment horizontal="right"/>
      <protection locked="0"/>
    </xf>
    <xf numFmtId="0" fontId="1" fillId="2" borderId="1" applyNumberFormat="0" applyAlignment="0">
      <alignment horizontal="right"/>
      <protection locked="0"/>
    </xf>
    <xf numFmtId="0" fontId="17" fillId="0" borderId="0" applyNumberFormat="0"/>
    <xf numFmtId="0" fontId="7" fillId="7" borderId="3" applyNumberFormat="0">
      <alignment horizontal="centerContinuous" vertical="center" wrapText="1"/>
    </xf>
    <xf numFmtId="0" fontId="6" fillId="6" borderId="5" applyNumberFormat="0" applyAlignment="0"/>
    <xf numFmtId="0" fontId="28" fillId="0" borderId="0"/>
    <xf numFmtId="0" fontId="4" fillId="0" borderId="0"/>
    <xf numFmtId="0" fontId="2" fillId="0" borderId="8" applyNumberFormat="0" applyFont="0" applyFill="0" applyAlignment="0"/>
    <xf numFmtId="0" fontId="4" fillId="4" borderId="3" applyNumberFormat="0" applyAlignment="0"/>
    <xf numFmtId="0" fontId="2" fillId="0" borderId="4" applyNumberFormat="0" applyFont="0" applyFill="0" applyAlignment="0"/>
    <xf numFmtId="0" fontId="4" fillId="0" borderId="3" applyNumberFormat="0" applyAlignment="0"/>
    <xf numFmtId="166" fontId="11" fillId="13" borderId="0"/>
    <xf numFmtId="165" fontId="3" fillId="3" borderId="2" applyAlignment="0"/>
    <xf numFmtId="0" fontId="5" fillId="1" borderId="0"/>
    <xf numFmtId="164" fontId="2" fillId="0" borderId="0" applyFont="0" applyFill="0" applyBorder="0" applyAlignment="0" applyProtection="0"/>
    <xf numFmtId="0" fontId="1" fillId="5" borderId="3" applyNumberFormat="0" applyProtection="0"/>
    <xf numFmtId="0" fontId="8" fillId="6" borderId="6" applyNumberFormat="0" applyAlignment="0"/>
    <xf numFmtId="0" fontId="14" fillId="0" borderId="0" applyNumberFormat="0"/>
    <xf numFmtId="43" fontId="29" fillId="0" borderId="0" applyFont="0" applyFill="0" applyBorder="0" applyAlignment="0" applyProtection="0"/>
  </cellStyleXfs>
  <cellXfs count="182">
    <xf numFmtId="0" fontId="0" fillId="0" borderId="0" xfId="0"/>
    <xf numFmtId="166" fontId="18" fillId="13" borderId="0" xfId="5" applyAlignment="1">
      <alignment horizontal="right"/>
    </xf>
    <xf numFmtId="166" fontId="25" fillId="5" borderId="3" xfId="23" applyNumberFormat="1" applyFont="1" applyAlignment="1">
      <alignment horizontal="center"/>
    </xf>
    <xf numFmtId="167" fontId="1" fillId="2" borderId="1" xfId="8" applyNumberFormat="1" applyAlignment="1">
      <protection locked="0"/>
    </xf>
    <xf numFmtId="167" fontId="1" fillId="2" borderId="14" xfId="8" applyNumberFormat="1" applyBorder="1" applyAlignment="1">
      <protection locked="0"/>
    </xf>
    <xf numFmtId="0" fontId="4" fillId="4" borderId="3" xfId="16" applyAlignment="1">
      <alignment horizontal="right"/>
    </xf>
    <xf numFmtId="0" fontId="4" fillId="8" borderId="3" xfId="14" applyFont="1" applyFill="1" applyBorder="1"/>
    <xf numFmtId="0" fontId="4" fillId="8" borderId="3" xfId="14" applyFont="1" applyFill="1" applyBorder="1" applyAlignment="1">
      <alignment horizontal="center"/>
    </xf>
    <xf numFmtId="0" fontId="7" fillId="7" borderId="3" xfId="11" applyAlignment="1">
      <alignment horizontal="left" vertical="center" wrapText="1"/>
    </xf>
    <xf numFmtId="0" fontId="17" fillId="8" borderId="0" xfId="10" applyFill="1"/>
    <xf numFmtId="0" fontId="4" fillId="8" borderId="0" xfId="14" applyFont="1" applyFill="1"/>
    <xf numFmtId="0" fontId="12" fillId="8" borderId="0" xfId="3" applyFont="1" applyFill="1"/>
    <xf numFmtId="0" fontId="1" fillId="2" borderId="1" xfId="9" applyAlignment="1">
      <alignment horizontal="center"/>
      <protection locked="0"/>
    </xf>
    <xf numFmtId="0" fontId="13" fillId="0" borderId="0" xfId="3" applyAlignment="1">
      <alignment horizontal="left"/>
    </xf>
    <xf numFmtId="0" fontId="1" fillId="5" borderId="3" xfId="23"/>
    <xf numFmtId="165" fontId="3" fillId="3" borderId="2" xfId="20"/>
    <xf numFmtId="0" fontId="7" fillId="7" borderId="3" xfId="11">
      <alignment horizontal="centerContinuous" vertical="center" wrapText="1"/>
    </xf>
    <xf numFmtId="0" fontId="4" fillId="4" borderId="3" xfId="16"/>
    <xf numFmtId="0" fontId="17" fillId="0" borderId="0" xfId="10" applyFont="1"/>
    <xf numFmtId="0" fontId="5" fillId="0" borderId="8" xfId="15" applyFont="1"/>
    <xf numFmtId="0" fontId="5" fillId="0" borderId="4" xfId="17" applyFont="1"/>
    <xf numFmtId="0" fontId="6" fillId="6" borderId="5" xfId="12"/>
    <xf numFmtId="0" fontId="4" fillId="8" borderId="3" xfId="18" applyFont="1" applyFill="1"/>
    <xf numFmtId="0" fontId="16" fillId="8" borderId="0" xfId="21" applyFont="1" applyFill="1"/>
    <xf numFmtId="0" fontId="5" fillId="9" borderId="2" xfId="21" applyFill="1" applyBorder="1"/>
    <xf numFmtId="0" fontId="4" fillId="0" borderId="0" xfId="14"/>
    <xf numFmtId="0" fontId="4" fillId="6" borderId="6" xfId="24" applyFont="1"/>
    <xf numFmtId="41" fontId="1" fillId="16" borderId="1" xfId="7">
      <alignment horizontal="right"/>
      <protection locked="0"/>
    </xf>
    <xf numFmtId="0" fontId="15" fillId="8" borderId="0" xfId="10" applyFont="1" applyFill="1"/>
    <xf numFmtId="0" fontId="1" fillId="2" borderId="1" xfId="9" applyNumberFormat="1">
      <alignment horizontal="right"/>
      <protection locked="0"/>
    </xf>
    <xf numFmtId="0" fontId="13" fillId="0" borderId="0" xfId="3"/>
    <xf numFmtId="0" fontId="14" fillId="0" borderId="0" xfId="25"/>
    <xf numFmtId="166" fontId="18" fillId="13" borderId="0" xfId="5"/>
    <xf numFmtId="0" fontId="4" fillId="8" borderId="0" xfId="14" applyFill="1"/>
    <xf numFmtId="0" fontId="5" fillId="8" borderId="7" xfId="21" applyFill="1" applyBorder="1"/>
    <xf numFmtId="0" fontId="10" fillId="8" borderId="7" xfId="21" applyFont="1" applyFill="1" applyBorder="1"/>
    <xf numFmtId="0" fontId="5" fillId="8" borderId="0" xfId="21" applyFill="1"/>
    <xf numFmtId="0" fontId="9" fillId="8" borderId="0" xfId="21" applyFont="1" applyFill="1"/>
    <xf numFmtId="167" fontId="4" fillId="4" borderId="3" xfId="16" applyNumberFormat="1"/>
    <xf numFmtId="167" fontId="1" fillId="2" borderId="1" xfId="9" applyNumberFormat="1" applyAlignment="1">
      <protection locked="0"/>
    </xf>
    <xf numFmtId="0" fontId="12" fillId="10" borderId="0" xfId="2"/>
    <xf numFmtId="166" fontId="11" fillId="13" borderId="0" xfId="19"/>
    <xf numFmtId="0" fontId="0" fillId="8" borderId="0" xfId="0" applyFill="1"/>
    <xf numFmtId="0" fontId="5" fillId="0" borderId="0" xfId="0" applyFont="1"/>
    <xf numFmtId="0" fontId="0" fillId="0" borderId="0" xfId="0"/>
    <xf numFmtId="0" fontId="0" fillId="8" borderId="0" xfId="0" applyFill="1"/>
    <xf numFmtId="0" fontId="0" fillId="0" borderId="0" xfId="0"/>
    <xf numFmtId="0" fontId="22" fillId="6" borderId="3" xfId="4" applyFont="1" applyFill="1" applyBorder="1" applyAlignment="1">
      <alignment horizontal="center" vertical="center"/>
    </xf>
    <xf numFmtId="0" fontId="23" fillId="8" borderId="0" xfId="0" applyFont="1" applyFill="1"/>
    <xf numFmtId="0" fontId="24" fillId="8" borderId="0" xfId="0" applyFont="1" applyFill="1"/>
    <xf numFmtId="0" fontId="26" fillId="8" borderId="0" xfId="0" applyFont="1" applyFill="1"/>
    <xf numFmtId="0" fontId="0" fillId="0" borderId="0" xfId="0"/>
    <xf numFmtId="0" fontId="11" fillId="0" borderId="0" xfId="0" applyFont="1"/>
    <xf numFmtId="0" fontId="27" fillId="6" borderId="3" xfId="4" applyFont="1" applyFill="1" applyBorder="1" applyAlignment="1">
      <alignment horizontal="center" vertical="center"/>
    </xf>
    <xf numFmtId="0" fontId="5" fillId="0" borderId="0" xfId="0" applyFont="1"/>
    <xf numFmtId="0" fontId="18" fillId="0" borderId="0" xfId="0" applyFont="1"/>
    <xf numFmtId="0" fontId="4" fillId="8" borderId="0" xfId="0" applyFont="1" applyFill="1"/>
    <xf numFmtId="0" fontId="5" fillId="8" borderId="0" xfId="0" applyFont="1" applyFill="1"/>
    <xf numFmtId="43" fontId="4" fillId="8" borderId="0" xfId="0" applyNumberFormat="1" applyFont="1" applyFill="1"/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5" fillId="8" borderId="18" xfId="0" applyFont="1" applyFill="1" applyBorder="1"/>
    <xf numFmtId="0" fontId="4" fillId="8" borderId="13" xfId="0" applyFont="1" applyFill="1" applyBorder="1" applyAlignment="1">
      <alignment vertical="top" wrapText="1"/>
    </xf>
    <xf numFmtId="0" fontId="5" fillId="8" borderId="17" xfId="0" applyFont="1" applyFill="1" applyBorder="1" applyAlignment="1">
      <alignment wrapText="1"/>
    </xf>
    <xf numFmtId="0" fontId="5" fillId="8" borderId="17" xfId="0" applyFont="1" applyFill="1" applyBorder="1"/>
    <xf numFmtId="0" fontId="5" fillId="8" borderId="15" xfId="0" applyFont="1" applyFill="1" applyBorder="1" applyAlignment="1">
      <alignment wrapText="1"/>
    </xf>
    <xf numFmtId="0" fontId="5" fillId="8" borderId="16" xfId="0" applyFont="1" applyFill="1" applyBorder="1" applyAlignment="1">
      <alignment wrapText="1"/>
    </xf>
    <xf numFmtId="0" fontId="5" fillId="0" borderId="0" xfId="0" applyFont="1"/>
    <xf numFmtId="0" fontId="5" fillId="8" borderId="0" xfId="0" applyFont="1" applyFill="1"/>
    <xf numFmtId="0" fontId="5" fillId="8" borderId="3" xfId="0" applyFont="1" applyFill="1" applyBorder="1"/>
    <xf numFmtId="0" fontId="5" fillId="8" borderId="11" xfId="0" applyFont="1" applyFill="1" applyBorder="1"/>
    <xf numFmtId="0" fontId="5" fillId="8" borderId="12" xfId="0" applyFont="1" applyFill="1" applyBorder="1" applyAlignment="1">
      <alignment wrapText="1"/>
    </xf>
    <xf numFmtId="0" fontId="5" fillId="8" borderId="15" xfId="0" applyFont="1" applyFill="1" applyBorder="1"/>
    <xf numFmtId="0" fontId="5" fillId="8" borderId="13" xfId="0" applyFont="1" applyFill="1" applyBorder="1"/>
    <xf numFmtId="0" fontId="5" fillId="8" borderId="12" xfId="0" applyFont="1" applyFill="1" applyBorder="1"/>
    <xf numFmtId="0" fontId="5" fillId="0" borderId="0" xfId="0" applyFont="1"/>
    <xf numFmtId="0" fontId="5" fillId="8" borderId="0" xfId="0" applyFont="1" applyFill="1"/>
    <xf numFmtId="0" fontId="5" fillId="8" borderId="11" xfId="0" applyFont="1" applyFill="1" applyBorder="1"/>
    <xf numFmtId="0" fontId="5" fillId="8" borderId="12" xfId="0" applyFont="1" applyFill="1" applyBorder="1" applyAlignment="1">
      <alignment wrapText="1"/>
    </xf>
    <xf numFmtId="0" fontId="5" fillId="8" borderId="15" xfId="0" applyFont="1" applyFill="1" applyBorder="1"/>
    <xf numFmtId="0" fontId="4" fillId="8" borderId="12" xfId="0" applyFont="1" applyFill="1" applyBorder="1" applyAlignment="1">
      <alignment vertical="top" wrapText="1"/>
    </xf>
    <xf numFmtId="0" fontId="11" fillId="0" borderId="0" xfId="0" applyFont="1"/>
    <xf numFmtId="0" fontId="27" fillId="6" borderId="3" xfId="4" applyFont="1" applyFill="1" applyBorder="1" applyAlignment="1">
      <alignment horizontal="center" vertical="center"/>
    </xf>
    <xf numFmtId="0" fontId="5" fillId="0" borderId="0" xfId="0" applyFont="1"/>
    <xf numFmtId="0" fontId="18" fillId="0" borderId="0" xfId="0" applyFont="1"/>
    <xf numFmtId="0" fontId="4" fillId="8" borderId="0" xfId="0" applyFont="1" applyFill="1"/>
    <xf numFmtId="0" fontId="5" fillId="8" borderId="0" xfId="0" applyFont="1" applyFill="1"/>
    <xf numFmtId="0" fontId="0" fillId="8" borderId="0" xfId="0" applyFill="1"/>
    <xf numFmtId="43" fontId="4" fillId="8" borderId="0" xfId="0" applyNumberFormat="1" applyFont="1" applyFill="1"/>
    <xf numFmtId="0" fontId="21" fillId="8" borderId="0" xfId="4" applyFill="1"/>
    <xf numFmtId="0" fontId="5" fillId="8" borderId="3" xfId="0" applyFont="1" applyFill="1" applyBorder="1"/>
    <xf numFmtId="0" fontId="5" fillId="8" borderId="11" xfId="0" applyFont="1" applyFill="1" applyBorder="1"/>
    <xf numFmtId="0" fontId="5" fillId="8" borderId="12" xfId="0" applyFont="1" applyFill="1" applyBorder="1" applyAlignment="1">
      <alignment wrapText="1"/>
    </xf>
    <xf numFmtId="0" fontId="5" fillId="8" borderId="15" xfId="0" applyFont="1" applyFill="1" applyBorder="1"/>
    <xf numFmtId="0" fontId="5" fillId="8" borderId="13" xfId="0" applyFont="1" applyFill="1" applyBorder="1"/>
    <xf numFmtId="0" fontId="5" fillId="8" borderId="11" xfId="0" applyFont="1" applyFill="1" applyBorder="1" applyAlignment="1">
      <alignment vertical="top"/>
    </xf>
    <xf numFmtId="0" fontId="5" fillId="8" borderId="12" xfId="0" applyFont="1" applyFill="1" applyBorder="1"/>
    <xf numFmtId="0" fontId="4" fillId="8" borderId="15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vertical="top" wrapText="1"/>
    </xf>
    <xf numFmtId="0" fontId="5" fillId="8" borderId="15" xfId="0" applyFont="1" applyFill="1" applyBorder="1" applyAlignment="1">
      <alignment horizontal="left" vertical="top" wrapText="1"/>
    </xf>
    <xf numFmtId="0" fontId="5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5" fillId="1" borderId="3" xfId="21" applyBorder="1"/>
    <xf numFmtId="167" fontId="6" fillId="6" borderId="5" xfId="12" applyNumberFormat="1"/>
    <xf numFmtId="167" fontId="5" fillId="8" borderId="0" xfId="0" applyNumberFormat="1" applyFont="1" applyFill="1"/>
    <xf numFmtId="43" fontId="5" fillId="8" borderId="0" xfId="0" applyNumberFormat="1" applyFont="1" applyFill="1"/>
    <xf numFmtId="0" fontId="0" fillId="0" borderId="0" xfId="0"/>
    <xf numFmtId="170" fontId="4" fillId="8" borderId="0" xfId="14" applyNumberFormat="1" applyFill="1"/>
    <xf numFmtId="169" fontId="0" fillId="8" borderId="0" xfId="0" applyNumberFormat="1" applyFill="1"/>
    <xf numFmtId="0" fontId="22" fillId="6" borderId="3" xfId="4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23" fillId="8" borderId="0" xfId="0" applyFont="1" applyFill="1" applyAlignment="1"/>
    <xf numFmtId="167" fontId="1" fillId="5" borderId="3" xfId="23" applyNumberFormat="1"/>
    <xf numFmtId="0" fontId="5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7" fillId="7" borderId="3" xfId="11" applyAlignment="1">
      <alignment horizontal="center" vertical="center" wrapText="1"/>
    </xf>
    <xf numFmtId="167" fontId="4" fillId="8" borderId="0" xfId="0" applyNumberFormat="1" applyFont="1" applyFill="1"/>
    <xf numFmtId="43" fontId="0" fillId="17" borderId="3" xfId="26" applyFont="1" applyFill="1" applyBorder="1"/>
    <xf numFmtId="167" fontId="4" fillId="19" borderId="3" xfId="16" applyNumberFormat="1" applyFill="1"/>
    <xf numFmtId="167" fontId="4" fillId="0" borderId="3" xfId="18" applyNumberFormat="1" applyFill="1" applyAlignment="1"/>
    <xf numFmtId="167" fontId="6" fillId="20" borderId="5" xfId="12" applyNumberFormat="1" applyFill="1" applyAlignment="1"/>
    <xf numFmtId="166" fontId="25" fillId="18" borderId="3" xfId="23" applyNumberFormat="1" applyFont="1" applyFill="1" applyAlignment="1">
      <alignment horizontal="center"/>
    </xf>
    <xf numFmtId="166" fontId="18" fillId="13" borderId="0" xfId="5" applyFill="1"/>
    <xf numFmtId="167" fontId="1" fillId="2" borderId="1" xfId="8" applyNumberFormat="1" applyFill="1" applyAlignment="1">
      <protection locked="0"/>
    </xf>
    <xf numFmtId="167" fontId="1" fillId="2" borderId="14" xfId="8" applyNumberFormat="1" applyFill="1" applyBorder="1" applyAlignment="1">
      <protection locked="0"/>
    </xf>
    <xf numFmtId="167" fontId="1" fillId="21" borderId="3" xfId="23" applyNumberFormat="1" applyFill="1"/>
    <xf numFmtId="167" fontId="4" fillId="21" borderId="3" xfId="16" applyNumberFormat="1" applyFill="1"/>
    <xf numFmtId="167" fontId="1" fillId="18" borderId="3" xfId="23" applyNumberFormat="1" applyFill="1"/>
    <xf numFmtId="10" fontId="1" fillId="0" borderId="1" xfId="8" applyNumberFormat="1" applyFill="1" applyAlignment="1">
      <alignment horizontal="center"/>
      <protection locked="0"/>
    </xf>
    <xf numFmtId="166" fontId="11" fillId="13" borderId="0" xfId="19" applyAlignment="1">
      <alignment horizontal="left"/>
    </xf>
    <xf numFmtId="166" fontId="18" fillId="13" borderId="0" xfId="5" applyAlignment="1">
      <alignment horizontal="left"/>
    </xf>
    <xf numFmtId="0" fontId="4" fillId="8" borderId="0" xfId="0" applyFont="1" applyFill="1" applyAlignment="1">
      <alignment horizontal="left"/>
    </xf>
    <xf numFmtId="0" fontId="4" fillId="8" borderId="0" xfId="14" applyFill="1" applyAlignment="1">
      <alignment horizontal="left"/>
    </xf>
    <xf numFmtId="0" fontId="12" fillId="8" borderId="0" xfId="3" applyFont="1" applyFill="1" applyAlignment="1">
      <alignment horizontal="left"/>
    </xf>
    <xf numFmtId="0" fontId="4" fillId="6" borderId="6" xfId="24" applyFont="1" applyAlignment="1">
      <alignment horizontal="left"/>
    </xf>
    <xf numFmtId="0" fontId="5" fillId="0" borderId="0" xfId="0" applyFont="1" applyAlignment="1">
      <alignment horizontal="left"/>
    </xf>
    <xf numFmtId="167" fontId="0" fillId="8" borderId="0" xfId="0" applyNumberFormat="1" applyFill="1"/>
    <xf numFmtId="0" fontId="5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167" fontId="4" fillId="22" borderId="3" xfId="18" applyNumberFormat="1" applyFill="1"/>
    <xf numFmtId="167" fontId="4" fillId="23" borderId="3" xfId="18" applyNumberFormat="1" applyFill="1"/>
    <xf numFmtId="3" fontId="4" fillId="13" borderId="3" xfId="14" applyNumberFormat="1" applyFill="1" applyBorder="1" applyAlignment="1">
      <alignment wrapText="1"/>
    </xf>
    <xf numFmtId="167" fontId="1" fillId="8" borderId="1" xfId="8" applyNumberFormat="1" applyFill="1" applyAlignment="1">
      <protection locked="0"/>
    </xf>
    <xf numFmtId="167" fontId="4" fillId="8" borderId="3" xfId="18" applyNumberFormat="1" applyFill="1" applyAlignment="1"/>
    <xf numFmtId="43" fontId="4" fillId="24" borderId="3" xfId="18" applyNumberFormat="1" applyFill="1" applyAlignment="1"/>
    <xf numFmtId="0" fontId="23" fillId="8" borderId="3" xfId="0" applyFont="1" applyFill="1" applyBorder="1" applyAlignment="1">
      <alignment horizontal="left"/>
    </xf>
    <xf numFmtId="0" fontId="23" fillId="8" borderId="3" xfId="0" applyFont="1" applyFill="1" applyBorder="1" applyAlignment="1"/>
    <xf numFmtId="168" fontId="1" fillId="22" borderId="1" xfId="8" applyNumberFormat="1" applyFill="1" applyAlignment="1">
      <alignment horizontal="center"/>
      <protection locked="0"/>
    </xf>
    <xf numFmtId="166" fontId="4" fillId="22" borderId="0" xfId="19" applyFont="1" applyFill="1"/>
    <xf numFmtId="166" fontId="4" fillId="23" borderId="0" xfId="19" applyFont="1" applyFill="1"/>
    <xf numFmtId="0" fontId="23" fillId="8" borderId="3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23" fillId="8" borderId="3" xfId="4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left"/>
    </xf>
    <xf numFmtId="0" fontId="20" fillId="14" borderId="0" xfId="0" applyFont="1" applyFill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7" fillId="7" borderId="9" xfId="11" applyBorder="1" applyAlignment="1">
      <alignment horizontal="center" vertical="center" wrapText="1"/>
    </xf>
    <xf numFmtId="0" fontId="7" fillId="7" borderId="10" xfId="11" applyBorder="1" applyAlignment="1">
      <alignment horizontal="center" vertical="center" wrapText="1"/>
    </xf>
    <xf numFmtId="0" fontId="7" fillId="7" borderId="11" xfId="11" applyBorder="1" applyAlignment="1">
      <alignment horizontal="center" vertical="center" wrapText="1"/>
    </xf>
    <xf numFmtId="0" fontId="5" fillId="8" borderId="15" xfId="0" applyFont="1" applyFill="1" applyBorder="1" applyAlignment="1">
      <alignment horizontal="left" vertical="top" wrapText="1"/>
    </xf>
    <xf numFmtId="0" fontId="5" fillId="8" borderId="13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7" fillId="7" borderId="3" xfId="11" applyBorder="1" applyAlignment="1">
      <alignment horizontal="center" vertical="center" wrapText="1"/>
    </xf>
    <xf numFmtId="167" fontId="4" fillId="23" borderId="16" xfId="18" applyNumberFormat="1" applyFill="1" applyBorder="1" applyAlignment="1">
      <alignment horizontal="center" vertical="top"/>
    </xf>
    <xf numFmtId="167" fontId="4" fillId="23" borderId="4" xfId="18" applyNumberFormat="1" applyFill="1" applyBorder="1" applyAlignment="1">
      <alignment horizontal="center" vertical="top"/>
    </xf>
    <xf numFmtId="167" fontId="4" fillId="23" borderId="19" xfId="18" applyNumberFormat="1" applyFill="1" applyBorder="1" applyAlignment="1">
      <alignment horizontal="center" vertical="top"/>
    </xf>
    <xf numFmtId="167" fontId="4" fillId="23" borderId="17" xfId="18" applyNumberFormat="1" applyFill="1" applyBorder="1" applyAlignment="1">
      <alignment horizontal="center" vertical="top"/>
    </xf>
    <xf numFmtId="167" fontId="4" fillId="23" borderId="0" xfId="18" applyNumberFormat="1" applyFill="1" applyBorder="1" applyAlignment="1">
      <alignment horizontal="center" vertical="top"/>
    </xf>
    <xf numFmtId="167" fontId="4" fillId="23" borderId="20" xfId="18" applyNumberFormat="1" applyFill="1" applyBorder="1" applyAlignment="1">
      <alignment horizontal="center" vertical="top"/>
    </xf>
    <xf numFmtId="167" fontId="4" fillId="23" borderId="18" xfId="18" applyNumberFormat="1" applyFill="1" applyBorder="1" applyAlignment="1">
      <alignment horizontal="center" vertical="top"/>
    </xf>
    <xf numFmtId="167" fontId="4" fillId="23" borderId="21" xfId="18" applyNumberFormat="1" applyFill="1" applyBorder="1" applyAlignment="1">
      <alignment horizontal="center" vertical="top"/>
    </xf>
    <xf numFmtId="167" fontId="4" fillId="23" borderId="22" xfId="18" applyNumberFormat="1" applyFill="1" applyBorder="1" applyAlignment="1">
      <alignment horizontal="center" vertical="top"/>
    </xf>
    <xf numFmtId="0" fontId="7" fillId="7" borderId="12" xfId="11" applyBorder="1" applyAlignment="1">
      <alignment horizontal="center" vertical="center" wrapText="1"/>
    </xf>
    <xf numFmtId="0" fontId="7" fillId="7" borderId="13" xfId="11" applyBorder="1" applyAlignment="1">
      <alignment horizontal="center" vertical="center" wrapText="1"/>
    </xf>
  </cellXfs>
  <cellStyles count="27">
    <cellStyle name=" 1" xfId="6"/>
    <cellStyle name="Base_Input" xfId="24"/>
    <cellStyle name="Check_Cell" xfId="23"/>
    <cellStyle name="Comma" xfId="26" builtinId="3"/>
    <cellStyle name="Comma [0] 2" xfId="22"/>
    <cellStyle name="Empty_Cell" xfId="21"/>
    <cellStyle name="Explanatory Text" xfId="1" builtinId="53" customBuiltin="1"/>
    <cellStyle name="Flag" xfId="20"/>
    <cellStyle name="Header1" xfId="19"/>
    <cellStyle name="Header1A" xfId="5"/>
    <cellStyle name="Header2" xfId="2"/>
    <cellStyle name="Header3" xfId="25"/>
    <cellStyle name="Header4" xfId="3"/>
    <cellStyle name="Hyperlink" xfId="4" builtinId="8"/>
    <cellStyle name="Insheet" xfId="18"/>
    <cellStyle name="Line_SubTotal" xfId="17"/>
    <cellStyle name="Line_Summary" xfId="16"/>
    <cellStyle name="Line_Total" xfId="15"/>
    <cellStyle name="Normal" xfId="0" builtinId="0" customBuiltin="1"/>
    <cellStyle name="Normal 10" xfId="14"/>
    <cellStyle name="Normal 119" xfId="13"/>
    <cellStyle name="Offsheet" xfId="12"/>
    <cellStyle name="Table_Heading" xfId="11"/>
    <cellStyle name="Unit" xfId="10"/>
    <cellStyle name="User_Input" xfId="9"/>
    <cellStyle name="User_Input_Actual" xfId="8"/>
    <cellStyle name="User_Input_Forecast" xfId="7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99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</xdr:row>
      <xdr:rowOff>0</xdr:rowOff>
    </xdr:from>
    <xdr:to>
      <xdr:col>5</xdr:col>
      <xdr:colOff>676276</xdr:colOff>
      <xdr:row>2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61925"/>
          <a:ext cx="1114426" cy="400051"/>
        </a:xfrm>
        <a:prstGeom prst="rect">
          <a:avLst/>
        </a:prstGeom>
      </xdr:spPr>
    </xdr:pic>
    <xdr:clientData/>
  </xdr:twoCellAnchor>
  <xdr:twoCellAnchor editAs="oneCell">
    <xdr:from>
      <xdr:col>3</xdr:col>
      <xdr:colOff>704850</xdr:colOff>
      <xdr:row>1</xdr:row>
      <xdr:rowOff>0</xdr:rowOff>
    </xdr:from>
    <xdr:to>
      <xdr:col>5</xdr:col>
      <xdr:colOff>676276</xdr:colOff>
      <xdr:row>2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61925"/>
          <a:ext cx="1114426" cy="40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N48"/>
  <sheetViews>
    <sheetView workbookViewId="0"/>
  </sheetViews>
  <sheetFormatPr defaultColWidth="0" defaultRowHeight="12.75" customHeight="1" zeroHeight="1" x14ac:dyDescent="0.2"/>
  <cols>
    <col min="1" max="1" width="4.375" style="51" customWidth="1"/>
    <col min="2" max="2" width="11.875" style="51" customWidth="1"/>
    <col min="3" max="3" width="4" style="51" customWidth="1"/>
    <col min="4" max="4" width="11.625" style="51" customWidth="1"/>
    <col min="5" max="5" width="3.375" style="51" customWidth="1"/>
    <col min="6" max="14" width="9" style="51" customWidth="1"/>
    <col min="15" max="16384" width="9" style="51" hidden="1"/>
  </cols>
  <sheetData>
    <row r="1" spans="1:14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3.25" x14ac:dyDescent="0.35">
      <c r="A2" s="89"/>
      <c r="B2" s="37" t="s">
        <v>1</v>
      </c>
      <c r="C2" s="36"/>
      <c r="D2" s="36"/>
      <c r="E2" s="36"/>
      <c r="F2" s="36"/>
      <c r="G2" s="89"/>
      <c r="H2" s="47" t="s">
        <v>39</v>
      </c>
      <c r="I2" s="89"/>
      <c r="J2" s="89"/>
      <c r="K2" s="89"/>
      <c r="L2" s="89"/>
      <c r="M2" s="89"/>
      <c r="N2" s="89"/>
    </row>
    <row r="3" spans="1:14" x14ac:dyDescent="0.2">
      <c r="A3" s="89"/>
      <c r="B3" s="36"/>
      <c r="C3" s="36"/>
      <c r="D3" s="36"/>
      <c r="E3" s="36"/>
      <c r="F3" s="36"/>
      <c r="G3" s="89"/>
      <c r="H3" s="89"/>
      <c r="I3" s="89"/>
      <c r="J3" s="89"/>
      <c r="K3" s="89"/>
      <c r="L3" s="89"/>
      <c r="M3" s="89"/>
      <c r="N3" s="89"/>
    </row>
    <row r="4" spans="1:14" x14ac:dyDescent="0.2">
      <c r="A4" s="89"/>
      <c r="B4" s="36"/>
      <c r="C4" s="36"/>
      <c r="D4" s="36"/>
      <c r="E4" s="36"/>
      <c r="F4" s="36"/>
      <c r="G4" s="89"/>
      <c r="H4" s="89"/>
      <c r="I4" s="89"/>
      <c r="J4" s="89"/>
      <c r="K4" s="89"/>
      <c r="L4" s="89"/>
      <c r="M4" s="89"/>
      <c r="N4" s="89"/>
    </row>
    <row r="5" spans="1:14" x14ac:dyDescent="0.2">
      <c r="A5" s="89"/>
      <c r="B5" s="36"/>
      <c r="C5" s="36"/>
      <c r="D5" s="36"/>
      <c r="E5" s="36"/>
      <c r="F5" s="36"/>
      <c r="G5" s="89"/>
      <c r="H5" s="89"/>
      <c r="I5" s="89"/>
      <c r="J5" s="89"/>
      <c r="K5" s="89"/>
      <c r="L5" s="89"/>
      <c r="M5" s="89"/>
      <c r="N5" s="89"/>
    </row>
    <row r="6" spans="1:14" ht="15.75" thickBot="1" x14ac:dyDescent="0.3">
      <c r="A6" s="89"/>
      <c r="B6" s="35" t="s">
        <v>2</v>
      </c>
      <c r="C6" s="34"/>
      <c r="D6" s="35" t="s">
        <v>3</v>
      </c>
      <c r="E6" s="34"/>
      <c r="F6" s="35" t="s">
        <v>0</v>
      </c>
      <c r="G6" s="89"/>
      <c r="H6" s="89"/>
      <c r="I6" s="89"/>
      <c r="J6" s="89"/>
      <c r="K6" s="89"/>
      <c r="L6" s="89"/>
      <c r="M6" s="89"/>
      <c r="N6" s="89"/>
    </row>
    <row r="7" spans="1:14" x14ac:dyDescent="0.2">
      <c r="A7" s="89"/>
      <c r="B7" s="36"/>
      <c r="C7" s="36"/>
      <c r="D7" s="36"/>
      <c r="E7" s="36"/>
      <c r="F7" s="36"/>
      <c r="G7" s="89"/>
      <c r="H7" s="89"/>
      <c r="I7" s="89"/>
      <c r="J7" s="89"/>
      <c r="K7" s="89"/>
      <c r="L7" s="89"/>
      <c r="M7" s="89"/>
      <c r="N7" s="89"/>
    </row>
    <row r="8" spans="1:14" ht="18" x14ac:dyDescent="0.25">
      <c r="A8" s="89"/>
      <c r="B8" s="36" t="s">
        <v>4</v>
      </c>
      <c r="C8" s="36"/>
      <c r="D8" s="41" t="s">
        <v>4</v>
      </c>
      <c r="E8" s="36"/>
      <c r="F8" s="36"/>
      <c r="G8" s="89"/>
      <c r="H8" s="89"/>
      <c r="I8" s="89"/>
      <c r="J8" s="89"/>
      <c r="K8" s="89"/>
      <c r="L8" s="89"/>
      <c r="M8" s="89"/>
      <c r="N8" s="89"/>
    </row>
    <row r="9" spans="1:14" x14ac:dyDescent="0.2">
      <c r="A9" s="89"/>
      <c r="B9" s="36"/>
      <c r="C9" s="36"/>
      <c r="D9" s="33"/>
      <c r="E9" s="36"/>
      <c r="F9" s="36"/>
      <c r="G9" s="89"/>
      <c r="H9" s="89"/>
      <c r="I9" s="89"/>
      <c r="J9" s="89"/>
      <c r="K9" s="89"/>
      <c r="L9" s="89"/>
      <c r="M9" s="89"/>
      <c r="N9" s="89"/>
    </row>
    <row r="10" spans="1:14" ht="15.75" x14ac:dyDescent="0.25">
      <c r="A10" s="89"/>
      <c r="B10" s="36" t="s">
        <v>32</v>
      </c>
      <c r="C10" s="36"/>
      <c r="D10" s="32" t="s">
        <v>32</v>
      </c>
      <c r="E10" s="36"/>
      <c r="F10" s="36"/>
      <c r="G10" s="89"/>
      <c r="H10" s="89"/>
      <c r="I10" s="89"/>
      <c r="J10" s="89"/>
      <c r="K10" s="89"/>
      <c r="L10" s="89"/>
      <c r="M10" s="89"/>
      <c r="N10" s="89"/>
    </row>
    <row r="11" spans="1:14" x14ac:dyDescent="0.2">
      <c r="A11" s="89"/>
      <c r="B11" s="36"/>
      <c r="C11" s="36"/>
      <c r="D11" s="33"/>
      <c r="E11" s="36"/>
      <c r="F11" s="36"/>
      <c r="G11" s="89"/>
      <c r="H11" s="89"/>
      <c r="I11" s="89"/>
      <c r="J11" s="89"/>
      <c r="K11" s="89"/>
      <c r="L11" s="89"/>
      <c r="M11" s="89"/>
      <c r="N11" s="89"/>
    </row>
    <row r="12" spans="1:14" x14ac:dyDescent="0.2">
      <c r="A12" s="89"/>
      <c r="B12" s="36" t="s">
        <v>5</v>
      </c>
      <c r="C12" s="36"/>
      <c r="D12" s="40" t="s">
        <v>5</v>
      </c>
      <c r="E12" s="36"/>
      <c r="F12" s="36"/>
      <c r="G12" s="89"/>
      <c r="H12" s="89"/>
      <c r="I12" s="89"/>
      <c r="J12" s="89"/>
      <c r="K12" s="89"/>
      <c r="L12" s="89"/>
      <c r="M12" s="89"/>
      <c r="N12" s="89"/>
    </row>
    <row r="13" spans="1:14" x14ac:dyDescent="0.2">
      <c r="A13" s="89"/>
      <c r="B13" s="36"/>
      <c r="C13" s="36"/>
      <c r="D13" s="33"/>
      <c r="E13" s="36"/>
      <c r="F13" s="36"/>
      <c r="G13" s="89"/>
      <c r="H13" s="89"/>
      <c r="I13" s="89"/>
      <c r="J13" s="89"/>
      <c r="K13" s="89"/>
      <c r="L13" s="89"/>
      <c r="M13" s="89"/>
      <c r="N13" s="89"/>
    </row>
    <row r="14" spans="1:14" x14ac:dyDescent="0.2">
      <c r="A14" s="89"/>
      <c r="B14" s="36" t="s">
        <v>6</v>
      </c>
      <c r="C14" s="36"/>
      <c r="D14" s="31" t="s">
        <v>6</v>
      </c>
      <c r="E14" s="36"/>
      <c r="F14" s="36"/>
      <c r="G14" s="89"/>
      <c r="H14" s="89"/>
      <c r="I14" s="89"/>
      <c r="J14" s="89"/>
      <c r="K14" s="89"/>
      <c r="L14" s="89"/>
      <c r="M14" s="89"/>
      <c r="N14" s="89"/>
    </row>
    <row r="15" spans="1:14" x14ac:dyDescent="0.2">
      <c r="A15" s="89"/>
      <c r="B15" s="36"/>
      <c r="C15" s="36"/>
      <c r="D15" s="33"/>
      <c r="E15" s="36"/>
      <c r="F15" s="36"/>
      <c r="G15" s="89"/>
      <c r="H15" s="89"/>
      <c r="I15" s="89"/>
      <c r="J15" s="89"/>
      <c r="K15" s="89"/>
      <c r="L15" s="89"/>
      <c r="M15" s="89"/>
      <c r="N15" s="89"/>
    </row>
    <row r="16" spans="1:14" x14ac:dyDescent="0.2">
      <c r="A16" s="89"/>
      <c r="B16" s="36" t="s">
        <v>7</v>
      </c>
      <c r="C16" s="36"/>
      <c r="D16" s="30" t="s">
        <v>7</v>
      </c>
      <c r="E16" s="36"/>
      <c r="F16" s="36"/>
      <c r="G16" s="89"/>
      <c r="H16" s="89"/>
      <c r="I16" s="89"/>
      <c r="J16" s="89"/>
      <c r="K16" s="89"/>
      <c r="L16" s="89"/>
      <c r="M16" s="89"/>
      <c r="N16" s="89"/>
    </row>
    <row r="17" spans="1:14" x14ac:dyDescent="0.2">
      <c r="A17" s="89"/>
      <c r="B17" s="36"/>
      <c r="C17" s="36"/>
      <c r="D17" s="33"/>
      <c r="E17" s="36"/>
      <c r="F17" s="36"/>
      <c r="G17" s="89"/>
      <c r="H17" s="89"/>
      <c r="I17" s="89"/>
      <c r="J17" s="89"/>
      <c r="K17" s="89"/>
      <c r="L17" s="89"/>
      <c r="M17" s="89"/>
      <c r="N17" s="89"/>
    </row>
    <row r="18" spans="1:14" ht="14.25" x14ac:dyDescent="0.2">
      <c r="A18" s="89"/>
      <c r="B18" s="36" t="s">
        <v>259</v>
      </c>
      <c r="C18" s="36"/>
      <c r="D18" s="29">
        <v>100</v>
      </c>
      <c r="E18" s="36"/>
      <c r="F18" s="28" t="s">
        <v>260</v>
      </c>
      <c r="G18" s="89"/>
      <c r="H18" s="89"/>
      <c r="I18" s="89"/>
      <c r="J18" s="89"/>
      <c r="K18" s="89"/>
      <c r="L18" s="89"/>
      <c r="M18" s="89"/>
      <c r="N18" s="89"/>
    </row>
    <row r="19" spans="1:14" ht="14.25" x14ac:dyDescent="0.2">
      <c r="A19" s="89"/>
      <c r="B19" s="36"/>
      <c r="C19" s="36"/>
      <c r="D19" s="33"/>
      <c r="E19" s="36"/>
      <c r="F19" s="28"/>
      <c r="G19" s="89"/>
      <c r="H19" s="89"/>
      <c r="I19" s="89"/>
      <c r="J19" s="89"/>
      <c r="K19" s="89"/>
      <c r="L19" s="89"/>
      <c r="M19" s="89"/>
      <c r="N19" s="89"/>
    </row>
    <row r="20" spans="1:14" ht="14.25" x14ac:dyDescent="0.2">
      <c r="A20" s="89"/>
      <c r="B20" s="36" t="s">
        <v>42</v>
      </c>
      <c r="C20" s="36"/>
      <c r="D20" s="27">
        <v>100</v>
      </c>
      <c r="E20" s="36"/>
      <c r="F20" s="28" t="s">
        <v>41</v>
      </c>
      <c r="G20" s="89"/>
      <c r="H20" s="89"/>
      <c r="I20" s="89"/>
      <c r="J20" s="89"/>
      <c r="K20" s="89"/>
      <c r="L20" s="89"/>
      <c r="M20" s="89"/>
      <c r="N20" s="89"/>
    </row>
    <row r="21" spans="1:14" x14ac:dyDescent="0.2">
      <c r="A21" s="89"/>
      <c r="B21" s="36"/>
      <c r="C21" s="36"/>
      <c r="D21" s="33"/>
      <c r="E21" s="36"/>
      <c r="F21" s="36"/>
      <c r="G21" s="89"/>
      <c r="H21" s="89"/>
      <c r="I21" s="89"/>
      <c r="J21" s="89"/>
      <c r="K21" s="89"/>
      <c r="L21" s="89"/>
      <c r="M21" s="89"/>
      <c r="N21" s="89"/>
    </row>
    <row r="22" spans="1:14" ht="14.25" x14ac:dyDescent="0.2">
      <c r="A22" s="89"/>
      <c r="B22" s="36" t="s">
        <v>8</v>
      </c>
      <c r="C22" s="36"/>
      <c r="D22" s="26">
        <v>100</v>
      </c>
      <c r="E22" s="36"/>
      <c r="F22" s="28" t="s">
        <v>9</v>
      </c>
      <c r="G22" s="89"/>
      <c r="H22" s="89"/>
      <c r="I22" s="89"/>
      <c r="J22" s="89"/>
      <c r="K22" s="89"/>
      <c r="L22" s="89"/>
      <c r="M22" s="89"/>
      <c r="N22" s="89"/>
    </row>
    <row r="23" spans="1:14" x14ac:dyDescent="0.2">
      <c r="A23" s="89"/>
      <c r="B23" s="36"/>
      <c r="C23" s="36"/>
      <c r="D23" s="25"/>
      <c r="E23" s="36"/>
      <c r="F23" s="36"/>
      <c r="G23" s="89"/>
      <c r="H23" s="89"/>
      <c r="I23" s="89"/>
      <c r="J23" s="89"/>
      <c r="K23" s="89"/>
      <c r="L23" s="89"/>
      <c r="M23" s="89"/>
      <c r="N23" s="89"/>
    </row>
    <row r="24" spans="1:14" ht="14.25" x14ac:dyDescent="0.2">
      <c r="A24" s="89"/>
      <c r="B24" s="36" t="s">
        <v>10</v>
      </c>
      <c r="C24" s="36"/>
      <c r="D24" s="24"/>
      <c r="E24" s="36"/>
      <c r="F24" s="28" t="s">
        <v>11</v>
      </c>
      <c r="G24" s="89"/>
      <c r="H24" s="89"/>
      <c r="I24" s="89"/>
      <c r="J24" s="89"/>
      <c r="K24" s="89"/>
      <c r="L24" s="89"/>
      <c r="M24" s="89"/>
      <c r="N24" s="89"/>
    </row>
    <row r="25" spans="1:14" ht="14.25" x14ac:dyDescent="0.2">
      <c r="A25" s="89"/>
      <c r="B25" s="36"/>
      <c r="C25" s="36"/>
      <c r="D25" s="25"/>
      <c r="E25" s="36"/>
      <c r="F25" s="23"/>
      <c r="G25" s="89"/>
      <c r="H25" s="89"/>
      <c r="I25" s="89"/>
      <c r="J25" s="89"/>
      <c r="K25" s="89"/>
      <c r="L25" s="89"/>
      <c r="M25" s="89"/>
      <c r="N25" s="89"/>
    </row>
    <row r="26" spans="1:14" ht="14.25" x14ac:dyDescent="0.2">
      <c r="A26" s="89"/>
      <c r="B26" s="36" t="s">
        <v>12</v>
      </c>
      <c r="C26" s="36"/>
      <c r="D26" s="22">
        <v>100</v>
      </c>
      <c r="E26" s="36"/>
      <c r="F26" s="28" t="s">
        <v>13</v>
      </c>
      <c r="G26" s="89"/>
      <c r="H26" s="89"/>
      <c r="I26" s="89"/>
      <c r="J26" s="89"/>
      <c r="K26" s="89"/>
      <c r="L26" s="89"/>
      <c r="M26" s="89"/>
      <c r="N26" s="89"/>
    </row>
    <row r="27" spans="1:14" ht="14.25" x14ac:dyDescent="0.2">
      <c r="A27" s="89"/>
      <c r="B27" s="36"/>
      <c r="C27" s="36"/>
      <c r="D27" s="25"/>
      <c r="E27" s="36"/>
      <c r="F27" s="23"/>
      <c r="G27" s="89"/>
      <c r="H27" s="89"/>
      <c r="I27" s="89"/>
      <c r="J27" s="89"/>
      <c r="K27" s="89"/>
      <c r="L27" s="89"/>
      <c r="M27" s="89"/>
      <c r="N27" s="89"/>
    </row>
    <row r="28" spans="1:14" ht="14.25" x14ac:dyDescent="0.2">
      <c r="A28" s="89"/>
      <c r="B28" s="36" t="s">
        <v>14</v>
      </c>
      <c r="C28" s="36"/>
      <c r="D28" s="21">
        <v>100</v>
      </c>
      <c r="E28" s="36"/>
      <c r="F28" s="28" t="s">
        <v>15</v>
      </c>
      <c r="G28" s="89"/>
      <c r="H28" s="89"/>
      <c r="I28" s="89"/>
      <c r="J28" s="89"/>
      <c r="K28" s="89"/>
      <c r="L28" s="89"/>
      <c r="M28" s="89"/>
      <c r="N28" s="89"/>
    </row>
    <row r="29" spans="1:14" ht="14.25" x14ac:dyDescent="0.2">
      <c r="A29" s="89"/>
      <c r="B29" s="36"/>
      <c r="C29" s="36"/>
      <c r="D29" s="25"/>
      <c r="E29" s="36"/>
      <c r="F29" s="23"/>
      <c r="G29" s="89"/>
      <c r="H29" s="89"/>
      <c r="I29" s="89"/>
      <c r="J29" s="89"/>
      <c r="K29" s="89"/>
      <c r="L29" s="89"/>
      <c r="M29" s="89"/>
      <c r="N29" s="89"/>
    </row>
    <row r="30" spans="1:14" ht="14.25" x14ac:dyDescent="0.2">
      <c r="A30" s="89"/>
      <c r="B30" s="36" t="s">
        <v>16</v>
      </c>
      <c r="C30" s="36"/>
      <c r="D30" s="20">
        <v>100</v>
      </c>
      <c r="E30" s="36"/>
      <c r="F30" s="28" t="s">
        <v>17</v>
      </c>
      <c r="G30" s="89"/>
      <c r="H30" s="89"/>
      <c r="I30" s="89"/>
      <c r="J30" s="89"/>
      <c r="K30" s="89"/>
      <c r="L30" s="89"/>
      <c r="M30" s="89"/>
      <c r="N30" s="89"/>
    </row>
    <row r="31" spans="1:14" ht="14.25" x14ac:dyDescent="0.2">
      <c r="A31" s="89"/>
      <c r="B31" s="36"/>
      <c r="C31" s="36"/>
      <c r="D31" s="33"/>
      <c r="E31" s="36"/>
      <c r="F31" s="23"/>
      <c r="G31" s="89"/>
      <c r="H31" s="89"/>
      <c r="I31" s="89"/>
      <c r="J31" s="89"/>
      <c r="K31" s="89"/>
      <c r="L31" s="89"/>
      <c r="M31" s="89"/>
      <c r="N31" s="89"/>
    </row>
    <row r="32" spans="1:14" ht="15" thickBot="1" x14ac:dyDescent="0.25">
      <c r="A32" s="89"/>
      <c r="B32" s="36" t="s">
        <v>18</v>
      </c>
      <c r="C32" s="36"/>
      <c r="D32" s="19">
        <v>100</v>
      </c>
      <c r="E32" s="36"/>
      <c r="F32" s="28" t="s">
        <v>19</v>
      </c>
      <c r="G32" s="89"/>
      <c r="H32" s="89"/>
      <c r="I32" s="89"/>
      <c r="J32" s="89"/>
      <c r="K32" s="89"/>
      <c r="L32" s="89"/>
      <c r="M32" s="89"/>
      <c r="N32" s="89"/>
    </row>
    <row r="33" spans="1:14" ht="15" thickTop="1" x14ac:dyDescent="0.2">
      <c r="A33" s="89"/>
      <c r="B33" s="36"/>
      <c r="C33" s="36"/>
      <c r="D33" s="33"/>
      <c r="E33" s="36"/>
      <c r="F33" s="23"/>
      <c r="G33" s="89"/>
      <c r="H33" s="89"/>
      <c r="I33" s="89"/>
      <c r="J33" s="89"/>
      <c r="K33" s="89"/>
      <c r="L33" s="89"/>
      <c r="M33" s="89"/>
      <c r="N33" s="89"/>
    </row>
    <row r="34" spans="1:14" ht="14.25" x14ac:dyDescent="0.2">
      <c r="A34" s="89"/>
      <c r="B34" s="36" t="s">
        <v>20</v>
      </c>
      <c r="C34" s="36"/>
      <c r="D34" s="18" t="s">
        <v>21</v>
      </c>
      <c r="E34" s="36"/>
      <c r="F34" s="28" t="s">
        <v>22</v>
      </c>
      <c r="G34" s="89"/>
      <c r="H34" s="89"/>
      <c r="I34" s="89"/>
      <c r="J34" s="89"/>
      <c r="K34" s="89"/>
      <c r="L34" s="89"/>
      <c r="M34" s="89"/>
      <c r="N34" s="89"/>
    </row>
    <row r="35" spans="1:14" ht="14.25" x14ac:dyDescent="0.2">
      <c r="A35" s="89"/>
      <c r="B35" s="36"/>
      <c r="C35" s="36"/>
      <c r="D35" s="33"/>
      <c r="E35" s="36"/>
      <c r="F35" s="23"/>
      <c r="G35" s="89"/>
      <c r="H35" s="89"/>
      <c r="I35" s="89"/>
      <c r="J35" s="89"/>
      <c r="K35" s="89"/>
      <c r="L35" s="89"/>
      <c r="M35" s="89"/>
      <c r="N35" s="89"/>
    </row>
    <row r="36" spans="1:14" ht="14.25" x14ac:dyDescent="0.2">
      <c r="A36" s="89"/>
      <c r="B36" s="36" t="s">
        <v>23</v>
      </c>
      <c r="C36" s="36"/>
      <c r="D36" s="17">
        <v>100</v>
      </c>
      <c r="E36" s="36"/>
      <c r="F36" s="28" t="s">
        <v>24</v>
      </c>
      <c r="G36" s="89"/>
      <c r="H36" s="89"/>
      <c r="I36" s="89"/>
      <c r="J36" s="89"/>
      <c r="K36" s="89"/>
      <c r="L36" s="89"/>
      <c r="M36" s="89"/>
      <c r="N36" s="89"/>
    </row>
    <row r="37" spans="1:14" ht="14.25" x14ac:dyDescent="0.2">
      <c r="A37" s="89"/>
      <c r="B37" s="36"/>
      <c r="C37" s="36"/>
      <c r="D37" s="25"/>
      <c r="E37" s="36"/>
      <c r="F37" s="23"/>
      <c r="G37" s="89"/>
      <c r="H37" s="89"/>
      <c r="I37" s="89"/>
      <c r="J37" s="89"/>
      <c r="K37" s="89"/>
      <c r="L37" s="89"/>
      <c r="M37" s="89"/>
      <c r="N37" s="89"/>
    </row>
    <row r="38" spans="1:14" ht="14.25" x14ac:dyDescent="0.2">
      <c r="A38" s="89"/>
      <c r="B38" s="36" t="s">
        <v>25</v>
      </c>
      <c r="C38" s="36"/>
      <c r="D38" s="16" t="s">
        <v>26</v>
      </c>
      <c r="E38" s="36"/>
      <c r="F38" s="28" t="s">
        <v>27</v>
      </c>
      <c r="G38" s="89"/>
      <c r="H38" s="89"/>
      <c r="I38" s="89"/>
      <c r="J38" s="89"/>
      <c r="K38" s="89"/>
      <c r="L38" s="89"/>
      <c r="M38" s="89"/>
      <c r="N38" s="89"/>
    </row>
    <row r="39" spans="1:14" ht="14.25" x14ac:dyDescent="0.2">
      <c r="A39" s="89"/>
      <c r="B39" s="36"/>
      <c r="C39" s="36"/>
      <c r="D39" s="25"/>
      <c r="E39" s="36"/>
      <c r="F39" s="23"/>
      <c r="G39" s="89"/>
      <c r="H39" s="89"/>
      <c r="I39" s="89"/>
      <c r="J39" s="89"/>
      <c r="K39" s="89"/>
      <c r="L39" s="89"/>
      <c r="M39" s="89"/>
      <c r="N39" s="89"/>
    </row>
    <row r="40" spans="1:14" ht="14.25" x14ac:dyDescent="0.2">
      <c r="A40" s="89"/>
      <c r="B40" s="36" t="s">
        <v>28</v>
      </c>
      <c r="C40" s="36"/>
      <c r="D40" s="15">
        <v>1</v>
      </c>
      <c r="E40" s="36"/>
      <c r="F40" s="28" t="s">
        <v>29</v>
      </c>
      <c r="G40" s="89"/>
      <c r="H40" s="89"/>
      <c r="I40" s="89"/>
      <c r="J40" s="89"/>
      <c r="K40" s="89"/>
      <c r="L40" s="89"/>
      <c r="M40" s="89"/>
      <c r="N40" s="89"/>
    </row>
    <row r="41" spans="1:14" ht="14.25" x14ac:dyDescent="0.2">
      <c r="A41" s="89"/>
      <c r="B41" s="36"/>
      <c r="C41" s="36"/>
      <c r="D41" s="25"/>
      <c r="E41" s="36"/>
      <c r="F41" s="28"/>
      <c r="G41" s="89"/>
      <c r="H41" s="89"/>
      <c r="I41" s="89"/>
      <c r="J41" s="89"/>
      <c r="K41" s="89"/>
      <c r="L41" s="89"/>
      <c r="M41" s="89"/>
      <c r="N41" s="89"/>
    </row>
    <row r="42" spans="1:14" ht="14.25" x14ac:dyDescent="0.2">
      <c r="A42" s="89"/>
      <c r="B42" s="36" t="s">
        <v>30</v>
      </c>
      <c r="C42" s="36"/>
      <c r="D42" s="14">
        <v>100</v>
      </c>
      <c r="E42" s="36"/>
      <c r="F42" s="28" t="s">
        <v>31</v>
      </c>
      <c r="G42" s="89"/>
      <c r="H42" s="89"/>
      <c r="I42" s="89"/>
      <c r="J42" s="89"/>
      <c r="K42" s="89"/>
      <c r="L42" s="89"/>
      <c r="M42" s="89"/>
      <c r="N42" s="89"/>
    </row>
    <row r="43" spans="1:14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4" ht="14.25" x14ac:dyDescent="0.2">
      <c r="A44" s="89"/>
      <c r="B44" s="89"/>
      <c r="C44" s="89"/>
      <c r="D44" s="143">
        <v>100</v>
      </c>
      <c r="E44" s="89"/>
      <c r="F44" s="28" t="s">
        <v>290</v>
      </c>
      <c r="G44" s="89"/>
      <c r="H44" s="89"/>
      <c r="I44" s="89"/>
      <c r="J44" s="89"/>
      <c r="K44" s="89"/>
      <c r="L44" s="89"/>
      <c r="M44" s="89"/>
      <c r="N44" s="89"/>
    </row>
    <row r="45" spans="1:14" x14ac:dyDescent="0.2">
      <c r="A45" s="89"/>
      <c r="B45" s="89"/>
      <c r="C45" s="89"/>
      <c r="D45" s="10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ht="14.25" x14ac:dyDescent="0.2">
      <c r="A46" s="89"/>
      <c r="B46" s="89"/>
      <c r="C46" s="89"/>
      <c r="D46" s="144">
        <v>100</v>
      </c>
      <c r="E46" s="89"/>
      <c r="F46" s="28" t="s">
        <v>291</v>
      </c>
      <c r="G46" s="89"/>
      <c r="H46" s="89"/>
      <c r="I46" s="89"/>
      <c r="J46" s="89"/>
      <c r="K46" s="89"/>
      <c r="L46" s="89"/>
      <c r="M46" s="89"/>
      <c r="N46" s="89"/>
    </row>
    <row r="47" spans="1:14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ht="14.25" x14ac:dyDescent="0.2">
      <c r="A48" s="89"/>
      <c r="B48" s="89"/>
      <c r="C48" s="89"/>
      <c r="D48" s="145">
        <v>100</v>
      </c>
      <c r="E48" s="89"/>
      <c r="F48" s="28" t="s">
        <v>292</v>
      </c>
      <c r="G48" s="89"/>
      <c r="H48" s="89"/>
      <c r="I48" s="89"/>
      <c r="J48" s="89"/>
      <c r="K48" s="89"/>
      <c r="L48" s="89"/>
      <c r="M48" s="89"/>
      <c r="N48" s="89"/>
    </row>
  </sheetData>
  <hyperlinks>
    <hyperlink ref="H2" location="Menu!A1" display="Menu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N48"/>
  <sheetViews>
    <sheetView workbookViewId="0"/>
  </sheetViews>
  <sheetFormatPr defaultColWidth="0" defaultRowHeight="12.75" zeroHeight="1" x14ac:dyDescent="0.2"/>
  <cols>
    <col min="1" max="1" width="9" customWidth="1"/>
    <col min="2" max="2" width="10.125" customWidth="1"/>
    <col min="3" max="3" width="12.625" customWidth="1"/>
    <col min="4" max="4" width="7.125" customWidth="1"/>
    <col min="5" max="5" width="12.375" customWidth="1"/>
    <col min="6" max="6" width="11.5" customWidth="1"/>
    <col min="7" max="7" width="7.125" customWidth="1"/>
    <col min="8" max="8" width="9.625" customWidth="1"/>
    <col min="9" max="9" width="15.125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41" t="s">
        <v>296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4"/>
      <c r="M1" s="44"/>
      <c r="N1" s="44"/>
    </row>
    <row r="2" spans="1:14" ht="15.75" x14ac:dyDescent="0.25">
      <c r="A2" s="32" t="str">
        <f ca="1">RIGHT(CELL("filename", $A$1), LEN(CELL("filename", $A$1)) - SEARCH("]", CELL("filename", $A$1)))</f>
        <v>Menu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46"/>
      <c r="M2" s="46"/>
      <c r="N2" s="46"/>
    </row>
    <row r="3" spans="1:14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8" x14ac:dyDescent="0.25">
      <c r="A5" s="42"/>
      <c r="B5" s="157" t="s">
        <v>33</v>
      </c>
      <c r="C5" s="157"/>
      <c r="D5" s="42"/>
      <c r="E5" s="163" t="s">
        <v>34</v>
      </c>
      <c r="F5" s="163"/>
      <c r="G5" s="42"/>
      <c r="H5" s="160" t="s">
        <v>35</v>
      </c>
      <c r="I5" s="160"/>
      <c r="J5" s="42"/>
      <c r="K5" s="42"/>
      <c r="L5" s="42"/>
      <c r="M5" s="42"/>
      <c r="N5" s="42"/>
    </row>
    <row r="6" spans="1:14" x14ac:dyDescent="0.2">
      <c r="A6" s="42"/>
      <c r="B6" s="156" t="s">
        <v>38</v>
      </c>
      <c r="C6" s="156"/>
      <c r="D6" s="48"/>
      <c r="E6" s="156"/>
      <c r="F6" s="156"/>
      <c r="G6" s="48"/>
      <c r="H6" s="156" t="s">
        <v>50</v>
      </c>
      <c r="I6" s="156"/>
      <c r="J6" s="42"/>
      <c r="K6" s="42"/>
      <c r="L6" s="42"/>
      <c r="M6" s="42"/>
      <c r="N6" s="42"/>
    </row>
    <row r="7" spans="1:14" x14ac:dyDescent="0.2">
      <c r="A7" s="42"/>
      <c r="B7" s="156" t="s">
        <v>39</v>
      </c>
      <c r="C7" s="156"/>
      <c r="D7" s="48"/>
      <c r="E7" s="154"/>
      <c r="F7" s="154"/>
      <c r="G7" s="48"/>
      <c r="H7" s="156" t="s">
        <v>48</v>
      </c>
      <c r="I7" s="156"/>
      <c r="J7" s="50" t="str">
        <f>'Historical Expenditure'!K2</f>
        <v>OK</v>
      </c>
      <c r="K7" s="42"/>
      <c r="L7" s="42"/>
      <c r="M7" s="42"/>
      <c r="N7" s="42"/>
    </row>
    <row r="8" spans="1:14" x14ac:dyDescent="0.2">
      <c r="A8" s="42"/>
      <c r="B8" s="89"/>
      <c r="C8" s="89"/>
      <c r="D8" s="48"/>
      <c r="E8" s="154"/>
      <c r="F8" s="154"/>
      <c r="G8" s="48"/>
      <c r="H8" s="156" t="s">
        <v>258</v>
      </c>
      <c r="I8" s="156"/>
      <c r="J8" s="42"/>
      <c r="K8" s="42"/>
      <c r="L8" s="42"/>
      <c r="M8" s="42"/>
      <c r="N8" s="42"/>
    </row>
    <row r="9" spans="1:14" x14ac:dyDescent="0.2">
      <c r="A9" s="42"/>
      <c r="B9" s="158"/>
      <c r="C9" s="158"/>
      <c r="D9" s="48"/>
      <c r="E9" s="48"/>
      <c r="F9" s="48"/>
      <c r="G9" s="48"/>
      <c r="H9" s="48"/>
      <c r="I9" s="48"/>
      <c r="J9" s="42"/>
      <c r="K9" s="42"/>
      <c r="L9" s="42"/>
      <c r="M9" s="42"/>
      <c r="N9" s="42"/>
    </row>
    <row r="10" spans="1:14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8" x14ac:dyDescent="0.25">
      <c r="A11" s="42"/>
      <c r="B11" s="159" t="s">
        <v>36</v>
      </c>
      <c r="C11" s="159"/>
      <c r="D11" s="42"/>
      <c r="E11" s="162" t="s">
        <v>37</v>
      </c>
      <c r="F11" s="162"/>
      <c r="G11" s="42"/>
      <c r="H11" s="161" t="s">
        <v>293</v>
      </c>
      <c r="I11" s="161"/>
      <c r="J11" s="42"/>
      <c r="K11" s="42"/>
      <c r="L11" s="42"/>
      <c r="M11" s="42"/>
      <c r="N11" s="42"/>
    </row>
    <row r="12" spans="1:14" x14ac:dyDescent="0.2">
      <c r="A12" s="42"/>
      <c r="B12" s="156" t="s">
        <v>270</v>
      </c>
      <c r="C12" s="156"/>
      <c r="D12" s="50"/>
      <c r="E12" s="156" t="s">
        <v>282</v>
      </c>
      <c r="F12" s="156"/>
      <c r="G12" s="50" t="str">
        <f>'Direct Capex'!L2</f>
        <v>OK</v>
      </c>
      <c r="H12" s="149" t="s">
        <v>295</v>
      </c>
      <c r="I12" s="150"/>
      <c r="J12" s="48"/>
      <c r="K12" s="42"/>
      <c r="L12" s="42"/>
      <c r="M12" s="42"/>
      <c r="N12" s="42"/>
    </row>
    <row r="13" spans="1:14" x14ac:dyDescent="0.2">
      <c r="A13" s="42"/>
      <c r="B13" s="156" t="s">
        <v>294</v>
      </c>
      <c r="C13" s="156"/>
      <c r="D13" s="50" t="str">
        <f>'Forecast Expenditure-RRP'!R2</f>
        <v>OK</v>
      </c>
      <c r="E13" s="156"/>
      <c r="F13" s="156"/>
      <c r="G13" s="50"/>
      <c r="H13" s="48"/>
      <c r="I13" s="48"/>
      <c r="J13" s="48"/>
      <c r="K13" s="42"/>
      <c r="L13" s="42"/>
      <c r="M13" s="42"/>
      <c r="N13" s="42"/>
    </row>
    <row r="14" spans="1:14" x14ac:dyDescent="0.2">
      <c r="A14" s="42"/>
      <c r="B14" s="154"/>
      <c r="C14" s="154"/>
      <c r="D14" s="48"/>
      <c r="E14" s="156"/>
      <c r="F14" s="156"/>
      <c r="H14" s="49"/>
      <c r="I14" s="48"/>
      <c r="J14" s="48"/>
      <c r="K14" s="42"/>
      <c r="L14" s="42"/>
      <c r="M14" s="42"/>
      <c r="N14" s="42"/>
    </row>
    <row r="15" spans="1:14" x14ac:dyDescent="0.2">
      <c r="A15" s="42"/>
      <c r="B15" s="155"/>
      <c r="C15" s="155"/>
      <c r="D15" s="115"/>
      <c r="E15" s="89"/>
      <c r="F15" s="89"/>
      <c r="G15" s="50"/>
      <c r="H15" s="48"/>
      <c r="I15" s="48"/>
      <c r="J15" s="48"/>
      <c r="K15" s="42"/>
      <c r="L15" s="42"/>
      <c r="M15" s="42"/>
      <c r="N15" s="42"/>
    </row>
    <row r="16" spans="1:14" x14ac:dyDescent="0.2">
      <c r="A16" s="42"/>
      <c r="B16" s="42"/>
      <c r="C16" s="42"/>
      <c r="D16" s="89"/>
      <c r="E16" s="89"/>
      <c r="F16" s="89"/>
      <c r="G16" s="50"/>
      <c r="H16" s="42"/>
      <c r="I16" s="42"/>
      <c r="J16" s="42"/>
      <c r="K16" s="42"/>
      <c r="L16" s="42"/>
      <c r="M16" s="42"/>
      <c r="N16" s="42"/>
    </row>
    <row r="17" spans="1:14" x14ac:dyDescent="0.2">
      <c r="A17" s="42"/>
      <c r="B17" s="42"/>
      <c r="C17" s="42"/>
      <c r="D17" s="89"/>
      <c r="E17" s="89"/>
      <c r="F17" s="89"/>
      <c r="G17" s="42"/>
      <c r="H17" s="42"/>
      <c r="I17" s="42"/>
      <c r="J17" s="42"/>
      <c r="K17" s="42"/>
      <c r="L17" s="42"/>
      <c r="M17" s="42"/>
      <c r="N17" s="42"/>
    </row>
    <row r="18" spans="1:14" x14ac:dyDescent="0.2">
      <c r="A18" s="42"/>
      <c r="B18" s="42"/>
      <c r="C18" s="42"/>
      <c r="D18" s="89"/>
      <c r="E18" s="89"/>
      <c r="F18" s="89"/>
      <c r="G18" s="42"/>
      <c r="H18" s="42"/>
      <c r="I18" s="42"/>
      <c r="J18" s="42"/>
      <c r="K18" s="42"/>
      <c r="L18" s="42"/>
      <c r="M18" s="42"/>
      <c r="N18" s="42"/>
    </row>
    <row r="19" spans="1:14" x14ac:dyDescent="0.2">
      <c r="A19" s="42"/>
      <c r="B19" s="42"/>
      <c r="C19" s="42"/>
      <c r="D19" s="89"/>
      <c r="E19" s="89"/>
      <c r="F19" s="89"/>
      <c r="G19" s="42"/>
      <c r="H19" s="42"/>
      <c r="I19" s="42"/>
      <c r="J19" s="42"/>
      <c r="K19" s="42"/>
      <c r="L19" s="42"/>
      <c r="M19" s="42"/>
      <c r="N19" s="42"/>
    </row>
    <row r="20" spans="1:14" x14ac:dyDescent="0.2">
      <c r="A20" s="42"/>
      <c r="B20" s="42"/>
      <c r="C20" s="42"/>
      <c r="D20" s="89"/>
      <c r="E20" s="89"/>
      <c r="F20" s="89"/>
      <c r="G20" s="42"/>
      <c r="H20" s="42"/>
      <c r="I20" s="42"/>
      <c r="J20" s="42"/>
      <c r="K20" s="42"/>
      <c r="L20" s="42"/>
      <c r="M20" s="42"/>
      <c r="N20" s="42"/>
    </row>
    <row r="21" spans="1:14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hidden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idden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idden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idden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idden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hidden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idden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hidden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idden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hidden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idden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hidden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idden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idden="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hidden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hidden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hidden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hidden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idden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hidden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hidden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 hidden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 hidden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hidden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hidden="1" x14ac:dyDescent="0.2"/>
  </sheetData>
  <mergeCells count="22">
    <mergeCell ref="E12:F12"/>
    <mergeCell ref="E11:F11"/>
    <mergeCell ref="E5:F5"/>
    <mergeCell ref="E6:F6"/>
    <mergeCell ref="E7:F7"/>
    <mergeCell ref="E8:F8"/>
    <mergeCell ref="H5:I5"/>
    <mergeCell ref="H6:I6"/>
    <mergeCell ref="H7:I7"/>
    <mergeCell ref="H8:I8"/>
    <mergeCell ref="H11:I11"/>
    <mergeCell ref="B5:C5"/>
    <mergeCell ref="B6:C6"/>
    <mergeCell ref="B7:C7"/>
    <mergeCell ref="B9:C9"/>
    <mergeCell ref="B12:C12"/>
    <mergeCell ref="B11:C11"/>
    <mergeCell ref="B14:C14"/>
    <mergeCell ref="B15:C15"/>
    <mergeCell ref="E13:F13"/>
    <mergeCell ref="E14:F14"/>
    <mergeCell ref="B13:C13"/>
  </mergeCells>
  <conditionalFormatting sqref="D13">
    <cfRule type="expression" dxfId="10" priority="14">
      <formula>D13="Check!"</formula>
    </cfRule>
  </conditionalFormatting>
  <conditionalFormatting sqref="J7">
    <cfRule type="expression" dxfId="9" priority="12">
      <formula>J7="Check!"</formula>
    </cfRule>
  </conditionalFormatting>
  <conditionalFormatting sqref="G15">
    <cfRule type="expression" dxfId="8" priority="6">
      <formula>G15="Check!"</formula>
    </cfRule>
  </conditionalFormatting>
  <conditionalFormatting sqref="G16">
    <cfRule type="expression" dxfId="7" priority="5">
      <formula>G16="Check!"</formula>
    </cfRule>
  </conditionalFormatting>
  <conditionalFormatting sqref="D12">
    <cfRule type="expression" dxfId="6" priority="4">
      <formula>D12="Check!"</formula>
    </cfRule>
  </conditionalFormatting>
  <conditionalFormatting sqref="G12">
    <cfRule type="expression" dxfId="5" priority="2">
      <formula>G12="Check!"</formula>
    </cfRule>
  </conditionalFormatting>
  <conditionalFormatting sqref="G13">
    <cfRule type="expression" dxfId="4" priority="1">
      <formula>G13="Check!"</formula>
    </cfRule>
  </conditionalFormatting>
  <hyperlinks>
    <hyperlink ref="B6:C6" location="Legend!A1" display="Legend"/>
    <hyperlink ref="H6:I6" location="Inflation!A1" display="Inflation"/>
    <hyperlink ref="B13:C13" location="'Forecast Expenditure'!A1" display="Forecast Expenditure"/>
    <hyperlink ref="H7:I7" location="'Historical Expenditure'!A1" display="Historical Expenditure"/>
    <hyperlink ref="H8:I8" location="'Historical Volumes'!A1" display="Historical Volumes"/>
    <hyperlink ref="B12:C12" location="'Forecast Volumes'!A1" display="Forecast Volumes"/>
    <hyperlink ref="E12:F12" location="'Direct Capex'!A1" display="Direct Capex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79998168889431442"/>
  </sheetPr>
  <dimension ref="A1:S24"/>
  <sheetViews>
    <sheetView tabSelected="1" zoomScale="115" zoomScaleNormal="115" workbookViewId="0"/>
  </sheetViews>
  <sheetFormatPr defaultColWidth="0" defaultRowHeight="0" customHeight="1" zeroHeight="1" x14ac:dyDescent="0.2"/>
  <cols>
    <col min="1" max="1" width="3.625" style="54" customWidth="1"/>
    <col min="2" max="2" width="21.375" style="139" customWidth="1"/>
    <col min="3" max="13" width="8.625" style="54" customWidth="1"/>
    <col min="14" max="14" width="3.625" style="54" customWidth="1"/>
    <col min="15" max="15" width="3.625" style="54" hidden="1" customWidth="1"/>
    <col min="16" max="16" width="9" style="54" hidden="1" customWidth="1"/>
    <col min="17" max="18" width="0" style="54" hidden="1" customWidth="1"/>
    <col min="19" max="19" width="3.625" style="54" hidden="1" customWidth="1"/>
    <col min="20" max="16384" width="9" style="54" hidden="1"/>
  </cols>
  <sheetData>
    <row r="1" spans="1:19" ht="18" x14ac:dyDescent="0.25">
      <c r="A1" s="41" t="str">
        <f>Menu!A1</f>
        <v>Powercor - Network faults</v>
      </c>
      <c r="B1" s="133"/>
      <c r="C1" s="41"/>
      <c r="D1" s="41"/>
      <c r="E1" s="41"/>
      <c r="F1" s="41"/>
      <c r="G1" s="41"/>
      <c r="H1" s="41"/>
      <c r="I1" s="152" t="s">
        <v>290</v>
      </c>
      <c r="J1" s="152"/>
      <c r="K1" s="41"/>
      <c r="L1" s="41"/>
      <c r="M1" s="53" t="s">
        <v>39</v>
      </c>
      <c r="N1" s="41"/>
      <c r="O1" s="41"/>
      <c r="P1" s="41"/>
    </row>
    <row r="2" spans="1:19" ht="15.75" x14ac:dyDescent="0.25">
      <c r="A2" s="32" t="str">
        <f ca="1">RIGHT(CELL("filename", $A$1), LEN(CELL("filename", $A$1)) - SEARCH("]", CELL("filename", $A$1)))</f>
        <v>Inflation</v>
      </c>
      <c r="B2" s="134"/>
      <c r="C2" s="32"/>
      <c r="D2" s="32"/>
      <c r="E2" s="32"/>
      <c r="F2" s="32"/>
      <c r="G2" s="32"/>
      <c r="H2" s="32"/>
      <c r="I2" s="153" t="s">
        <v>291</v>
      </c>
      <c r="J2" s="153"/>
      <c r="K2" s="32"/>
      <c r="L2" s="32"/>
      <c r="M2" s="32"/>
      <c r="N2" s="32"/>
      <c r="O2" s="32"/>
      <c r="P2" s="32"/>
    </row>
    <row r="3" spans="1:19" ht="12.75" x14ac:dyDescent="0.2">
      <c r="A3" s="56"/>
      <c r="B3" s="13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9" ht="12.75" x14ac:dyDescent="0.2">
      <c r="A4" s="56"/>
      <c r="B4" s="13" t="s">
        <v>49</v>
      </c>
      <c r="C4" s="12">
        <v>2021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45"/>
      <c r="P4" s="45"/>
    </row>
    <row r="5" spans="1:19" ht="12.75" x14ac:dyDescent="0.2">
      <c r="A5" s="56"/>
      <c r="B5" s="13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5"/>
      <c r="P5" s="45"/>
    </row>
    <row r="6" spans="1:19" ht="12.75" x14ac:dyDescent="0.2">
      <c r="A6" s="56"/>
      <c r="B6" s="137" t="s">
        <v>284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45"/>
      <c r="P6" s="45"/>
    </row>
    <row r="7" spans="1:19" ht="18" customHeight="1" x14ac:dyDescent="0.2">
      <c r="A7" s="56"/>
      <c r="B7" s="8" t="s">
        <v>285</v>
      </c>
      <c r="C7" s="16" t="str">
        <f>"FY"&amp;RIGHT(C8,2)&amp;"/"&amp;RIGHT(C8+1,2)</f>
        <v>FY11/12</v>
      </c>
      <c r="D7" s="16" t="str">
        <f t="shared" ref="D7:M7" si="0">"FY"&amp;RIGHT(D8,2)&amp;"/"&amp;RIGHT(D8+1,2)</f>
        <v>FY12/13</v>
      </c>
      <c r="E7" s="16" t="str">
        <f t="shared" si="0"/>
        <v>FY13/14</v>
      </c>
      <c r="F7" s="16" t="str">
        <f t="shared" si="0"/>
        <v>FY14/15</v>
      </c>
      <c r="G7" s="16" t="str">
        <f t="shared" si="0"/>
        <v>FY15/16</v>
      </c>
      <c r="H7" s="16" t="str">
        <f t="shared" si="0"/>
        <v>FY16/17</v>
      </c>
      <c r="I7" s="16" t="str">
        <f t="shared" si="0"/>
        <v>FY17/18</v>
      </c>
      <c r="J7" s="16" t="str">
        <f t="shared" si="0"/>
        <v>FY18/19</v>
      </c>
      <c r="K7" s="16" t="str">
        <f t="shared" si="0"/>
        <v>FY19/20</v>
      </c>
      <c r="L7" s="16" t="str">
        <f t="shared" si="0"/>
        <v>FY20/21</v>
      </c>
      <c r="M7" s="16" t="str">
        <f t="shared" si="0"/>
        <v>FY21/22</v>
      </c>
      <c r="N7" s="33"/>
      <c r="O7" s="45"/>
      <c r="P7" s="45"/>
    </row>
    <row r="8" spans="1:19" ht="12.75" x14ac:dyDescent="0.2">
      <c r="A8" s="56"/>
      <c r="B8" s="8" t="s">
        <v>287</v>
      </c>
      <c r="C8" s="16">
        <v>2011</v>
      </c>
      <c r="D8" s="16">
        <f>C8+1</f>
        <v>2012</v>
      </c>
      <c r="E8" s="16">
        <f t="shared" ref="E8:M8" si="1">D8+1</f>
        <v>2013</v>
      </c>
      <c r="F8" s="16">
        <f t="shared" si="1"/>
        <v>2014</v>
      </c>
      <c r="G8" s="16">
        <f t="shared" si="1"/>
        <v>2015</v>
      </c>
      <c r="H8" s="16">
        <f t="shared" si="1"/>
        <v>2016</v>
      </c>
      <c r="I8" s="16">
        <f t="shared" si="1"/>
        <v>2017</v>
      </c>
      <c r="J8" s="16">
        <f t="shared" si="1"/>
        <v>2018</v>
      </c>
      <c r="K8" s="16">
        <f t="shared" si="1"/>
        <v>2019</v>
      </c>
      <c r="L8" s="16">
        <f>K8+1</f>
        <v>2020</v>
      </c>
      <c r="M8" s="16">
        <f t="shared" si="1"/>
        <v>2021</v>
      </c>
      <c r="N8" s="33"/>
      <c r="O8" s="57"/>
      <c r="P8" s="57"/>
    </row>
    <row r="9" spans="1:19" ht="12.75" x14ac:dyDescent="0.2">
      <c r="A9" s="56"/>
      <c r="B9" s="138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33"/>
      <c r="O9" s="57"/>
      <c r="P9" s="57"/>
    </row>
    <row r="10" spans="1:19" ht="12.75" x14ac:dyDescent="0.2">
      <c r="A10" s="56"/>
      <c r="B10" s="138" t="str">
        <f>"Conversion Factor to" &amp; " " &amp;C4</f>
        <v>Conversion Factor to 2021</v>
      </c>
      <c r="C10" s="151">
        <v>1.2110027534934977</v>
      </c>
      <c r="D10" s="151">
        <v>1.1698259597570968</v>
      </c>
      <c r="E10" s="151">
        <v>1.1468431314711027</v>
      </c>
      <c r="F10" s="151">
        <v>1.122582988305368</v>
      </c>
      <c r="G10" s="151">
        <v>1.0972615675165249</v>
      </c>
      <c r="H10" s="151">
        <v>1.0809302325581396</v>
      </c>
      <c r="I10" s="151">
        <v>1.0699815837937385</v>
      </c>
      <c r="J10" s="151">
        <v>1.0496838301716351</v>
      </c>
      <c r="K10" s="151">
        <v>1.0283185840707965</v>
      </c>
      <c r="L10" s="151">
        <v>1.0121951219512195</v>
      </c>
      <c r="M10" s="151">
        <v>1</v>
      </c>
      <c r="N10" s="33"/>
      <c r="O10" s="57"/>
      <c r="P10" s="57"/>
    </row>
    <row r="11" spans="1:19" ht="12.75" x14ac:dyDescent="0.2">
      <c r="A11" s="56"/>
      <c r="B11" s="135"/>
      <c r="C11" s="56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33"/>
      <c r="O11" s="57"/>
      <c r="P11" s="57"/>
    </row>
    <row r="12" spans="1:19" s="85" customFormat="1" ht="15.75" x14ac:dyDescent="0.25">
      <c r="A12" s="32"/>
      <c r="B12" s="32" t="s">
        <v>262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88"/>
      <c r="P12" s="88"/>
      <c r="Q12" s="88"/>
      <c r="R12" s="88"/>
      <c r="S12" s="88"/>
    </row>
    <row r="13" spans="1:19" ht="12.75" hidden="1" x14ac:dyDescent="0.2">
      <c r="A13" s="56"/>
      <c r="B13" s="135"/>
      <c r="C13" s="87"/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4" spans="1:19" ht="12.75" hidden="1" x14ac:dyDescent="0.2">
      <c r="A14" s="56"/>
      <c r="B14" s="135"/>
      <c r="C14" s="87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9" ht="12.75" hidden="1" x14ac:dyDescent="0.2">
      <c r="A15" s="56"/>
      <c r="B15" s="135"/>
      <c r="C15" s="87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1:19" ht="12.75" hidden="1" x14ac:dyDescent="0.2">
      <c r="A16" s="56"/>
      <c r="B16" s="135"/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 hidden="1" x14ac:dyDescent="0.2">
      <c r="A17" s="56"/>
      <c r="B17" s="135"/>
      <c r="C17" s="56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2.75" hidden="1" x14ac:dyDescent="0.2">
      <c r="A18" s="56"/>
      <c r="B18" s="135"/>
      <c r="C18" s="56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12.75" hidden="1" x14ac:dyDescent="0.2">
      <c r="A19" s="56"/>
      <c r="B19" s="135"/>
      <c r="C19" s="56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 ht="12.75" hidden="1" x14ac:dyDescent="0.2">
      <c r="A20" s="56"/>
      <c r="B20" s="13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</row>
    <row r="21" spans="1:13" ht="12.75" hidden="1" x14ac:dyDescent="0.2">
      <c r="A21" s="56"/>
      <c r="B21" s="135"/>
      <c r="C21" s="56"/>
      <c r="D21" s="56"/>
      <c r="E21" s="56"/>
      <c r="F21" s="56"/>
      <c r="G21" s="56"/>
      <c r="H21" s="56"/>
      <c r="I21" s="57"/>
      <c r="J21" s="57"/>
      <c r="K21" s="57"/>
      <c r="L21" s="57"/>
      <c r="M21" s="57"/>
    </row>
    <row r="22" spans="1:13" ht="12.75" hidden="1" x14ac:dyDescent="0.2">
      <c r="A22" s="56"/>
      <c r="B22" s="135"/>
      <c r="C22" s="56"/>
      <c r="D22" s="56"/>
      <c r="E22" s="56"/>
      <c r="F22" s="56"/>
      <c r="G22" s="56"/>
      <c r="H22" s="56"/>
    </row>
    <row r="23" spans="1:13" ht="0" hidden="1" customHeight="1" x14ac:dyDescent="0.2"/>
    <row r="24" spans="1:13" ht="0" hidden="1" customHeight="1" x14ac:dyDescent="0.2"/>
  </sheetData>
  <dataValidations count="1">
    <dataValidation type="list" allowBlank="1" showInputMessage="1" showErrorMessage="1" sqref="E4">
      <formula1>"1,2"</formula1>
    </dataValidation>
  </dataValidations>
  <hyperlinks>
    <hyperlink ref="M1" location="Menu!A1" display="Menu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V256"/>
  <sheetViews>
    <sheetView zoomScaleNormal="100" workbookViewId="0"/>
  </sheetViews>
  <sheetFormatPr defaultColWidth="0" defaultRowHeight="12.75" zeroHeight="1" x14ac:dyDescent="0.2"/>
  <cols>
    <col min="1" max="1" width="3.625" style="54" customWidth="1"/>
    <col min="2" max="2" width="31.125" style="54" customWidth="1"/>
    <col min="3" max="3" width="73.375" style="54" customWidth="1"/>
    <col min="4" max="5" width="10.875" style="85" customWidth="1"/>
    <col min="6" max="11" width="10.875" style="54" customWidth="1"/>
    <col min="12" max="12" width="3.625" style="54" customWidth="1"/>
    <col min="13" max="17" width="9.625" style="54" hidden="1" customWidth="1"/>
    <col min="18" max="16384" width="9" style="54" hidden="1"/>
  </cols>
  <sheetData>
    <row r="1" spans="1:22" ht="18" x14ac:dyDescent="0.25">
      <c r="A1" s="41" t="str">
        <f>Menu!A1</f>
        <v>Powercor - Network faults</v>
      </c>
      <c r="B1" s="41"/>
      <c r="C1" s="41"/>
      <c r="D1" s="41"/>
      <c r="E1" s="41"/>
      <c r="F1" s="41"/>
      <c r="G1" s="41"/>
      <c r="H1" s="41"/>
      <c r="I1" s="41"/>
      <c r="J1" s="41"/>
      <c r="K1" s="53" t="s">
        <v>39</v>
      </c>
      <c r="L1" s="41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x14ac:dyDescent="0.25">
      <c r="A2" s="32" t="str">
        <f ca="1">RIGHT(CELL("filename", $A$1), LEN(CELL("filename", $A$1)) - SEARCH("]", CELL("filename", $A$1)))</f>
        <v>Historical Expenditure</v>
      </c>
      <c r="B2" s="32"/>
      <c r="C2" s="32"/>
      <c r="D2" s="32"/>
      <c r="E2" s="32"/>
      <c r="F2" s="32"/>
      <c r="G2" s="32"/>
      <c r="H2" s="32"/>
      <c r="I2" s="32"/>
      <c r="J2" s="1" t="s">
        <v>40</v>
      </c>
      <c r="K2" s="2" t="str">
        <f>IF(SUM(D13:K13)=SUM(D133:K133),"OK","Check!")</f>
        <v>OK</v>
      </c>
      <c r="L2" s="32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x14ac:dyDescent="0.2">
      <c r="A3" s="56"/>
      <c r="B3" s="56"/>
      <c r="C3" s="56"/>
      <c r="D3" s="87"/>
      <c r="E3" s="87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x14ac:dyDescent="0.2">
      <c r="A4" s="56"/>
      <c r="B4" s="11" t="s">
        <v>43</v>
      </c>
      <c r="C4" s="10"/>
      <c r="D4" s="10"/>
      <c r="E4" s="10"/>
      <c r="F4" s="10"/>
      <c r="G4" s="10"/>
      <c r="H4" s="10"/>
      <c r="I4" s="10"/>
      <c r="J4" s="10"/>
      <c r="K4" s="56"/>
      <c r="L4" s="56"/>
      <c r="M4" s="56"/>
      <c r="N4" s="56"/>
      <c r="O4" s="56"/>
      <c r="P4" s="57"/>
      <c r="Q4" s="57"/>
      <c r="R4" s="57"/>
      <c r="S4" s="57"/>
    </row>
    <row r="5" spans="1:22" x14ac:dyDescent="0.2">
      <c r="A5" s="56"/>
      <c r="B5" s="9"/>
      <c r="C5" s="10"/>
      <c r="D5" s="10"/>
      <c r="E5" s="10"/>
      <c r="F5" s="10"/>
      <c r="G5" s="10"/>
      <c r="H5" s="10"/>
      <c r="I5" s="10"/>
      <c r="J5" s="10"/>
      <c r="K5" s="56"/>
      <c r="L5" s="56"/>
      <c r="M5" s="57"/>
      <c r="N5" s="57"/>
      <c r="O5" s="57"/>
      <c r="P5" s="57"/>
      <c r="Q5" s="57"/>
      <c r="R5" s="57"/>
      <c r="S5" s="57"/>
    </row>
    <row r="6" spans="1:22" x14ac:dyDescent="0.2">
      <c r="A6" s="56"/>
      <c r="B6" s="91"/>
      <c r="C6" s="10"/>
      <c r="D6" s="10"/>
      <c r="E6" s="10"/>
      <c r="F6" s="10"/>
      <c r="G6" s="10"/>
      <c r="H6" s="10"/>
      <c r="I6" s="10"/>
      <c r="J6" s="10"/>
      <c r="K6" s="56"/>
      <c r="L6" s="56"/>
      <c r="M6" s="57"/>
      <c r="N6" s="57"/>
      <c r="O6" s="57"/>
      <c r="P6" s="57"/>
      <c r="Q6" s="57"/>
      <c r="R6" s="57"/>
      <c r="S6" s="57"/>
    </row>
    <row r="7" spans="1:22" x14ac:dyDescent="0.2">
      <c r="A7" s="56"/>
      <c r="B7" s="9"/>
      <c r="C7" s="10"/>
      <c r="D7" s="10"/>
      <c r="E7" s="10"/>
      <c r="F7" s="10"/>
      <c r="G7" s="10"/>
      <c r="H7" s="10"/>
      <c r="I7" s="10"/>
      <c r="J7" s="10"/>
      <c r="K7" s="56"/>
      <c r="L7" s="56"/>
      <c r="M7" s="57"/>
      <c r="N7" s="57"/>
      <c r="O7" s="57"/>
      <c r="P7" s="57"/>
      <c r="Q7" s="57"/>
      <c r="R7" s="57"/>
      <c r="S7" s="57"/>
    </row>
    <row r="8" spans="1:22" x14ac:dyDescent="0.2">
      <c r="A8" s="56"/>
      <c r="B8" s="9"/>
      <c r="C8" s="10"/>
      <c r="D8" s="164" t="s">
        <v>45</v>
      </c>
      <c r="E8" s="165"/>
      <c r="F8" s="165"/>
      <c r="G8" s="165"/>
      <c r="H8" s="165"/>
      <c r="I8" s="165"/>
      <c r="J8" s="165"/>
      <c r="K8" s="166"/>
      <c r="L8" s="57"/>
      <c r="M8" s="57"/>
      <c r="N8" s="57"/>
      <c r="O8" s="57"/>
      <c r="P8" s="57"/>
      <c r="Q8" s="57"/>
      <c r="R8" s="57"/>
      <c r="S8" s="57"/>
    </row>
    <row r="9" spans="1:22" x14ac:dyDescent="0.2">
      <c r="A9" s="56"/>
      <c r="B9" s="16" t="s">
        <v>44</v>
      </c>
      <c r="C9" s="8" t="s">
        <v>47</v>
      </c>
      <c r="D9" s="119" t="s">
        <v>273</v>
      </c>
      <c r="E9" s="119" t="s">
        <v>274</v>
      </c>
      <c r="F9" s="119" t="s">
        <v>275</v>
      </c>
      <c r="G9" s="119" t="s">
        <v>276</v>
      </c>
      <c r="H9" s="119" t="s">
        <v>277</v>
      </c>
      <c r="I9" s="119" t="s">
        <v>278</v>
      </c>
      <c r="J9" s="119" t="s">
        <v>279</v>
      </c>
      <c r="K9" s="119" t="s">
        <v>280</v>
      </c>
      <c r="L9" s="57"/>
      <c r="M9" s="57"/>
      <c r="N9" s="57"/>
      <c r="O9" s="57"/>
      <c r="P9" s="57"/>
      <c r="Q9" s="57"/>
      <c r="R9" s="57"/>
      <c r="S9" s="57"/>
    </row>
    <row r="10" spans="1:22" x14ac:dyDescent="0.2">
      <c r="A10" s="56"/>
      <c r="B10" s="7">
        <v>139</v>
      </c>
      <c r="C10" s="6" t="s">
        <v>136</v>
      </c>
      <c r="D10" s="39">
        <v>2858512.4</v>
      </c>
      <c r="E10" s="39">
        <v>3244360.6600000006</v>
      </c>
      <c r="F10" s="39">
        <v>3683111.44</v>
      </c>
      <c r="G10" s="39">
        <v>3038348.9549999991</v>
      </c>
      <c r="H10" s="39">
        <v>1095925.81</v>
      </c>
      <c r="I10" s="39">
        <v>6826.5999999999995</v>
      </c>
      <c r="J10" s="39">
        <v>0</v>
      </c>
      <c r="K10" s="39">
        <v>0</v>
      </c>
      <c r="L10" s="57"/>
      <c r="M10" s="107"/>
      <c r="N10" s="107"/>
      <c r="O10" s="107"/>
      <c r="P10" s="107"/>
      <c r="Q10" s="107"/>
      <c r="R10" s="107"/>
      <c r="S10" s="107"/>
      <c r="T10" s="107"/>
    </row>
    <row r="11" spans="1:22" x14ac:dyDescent="0.2">
      <c r="A11" s="56"/>
      <c r="B11" s="7">
        <v>141</v>
      </c>
      <c r="C11" s="6" t="s">
        <v>137</v>
      </c>
      <c r="D11" s="39">
        <v>7640838.0366233047</v>
      </c>
      <c r="E11" s="39">
        <v>8433789.3285932653</v>
      </c>
      <c r="F11" s="39">
        <v>9202698.9309634902</v>
      </c>
      <c r="G11" s="39">
        <v>9163897.4055325091</v>
      </c>
      <c r="H11" s="39">
        <v>10322742.935000001</v>
      </c>
      <c r="I11" s="39">
        <v>11989719.725</v>
      </c>
      <c r="J11" s="39">
        <v>13332034.525000002</v>
      </c>
      <c r="K11" s="39">
        <v>18372070.025000002</v>
      </c>
      <c r="L11" s="57"/>
      <c r="M11" s="107"/>
      <c r="N11" s="107"/>
      <c r="O11" s="107"/>
      <c r="P11" s="107"/>
      <c r="Q11" s="107"/>
      <c r="R11" s="107"/>
      <c r="S11" s="107"/>
      <c r="T11" s="107"/>
    </row>
    <row r="12" spans="1:22" x14ac:dyDescent="0.2">
      <c r="A12" s="56"/>
      <c r="B12" s="7">
        <v>159</v>
      </c>
      <c r="C12" s="6" t="s">
        <v>138</v>
      </c>
      <c r="D12" s="39">
        <v>104532.45999999999</v>
      </c>
      <c r="E12" s="39">
        <v>121348.43999999999</v>
      </c>
      <c r="F12" s="39">
        <v>87704.695000000007</v>
      </c>
      <c r="G12" s="39">
        <v>24665.42</v>
      </c>
      <c r="H12" s="39">
        <v>6305.165</v>
      </c>
      <c r="I12" s="39">
        <v>2094.6750000000002</v>
      </c>
      <c r="J12" s="39">
        <v>5769.4350000000013</v>
      </c>
      <c r="K12" s="39">
        <v>5769.4350000000013</v>
      </c>
      <c r="L12" s="57"/>
      <c r="M12" s="107"/>
      <c r="N12" s="107"/>
      <c r="O12" s="107"/>
      <c r="P12" s="107"/>
      <c r="Q12" s="107"/>
      <c r="R12" s="107"/>
      <c r="S12" s="107"/>
      <c r="T12" s="107"/>
    </row>
    <row r="13" spans="1:22" x14ac:dyDescent="0.2">
      <c r="A13" s="56"/>
      <c r="B13" s="10"/>
      <c r="C13" s="5" t="s">
        <v>46</v>
      </c>
      <c r="D13" s="122">
        <f t="shared" ref="D13:E13" si="0">SUM(D10:D12)</f>
        <v>10603882.896623306</v>
      </c>
      <c r="E13" s="38">
        <f t="shared" si="0"/>
        <v>11799498.428593265</v>
      </c>
      <c r="F13" s="38">
        <f t="shared" ref="F13:K13" si="1">SUM(F10:F12)</f>
        <v>12973515.06596349</v>
      </c>
      <c r="G13" s="38">
        <f t="shared" si="1"/>
        <v>12226911.780532507</v>
      </c>
      <c r="H13" s="38">
        <f t="shared" si="1"/>
        <v>11424973.91</v>
      </c>
      <c r="I13" s="38">
        <f t="shared" si="1"/>
        <v>11998641</v>
      </c>
      <c r="J13" s="38">
        <f t="shared" si="1"/>
        <v>13337803.960000003</v>
      </c>
      <c r="K13" s="38">
        <f t="shared" si="1"/>
        <v>18377839.460000001</v>
      </c>
      <c r="L13" s="57"/>
      <c r="M13" s="57"/>
      <c r="N13" s="57"/>
      <c r="O13" s="57"/>
      <c r="P13" s="57"/>
      <c r="Q13" s="57"/>
      <c r="R13" s="57"/>
      <c r="S13" s="57"/>
    </row>
    <row r="14" spans="1:22" x14ac:dyDescent="0.2">
      <c r="A14" s="56"/>
      <c r="B14" s="56"/>
      <c r="C14" s="56"/>
      <c r="D14" s="131">
        <f t="shared" ref="D14:J14" si="2">D13-D133</f>
        <v>0</v>
      </c>
      <c r="E14" s="116">
        <f t="shared" si="2"/>
        <v>0</v>
      </c>
      <c r="F14" s="116">
        <f t="shared" si="2"/>
        <v>0</v>
      </c>
      <c r="G14" s="116">
        <f t="shared" si="2"/>
        <v>0</v>
      </c>
      <c r="H14" s="116">
        <f t="shared" si="2"/>
        <v>0</v>
      </c>
      <c r="I14" s="116">
        <f t="shared" si="2"/>
        <v>0</v>
      </c>
      <c r="J14" s="116">
        <f t="shared" si="2"/>
        <v>0</v>
      </c>
      <c r="K14" s="116">
        <f>K13-K133</f>
        <v>0</v>
      </c>
      <c r="L14" s="56"/>
      <c r="M14" s="56"/>
      <c r="N14" s="56"/>
      <c r="O14" s="56"/>
      <c r="P14" s="56"/>
      <c r="Q14" s="57"/>
      <c r="R14" s="57"/>
      <c r="S14" s="57"/>
    </row>
    <row r="15" spans="1:22" x14ac:dyDescent="0.2">
      <c r="A15" s="56"/>
      <c r="B15" s="57"/>
      <c r="C15" s="57"/>
      <c r="D15" s="107"/>
      <c r="E15" s="107"/>
      <c r="F15" s="107"/>
      <c r="G15" s="107"/>
      <c r="H15" s="108"/>
      <c r="I15" s="107"/>
      <c r="J15" s="57"/>
      <c r="K15" s="58"/>
      <c r="L15" s="58"/>
      <c r="M15" s="58"/>
      <c r="N15" s="58"/>
      <c r="O15" s="58"/>
      <c r="P15" s="58"/>
      <c r="Q15" s="58"/>
      <c r="R15" s="57"/>
      <c r="S15" s="57"/>
    </row>
    <row r="16" spans="1:22" x14ac:dyDescent="0.2">
      <c r="A16" s="56"/>
      <c r="B16" s="57"/>
      <c r="C16" s="57"/>
      <c r="D16" s="88"/>
      <c r="E16" s="88"/>
      <c r="F16" s="57"/>
      <c r="G16" s="57"/>
      <c r="H16" s="57"/>
      <c r="I16" s="57"/>
      <c r="J16" s="57"/>
      <c r="K16" s="58"/>
      <c r="L16" s="58"/>
      <c r="M16" s="58"/>
      <c r="N16" s="58"/>
      <c r="O16" s="58"/>
      <c r="P16" s="58"/>
      <c r="Q16" s="58"/>
      <c r="R16" s="57"/>
      <c r="S16" s="57"/>
    </row>
    <row r="17" spans="1:20" x14ac:dyDescent="0.2">
      <c r="A17" s="56"/>
      <c r="B17" s="11" t="s">
        <v>139</v>
      </c>
      <c r="C17" s="10"/>
      <c r="D17" s="10"/>
      <c r="E17" s="10"/>
      <c r="F17" s="10"/>
      <c r="G17" s="10"/>
      <c r="H17" s="10"/>
      <c r="I17" s="10"/>
      <c r="J17" s="10"/>
      <c r="K17" s="58"/>
      <c r="L17" s="58"/>
      <c r="M17" s="58"/>
      <c r="N17" s="58"/>
      <c r="O17" s="58"/>
      <c r="P17" s="58"/>
      <c r="Q17" s="58"/>
      <c r="R17" s="57"/>
      <c r="S17" s="57"/>
    </row>
    <row r="18" spans="1:20" x14ac:dyDescent="0.2">
      <c r="A18" s="56"/>
      <c r="B18" s="9"/>
      <c r="C18" s="10"/>
      <c r="D18" s="10"/>
      <c r="E18" s="10"/>
      <c r="F18" s="10"/>
      <c r="G18" s="10"/>
      <c r="H18" s="10"/>
      <c r="I18" s="10"/>
      <c r="J18" s="10"/>
      <c r="K18" s="58"/>
      <c r="L18" s="58"/>
      <c r="M18" s="58"/>
      <c r="N18" s="58"/>
      <c r="O18" s="58"/>
      <c r="P18" s="58"/>
      <c r="Q18" s="58"/>
      <c r="R18" s="57"/>
      <c r="S18" s="57"/>
    </row>
    <row r="19" spans="1:20" x14ac:dyDescent="0.2">
      <c r="A19" s="56"/>
      <c r="B19" s="91"/>
      <c r="C19" s="10"/>
      <c r="D19" s="10"/>
      <c r="E19" s="10"/>
      <c r="F19" s="10"/>
      <c r="G19" s="10"/>
      <c r="H19" s="10"/>
      <c r="I19" s="10"/>
      <c r="J19" s="10"/>
      <c r="K19" s="58"/>
      <c r="L19" s="58"/>
      <c r="M19" s="58"/>
      <c r="N19" s="58"/>
      <c r="O19" s="58"/>
      <c r="P19" s="58"/>
      <c r="Q19" s="58"/>
      <c r="R19" s="57"/>
      <c r="S19" s="57"/>
    </row>
    <row r="20" spans="1:20" x14ac:dyDescent="0.2">
      <c r="A20" s="56"/>
      <c r="B20" s="9"/>
      <c r="C20" s="10"/>
      <c r="D20" s="10"/>
      <c r="E20" s="10"/>
      <c r="F20" s="10"/>
      <c r="G20" s="10"/>
      <c r="H20" s="10"/>
      <c r="I20" s="10"/>
      <c r="J20" s="10"/>
      <c r="K20" s="58"/>
      <c r="L20" s="58"/>
      <c r="M20" s="58"/>
      <c r="N20" s="58"/>
      <c r="O20" s="58"/>
      <c r="P20" s="58"/>
      <c r="Q20" s="58"/>
      <c r="R20" s="57"/>
      <c r="S20" s="57"/>
    </row>
    <row r="21" spans="1:20" x14ac:dyDescent="0.2">
      <c r="A21" s="56"/>
      <c r="B21" s="9"/>
      <c r="C21" s="10"/>
      <c r="D21" s="164" t="s">
        <v>45</v>
      </c>
      <c r="E21" s="165"/>
      <c r="F21" s="165"/>
      <c r="G21" s="165"/>
      <c r="H21" s="165"/>
      <c r="I21" s="165"/>
      <c r="J21" s="165"/>
      <c r="K21" s="166"/>
      <c r="L21" s="58"/>
      <c r="M21" s="58"/>
      <c r="N21" s="58"/>
      <c r="O21" s="58"/>
      <c r="P21" s="58"/>
      <c r="Q21" s="58"/>
      <c r="R21" s="57"/>
      <c r="S21" s="57"/>
    </row>
    <row r="22" spans="1:20" x14ac:dyDescent="0.2">
      <c r="A22" s="56"/>
      <c r="B22" s="16" t="s">
        <v>140</v>
      </c>
      <c r="C22" s="8" t="s">
        <v>141</v>
      </c>
      <c r="D22" s="119" t="s">
        <v>273</v>
      </c>
      <c r="E22" s="119" t="s">
        <v>274</v>
      </c>
      <c r="F22" s="119" t="s">
        <v>275</v>
      </c>
      <c r="G22" s="119" t="s">
        <v>276</v>
      </c>
      <c r="H22" s="119" t="s">
        <v>277</v>
      </c>
      <c r="I22" s="119" t="s">
        <v>278</v>
      </c>
      <c r="J22" s="119" t="s">
        <v>279</v>
      </c>
      <c r="K22" s="119" t="s">
        <v>280</v>
      </c>
      <c r="L22" s="58"/>
      <c r="M22" s="58"/>
      <c r="N22" s="58"/>
      <c r="O22" s="58"/>
      <c r="P22" s="58"/>
      <c r="Q22" s="58"/>
      <c r="R22" s="57"/>
      <c r="S22" s="57"/>
    </row>
    <row r="23" spans="1:20" x14ac:dyDescent="0.2">
      <c r="A23" s="56"/>
      <c r="B23" s="73" t="s">
        <v>142</v>
      </c>
      <c r="C23" s="72" t="s">
        <v>143</v>
      </c>
      <c r="D23" s="128">
        <v>0</v>
      </c>
      <c r="E23" s="4">
        <v>0</v>
      </c>
      <c r="F23" s="4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56"/>
      <c r="M23" s="107"/>
      <c r="N23" s="107"/>
      <c r="O23" s="107"/>
      <c r="P23" s="107"/>
      <c r="Q23" s="107"/>
      <c r="R23" s="107"/>
      <c r="S23" s="107"/>
      <c r="T23" s="107"/>
    </row>
    <row r="24" spans="1:20" x14ac:dyDescent="0.2">
      <c r="A24" s="56"/>
      <c r="B24" s="167" t="s">
        <v>144</v>
      </c>
      <c r="C24" s="72" t="s">
        <v>145</v>
      </c>
      <c r="D24" s="4">
        <v>138077.22742480366</v>
      </c>
      <c r="E24" s="4">
        <v>153645.79596991785</v>
      </c>
      <c r="F24" s="4">
        <v>168933.1170219348</v>
      </c>
      <c r="G24" s="127">
        <v>152500</v>
      </c>
      <c r="H24" s="127">
        <v>194704.5</v>
      </c>
      <c r="I24" s="127">
        <v>283997.5</v>
      </c>
      <c r="J24" s="127">
        <v>266514.97250000003</v>
      </c>
      <c r="K24" s="3">
        <v>283960.23592568154</v>
      </c>
      <c r="L24" s="87"/>
      <c r="M24" s="107"/>
      <c r="N24" s="107"/>
      <c r="O24" s="107"/>
      <c r="P24" s="107"/>
      <c r="Q24" s="107"/>
      <c r="R24" s="107"/>
      <c r="S24" s="107"/>
      <c r="T24" s="107"/>
    </row>
    <row r="25" spans="1:20" x14ac:dyDescent="0.2">
      <c r="A25" s="56"/>
      <c r="B25" s="167"/>
      <c r="C25" s="72" t="s">
        <v>146</v>
      </c>
      <c r="D25" s="4">
        <v>0</v>
      </c>
      <c r="E25" s="4">
        <v>0</v>
      </c>
      <c r="F25" s="4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87"/>
      <c r="M25" s="107"/>
      <c r="N25" s="107"/>
      <c r="O25" s="107"/>
      <c r="P25" s="107"/>
      <c r="Q25" s="107"/>
      <c r="R25" s="107"/>
      <c r="S25" s="107"/>
      <c r="T25" s="107"/>
    </row>
    <row r="26" spans="1:20" x14ac:dyDescent="0.2">
      <c r="A26" s="57"/>
      <c r="B26" s="167"/>
      <c r="C26" s="72" t="s">
        <v>147</v>
      </c>
      <c r="D26" s="4">
        <v>651159.65206015366</v>
      </c>
      <c r="E26" s="4">
        <v>724579.60599449894</v>
      </c>
      <c r="F26" s="4">
        <v>796673.22231935163</v>
      </c>
      <c r="G26" s="3">
        <v>724500</v>
      </c>
      <c r="H26" s="3">
        <v>618747.5</v>
      </c>
      <c r="I26" s="3">
        <v>648564.5</v>
      </c>
      <c r="J26" s="3">
        <v>933540.62399999995</v>
      </c>
      <c r="K26" s="3">
        <v>1496920.9349459661</v>
      </c>
      <c r="L26" s="87"/>
      <c r="M26" s="107"/>
      <c r="N26" s="107"/>
      <c r="O26" s="107"/>
      <c r="P26" s="107"/>
      <c r="Q26" s="107"/>
      <c r="R26" s="107"/>
      <c r="S26" s="107"/>
      <c r="T26" s="107"/>
    </row>
    <row r="27" spans="1:20" x14ac:dyDescent="0.2">
      <c r="A27" s="57"/>
      <c r="B27" s="74"/>
      <c r="C27" s="72" t="s">
        <v>148</v>
      </c>
      <c r="D27" s="4">
        <v>55701.608790687846</v>
      </c>
      <c r="E27" s="4">
        <v>61982.110874228223</v>
      </c>
      <c r="F27" s="4">
        <v>68149.155162257783</v>
      </c>
      <c r="G27" s="3">
        <v>58500</v>
      </c>
      <c r="H27" s="3">
        <v>56314</v>
      </c>
      <c r="I27" s="3">
        <v>56015.5</v>
      </c>
      <c r="J27" s="3">
        <v>77636.347500000003</v>
      </c>
      <c r="K27" s="3">
        <v>138387.5025487275</v>
      </c>
      <c r="L27" s="87"/>
      <c r="M27" s="107"/>
      <c r="N27" s="107"/>
      <c r="O27" s="107"/>
      <c r="P27" s="107"/>
      <c r="Q27" s="107"/>
      <c r="R27" s="107"/>
      <c r="S27" s="107"/>
      <c r="T27" s="107"/>
    </row>
    <row r="28" spans="1:20" x14ac:dyDescent="0.2">
      <c r="A28" s="57"/>
      <c r="B28" s="74"/>
      <c r="C28" s="72" t="s">
        <v>149</v>
      </c>
      <c r="D28" s="4">
        <v>0</v>
      </c>
      <c r="E28" s="4">
        <v>0</v>
      </c>
      <c r="F28" s="4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87"/>
      <c r="M28" s="107"/>
      <c r="N28" s="107"/>
      <c r="O28" s="107"/>
      <c r="P28" s="107"/>
      <c r="Q28" s="107"/>
      <c r="R28" s="107"/>
      <c r="S28" s="107"/>
      <c r="T28" s="107"/>
    </row>
    <row r="29" spans="1:20" x14ac:dyDescent="0.2">
      <c r="A29" s="57"/>
      <c r="B29" s="74"/>
      <c r="C29" s="72" t="s">
        <v>150</v>
      </c>
      <c r="D29" s="4">
        <v>0</v>
      </c>
      <c r="E29" s="4">
        <v>0</v>
      </c>
      <c r="F29" s="4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87"/>
      <c r="M29" s="107"/>
      <c r="N29" s="107"/>
      <c r="O29" s="107"/>
      <c r="P29" s="107"/>
      <c r="Q29" s="107"/>
      <c r="R29" s="107"/>
      <c r="S29" s="107"/>
      <c r="T29" s="107"/>
    </row>
    <row r="30" spans="1:20" x14ac:dyDescent="0.2">
      <c r="A30" s="57"/>
      <c r="B30" s="74"/>
      <c r="C30" s="72" t="s">
        <v>151</v>
      </c>
      <c r="D30" s="4">
        <v>120817.57399670323</v>
      </c>
      <c r="E30" s="4">
        <v>134440.07147367814</v>
      </c>
      <c r="F30" s="4">
        <v>147816.47739419295</v>
      </c>
      <c r="G30" s="3">
        <v>134000</v>
      </c>
      <c r="H30" s="3">
        <v>127693.5</v>
      </c>
      <c r="I30" s="3">
        <v>213430</v>
      </c>
      <c r="J30" s="3">
        <v>215595.50900000002</v>
      </c>
      <c r="K30" s="3">
        <v>183540.62589661794</v>
      </c>
      <c r="L30" s="87"/>
      <c r="M30" s="107"/>
      <c r="N30" s="107"/>
      <c r="O30" s="107"/>
      <c r="P30" s="107"/>
      <c r="Q30" s="107"/>
      <c r="R30" s="107"/>
      <c r="S30" s="107"/>
      <c r="T30" s="107"/>
    </row>
    <row r="31" spans="1:20" x14ac:dyDescent="0.2">
      <c r="A31" s="57"/>
      <c r="B31" s="74"/>
      <c r="C31" s="72" t="s">
        <v>152</v>
      </c>
      <c r="D31" s="4">
        <v>0</v>
      </c>
      <c r="E31" s="4">
        <v>0</v>
      </c>
      <c r="F31" s="4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87"/>
      <c r="M31" s="107"/>
      <c r="N31" s="107"/>
      <c r="O31" s="107"/>
      <c r="P31" s="107"/>
      <c r="Q31" s="107"/>
      <c r="R31" s="107"/>
      <c r="S31" s="107"/>
      <c r="T31" s="107"/>
    </row>
    <row r="32" spans="1:20" x14ac:dyDescent="0.2">
      <c r="A32" s="57"/>
      <c r="B32" s="74"/>
      <c r="C32" s="72" t="s">
        <v>153</v>
      </c>
      <c r="D32" s="4">
        <v>2007790.9597279988</v>
      </c>
      <c r="E32" s="4">
        <v>2234174.641988778</v>
      </c>
      <c r="F32" s="4">
        <v>2456468.6840922423</v>
      </c>
      <c r="G32" s="3">
        <v>1833114.3705325061</v>
      </c>
      <c r="H32" s="3">
        <v>1056210</v>
      </c>
      <c r="I32" s="3">
        <v>1145023.5</v>
      </c>
      <c r="J32" s="3">
        <v>1476144.3835</v>
      </c>
      <c r="K32" s="3">
        <v>2100520.5032300111</v>
      </c>
      <c r="L32" s="87"/>
      <c r="M32" s="107"/>
      <c r="N32" s="107"/>
      <c r="O32" s="107"/>
      <c r="P32" s="107"/>
      <c r="Q32" s="107"/>
      <c r="R32" s="107"/>
      <c r="S32" s="107"/>
      <c r="T32" s="107"/>
    </row>
    <row r="33" spans="1:20" x14ac:dyDescent="0.2">
      <c r="A33" s="57"/>
      <c r="B33" s="74"/>
      <c r="C33" s="72" t="s">
        <v>154</v>
      </c>
      <c r="D33" s="4">
        <v>104342.45026988004</v>
      </c>
      <c r="E33" s="4">
        <v>116107.33445454019</v>
      </c>
      <c r="F33" s="4">
        <v>127659.68502225756</v>
      </c>
      <c r="G33" s="3">
        <v>179500</v>
      </c>
      <c r="H33" s="3">
        <v>232858.5</v>
      </c>
      <c r="I33" s="3">
        <v>132233.5</v>
      </c>
      <c r="J33" s="3">
        <v>46065.021999999997</v>
      </c>
      <c r="K33" s="3">
        <v>84869.226321083057</v>
      </c>
      <c r="L33" s="87"/>
      <c r="M33" s="107"/>
      <c r="N33" s="107"/>
      <c r="O33" s="107"/>
      <c r="P33" s="107"/>
      <c r="Q33" s="107"/>
      <c r="R33" s="107"/>
      <c r="S33" s="107"/>
      <c r="T33" s="107"/>
    </row>
    <row r="34" spans="1:20" x14ac:dyDescent="0.2">
      <c r="A34" s="57"/>
      <c r="B34" s="74"/>
      <c r="C34" s="72" t="s">
        <v>155</v>
      </c>
      <c r="D34" s="4">
        <v>0</v>
      </c>
      <c r="E34" s="4">
        <v>0</v>
      </c>
      <c r="F34" s="4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87"/>
      <c r="M34" s="107"/>
      <c r="N34" s="107"/>
      <c r="O34" s="107"/>
      <c r="P34" s="107"/>
      <c r="Q34" s="107"/>
      <c r="R34" s="107"/>
      <c r="S34" s="107"/>
      <c r="T34" s="107"/>
    </row>
    <row r="35" spans="1:20" x14ac:dyDescent="0.2">
      <c r="A35" s="57"/>
      <c r="B35" s="74"/>
      <c r="C35" s="72" t="s">
        <v>156</v>
      </c>
      <c r="D35" s="4">
        <v>0</v>
      </c>
      <c r="E35" s="4">
        <v>0</v>
      </c>
      <c r="F35" s="4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87"/>
      <c r="M35" s="107"/>
      <c r="N35" s="107"/>
      <c r="O35" s="107"/>
      <c r="P35" s="107"/>
      <c r="Q35" s="107"/>
      <c r="R35" s="107"/>
      <c r="S35" s="107"/>
      <c r="T35" s="107"/>
    </row>
    <row r="36" spans="1:20" x14ac:dyDescent="0.2">
      <c r="A36" s="57"/>
      <c r="B36" s="74"/>
      <c r="C36" s="72" t="s">
        <v>157</v>
      </c>
      <c r="D36" s="4">
        <v>0</v>
      </c>
      <c r="E36" s="4">
        <v>0</v>
      </c>
      <c r="F36" s="4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87"/>
      <c r="M36" s="107"/>
      <c r="N36" s="107"/>
      <c r="O36" s="107"/>
      <c r="P36" s="107"/>
      <c r="Q36" s="107"/>
      <c r="R36" s="107"/>
      <c r="S36" s="107"/>
      <c r="T36" s="107"/>
    </row>
    <row r="37" spans="1:20" x14ac:dyDescent="0.2">
      <c r="A37" s="57"/>
      <c r="B37" s="74"/>
      <c r="C37" s="72" t="s">
        <v>158</v>
      </c>
      <c r="D37" s="4">
        <v>0</v>
      </c>
      <c r="E37" s="4">
        <v>0</v>
      </c>
      <c r="F37" s="4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87"/>
      <c r="M37" s="107"/>
      <c r="N37" s="107"/>
      <c r="O37" s="107"/>
      <c r="P37" s="107"/>
      <c r="Q37" s="107"/>
      <c r="R37" s="107"/>
      <c r="S37" s="107"/>
      <c r="T37" s="107"/>
    </row>
    <row r="38" spans="1:20" x14ac:dyDescent="0.2">
      <c r="A38" s="57"/>
      <c r="B38" s="74"/>
      <c r="C38" s="72" t="s">
        <v>159</v>
      </c>
      <c r="D38" s="4">
        <v>0</v>
      </c>
      <c r="E38" s="4">
        <v>0</v>
      </c>
      <c r="F38" s="4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87"/>
      <c r="M38" s="107"/>
      <c r="N38" s="107"/>
      <c r="O38" s="107"/>
      <c r="P38" s="107"/>
      <c r="Q38" s="107"/>
      <c r="R38" s="107"/>
      <c r="S38" s="107"/>
      <c r="T38" s="107"/>
    </row>
    <row r="39" spans="1:20" x14ac:dyDescent="0.2">
      <c r="A39" s="57"/>
      <c r="B39" s="74"/>
      <c r="C39" s="72" t="s">
        <v>160</v>
      </c>
      <c r="D39" s="4">
        <v>0</v>
      </c>
      <c r="E39" s="4">
        <v>0</v>
      </c>
      <c r="F39" s="4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87"/>
      <c r="M39" s="107"/>
      <c r="N39" s="107"/>
      <c r="O39" s="107"/>
      <c r="P39" s="107"/>
      <c r="Q39" s="107"/>
      <c r="R39" s="107"/>
      <c r="S39" s="107"/>
      <c r="T39" s="107"/>
    </row>
    <row r="40" spans="1:20" x14ac:dyDescent="0.2">
      <c r="A40" s="57"/>
      <c r="B40" s="74"/>
      <c r="C40" s="72" t="s">
        <v>161</v>
      </c>
      <c r="D40" s="4">
        <v>0</v>
      </c>
      <c r="E40" s="4">
        <v>0</v>
      </c>
      <c r="F40" s="4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87"/>
      <c r="M40" s="107"/>
      <c r="N40" s="107"/>
      <c r="O40" s="107"/>
      <c r="P40" s="107"/>
      <c r="Q40" s="107"/>
      <c r="R40" s="107"/>
      <c r="S40" s="107"/>
      <c r="T40" s="107"/>
    </row>
    <row r="41" spans="1:20" x14ac:dyDescent="0.2">
      <c r="A41" s="57"/>
      <c r="B41" s="74"/>
      <c r="C41" s="72" t="s">
        <v>162</v>
      </c>
      <c r="D41" s="4">
        <v>0</v>
      </c>
      <c r="E41" s="4">
        <v>0</v>
      </c>
      <c r="F41" s="4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87"/>
      <c r="M41" s="107"/>
      <c r="N41" s="107"/>
      <c r="O41" s="107"/>
      <c r="P41" s="107"/>
      <c r="Q41" s="107"/>
      <c r="R41" s="107"/>
      <c r="S41" s="107"/>
      <c r="T41" s="107"/>
    </row>
    <row r="42" spans="1:20" x14ac:dyDescent="0.2">
      <c r="A42" s="57"/>
      <c r="B42" s="74"/>
      <c r="C42" s="72" t="s">
        <v>163</v>
      </c>
      <c r="D42" s="4">
        <v>0</v>
      </c>
      <c r="E42" s="4">
        <v>0</v>
      </c>
      <c r="F42" s="4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87"/>
      <c r="M42" s="107"/>
      <c r="N42" s="107"/>
      <c r="O42" s="107"/>
      <c r="P42" s="107"/>
      <c r="Q42" s="107"/>
      <c r="R42" s="107"/>
      <c r="S42" s="107"/>
      <c r="T42" s="107"/>
    </row>
    <row r="43" spans="1:20" x14ac:dyDescent="0.2">
      <c r="A43" s="57"/>
      <c r="B43" s="73" t="s">
        <v>164</v>
      </c>
      <c r="C43" s="72" t="s">
        <v>165</v>
      </c>
      <c r="D43" s="4">
        <v>381281.4348207647</v>
      </c>
      <c r="E43" s="4">
        <v>424271.91387147771</v>
      </c>
      <c r="F43" s="4">
        <v>466485.7663219336</v>
      </c>
      <c r="G43" s="3">
        <v>490000</v>
      </c>
      <c r="H43" s="3">
        <v>506940</v>
      </c>
      <c r="I43" s="3">
        <v>597613.5</v>
      </c>
      <c r="J43" s="3">
        <v>582812.92800000007</v>
      </c>
      <c r="K43" s="3">
        <v>617535.76756800129</v>
      </c>
      <c r="L43" s="87"/>
      <c r="M43" s="107"/>
      <c r="N43" s="107"/>
      <c r="O43" s="107"/>
      <c r="P43" s="107"/>
      <c r="Q43" s="107"/>
      <c r="R43" s="107"/>
      <c r="S43" s="107"/>
      <c r="T43" s="107"/>
    </row>
    <row r="44" spans="1:20" x14ac:dyDescent="0.2">
      <c r="A44" s="57"/>
      <c r="B44" s="67" t="s">
        <v>166</v>
      </c>
      <c r="C44" s="72" t="s">
        <v>167</v>
      </c>
      <c r="D44" s="4">
        <v>0</v>
      </c>
      <c r="E44" s="4">
        <v>0</v>
      </c>
      <c r="F44" s="4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87"/>
      <c r="M44" s="107"/>
      <c r="N44" s="107"/>
      <c r="O44" s="107"/>
      <c r="P44" s="107"/>
      <c r="Q44" s="107"/>
      <c r="R44" s="107"/>
      <c r="S44" s="107"/>
      <c r="T44" s="107"/>
    </row>
    <row r="45" spans="1:20" x14ac:dyDescent="0.2">
      <c r="A45" s="57"/>
      <c r="B45" s="74"/>
      <c r="C45" s="72" t="s">
        <v>168</v>
      </c>
      <c r="D45" s="4">
        <v>1303888.3635228621</v>
      </c>
      <c r="E45" s="4">
        <v>1450905.1869432013</v>
      </c>
      <c r="F45" s="4">
        <v>1595266.1391503161</v>
      </c>
      <c r="G45" s="3">
        <v>1139500</v>
      </c>
      <c r="H45" s="3">
        <v>633632.5</v>
      </c>
      <c r="I45" s="3">
        <v>638394.5</v>
      </c>
      <c r="J45" s="3">
        <v>634060.49</v>
      </c>
      <c r="K45" s="3">
        <v>808130.06448234746</v>
      </c>
      <c r="L45" s="87"/>
      <c r="M45" s="107"/>
      <c r="N45" s="107"/>
      <c r="O45" s="107"/>
      <c r="P45" s="107"/>
      <c r="Q45" s="107"/>
      <c r="R45" s="107"/>
      <c r="S45" s="107"/>
      <c r="T45" s="107"/>
    </row>
    <row r="46" spans="1:20" x14ac:dyDescent="0.2">
      <c r="A46" s="57"/>
      <c r="B46" s="74"/>
      <c r="C46" s="72" t="s">
        <v>169</v>
      </c>
      <c r="D46" s="4">
        <v>83944.678036670419</v>
      </c>
      <c r="E46" s="4">
        <v>93409.660049893238</v>
      </c>
      <c r="F46" s="4">
        <v>102703.65637128991</v>
      </c>
      <c r="G46" s="3">
        <v>143000</v>
      </c>
      <c r="H46" s="3">
        <v>136048</v>
      </c>
      <c r="I46" s="3">
        <v>64936.5</v>
      </c>
      <c r="J46" s="3">
        <v>51761.630499999999</v>
      </c>
      <c r="K46" s="3">
        <v>84070.938435348609</v>
      </c>
      <c r="L46" s="87"/>
      <c r="M46" s="107"/>
      <c r="N46" s="107"/>
      <c r="O46" s="107"/>
      <c r="P46" s="107"/>
      <c r="Q46" s="107"/>
      <c r="R46" s="107"/>
      <c r="S46" s="107"/>
      <c r="T46" s="107"/>
    </row>
    <row r="47" spans="1:20" x14ac:dyDescent="0.2">
      <c r="A47" s="57"/>
      <c r="B47" s="74"/>
      <c r="C47" s="72" t="s">
        <v>170</v>
      </c>
      <c r="D47" s="4">
        <v>0</v>
      </c>
      <c r="E47" s="4">
        <v>0</v>
      </c>
      <c r="F47" s="4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87"/>
      <c r="M47" s="107"/>
      <c r="N47" s="107"/>
      <c r="O47" s="107"/>
      <c r="P47" s="107"/>
      <c r="Q47" s="107"/>
      <c r="R47" s="107"/>
      <c r="S47" s="107"/>
      <c r="T47" s="107"/>
    </row>
    <row r="48" spans="1:20" x14ac:dyDescent="0.2">
      <c r="A48" s="57"/>
      <c r="B48" s="74"/>
      <c r="C48" s="72" t="s">
        <v>171</v>
      </c>
      <c r="D48" s="4">
        <v>0</v>
      </c>
      <c r="E48" s="4">
        <v>0</v>
      </c>
      <c r="F48" s="4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87"/>
      <c r="M48" s="107"/>
      <c r="N48" s="107"/>
      <c r="O48" s="107"/>
      <c r="P48" s="107"/>
      <c r="Q48" s="107"/>
      <c r="R48" s="107"/>
      <c r="S48" s="107"/>
      <c r="T48" s="107"/>
    </row>
    <row r="49" spans="1:20" x14ac:dyDescent="0.2">
      <c r="A49" s="57"/>
      <c r="B49" s="75"/>
      <c r="C49" s="72" t="s">
        <v>163</v>
      </c>
      <c r="D49" s="4">
        <v>0</v>
      </c>
      <c r="E49" s="4">
        <v>0</v>
      </c>
      <c r="F49" s="4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87"/>
      <c r="M49" s="107"/>
      <c r="N49" s="107"/>
      <c r="O49" s="107"/>
      <c r="P49" s="107"/>
      <c r="Q49" s="107"/>
      <c r="R49" s="107"/>
      <c r="S49" s="107"/>
      <c r="T49" s="107"/>
    </row>
    <row r="50" spans="1:20" x14ac:dyDescent="0.2">
      <c r="A50" s="57"/>
      <c r="B50" s="68" t="s">
        <v>172</v>
      </c>
      <c r="C50" s="71" t="s">
        <v>165</v>
      </c>
      <c r="D50" s="4">
        <v>73745.791920065589</v>
      </c>
      <c r="E50" s="4">
        <v>82060.822847569769</v>
      </c>
      <c r="F50" s="4">
        <v>90225.642045806089</v>
      </c>
      <c r="G50" s="3">
        <v>47000</v>
      </c>
      <c r="H50" s="3">
        <v>125161</v>
      </c>
      <c r="I50" s="3">
        <v>255411.5</v>
      </c>
      <c r="J50" s="3">
        <v>267129.09299999999</v>
      </c>
      <c r="K50" s="3">
        <v>344813.67473812919</v>
      </c>
      <c r="L50" s="87"/>
      <c r="M50" s="107"/>
      <c r="N50" s="107"/>
      <c r="O50" s="107"/>
      <c r="P50" s="107"/>
      <c r="Q50" s="107"/>
      <c r="R50" s="107"/>
      <c r="S50" s="107"/>
      <c r="T50" s="107"/>
    </row>
    <row r="51" spans="1:20" x14ac:dyDescent="0.2">
      <c r="A51" s="57"/>
      <c r="B51" s="167" t="s">
        <v>173</v>
      </c>
      <c r="C51" s="71" t="s">
        <v>167</v>
      </c>
      <c r="D51" s="4">
        <v>0</v>
      </c>
      <c r="E51" s="4">
        <v>0</v>
      </c>
      <c r="F51" s="4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87"/>
      <c r="M51" s="107"/>
      <c r="N51" s="107"/>
      <c r="O51" s="107"/>
      <c r="P51" s="107"/>
      <c r="Q51" s="107"/>
      <c r="R51" s="107"/>
      <c r="S51" s="107"/>
      <c r="T51" s="107"/>
    </row>
    <row r="52" spans="1:20" x14ac:dyDescent="0.2">
      <c r="A52" s="57"/>
      <c r="B52" s="167"/>
      <c r="C52" s="71" t="s">
        <v>174</v>
      </c>
      <c r="D52" s="4">
        <v>0</v>
      </c>
      <c r="E52" s="4">
        <v>0</v>
      </c>
      <c r="F52" s="4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87"/>
      <c r="M52" s="107"/>
      <c r="N52" s="107"/>
      <c r="O52" s="107"/>
      <c r="P52" s="107"/>
      <c r="Q52" s="107"/>
      <c r="R52" s="107"/>
      <c r="S52" s="107"/>
      <c r="T52" s="107"/>
    </row>
    <row r="53" spans="1:20" x14ac:dyDescent="0.2">
      <c r="A53" s="57"/>
      <c r="B53" s="66"/>
      <c r="C53" s="71" t="s">
        <v>175</v>
      </c>
      <c r="D53" s="4">
        <v>58055.197894519726</v>
      </c>
      <c r="E53" s="4">
        <v>64601.073305533646</v>
      </c>
      <c r="F53" s="4">
        <v>71028.696929677128</v>
      </c>
      <c r="G53" s="3">
        <v>106000</v>
      </c>
      <c r="H53" s="3">
        <v>246219.5</v>
      </c>
      <c r="I53" s="3">
        <v>266666</v>
      </c>
      <c r="J53" s="3">
        <v>184271.8015</v>
      </c>
      <c r="K53" s="3">
        <v>238876.36446092074</v>
      </c>
      <c r="L53" s="87"/>
      <c r="M53" s="107"/>
      <c r="N53" s="107"/>
      <c r="O53" s="107"/>
      <c r="P53" s="107"/>
      <c r="Q53" s="107"/>
      <c r="R53" s="107"/>
      <c r="S53" s="107"/>
      <c r="T53" s="107"/>
    </row>
    <row r="54" spans="1:20" x14ac:dyDescent="0.2">
      <c r="A54" s="57"/>
      <c r="B54" s="65"/>
      <c r="C54" s="71" t="s">
        <v>176</v>
      </c>
      <c r="D54" s="4">
        <v>198486.01442315528</v>
      </c>
      <c r="E54" s="4">
        <v>220865.8317067569</v>
      </c>
      <c r="F54" s="4">
        <v>242841.3557190313</v>
      </c>
      <c r="G54" s="3">
        <v>126500</v>
      </c>
      <c r="H54" s="3">
        <v>41834.5</v>
      </c>
      <c r="I54" s="3">
        <v>175480.5</v>
      </c>
      <c r="J54" s="3">
        <v>275328.27049999998</v>
      </c>
      <c r="K54" s="3">
        <v>356914.71738277323</v>
      </c>
      <c r="L54" s="87"/>
      <c r="M54" s="107"/>
      <c r="N54" s="107"/>
      <c r="O54" s="107"/>
      <c r="P54" s="107"/>
      <c r="Q54" s="107"/>
      <c r="R54" s="107"/>
      <c r="S54" s="107"/>
      <c r="T54" s="107"/>
    </row>
    <row r="55" spans="1:20" x14ac:dyDescent="0.2">
      <c r="A55" s="57"/>
      <c r="B55" s="66"/>
      <c r="C55" s="71" t="s">
        <v>169</v>
      </c>
      <c r="D55" s="4">
        <v>0</v>
      </c>
      <c r="E55" s="4">
        <v>0</v>
      </c>
      <c r="F55" s="4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87"/>
      <c r="M55" s="107"/>
      <c r="N55" s="107"/>
      <c r="O55" s="107"/>
      <c r="P55" s="107"/>
      <c r="Q55" s="107"/>
      <c r="R55" s="107"/>
      <c r="S55" s="107"/>
      <c r="T55" s="107"/>
    </row>
    <row r="56" spans="1:20" x14ac:dyDescent="0.2">
      <c r="A56" s="57"/>
      <c r="B56" s="66"/>
      <c r="C56" s="71" t="s">
        <v>170</v>
      </c>
      <c r="D56" s="4">
        <v>0</v>
      </c>
      <c r="E56" s="4">
        <v>0</v>
      </c>
      <c r="F56" s="4">
        <v>0</v>
      </c>
      <c r="G56" s="3">
        <v>86500</v>
      </c>
      <c r="H56" s="3">
        <v>86500</v>
      </c>
      <c r="I56" s="3">
        <v>0</v>
      </c>
      <c r="J56" s="3">
        <v>0</v>
      </c>
      <c r="K56" s="3">
        <v>0</v>
      </c>
      <c r="L56" s="87"/>
      <c r="M56" s="107"/>
      <c r="N56" s="107"/>
      <c r="O56" s="107"/>
      <c r="P56" s="107"/>
      <c r="Q56" s="107"/>
      <c r="R56" s="107"/>
      <c r="S56" s="107"/>
      <c r="T56" s="107"/>
    </row>
    <row r="57" spans="1:20" x14ac:dyDescent="0.2">
      <c r="A57" s="57"/>
      <c r="B57" s="66"/>
      <c r="C57" s="71" t="s">
        <v>171</v>
      </c>
      <c r="D57" s="4">
        <v>0</v>
      </c>
      <c r="E57" s="4">
        <v>0</v>
      </c>
      <c r="F57" s="4">
        <v>0</v>
      </c>
      <c r="G57" s="3">
        <v>34500</v>
      </c>
      <c r="H57" s="3">
        <v>34500</v>
      </c>
      <c r="I57" s="3">
        <v>0</v>
      </c>
      <c r="J57" s="3">
        <v>0</v>
      </c>
      <c r="K57" s="3">
        <v>0</v>
      </c>
      <c r="L57" s="87"/>
      <c r="M57" s="107"/>
      <c r="N57" s="107"/>
      <c r="O57" s="107"/>
      <c r="P57" s="107"/>
      <c r="Q57" s="107"/>
      <c r="R57" s="107"/>
      <c r="S57" s="107"/>
      <c r="T57" s="107"/>
    </row>
    <row r="58" spans="1:20" x14ac:dyDescent="0.2">
      <c r="A58" s="57"/>
      <c r="B58" s="63"/>
      <c r="C58" s="71" t="s">
        <v>163</v>
      </c>
      <c r="D58" s="4">
        <v>0</v>
      </c>
      <c r="E58" s="4">
        <v>0</v>
      </c>
      <c r="F58" s="4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87"/>
      <c r="M58" s="107"/>
      <c r="N58" s="107"/>
      <c r="O58" s="107"/>
      <c r="P58" s="107"/>
      <c r="Q58" s="107"/>
      <c r="R58" s="107"/>
      <c r="S58" s="107"/>
      <c r="T58" s="107"/>
    </row>
    <row r="59" spans="1:20" s="69" customFormat="1" x14ac:dyDescent="0.2">
      <c r="A59" s="70"/>
      <c r="B59" s="80" t="s">
        <v>206</v>
      </c>
      <c r="C59" s="79" t="s">
        <v>165</v>
      </c>
      <c r="D59" s="4">
        <v>371867.07840543718</v>
      </c>
      <c r="E59" s="4">
        <v>413796.06414625607</v>
      </c>
      <c r="F59" s="4">
        <v>454967.59925225622</v>
      </c>
      <c r="G59" s="3">
        <v>237000</v>
      </c>
      <c r="H59" s="3">
        <v>489749</v>
      </c>
      <c r="I59" s="3">
        <v>740093</v>
      </c>
      <c r="J59" s="3">
        <v>743498.98249999993</v>
      </c>
      <c r="K59" s="3">
        <v>1242316.8444699224</v>
      </c>
      <c r="L59" s="87"/>
      <c r="M59" s="107"/>
      <c r="N59" s="107"/>
      <c r="O59" s="107"/>
      <c r="P59" s="107"/>
      <c r="Q59" s="107"/>
      <c r="R59" s="107"/>
      <c r="S59" s="107"/>
      <c r="T59" s="107"/>
    </row>
    <row r="60" spans="1:20" s="69" customFormat="1" x14ac:dyDescent="0.2">
      <c r="A60" s="70"/>
      <c r="B60" s="81" t="s">
        <v>207</v>
      </c>
      <c r="C60" s="79" t="s">
        <v>167</v>
      </c>
      <c r="D60" s="4">
        <v>0</v>
      </c>
      <c r="E60" s="4">
        <v>0</v>
      </c>
      <c r="F60" s="4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87"/>
      <c r="M60" s="107"/>
      <c r="N60" s="107"/>
      <c r="O60" s="107"/>
      <c r="P60" s="107"/>
      <c r="Q60" s="107"/>
      <c r="R60" s="107"/>
      <c r="S60" s="107"/>
      <c r="T60" s="107"/>
    </row>
    <row r="61" spans="1:20" s="69" customFormat="1" x14ac:dyDescent="0.2">
      <c r="A61" s="70"/>
      <c r="B61" s="81"/>
      <c r="C61" s="79" t="s">
        <v>208</v>
      </c>
      <c r="D61" s="4">
        <v>0</v>
      </c>
      <c r="E61" s="4">
        <v>0</v>
      </c>
      <c r="F61" s="4">
        <v>0</v>
      </c>
      <c r="G61" s="3">
        <v>0</v>
      </c>
      <c r="H61" s="3">
        <v>367992</v>
      </c>
      <c r="I61" s="3">
        <v>486810.5</v>
      </c>
      <c r="J61" s="3">
        <v>233427.065</v>
      </c>
      <c r="K61" s="3">
        <v>288712.78983788018</v>
      </c>
      <c r="L61" s="87"/>
      <c r="M61" s="107"/>
      <c r="N61" s="107"/>
      <c r="O61" s="107"/>
      <c r="P61" s="107"/>
      <c r="Q61" s="107"/>
      <c r="R61" s="107"/>
      <c r="S61" s="107"/>
      <c r="T61" s="107"/>
    </row>
    <row r="62" spans="1:20" s="69" customFormat="1" x14ac:dyDescent="0.2">
      <c r="A62" s="70"/>
      <c r="B62" s="81"/>
      <c r="C62" s="79" t="s">
        <v>209</v>
      </c>
      <c r="D62" s="4">
        <v>0</v>
      </c>
      <c r="E62" s="4">
        <v>0</v>
      </c>
      <c r="F62" s="4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87"/>
      <c r="M62" s="107"/>
      <c r="N62" s="107"/>
      <c r="O62" s="107"/>
      <c r="P62" s="107"/>
      <c r="Q62" s="107"/>
      <c r="R62" s="107"/>
      <c r="S62" s="107"/>
      <c r="T62" s="107"/>
    </row>
    <row r="63" spans="1:20" s="69" customFormat="1" x14ac:dyDescent="0.2">
      <c r="A63" s="70"/>
      <c r="B63" s="81"/>
      <c r="C63" s="79" t="s">
        <v>210</v>
      </c>
      <c r="D63" s="4">
        <v>0</v>
      </c>
      <c r="E63" s="4">
        <v>0</v>
      </c>
      <c r="F63" s="4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87"/>
      <c r="M63" s="107"/>
      <c r="N63" s="107"/>
      <c r="O63" s="107"/>
      <c r="P63" s="107"/>
      <c r="Q63" s="107"/>
      <c r="R63" s="107"/>
      <c r="S63" s="107"/>
      <c r="T63" s="107"/>
    </row>
    <row r="64" spans="1:20" s="69" customFormat="1" x14ac:dyDescent="0.2">
      <c r="A64" s="70"/>
      <c r="B64" s="81"/>
      <c r="C64" s="79" t="s">
        <v>170</v>
      </c>
      <c r="D64" s="4">
        <v>0</v>
      </c>
      <c r="E64" s="4">
        <v>0</v>
      </c>
      <c r="F64" s="4">
        <v>0</v>
      </c>
      <c r="G64" s="3">
        <v>228500</v>
      </c>
      <c r="H64" s="3">
        <v>228500</v>
      </c>
      <c r="I64" s="3">
        <v>0</v>
      </c>
      <c r="J64" s="3">
        <v>0</v>
      </c>
      <c r="K64" s="3">
        <v>0</v>
      </c>
      <c r="L64" s="87"/>
      <c r="M64" s="107"/>
      <c r="N64" s="107"/>
      <c r="O64" s="107"/>
      <c r="P64" s="107"/>
      <c r="Q64" s="107"/>
      <c r="R64" s="107"/>
      <c r="S64" s="107"/>
      <c r="T64" s="107"/>
    </row>
    <row r="65" spans="1:20" s="69" customFormat="1" x14ac:dyDescent="0.2">
      <c r="A65" s="70"/>
      <c r="B65" s="81"/>
      <c r="C65" s="79" t="s">
        <v>211</v>
      </c>
      <c r="D65" s="4">
        <v>0</v>
      </c>
      <c r="E65" s="4">
        <v>0</v>
      </c>
      <c r="F65" s="4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87"/>
      <c r="M65" s="107"/>
      <c r="N65" s="107"/>
      <c r="O65" s="107"/>
      <c r="P65" s="107"/>
      <c r="Q65" s="107"/>
      <c r="R65" s="107"/>
      <c r="S65" s="107"/>
      <c r="T65" s="107"/>
    </row>
    <row r="66" spans="1:20" s="69" customFormat="1" x14ac:dyDescent="0.2">
      <c r="A66" s="70"/>
      <c r="B66" s="81"/>
      <c r="C66" s="79" t="s">
        <v>163</v>
      </c>
      <c r="D66" s="4">
        <v>0</v>
      </c>
      <c r="E66" s="4">
        <v>0</v>
      </c>
      <c r="F66" s="4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87"/>
      <c r="M66" s="107"/>
      <c r="N66" s="107"/>
      <c r="O66" s="107"/>
      <c r="P66" s="107"/>
      <c r="Q66" s="107"/>
      <c r="R66" s="107"/>
      <c r="S66" s="107"/>
      <c r="T66" s="107"/>
    </row>
    <row r="67" spans="1:20" x14ac:dyDescent="0.2">
      <c r="A67" s="57"/>
      <c r="B67" s="73" t="s">
        <v>177</v>
      </c>
      <c r="C67" s="75" t="s">
        <v>178</v>
      </c>
      <c r="D67" s="4">
        <v>921037.86929954262</v>
      </c>
      <c r="E67" s="4">
        <v>1024887.2981175202</v>
      </c>
      <c r="F67" s="4">
        <v>1126860.6783167697</v>
      </c>
      <c r="G67" s="3">
        <v>1088500</v>
      </c>
      <c r="H67" s="3">
        <v>1165975.5</v>
      </c>
      <c r="I67" s="3">
        <v>1257457</v>
      </c>
      <c r="J67" s="3">
        <v>1417843.0545000001</v>
      </c>
      <c r="K67" s="3">
        <v>2077925.6823406317</v>
      </c>
      <c r="L67" s="87"/>
      <c r="M67" s="107"/>
      <c r="N67" s="107"/>
      <c r="O67" s="107"/>
      <c r="P67" s="107"/>
      <c r="Q67" s="107"/>
      <c r="R67" s="107"/>
      <c r="S67" s="107"/>
      <c r="T67" s="107"/>
    </row>
    <row r="68" spans="1:20" x14ac:dyDescent="0.2">
      <c r="A68" s="57"/>
      <c r="B68" s="167" t="s">
        <v>179</v>
      </c>
      <c r="C68" s="71" t="s">
        <v>180</v>
      </c>
      <c r="D68" s="4">
        <v>0</v>
      </c>
      <c r="E68" s="4">
        <v>0</v>
      </c>
      <c r="F68" s="4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87"/>
      <c r="M68" s="107"/>
      <c r="N68" s="107"/>
      <c r="O68" s="107"/>
      <c r="P68" s="107"/>
      <c r="Q68" s="107"/>
      <c r="R68" s="107"/>
      <c r="S68" s="107"/>
      <c r="T68" s="107"/>
    </row>
    <row r="69" spans="1:20" x14ac:dyDescent="0.2">
      <c r="A69" s="57"/>
      <c r="B69" s="167"/>
      <c r="C69" s="71" t="s">
        <v>181</v>
      </c>
      <c r="D69" s="4">
        <v>0</v>
      </c>
      <c r="E69" s="4">
        <v>0</v>
      </c>
      <c r="F69" s="4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87"/>
      <c r="M69" s="107"/>
      <c r="N69" s="107"/>
      <c r="O69" s="107"/>
      <c r="P69" s="107"/>
      <c r="Q69" s="107"/>
      <c r="R69" s="107"/>
      <c r="S69" s="107"/>
      <c r="T69" s="107"/>
    </row>
    <row r="70" spans="1:20" x14ac:dyDescent="0.2">
      <c r="A70" s="57"/>
      <c r="B70" s="74"/>
      <c r="C70" s="71" t="s">
        <v>182</v>
      </c>
      <c r="D70" s="4">
        <v>0</v>
      </c>
      <c r="E70" s="4">
        <v>0</v>
      </c>
      <c r="F70" s="4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87"/>
      <c r="M70" s="107"/>
      <c r="N70" s="107"/>
      <c r="O70" s="107"/>
      <c r="P70" s="107"/>
      <c r="Q70" s="107"/>
      <c r="R70" s="107"/>
      <c r="S70" s="107"/>
      <c r="T70" s="107"/>
    </row>
    <row r="71" spans="1:20" x14ac:dyDescent="0.2">
      <c r="A71" s="57"/>
      <c r="B71" s="64"/>
      <c r="C71" s="71" t="s">
        <v>183</v>
      </c>
      <c r="D71" s="4">
        <v>0</v>
      </c>
      <c r="E71" s="4">
        <v>0</v>
      </c>
      <c r="F71" s="4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87"/>
      <c r="M71" s="107"/>
      <c r="N71" s="107"/>
      <c r="O71" s="107"/>
      <c r="P71" s="107"/>
      <c r="Q71" s="107"/>
      <c r="R71" s="107"/>
      <c r="S71" s="107"/>
      <c r="T71" s="107"/>
    </row>
    <row r="72" spans="1:20" s="77" customFormat="1" x14ac:dyDescent="0.2">
      <c r="A72" s="78"/>
      <c r="B72" s="98" t="s">
        <v>212</v>
      </c>
      <c r="C72" s="93" t="s">
        <v>213</v>
      </c>
      <c r="D72" s="4">
        <v>1573766.5807622508</v>
      </c>
      <c r="E72" s="4">
        <v>1751212.8790662228</v>
      </c>
      <c r="F72" s="4">
        <v>1925453.595147734</v>
      </c>
      <c r="G72" s="3">
        <v>2361797.4100000011</v>
      </c>
      <c r="H72" s="3">
        <v>2115076.4100000011</v>
      </c>
      <c r="I72" s="3">
        <v>1708451</v>
      </c>
      <c r="J72" s="3">
        <v>1893146.4715</v>
      </c>
      <c r="K72" s="3">
        <v>2370428.1161969863</v>
      </c>
      <c r="L72" s="87"/>
      <c r="M72" s="107"/>
      <c r="N72" s="107"/>
      <c r="O72" s="107"/>
      <c r="P72" s="107"/>
      <c r="Q72" s="107"/>
      <c r="R72" s="107"/>
      <c r="S72" s="107"/>
      <c r="T72" s="107"/>
    </row>
    <row r="73" spans="1:20" s="77" customFormat="1" x14ac:dyDescent="0.2">
      <c r="A73" s="78"/>
      <c r="B73" s="169" t="s">
        <v>214</v>
      </c>
      <c r="C73" s="93" t="s">
        <v>215</v>
      </c>
      <c r="D73" s="4">
        <v>135723.6383209718</v>
      </c>
      <c r="E73" s="4">
        <v>151026.83353861244</v>
      </c>
      <c r="F73" s="4">
        <v>166053.57525451545</v>
      </c>
      <c r="G73" s="3">
        <v>222000</v>
      </c>
      <c r="H73" s="3">
        <v>199668.5</v>
      </c>
      <c r="I73" s="3">
        <v>197779</v>
      </c>
      <c r="J73" s="3">
        <v>354057.56849999999</v>
      </c>
      <c r="K73" s="3">
        <v>555332.73763804021</v>
      </c>
      <c r="L73" s="87"/>
      <c r="M73" s="107"/>
      <c r="N73" s="107"/>
      <c r="O73" s="107"/>
      <c r="P73" s="107"/>
      <c r="Q73" s="107"/>
      <c r="R73" s="107"/>
      <c r="S73" s="107"/>
      <c r="T73" s="107"/>
    </row>
    <row r="74" spans="1:20" s="77" customFormat="1" x14ac:dyDescent="0.2">
      <c r="A74" s="78"/>
      <c r="B74" s="169"/>
      <c r="C74" s="97" t="s">
        <v>216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87"/>
      <c r="M74" s="107"/>
      <c r="N74" s="107"/>
      <c r="O74" s="107"/>
      <c r="P74" s="107"/>
      <c r="Q74" s="107"/>
      <c r="R74" s="107"/>
      <c r="S74" s="107"/>
      <c r="T74" s="107"/>
    </row>
    <row r="75" spans="1:20" s="77" customFormat="1" x14ac:dyDescent="0.2">
      <c r="A75" s="78"/>
      <c r="B75" s="169"/>
      <c r="C75" s="97" t="s">
        <v>217</v>
      </c>
      <c r="D75" s="4">
        <v>209469.43024103739</v>
      </c>
      <c r="E75" s="4">
        <v>233087.65638618218</v>
      </c>
      <c r="F75" s="4">
        <v>256279.21730032156</v>
      </c>
      <c r="G75" s="3">
        <v>254000</v>
      </c>
      <c r="H75" s="3">
        <v>229961.5</v>
      </c>
      <c r="I75" s="3">
        <v>329845.5</v>
      </c>
      <c r="J75" s="3">
        <v>451140.6825</v>
      </c>
      <c r="K75" s="3">
        <v>581303.89799670689</v>
      </c>
      <c r="L75" s="87"/>
      <c r="M75" s="107"/>
      <c r="N75" s="107"/>
      <c r="O75" s="107"/>
      <c r="P75" s="107"/>
      <c r="Q75" s="107"/>
      <c r="R75" s="107"/>
      <c r="S75" s="107"/>
      <c r="T75" s="107"/>
    </row>
    <row r="76" spans="1:20" s="77" customFormat="1" x14ac:dyDescent="0.2">
      <c r="A76" s="78"/>
      <c r="B76" s="169"/>
      <c r="C76" s="93" t="s">
        <v>218</v>
      </c>
      <c r="D76" s="4">
        <v>709999.3796559507</v>
      </c>
      <c r="E76" s="4">
        <v>790053.66677713441</v>
      </c>
      <c r="F76" s="4">
        <v>868661.76650483522</v>
      </c>
      <c r="G76" s="3">
        <v>943500</v>
      </c>
      <c r="H76" s="3">
        <v>1011852</v>
      </c>
      <c r="I76" s="3">
        <v>1039967</v>
      </c>
      <c r="J76" s="3">
        <v>1307891.307</v>
      </c>
      <c r="K76" s="3">
        <v>1987022.5942711199</v>
      </c>
      <c r="L76" s="87"/>
      <c r="M76" s="107"/>
      <c r="N76" s="107"/>
      <c r="O76" s="107"/>
      <c r="P76" s="107"/>
      <c r="Q76" s="107"/>
      <c r="R76" s="107"/>
      <c r="S76" s="107"/>
      <c r="T76" s="107"/>
    </row>
    <row r="77" spans="1:20" s="77" customFormat="1" x14ac:dyDescent="0.2">
      <c r="A77" s="78"/>
      <c r="B77" s="169"/>
      <c r="C77" s="93" t="s">
        <v>219</v>
      </c>
      <c r="D77" s="4">
        <v>456596.28614338487</v>
      </c>
      <c r="E77" s="4">
        <v>508078.711673251</v>
      </c>
      <c r="F77" s="4">
        <v>558631.10287935263</v>
      </c>
      <c r="G77" s="3">
        <v>348000</v>
      </c>
      <c r="H77" s="3">
        <v>57000</v>
      </c>
      <c r="I77" s="3">
        <v>112516.5</v>
      </c>
      <c r="J77" s="3">
        <v>214620.31</v>
      </c>
      <c r="K77" s="3">
        <v>257211.80470392285</v>
      </c>
      <c r="L77" s="87"/>
      <c r="M77" s="107"/>
      <c r="N77" s="107"/>
      <c r="O77" s="107"/>
      <c r="P77" s="107"/>
      <c r="Q77" s="107"/>
      <c r="R77" s="107"/>
      <c r="S77" s="107"/>
      <c r="T77" s="107"/>
    </row>
    <row r="78" spans="1:20" s="77" customFormat="1" x14ac:dyDescent="0.2">
      <c r="A78" s="78"/>
      <c r="B78" s="99"/>
      <c r="C78" s="93" t="s">
        <v>220</v>
      </c>
      <c r="D78" s="4">
        <v>0</v>
      </c>
      <c r="E78" s="4">
        <v>0</v>
      </c>
      <c r="F78" s="4">
        <v>0</v>
      </c>
      <c r="G78" s="3">
        <v>0</v>
      </c>
      <c r="H78" s="3">
        <v>4975.5</v>
      </c>
      <c r="I78" s="3">
        <v>4975.5</v>
      </c>
      <c r="J78" s="3">
        <v>0</v>
      </c>
      <c r="K78" s="3">
        <v>0</v>
      </c>
      <c r="L78" s="87"/>
      <c r="M78" s="107"/>
      <c r="N78" s="107"/>
      <c r="O78" s="107"/>
      <c r="P78" s="107"/>
      <c r="Q78" s="107"/>
      <c r="R78" s="107"/>
      <c r="S78" s="107"/>
      <c r="T78" s="107"/>
    </row>
    <row r="79" spans="1:20" s="77" customFormat="1" x14ac:dyDescent="0.2">
      <c r="A79" s="78"/>
      <c r="B79" s="99"/>
      <c r="C79" s="93" t="s">
        <v>221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87"/>
      <c r="M79" s="107"/>
      <c r="N79" s="107"/>
      <c r="O79" s="107"/>
      <c r="P79" s="107"/>
      <c r="Q79" s="107"/>
      <c r="R79" s="107"/>
      <c r="S79" s="107"/>
      <c r="T79" s="107"/>
    </row>
    <row r="80" spans="1:20" s="77" customFormat="1" x14ac:dyDescent="0.2">
      <c r="A80" s="78"/>
      <c r="B80" s="99"/>
      <c r="C80" s="93" t="s">
        <v>222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87"/>
      <c r="M80" s="107"/>
      <c r="N80" s="107"/>
      <c r="O80" s="107"/>
      <c r="P80" s="107"/>
      <c r="Q80" s="107"/>
      <c r="R80" s="107"/>
      <c r="S80" s="107"/>
      <c r="T80" s="107"/>
    </row>
    <row r="81" spans="1:20" s="77" customFormat="1" x14ac:dyDescent="0.2">
      <c r="A81" s="78"/>
      <c r="B81" s="99"/>
      <c r="C81" s="93" t="s">
        <v>223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87"/>
      <c r="M81" s="107"/>
      <c r="N81" s="107"/>
      <c r="O81" s="107"/>
      <c r="P81" s="107"/>
      <c r="Q81" s="107"/>
      <c r="R81" s="107"/>
      <c r="S81" s="107"/>
      <c r="T81" s="107"/>
    </row>
    <row r="82" spans="1:20" s="77" customFormat="1" x14ac:dyDescent="0.2">
      <c r="A82" s="78"/>
      <c r="B82" s="99"/>
      <c r="C82" s="93" t="s">
        <v>224</v>
      </c>
      <c r="D82" s="4">
        <v>389911.26153481496</v>
      </c>
      <c r="E82" s="4">
        <v>433874.77611959761</v>
      </c>
      <c r="F82" s="4">
        <v>477044.08613580454</v>
      </c>
      <c r="G82" s="3">
        <v>474500</v>
      </c>
      <c r="H82" s="3">
        <v>569034</v>
      </c>
      <c r="I82" s="3">
        <v>732630</v>
      </c>
      <c r="J82" s="3">
        <v>743137.76600000006</v>
      </c>
      <c r="K82" s="3">
        <v>890614.32351125777</v>
      </c>
      <c r="L82" s="87"/>
      <c r="M82" s="107"/>
      <c r="N82" s="107"/>
      <c r="O82" s="107"/>
      <c r="P82" s="107"/>
      <c r="Q82" s="107"/>
      <c r="R82" s="107"/>
      <c r="S82" s="107"/>
      <c r="T82" s="107"/>
    </row>
    <row r="83" spans="1:20" s="77" customFormat="1" x14ac:dyDescent="0.2">
      <c r="A83" s="78"/>
      <c r="B83" s="99"/>
      <c r="C83" s="93" t="s">
        <v>225</v>
      </c>
      <c r="D83" s="4">
        <v>78452.97012772935</v>
      </c>
      <c r="E83" s="4">
        <v>87298.747710180585</v>
      </c>
      <c r="F83" s="4">
        <v>95984.725580644765</v>
      </c>
      <c r="G83" s="3">
        <v>50000</v>
      </c>
      <c r="H83" s="3">
        <v>148604</v>
      </c>
      <c r="I83" s="3">
        <v>148604</v>
      </c>
      <c r="J83" s="3">
        <v>51051.904999999999</v>
      </c>
      <c r="K83" s="3">
        <v>128605.90235196143</v>
      </c>
      <c r="L83" s="87"/>
      <c r="M83" s="107"/>
      <c r="N83" s="107"/>
      <c r="O83" s="107"/>
      <c r="P83" s="107"/>
      <c r="Q83" s="107"/>
      <c r="R83" s="107"/>
      <c r="S83" s="107"/>
      <c r="T83" s="107"/>
    </row>
    <row r="84" spans="1:20" s="77" customFormat="1" x14ac:dyDescent="0.2">
      <c r="A84" s="78"/>
      <c r="B84" s="99"/>
      <c r="C84" s="93" t="s">
        <v>226</v>
      </c>
      <c r="D84" s="4">
        <v>0</v>
      </c>
      <c r="E84" s="4">
        <v>0</v>
      </c>
      <c r="F84" s="4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87"/>
      <c r="M84" s="107"/>
      <c r="N84" s="107"/>
      <c r="O84" s="107"/>
      <c r="P84" s="107"/>
      <c r="Q84" s="107"/>
      <c r="R84" s="107"/>
      <c r="S84" s="107"/>
      <c r="T84" s="107"/>
    </row>
    <row r="85" spans="1:20" s="77" customFormat="1" x14ac:dyDescent="0.2">
      <c r="A85" s="78"/>
      <c r="B85" s="99"/>
      <c r="C85" s="93" t="s">
        <v>227</v>
      </c>
      <c r="D85" s="4">
        <v>0</v>
      </c>
      <c r="E85" s="4">
        <v>0</v>
      </c>
      <c r="F85" s="4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87"/>
      <c r="M85" s="107"/>
      <c r="N85" s="107"/>
      <c r="O85" s="107"/>
      <c r="P85" s="107"/>
      <c r="Q85" s="107"/>
      <c r="R85" s="107"/>
      <c r="S85" s="107"/>
      <c r="T85" s="107"/>
    </row>
    <row r="86" spans="1:20" s="77" customFormat="1" x14ac:dyDescent="0.2">
      <c r="A86" s="78"/>
      <c r="B86" s="99"/>
      <c r="C86" s="93" t="s">
        <v>228</v>
      </c>
      <c r="D86" s="4">
        <v>0</v>
      </c>
      <c r="E86" s="4">
        <v>0</v>
      </c>
      <c r="F86" s="4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87"/>
      <c r="M86" s="107"/>
      <c r="N86" s="107"/>
      <c r="O86" s="107"/>
      <c r="P86" s="107"/>
      <c r="Q86" s="107"/>
      <c r="R86" s="107"/>
      <c r="S86" s="107"/>
      <c r="T86" s="107"/>
    </row>
    <row r="87" spans="1:20" s="77" customFormat="1" x14ac:dyDescent="0.2">
      <c r="A87" s="78"/>
      <c r="B87" s="99"/>
      <c r="C87" s="93" t="s">
        <v>229</v>
      </c>
      <c r="D87" s="4">
        <v>0</v>
      </c>
      <c r="E87" s="4">
        <v>0</v>
      </c>
      <c r="F87" s="4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87"/>
      <c r="M87" s="107"/>
      <c r="N87" s="107"/>
      <c r="O87" s="107"/>
      <c r="P87" s="107"/>
      <c r="Q87" s="107"/>
      <c r="R87" s="107"/>
      <c r="S87" s="107"/>
      <c r="T87" s="107"/>
    </row>
    <row r="88" spans="1:20" s="77" customFormat="1" x14ac:dyDescent="0.2">
      <c r="A88" s="78"/>
      <c r="B88" s="99"/>
      <c r="C88" s="93" t="s">
        <v>230</v>
      </c>
      <c r="D88" s="4">
        <v>0</v>
      </c>
      <c r="E88" s="4">
        <v>0</v>
      </c>
      <c r="F88" s="4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87"/>
      <c r="M88" s="107"/>
      <c r="N88" s="107"/>
      <c r="O88" s="107"/>
      <c r="P88" s="107"/>
      <c r="Q88" s="107"/>
      <c r="R88" s="107"/>
      <c r="S88" s="107"/>
      <c r="T88" s="107"/>
    </row>
    <row r="89" spans="1:20" s="77" customFormat="1" x14ac:dyDescent="0.2">
      <c r="A89" s="78"/>
      <c r="B89" s="99"/>
      <c r="C89" s="93" t="s">
        <v>231</v>
      </c>
      <c r="D89" s="4">
        <v>0</v>
      </c>
      <c r="E89" s="4">
        <v>0</v>
      </c>
      <c r="F89" s="4">
        <v>0</v>
      </c>
      <c r="G89" s="3">
        <v>0</v>
      </c>
      <c r="H89" s="3">
        <v>10695</v>
      </c>
      <c r="I89" s="3">
        <v>10695</v>
      </c>
      <c r="J89" s="3">
        <v>0</v>
      </c>
      <c r="K89" s="3">
        <v>0</v>
      </c>
      <c r="L89" s="87"/>
      <c r="M89" s="107"/>
      <c r="N89" s="107"/>
      <c r="O89" s="107"/>
      <c r="P89" s="107"/>
      <c r="Q89" s="107"/>
      <c r="R89" s="107"/>
      <c r="S89" s="107"/>
      <c r="T89" s="107"/>
    </row>
    <row r="90" spans="1:20" s="77" customFormat="1" x14ac:dyDescent="0.2">
      <c r="A90" s="78"/>
      <c r="B90" s="99"/>
      <c r="C90" s="93" t="s">
        <v>232</v>
      </c>
      <c r="D90" s="4">
        <v>0</v>
      </c>
      <c r="E90" s="4">
        <v>0</v>
      </c>
      <c r="F90" s="4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87"/>
      <c r="M90" s="107"/>
      <c r="N90" s="107"/>
      <c r="O90" s="107"/>
      <c r="P90" s="107"/>
      <c r="Q90" s="107"/>
      <c r="R90" s="107"/>
      <c r="S90" s="107"/>
      <c r="T90" s="107"/>
    </row>
    <row r="91" spans="1:20" s="77" customFormat="1" x14ac:dyDescent="0.2">
      <c r="A91" s="78"/>
      <c r="B91" s="99"/>
      <c r="C91" s="93" t="s">
        <v>233</v>
      </c>
      <c r="D91" s="4">
        <v>0</v>
      </c>
      <c r="E91" s="4">
        <v>0</v>
      </c>
      <c r="F91" s="4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87"/>
      <c r="M91" s="107"/>
      <c r="N91" s="107"/>
      <c r="O91" s="107"/>
      <c r="P91" s="107"/>
      <c r="Q91" s="107"/>
      <c r="R91" s="107"/>
      <c r="S91" s="107"/>
      <c r="T91" s="107"/>
    </row>
    <row r="92" spans="1:20" s="77" customFormat="1" x14ac:dyDescent="0.2">
      <c r="A92" s="78"/>
      <c r="B92" s="99"/>
      <c r="C92" s="93" t="s">
        <v>234</v>
      </c>
      <c r="D92" s="4">
        <v>0</v>
      </c>
      <c r="E92" s="4">
        <v>0</v>
      </c>
      <c r="F92" s="4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87"/>
      <c r="M92" s="107"/>
      <c r="N92" s="107"/>
      <c r="O92" s="107"/>
      <c r="P92" s="107"/>
      <c r="Q92" s="107"/>
      <c r="R92" s="107"/>
      <c r="S92" s="107"/>
      <c r="T92" s="107"/>
    </row>
    <row r="93" spans="1:20" s="77" customFormat="1" x14ac:dyDescent="0.2">
      <c r="A93" s="78"/>
      <c r="B93" s="99"/>
      <c r="C93" s="93" t="s">
        <v>235</v>
      </c>
      <c r="D93" s="4">
        <v>0</v>
      </c>
      <c r="E93" s="4">
        <v>0</v>
      </c>
      <c r="F93" s="4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87"/>
      <c r="M93" s="107"/>
      <c r="N93" s="107"/>
      <c r="O93" s="107"/>
      <c r="P93" s="107"/>
      <c r="Q93" s="107"/>
      <c r="R93" s="107"/>
      <c r="S93" s="107"/>
      <c r="T93" s="107"/>
    </row>
    <row r="94" spans="1:20" s="77" customFormat="1" x14ac:dyDescent="0.2">
      <c r="A94" s="78"/>
      <c r="B94" s="99"/>
      <c r="C94" s="93" t="s">
        <v>236</v>
      </c>
      <c r="D94" s="4">
        <v>0</v>
      </c>
      <c r="E94" s="4">
        <v>0</v>
      </c>
      <c r="F94" s="4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87"/>
      <c r="M94" s="107"/>
      <c r="N94" s="107"/>
      <c r="O94" s="107"/>
      <c r="P94" s="107"/>
      <c r="Q94" s="107"/>
      <c r="R94" s="107"/>
      <c r="S94" s="107"/>
      <c r="T94" s="107"/>
    </row>
    <row r="95" spans="1:20" s="77" customFormat="1" x14ac:dyDescent="0.2">
      <c r="A95" s="78"/>
      <c r="B95" s="99"/>
      <c r="C95" s="93" t="s">
        <v>237</v>
      </c>
      <c r="D95" s="4">
        <v>0</v>
      </c>
      <c r="E95" s="4">
        <v>0</v>
      </c>
      <c r="F95" s="4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87"/>
      <c r="M95" s="107"/>
      <c r="N95" s="107"/>
      <c r="O95" s="107"/>
      <c r="P95" s="107"/>
      <c r="Q95" s="107"/>
      <c r="R95" s="107"/>
      <c r="S95" s="107"/>
      <c r="T95" s="107"/>
    </row>
    <row r="96" spans="1:20" s="77" customFormat="1" x14ac:dyDescent="0.2">
      <c r="A96" s="78"/>
      <c r="B96" s="99"/>
      <c r="C96" s="93" t="s">
        <v>238</v>
      </c>
      <c r="D96" s="4">
        <v>0</v>
      </c>
      <c r="E96" s="4">
        <v>0</v>
      </c>
      <c r="F96" s="4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87"/>
      <c r="M96" s="107"/>
      <c r="N96" s="107"/>
      <c r="O96" s="107"/>
      <c r="P96" s="107"/>
      <c r="Q96" s="107"/>
      <c r="R96" s="107"/>
      <c r="S96" s="107"/>
      <c r="T96" s="107"/>
    </row>
    <row r="97" spans="1:20" s="77" customFormat="1" x14ac:dyDescent="0.2">
      <c r="A97" s="78"/>
      <c r="B97" s="99"/>
      <c r="C97" s="93" t="s">
        <v>239</v>
      </c>
      <c r="D97" s="4">
        <v>0</v>
      </c>
      <c r="E97" s="4">
        <v>0</v>
      </c>
      <c r="F97" s="4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87"/>
      <c r="M97" s="107"/>
      <c r="N97" s="107"/>
      <c r="O97" s="107"/>
      <c r="P97" s="107"/>
      <c r="Q97" s="107"/>
      <c r="R97" s="107"/>
      <c r="S97" s="107"/>
      <c r="T97" s="107"/>
    </row>
    <row r="98" spans="1:20" s="77" customFormat="1" x14ac:dyDescent="0.2">
      <c r="A98" s="78"/>
      <c r="B98" s="99"/>
      <c r="C98" s="93" t="s">
        <v>240</v>
      </c>
      <c r="D98" s="4">
        <v>0</v>
      </c>
      <c r="E98" s="4">
        <v>0</v>
      </c>
      <c r="F98" s="4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87"/>
      <c r="M98" s="107"/>
      <c r="N98" s="107"/>
      <c r="O98" s="107"/>
      <c r="P98" s="107"/>
      <c r="Q98" s="107"/>
      <c r="R98" s="107"/>
      <c r="S98" s="107"/>
      <c r="T98" s="107"/>
    </row>
    <row r="99" spans="1:20" s="77" customFormat="1" x14ac:dyDescent="0.2">
      <c r="A99" s="78"/>
      <c r="B99" s="99"/>
      <c r="C99" s="93" t="s">
        <v>241</v>
      </c>
      <c r="D99" s="4">
        <v>0</v>
      </c>
      <c r="E99" s="4">
        <v>0</v>
      </c>
      <c r="F99" s="4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87"/>
      <c r="M99" s="107"/>
      <c r="N99" s="107"/>
      <c r="O99" s="107"/>
      <c r="P99" s="107"/>
      <c r="Q99" s="107"/>
      <c r="R99" s="107"/>
      <c r="S99" s="107"/>
      <c r="T99" s="107"/>
    </row>
    <row r="100" spans="1:20" s="77" customFormat="1" x14ac:dyDescent="0.2">
      <c r="A100" s="78"/>
      <c r="B100" s="100"/>
      <c r="C100" s="93" t="s">
        <v>163</v>
      </c>
      <c r="D100" s="4">
        <v>189071.65800782776</v>
      </c>
      <c r="E100" s="4">
        <v>210389.98198153524</v>
      </c>
      <c r="F100" s="4">
        <v>231323.18864935392</v>
      </c>
      <c r="G100" s="3">
        <v>223500</v>
      </c>
      <c r="H100" s="3">
        <v>162520.5</v>
      </c>
      <c r="I100" s="3">
        <v>127120</v>
      </c>
      <c r="J100" s="3">
        <v>98271.361499999999</v>
      </c>
      <c r="K100" s="3">
        <v>77266.11622077346</v>
      </c>
      <c r="L100" s="87"/>
      <c r="M100" s="107"/>
      <c r="N100" s="107"/>
      <c r="O100" s="107"/>
      <c r="P100" s="107"/>
      <c r="Q100" s="107"/>
      <c r="R100" s="107"/>
      <c r="S100" s="107"/>
      <c r="T100" s="107"/>
    </row>
    <row r="101" spans="1:20" x14ac:dyDescent="0.2">
      <c r="A101" s="57"/>
      <c r="B101" s="82" t="s">
        <v>184</v>
      </c>
      <c r="C101" s="71" t="s">
        <v>185</v>
      </c>
      <c r="D101" s="4">
        <v>0</v>
      </c>
      <c r="E101" s="4">
        <v>0</v>
      </c>
      <c r="F101" s="4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87"/>
      <c r="M101" s="107"/>
      <c r="N101" s="107"/>
      <c r="O101" s="107"/>
      <c r="P101" s="107"/>
      <c r="Q101" s="107"/>
      <c r="R101" s="107"/>
      <c r="S101" s="107"/>
      <c r="T101" s="107"/>
    </row>
    <row r="102" spans="1:20" x14ac:dyDescent="0.2">
      <c r="A102" s="57"/>
      <c r="B102" s="167" t="s">
        <v>186</v>
      </c>
      <c r="C102" s="71" t="s">
        <v>187</v>
      </c>
      <c r="D102" s="4">
        <v>0</v>
      </c>
      <c r="E102" s="4">
        <v>0</v>
      </c>
      <c r="F102" s="4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87"/>
      <c r="M102" s="107"/>
      <c r="N102" s="107"/>
      <c r="O102" s="107"/>
      <c r="P102" s="107"/>
      <c r="Q102" s="107"/>
      <c r="R102" s="107"/>
      <c r="S102" s="107"/>
      <c r="T102" s="107"/>
    </row>
    <row r="103" spans="1:20" x14ac:dyDescent="0.2">
      <c r="A103" s="57"/>
      <c r="B103" s="167"/>
      <c r="C103" s="71" t="s">
        <v>188</v>
      </c>
      <c r="D103" s="4">
        <v>0</v>
      </c>
      <c r="E103" s="4">
        <v>0</v>
      </c>
      <c r="F103" s="4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87"/>
      <c r="M103" s="107"/>
      <c r="N103" s="107"/>
      <c r="O103" s="107"/>
      <c r="P103" s="107"/>
      <c r="Q103" s="107"/>
      <c r="R103" s="107"/>
      <c r="S103" s="107"/>
      <c r="T103" s="107"/>
    </row>
    <row r="104" spans="1:20" x14ac:dyDescent="0.2">
      <c r="A104" s="57"/>
      <c r="B104" s="167"/>
      <c r="C104" s="71" t="s">
        <v>189</v>
      </c>
      <c r="D104" s="4">
        <v>171027.47487845001</v>
      </c>
      <c r="E104" s="4">
        <v>190311.27000819371</v>
      </c>
      <c r="F104" s="4">
        <v>209246.7017658056</v>
      </c>
      <c r="G104" s="3">
        <v>275000</v>
      </c>
      <c r="H104" s="3">
        <v>267730</v>
      </c>
      <c r="I104" s="3">
        <v>178755.5</v>
      </c>
      <c r="J104" s="3">
        <v>155660.03350000002</v>
      </c>
      <c r="K104" s="3">
        <v>198089.86827804055</v>
      </c>
      <c r="L104" s="87"/>
      <c r="M104" s="107"/>
      <c r="N104" s="107"/>
      <c r="O104" s="107"/>
      <c r="P104" s="107"/>
      <c r="Q104" s="107"/>
      <c r="R104" s="107"/>
      <c r="S104" s="107"/>
      <c r="T104" s="107"/>
    </row>
    <row r="105" spans="1:20" x14ac:dyDescent="0.2">
      <c r="A105" s="57"/>
      <c r="B105" s="167"/>
      <c r="C105" s="71" t="s">
        <v>190</v>
      </c>
      <c r="D105" s="4">
        <v>0</v>
      </c>
      <c r="E105" s="4">
        <v>0</v>
      </c>
      <c r="F105" s="4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87"/>
      <c r="M105" s="107"/>
      <c r="N105" s="107"/>
      <c r="O105" s="107"/>
      <c r="P105" s="107"/>
      <c r="Q105" s="107"/>
      <c r="R105" s="107"/>
      <c r="S105" s="107"/>
      <c r="T105" s="107"/>
    </row>
    <row r="106" spans="1:20" x14ac:dyDescent="0.2">
      <c r="A106" s="57"/>
      <c r="B106" s="167"/>
      <c r="C106" s="71" t="s">
        <v>191</v>
      </c>
      <c r="D106" s="4">
        <v>0</v>
      </c>
      <c r="E106" s="4">
        <v>0</v>
      </c>
      <c r="F106" s="4">
        <v>0</v>
      </c>
      <c r="G106" s="3">
        <v>0</v>
      </c>
      <c r="H106" s="3">
        <v>37126.5</v>
      </c>
      <c r="I106" s="3">
        <v>121458</v>
      </c>
      <c r="J106" s="3">
        <v>352177.08649999998</v>
      </c>
      <c r="K106" s="3">
        <v>674735.31776772742</v>
      </c>
      <c r="L106" s="87"/>
      <c r="M106" s="107"/>
      <c r="N106" s="107"/>
      <c r="O106" s="107"/>
      <c r="P106" s="107"/>
      <c r="Q106" s="107"/>
      <c r="R106" s="107"/>
      <c r="S106" s="107"/>
      <c r="T106" s="107"/>
    </row>
    <row r="107" spans="1:20" x14ac:dyDescent="0.2">
      <c r="A107" s="57"/>
      <c r="B107" s="167"/>
      <c r="C107" s="71" t="s">
        <v>192</v>
      </c>
      <c r="D107" s="4">
        <v>0</v>
      </c>
      <c r="E107" s="4">
        <v>0</v>
      </c>
      <c r="F107" s="4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87"/>
      <c r="M107" s="107"/>
      <c r="N107" s="107"/>
      <c r="O107" s="107"/>
      <c r="P107" s="107"/>
      <c r="Q107" s="107"/>
      <c r="R107" s="107"/>
      <c r="S107" s="107"/>
      <c r="T107" s="107"/>
    </row>
    <row r="108" spans="1:20" x14ac:dyDescent="0.2">
      <c r="A108" s="57"/>
      <c r="B108" s="167"/>
      <c r="C108" s="71" t="s">
        <v>193</v>
      </c>
      <c r="D108" s="4">
        <v>0</v>
      </c>
      <c r="E108" s="4">
        <v>0</v>
      </c>
      <c r="F108" s="4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87"/>
      <c r="M108" s="107"/>
      <c r="N108" s="107"/>
      <c r="O108" s="107"/>
      <c r="P108" s="107"/>
      <c r="Q108" s="107"/>
      <c r="R108" s="107"/>
      <c r="S108" s="107"/>
      <c r="T108" s="107"/>
    </row>
    <row r="109" spans="1:20" x14ac:dyDescent="0.2">
      <c r="A109" s="57"/>
      <c r="B109" s="167"/>
      <c r="C109" s="71" t="s">
        <v>194</v>
      </c>
      <c r="D109" s="4">
        <v>0</v>
      </c>
      <c r="E109" s="4">
        <v>0</v>
      </c>
      <c r="F109" s="4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87"/>
      <c r="M109" s="107"/>
      <c r="N109" s="107"/>
      <c r="O109" s="107"/>
      <c r="P109" s="107"/>
      <c r="Q109" s="107"/>
      <c r="R109" s="107"/>
      <c r="S109" s="107"/>
      <c r="T109" s="107"/>
    </row>
    <row r="110" spans="1:20" x14ac:dyDescent="0.2">
      <c r="A110" s="57"/>
      <c r="B110" s="167"/>
      <c r="C110" s="71" t="s">
        <v>195</v>
      </c>
      <c r="D110" s="4">
        <v>0</v>
      </c>
      <c r="E110" s="4">
        <v>0</v>
      </c>
      <c r="F110" s="4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87"/>
      <c r="M110" s="107"/>
      <c r="N110" s="107"/>
      <c r="O110" s="107"/>
      <c r="P110" s="107"/>
      <c r="Q110" s="107"/>
      <c r="R110" s="107"/>
      <c r="S110" s="107"/>
      <c r="T110" s="107"/>
    </row>
    <row r="111" spans="1:20" x14ac:dyDescent="0.2">
      <c r="A111" s="57"/>
      <c r="B111" s="167"/>
      <c r="C111" s="71" t="s">
        <v>196</v>
      </c>
      <c r="D111" s="4">
        <v>0</v>
      </c>
      <c r="E111" s="4">
        <v>0</v>
      </c>
      <c r="F111" s="4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87"/>
      <c r="M111" s="107"/>
      <c r="N111" s="107"/>
      <c r="O111" s="107"/>
      <c r="P111" s="107"/>
      <c r="Q111" s="107"/>
      <c r="R111" s="107"/>
      <c r="S111" s="107"/>
      <c r="T111" s="107"/>
    </row>
    <row r="112" spans="1:20" x14ac:dyDescent="0.2">
      <c r="A112" s="57"/>
      <c r="B112" s="167"/>
      <c r="C112" s="71" t="s">
        <v>197</v>
      </c>
      <c r="D112" s="4">
        <v>0</v>
      </c>
      <c r="E112" s="4">
        <v>0</v>
      </c>
      <c r="F112" s="4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87"/>
      <c r="M112" s="107"/>
      <c r="N112" s="107"/>
      <c r="O112" s="107"/>
      <c r="P112" s="107"/>
      <c r="Q112" s="107"/>
      <c r="R112" s="107"/>
      <c r="S112" s="107"/>
      <c r="T112" s="107"/>
    </row>
    <row r="113" spans="1:20" x14ac:dyDescent="0.2">
      <c r="A113" s="57"/>
      <c r="B113" s="167"/>
      <c r="C113" s="71" t="s">
        <v>198</v>
      </c>
      <c r="D113" s="4">
        <v>0</v>
      </c>
      <c r="E113" s="4">
        <v>0</v>
      </c>
      <c r="F113" s="4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87"/>
      <c r="M113" s="107"/>
      <c r="N113" s="107"/>
      <c r="O113" s="107"/>
      <c r="P113" s="107"/>
      <c r="Q113" s="107"/>
      <c r="R113" s="107"/>
      <c r="S113" s="107"/>
      <c r="T113" s="107"/>
    </row>
    <row r="114" spans="1:20" x14ac:dyDescent="0.2">
      <c r="A114" s="57"/>
      <c r="B114" s="167"/>
      <c r="C114" s="71" t="s">
        <v>199</v>
      </c>
      <c r="D114" s="4">
        <v>0</v>
      </c>
      <c r="E114" s="4">
        <v>0</v>
      </c>
      <c r="F114" s="4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87"/>
      <c r="M114" s="107"/>
      <c r="N114" s="107"/>
      <c r="O114" s="107"/>
      <c r="P114" s="107"/>
      <c r="Q114" s="107"/>
      <c r="R114" s="107"/>
      <c r="S114" s="107"/>
      <c r="T114" s="107"/>
    </row>
    <row r="115" spans="1:20" x14ac:dyDescent="0.2">
      <c r="A115" s="57"/>
      <c r="B115" s="167"/>
      <c r="C115" s="71" t="s">
        <v>200</v>
      </c>
      <c r="D115" s="4">
        <v>0</v>
      </c>
      <c r="E115" s="4">
        <v>0</v>
      </c>
      <c r="F115" s="4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87"/>
      <c r="M115" s="107"/>
      <c r="N115" s="107"/>
      <c r="O115" s="107"/>
      <c r="P115" s="107"/>
      <c r="Q115" s="107"/>
      <c r="R115" s="107"/>
      <c r="S115" s="107"/>
      <c r="T115" s="107"/>
    </row>
    <row r="116" spans="1:20" x14ac:dyDescent="0.2">
      <c r="A116" s="57"/>
      <c r="B116" s="167"/>
      <c r="C116" s="71" t="s">
        <v>201</v>
      </c>
      <c r="D116" s="4">
        <v>0</v>
      </c>
      <c r="E116" s="4">
        <v>0</v>
      </c>
      <c r="F116" s="4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87"/>
      <c r="M116" s="107"/>
      <c r="N116" s="107"/>
      <c r="O116" s="107"/>
      <c r="P116" s="107"/>
      <c r="Q116" s="107"/>
      <c r="R116" s="107"/>
      <c r="S116" s="107"/>
      <c r="T116" s="107"/>
    </row>
    <row r="117" spans="1:20" x14ac:dyDescent="0.2">
      <c r="A117" s="57"/>
      <c r="B117" s="167"/>
      <c r="C117" s="71" t="s">
        <v>202</v>
      </c>
      <c r="D117" s="4">
        <v>0</v>
      </c>
      <c r="E117" s="4">
        <v>0</v>
      </c>
      <c r="F117" s="4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87"/>
      <c r="M117" s="107"/>
      <c r="N117" s="107"/>
      <c r="O117" s="107"/>
      <c r="P117" s="107"/>
      <c r="Q117" s="107"/>
      <c r="R117" s="107"/>
      <c r="S117" s="107"/>
      <c r="T117" s="107"/>
    </row>
    <row r="118" spans="1:20" x14ac:dyDescent="0.2">
      <c r="A118" s="57"/>
      <c r="B118" s="167"/>
      <c r="C118" s="71" t="s">
        <v>203</v>
      </c>
      <c r="D118" s="4">
        <v>0</v>
      </c>
      <c r="E118" s="4">
        <v>0</v>
      </c>
      <c r="F118" s="4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87"/>
      <c r="M118" s="107"/>
      <c r="N118" s="107"/>
      <c r="O118" s="107"/>
      <c r="P118" s="107"/>
      <c r="Q118" s="107"/>
      <c r="R118" s="107"/>
      <c r="S118" s="107"/>
      <c r="T118" s="107"/>
    </row>
    <row r="119" spans="1:20" x14ac:dyDescent="0.2">
      <c r="A119" s="57"/>
      <c r="B119" s="168"/>
      <c r="C119" s="71" t="s">
        <v>163</v>
      </c>
      <c r="D119" s="4">
        <v>170242.94517717272</v>
      </c>
      <c r="E119" s="4">
        <v>189438.28253109189</v>
      </c>
      <c r="F119" s="4">
        <v>208286.85450999916</v>
      </c>
      <c r="G119" s="3">
        <v>217500</v>
      </c>
      <c r="H119" s="3">
        <v>186742.5</v>
      </c>
      <c r="I119" s="3">
        <v>153745</v>
      </c>
      <c r="J119" s="3">
        <v>168369.174</v>
      </c>
      <c r="K119" s="3">
        <v>232682.78543218819</v>
      </c>
      <c r="L119" s="87"/>
      <c r="M119" s="107"/>
      <c r="N119" s="107"/>
      <c r="O119" s="107"/>
      <c r="P119" s="107"/>
      <c r="Q119" s="107"/>
      <c r="R119" s="107"/>
      <c r="S119" s="107"/>
      <c r="T119" s="107"/>
    </row>
    <row r="120" spans="1:20" s="85" customFormat="1" x14ac:dyDescent="0.2">
      <c r="A120" s="88"/>
      <c r="B120" s="102" t="s">
        <v>251</v>
      </c>
      <c r="C120" s="92" t="s">
        <v>242</v>
      </c>
      <c r="D120" s="4">
        <v>0</v>
      </c>
      <c r="E120" s="4">
        <v>0</v>
      </c>
      <c r="F120" s="4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87"/>
      <c r="M120" s="107"/>
      <c r="N120" s="107"/>
      <c r="O120" s="107"/>
      <c r="P120" s="107"/>
      <c r="Q120" s="107"/>
      <c r="R120" s="107"/>
      <c r="S120" s="107"/>
      <c r="T120" s="107"/>
    </row>
    <row r="121" spans="1:20" s="85" customFormat="1" x14ac:dyDescent="0.2">
      <c r="A121" s="88"/>
      <c r="B121" s="102" t="s">
        <v>250</v>
      </c>
      <c r="C121" s="92" t="s">
        <v>243</v>
      </c>
      <c r="D121" s="4">
        <v>0</v>
      </c>
      <c r="E121" s="4">
        <v>0</v>
      </c>
      <c r="F121" s="4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87"/>
      <c r="M121" s="107"/>
      <c r="N121" s="107"/>
      <c r="O121" s="107"/>
      <c r="P121" s="107"/>
      <c r="Q121" s="107"/>
      <c r="R121" s="107"/>
      <c r="S121" s="107"/>
      <c r="T121" s="107"/>
    </row>
    <row r="122" spans="1:20" s="85" customFormat="1" x14ac:dyDescent="0.2">
      <c r="A122" s="88"/>
      <c r="B122" s="102"/>
      <c r="C122" s="92" t="s">
        <v>244</v>
      </c>
      <c r="D122" s="4">
        <v>0</v>
      </c>
      <c r="E122" s="4">
        <v>0</v>
      </c>
      <c r="F122" s="4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87"/>
      <c r="M122" s="107"/>
      <c r="N122" s="107"/>
      <c r="O122" s="107"/>
      <c r="P122" s="107"/>
      <c r="Q122" s="107"/>
      <c r="R122" s="107"/>
      <c r="S122" s="107"/>
      <c r="T122" s="107"/>
    </row>
    <row r="123" spans="1:20" s="85" customFormat="1" x14ac:dyDescent="0.2">
      <c r="A123" s="88"/>
      <c r="B123" s="102"/>
      <c r="C123" s="92" t="s">
        <v>245</v>
      </c>
      <c r="D123" s="4">
        <v>0</v>
      </c>
      <c r="E123" s="4">
        <v>0</v>
      </c>
      <c r="F123" s="4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87"/>
      <c r="M123" s="107"/>
      <c r="N123" s="107"/>
      <c r="O123" s="107"/>
      <c r="P123" s="107"/>
      <c r="Q123" s="107"/>
      <c r="R123" s="107"/>
      <c r="S123" s="107"/>
      <c r="T123" s="107"/>
    </row>
    <row r="124" spans="1:20" s="85" customFormat="1" x14ac:dyDescent="0.2">
      <c r="A124" s="88"/>
      <c r="B124" s="102"/>
      <c r="C124" s="92" t="s">
        <v>246</v>
      </c>
      <c r="D124" s="4">
        <v>0</v>
      </c>
      <c r="E124" s="4">
        <v>0</v>
      </c>
      <c r="F124" s="4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87"/>
      <c r="M124" s="107"/>
      <c r="N124" s="107"/>
      <c r="O124" s="107"/>
      <c r="P124" s="107"/>
      <c r="Q124" s="107"/>
      <c r="R124" s="107"/>
      <c r="S124" s="107"/>
      <c r="T124" s="107"/>
    </row>
    <row r="125" spans="1:20" s="85" customFormat="1" x14ac:dyDescent="0.2">
      <c r="A125" s="88"/>
      <c r="B125" s="102"/>
      <c r="C125" s="92" t="s">
        <v>247</v>
      </c>
      <c r="D125" s="4">
        <v>0</v>
      </c>
      <c r="E125" s="4">
        <v>0</v>
      </c>
      <c r="F125" s="4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87"/>
      <c r="M125" s="107"/>
      <c r="N125" s="107"/>
      <c r="O125" s="107"/>
      <c r="P125" s="107"/>
      <c r="Q125" s="107"/>
      <c r="R125" s="107"/>
      <c r="S125" s="107"/>
      <c r="T125" s="107"/>
    </row>
    <row r="126" spans="1:20" s="85" customFormat="1" x14ac:dyDescent="0.2">
      <c r="A126" s="88"/>
      <c r="B126" s="102"/>
      <c r="C126" s="92" t="s">
        <v>248</v>
      </c>
      <c r="D126" s="4">
        <v>17259.653428100457</v>
      </c>
      <c r="E126" s="4">
        <v>19205.724496239731</v>
      </c>
      <c r="F126" s="4">
        <v>21116.63962774185</v>
      </c>
      <c r="G126" s="3">
        <v>23500</v>
      </c>
      <c r="H126" s="3">
        <v>19534.5</v>
      </c>
      <c r="I126" s="3">
        <v>74886</v>
      </c>
      <c r="J126" s="3">
        <v>84643.951000000001</v>
      </c>
      <c r="K126" s="3">
        <v>42302.208185102936</v>
      </c>
      <c r="L126" s="87"/>
      <c r="M126" s="107"/>
      <c r="N126" s="107"/>
      <c r="O126" s="107"/>
      <c r="P126" s="107"/>
      <c r="Q126" s="107"/>
      <c r="R126" s="107"/>
      <c r="S126" s="107"/>
      <c r="T126" s="107"/>
    </row>
    <row r="127" spans="1:20" s="85" customFormat="1" x14ac:dyDescent="0.2">
      <c r="A127" s="88"/>
      <c r="B127" s="102"/>
      <c r="C127" s="92" t="s">
        <v>249</v>
      </c>
      <c r="D127" s="4">
        <v>0</v>
      </c>
      <c r="E127" s="4">
        <v>0</v>
      </c>
      <c r="F127" s="4">
        <v>0</v>
      </c>
      <c r="G127" s="3">
        <v>0</v>
      </c>
      <c r="H127" s="3">
        <v>48778.5</v>
      </c>
      <c r="I127" s="3">
        <v>92991</v>
      </c>
      <c r="J127" s="3">
        <v>52236.733999999997</v>
      </c>
      <c r="K127" s="3">
        <v>20214.012665213748</v>
      </c>
      <c r="L127" s="87"/>
      <c r="M127" s="107"/>
      <c r="N127" s="107"/>
      <c r="O127" s="107"/>
      <c r="P127" s="107"/>
      <c r="Q127" s="107"/>
      <c r="R127" s="107"/>
      <c r="S127" s="107"/>
      <c r="T127" s="107"/>
    </row>
    <row r="128" spans="1:20" s="85" customFormat="1" x14ac:dyDescent="0.2">
      <c r="A128" s="88"/>
      <c r="B128" s="102"/>
      <c r="C128" s="92" t="s">
        <v>163</v>
      </c>
      <c r="D128" s="4">
        <v>0</v>
      </c>
      <c r="E128" s="4">
        <v>0</v>
      </c>
      <c r="F128" s="4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87"/>
      <c r="M128" s="107"/>
      <c r="N128" s="107"/>
      <c r="O128" s="107"/>
      <c r="P128" s="107"/>
      <c r="Q128" s="107"/>
      <c r="R128" s="107"/>
      <c r="S128" s="107"/>
      <c r="T128" s="107"/>
    </row>
    <row r="129" spans="1:20" x14ac:dyDescent="0.2">
      <c r="A129" s="57"/>
      <c r="B129" s="76" t="s">
        <v>204</v>
      </c>
      <c r="C129" s="71" t="s">
        <v>254</v>
      </c>
      <c r="D129" s="4">
        <v>0</v>
      </c>
      <c r="E129" s="4">
        <v>0</v>
      </c>
      <c r="F129" s="4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87"/>
      <c r="M129" s="107"/>
      <c r="N129" s="107"/>
      <c r="O129" s="107"/>
      <c r="P129" s="107"/>
      <c r="Q129" s="107"/>
      <c r="R129" s="107"/>
      <c r="S129" s="107"/>
      <c r="T129" s="107"/>
    </row>
    <row r="130" spans="1:20" s="85" customFormat="1" x14ac:dyDescent="0.2">
      <c r="A130" s="88"/>
      <c r="B130" s="95" t="s">
        <v>205</v>
      </c>
      <c r="C130" s="92" t="s">
        <v>255</v>
      </c>
      <c r="D130" s="4">
        <v>32165.717752369041</v>
      </c>
      <c r="E130" s="4">
        <v>35792.486561174046</v>
      </c>
      <c r="F130" s="4">
        <v>39353.737488064362</v>
      </c>
      <c r="G130" s="3">
        <v>24500</v>
      </c>
      <c r="H130" s="3">
        <v>6094.5</v>
      </c>
      <c r="I130" s="3">
        <v>2094.5</v>
      </c>
      <c r="J130" s="39">
        <v>5769.4350000000013</v>
      </c>
      <c r="K130" s="3">
        <v>14533.902196910944</v>
      </c>
      <c r="L130" s="87"/>
      <c r="M130" s="107"/>
      <c r="N130" s="107"/>
      <c r="O130" s="107"/>
      <c r="P130" s="107"/>
      <c r="Q130" s="107"/>
      <c r="R130" s="107"/>
      <c r="S130" s="107"/>
      <c r="T130" s="107"/>
    </row>
    <row r="131" spans="1:20" x14ac:dyDescent="0.2">
      <c r="A131" s="57"/>
      <c r="B131" s="74"/>
      <c r="C131" s="71" t="s">
        <v>256</v>
      </c>
      <c r="D131" s="4">
        <v>0</v>
      </c>
      <c r="E131" s="4">
        <v>0</v>
      </c>
      <c r="F131" s="4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87"/>
      <c r="M131" s="107"/>
      <c r="N131" s="107"/>
      <c r="O131" s="107"/>
      <c r="P131" s="107"/>
      <c r="Q131" s="107"/>
      <c r="R131" s="107"/>
      <c r="S131" s="107"/>
      <c r="T131" s="107"/>
    </row>
    <row r="132" spans="1:20" x14ac:dyDescent="0.2">
      <c r="A132" s="57"/>
      <c r="B132" s="75"/>
      <c r="C132" s="71" t="s">
        <v>257</v>
      </c>
      <c r="D132" s="4">
        <v>0</v>
      </c>
      <c r="E132" s="4">
        <v>0</v>
      </c>
      <c r="F132" s="4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87"/>
      <c r="M132" s="107"/>
      <c r="N132" s="107"/>
      <c r="O132" s="107"/>
      <c r="P132" s="107"/>
      <c r="Q132" s="107"/>
      <c r="R132" s="107"/>
      <c r="S132" s="107"/>
      <c r="T132" s="107"/>
    </row>
    <row r="133" spans="1:20" x14ac:dyDescent="0.2">
      <c r="A133" s="57"/>
      <c r="B133" s="70"/>
      <c r="C133" s="5" t="s">
        <v>46</v>
      </c>
      <c r="D133" s="122">
        <f t="shared" ref="D133:E133" si="3">SUM(D23:D132)</f>
        <v>10603882.89662331</v>
      </c>
      <c r="E133" s="38">
        <f t="shared" si="3"/>
        <v>11799498.428593261</v>
      </c>
      <c r="F133" s="38">
        <f>SUM(F23:F132)</f>
        <v>12973515.065963492</v>
      </c>
      <c r="G133" s="38">
        <f t="shared" ref="G133:J133" si="4">SUM(G23:G132)</f>
        <v>12226911.780532507</v>
      </c>
      <c r="H133" s="38">
        <f t="shared" si="4"/>
        <v>11424973.91</v>
      </c>
      <c r="I133" s="38">
        <f t="shared" si="4"/>
        <v>11998641</v>
      </c>
      <c r="J133" s="38">
        <f t="shared" si="4"/>
        <v>13337803.960000001</v>
      </c>
      <c r="K133" s="38">
        <f t="shared" ref="K133" si="5">SUM(K23:K132)</f>
        <v>18377839.459999993</v>
      </c>
      <c r="L133" s="57"/>
      <c r="M133" s="57"/>
      <c r="N133" s="57"/>
      <c r="O133" s="57"/>
      <c r="P133" s="57"/>
      <c r="Q133" s="57"/>
      <c r="R133" s="57"/>
      <c r="S133" s="57"/>
    </row>
    <row r="134" spans="1:20" x14ac:dyDescent="0.2">
      <c r="A134" s="57"/>
      <c r="B134" s="57"/>
      <c r="C134" s="57"/>
      <c r="D134" s="88"/>
      <c r="E134" s="88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</row>
    <row r="135" spans="1:20" x14ac:dyDescent="0.2">
      <c r="A135" s="57"/>
      <c r="B135" s="57"/>
      <c r="C135" s="88"/>
      <c r="D135" s="88"/>
      <c r="E135" s="88"/>
      <c r="F135" s="57"/>
      <c r="G135" s="57"/>
      <c r="H135" s="88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</row>
    <row r="136" spans="1:20" x14ac:dyDescent="0.2">
      <c r="A136" s="57"/>
      <c r="B136" s="57"/>
      <c r="C136" s="88"/>
      <c r="D136" s="88"/>
      <c r="E136" s="88"/>
      <c r="F136" s="57"/>
      <c r="G136" s="57"/>
      <c r="H136" s="88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</row>
    <row r="137" spans="1:20" x14ac:dyDescent="0.2">
      <c r="A137" s="57"/>
      <c r="B137" s="57"/>
      <c r="C137" s="88"/>
      <c r="D137" s="88"/>
      <c r="E137" s="88"/>
      <c r="F137" s="57"/>
      <c r="G137" s="57"/>
      <c r="H137" s="88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</row>
    <row r="138" spans="1:20" x14ac:dyDescent="0.2">
      <c r="A138" s="57"/>
      <c r="B138" s="57"/>
      <c r="C138" s="57"/>
      <c r="D138" s="88"/>
      <c r="E138" s="88"/>
      <c r="F138" s="57"/>
      <c r="G138" s="57"/>
      <c r="H138" s="88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</row>
    <row r="139" spans="1:20" ht="15.75" x14ac:dyDescent="0.25">
      <c r="A139" s="32"/>
      <c r="B139" s="32" t="s">
        <v>262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57"/>
      <c r="N139" s="57"/>
      <c r="O139" s="57"/>
      <c r="P139" s="57"/>
      <c r="Q139" s="57"/>
      <c r="R139" s="57"/>
      <c r="S139" s="57"/>
    </row>
    <row r="140" spans="1:20" x14ac:dyDescent="0.2">
      <c r="A140" s="57"/>
      <c r="B140" s="57"/>
      <c r="C140" s="57"/>
      <c r="D140" s="88"/>
      <c r="E140" s="88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</row>
    <row r="141" spans="1:20" hidden="1" x14ac:dyDescent="0.2">
      <c r="A141" s="57"/>
      <c r="B141" s="57"/>
      <c r="C141" s="57"/>
      <c r="D141" s="88"/>
      <c r="E141" s="88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</row>
    <row r="142" spans="1:20" hidden="1" x14ac:dyDescent="0.2">
      <c r="A142" s="57"/>
      <c r="B142" s="57"/>
      <c r="C142" s="57"/>
      <c r="D142" s="88"/>
      <c r="E142" s="88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</row>
    <row r="143" spans="1:20" hidden="1" x14ac:dyDescent="0.2">
      <c r="A143" s="57"/>
      <c r="B143" s="57"/>
      <c r="C143" s="57"/>
      <c r="D143" s="88"/>
      <c r="E143" s="88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</row>
    <row r="144" spans="1:20" hidden="1" x14ac:dyDescent="0.2">
      <c r="A144" s="57"/>
      <c r="B144" s="57"/>
      <c r="C144" s="57"/>
      <c r="D144" s="88"/>
      <c r="E144" s="88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</row>
    <row r="145" spans="1:19" hidden="1" x14ac:dyDescent="0.2">
      <c r="A145" s="57"/>
      <c r="B145" s="57"/>
      <c r="C145" s="57"/>
      <c r="D145" s="88"/>
      <c r="E145" s="88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</row>
    <row r="146" spans="1:19" hidden="1" x14ac:dyDescent="0.2">
      <c r="A146" s="57"/>
      <c r="B146" s="57"/>
      <c r="C146" s="57"/>
      <c r="D146" s="88"/>
      <c r="E146" s="88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</row>
    <row r="147" spans="1:19" hidden="1" x14ac:dyDescent="0.2">
      <c r="A147" s="57"/>
      <c r="B147" s="57"/>
      <c r="C147" s="57"/>
      <c r="D147" s="88"/>
      <c r="E147" s="88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</row>
    <row r="148" spans="1:19" hidden="1" x14ac:dyDescent="0.2">
      <c r="A148" s="57"/>
      <c r="B148" s="57"/>
      <c r="C148" s="57"/>
      <c r="D148" s="88"/>
      <c r="E148" s="88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</row>
    <row r="149" spans="1:19" hidden="1" x14ac:dyDescent="0.2">
      <c r="A149" s="57"/>
      <c r="B149" s="57"/>
      <c r="C149" s="57"/>
      <c r="D149" s="88"/>
      <c r="E149" s="88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</row>
    <row r="150" spans="1:19" hidden="1" x14ac:dyDescent="0.2">
      <c r="A150" s="57"/>
      <c r="B150" s="57"/>
      <c r="C150" s="57"/>
      <c r="D150" s="88"/>
      <c r="E150" s="88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</row>
    <row r="151" spans="1:19" hidden="1" x14ac:dyDescent="0.2">
      <c r="A151" s="57"/>
      <c r="B151" s="57"/>
      <c r="C151" s="57"/>
      <c r="D151" s="88"/>
      <c r="E151" s="88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</row>
    <row r="152" spans="1:19" hidden="1" x14ac:dyDescent="0.2">
      <c r="A152" s="57"/>
      <c r="B152" s="57"/>
      <c r="C152" s="57"/>
      <c r="D152" s="88"/>
      <c r="E152" s="88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</row>
    <row r="153" spans="1:19" hidden="1" x14ac:dyDescent="0.2">
      <c r="A153" s="57"/>
      <c r="B153" s="57"/>
      <c r="C153" s="57"/>
      <c r="D153" s="88"/>
      <c r="E153" s="88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</row>
    <row r="154" spans="1:19" hidden="1" x14ac:dyDescent="0.2">
      <c r="A154" s="57"/>
      <c r="B154" s="57"/>
      <c r="C154" s="57"/>
      <c r="D154" s="88"/>
      <c r="E154" s="88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</row>
    <row r="155" spans="1:19" hidden="1" x14ac:dyDescent="0.2">
      <c r="A155" s="57"/>
      <c r="B155" s="57"/>
      <c r="C155" s="57"/>
      <c r="D155" s="88"/>
      <c r="E155" s="88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</row>
    <row r="156" spans="1:19" hidden="1" x14ac:dyDescent="0.2">
      <c r="A156" s="57"/>
      <c r="B156" s="57"/>
      <c r="C156" s="57"/>
      <c r="D156" s="88"/>
      <c r="E156" s="88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</row>
    <row r="157" spans="1:19" hidden="1" x14ac:dyDescent="0.2">
      <c r="A157" s="57"/>
      <c r="B157" s="57"/>
      <c r="C157" s="57"/>
      <c r="D157" s="88"/>
      <c r="E157" s="88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</row>
    <row r="158" spans="1:19" hidden="1" x14ac:dyDescent="0.2">
      <c r="A158" s="57"/>
      <c r="B158" s="57"/>
      <c r="C158" s="57"/>
      <c r="D158" s="88"/>
      <c r="E158" s="88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</row>
    <row r="159" spans="1:19" hidden="1" x14ac:dyDescent="0.2">
      <c r="A159" s="57"/>
      <c r="B159" s="57"/>
      <c r="C159" s="57"/>
      <c r="D159" s="88"/>
      <c r="E159" s="88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</row>
    <row r="160" spans="1:19" hidden="1" x14ac:dyDescent="0.2">
      <c r="A160" s="57"/>
      <c r="B160" s="57"/>
      <c r="C160" s="57"/>
      <c r="D160" s="88"/>
      <c r="E160" s="88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</row>
    <row r="161" spans="1:19" hidden="1" x14ac:dyDescent="0.2">
      <c r="A161" s="57"/>
      <c r="B161" s="57"/>
      <c r="C161" s="57"/>
      <c r="D161" s="88"/>
      <c r="E161" s="88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</row>
    <row r="162" spans="1:19" hidden="1" x14ac:dyDescent="0.2">
      <c r="A162" s="57"/>
      <c r="B162" s="57"/>
      <c r="C162" s="57"/>
      <c r="D162" s="88"/>
      <c r="E162" s="88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</row>
    <row r="163" spans="1:19" hidden="1" x14ac:dyDescent="0.2">
      <c r="A163" s="57"/>
      <c r="B163" s="57"/>
      <c r="C163" s="57"/>
      <c r="D163" s="88"/>
      <c r="E163" s="88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</row>
    <row r="164" spans="1:19" hidden="1" x14ac:dyDescent="0.2">
      <c r="A164" s="57"/>
      <c r="B164" s="57"/>
      <c r="C164" s="57"/>
      <c r="D164" s="88"/>
      <c r="E164" s="88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</row>
    <row r="165" spans="1:19" hidden="1" x14ac:dyDescent="0.2">
      <c r="A165" s="57"/>
      <c r="B165" s="57"/>
      <c r="C165" s="57"/>
      <c r="D165" s="88"/>
      <c r="E165" s="88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</row>
    <row r="166" spans="1:19" hidden="1" x14ac:dyDescent="0.2">
      <c r="A166" s="57"/>
      <c r="B166" s="57"/>
      <c r="C166" s="57"/>
      <c r="D166" s="88"/>
      <c r="E166" s="88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</row>
    <row r="167" spans="1:19" hidden="1" x14ac:dyDescent="0.2">
      <c r="A167" s="57"/>
      <c r="B167" s="57"/>
      <c r="C167" s="57"/>
      <c r="D167" s="88"/>
      <c r="E167" s="88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</row>
    <row r="168" spans="1:19" hidden="1" x14ac:dyDescent="0.2">
      <c r="A168" s="57"/>
      <c r="B168" s="57"/>
      <c r="C168" s="57"/>
      <c r="D168" s="88"/>
      <c r="E168" s="88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</row>
    <row r="169" spans="1:19" hidden="1" x14ac:dyDescent="0.2">
      <c r="A169" s="57"/>
      <c r="B169" s="57"/>
      <c r="C169" s="57"/>
      <c r="D169" s="88"/>
      <c r="E169" s="88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</row>
    <row r="170" spans="1:19" hidden="1" x14ac:dyDescent="0.2">
      <c r="A170" s="57"/>
      <c r="B170" s="57"/>
      <c r="C170" s="57"/>
      <c r="D170" s="88"/>
      <c r="E170" s="88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</row>
    <row r="171" spans="1:19" hidden="1" x14ac:dyDescent="0.2">
      <c r="A171" s="57"/>
      <c r="B171" s="57"/>
      <c r="C171" s="57"/>
      <c r="D171" s="88"/>
      <c r="E171" s="88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</row>
    <row r="172" spans="1:19" hidden="1" x14ac:dyDescent="0.2">
      <c r="A172" s="57"/>
      <c r="B172" s="57"/>
      <c r="C172" s="57"/>
      <c r="D172" s="88"/>
      <c r="E172" s="88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</row>
    <row r="173" spans="1:19" hidden="1" x14ac:dyDescent="0.2">
      <c r="A173" s="57"/>
      <c r="B173" s="57"/>
      <c r="C173" s="57"/>
      <c r="D173" s="88"/>
      <c r="E173" s="88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</row>
    <row r="174" spans="1:19" hidden="1" x14ac:dyDescent="0.2">
      <c r="A174" s="57"/>
      <c r="B174" s="57"/>
      <c r="C174" s="57"/>
      <c r="D174" s="88"/>
      <c r="E174" s="88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</row>
    <row r="175" spans="1:19" hidden="1" x14ac:dyDescent="0.2">
      <c r="A175" s="57"/>
      <c r="B175" s="57"/>
      <c r="C175" s="57"/>
      <c r="D175" s="88"/>
      <c r="E175" s="88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</row>
    <row r="176" spans="1:19" hidden="1" x14ac:dyDescent="0.2">
      <c r="A176" s="57"/>
      <c r="B176" s="57"/>
      <c r="C176" s="57"/>
      <c r="D176" s="88"/>
      <c r="E176" s="88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</row>
    <row r="177" spans="1:19" hidden="1" x14ac:dyDescent="0.2">
      <c r="A177" s="57"/>
      <c r="B177" s="57"/>
      <c r="C177" s="57"/>
      <c r="D177" s="88"/>
      <c r="E177" s="88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</row>
    <row r="178" spans="1:19" hidden="1" x14ac:dyDescent="0.2">
      <c r="A178" s="57"/>
      <c r="B178" s="57"/>
      <c r="C178" s="57"/>
      <c r="D178" s="88"/>
      <c r="E178" s="88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1:19" hidden="1" x14ac:dyDescent="0.2">
      <c r="A179" s="57"/>
      <c r="B179" s="57"/>
      <c r="C179" s="57"/>
      <c r="D179" s="88"/>
      <c r="E179" s="88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1:19" hidden="1" x14ac:dyDescent="0.2">
      <c r="A180" s="57"/>
      <c r="B180" s="57"/>
      <c r="C180" s="57"/>
      <c r="D180" s="88"/>
      <c r="E180" s="88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1:19" hidden="1" x14ac:dyDescent="0.2">
      <c r="A181" s="57"/>
      <c r="B181" s="57"/>
      <c r="C181" s="57"/>
      <c r="D181" s="88"/>
      <c r="E181" s="88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  <row r="182" spans="1:19" hidden="1" x14ac:dyDescent="0.2">
      <c r="A182" s="57"/>
      <c r="B182" s="57"/>
      <c r="C182" s="57"/>
      <c r="D182" s="88"/>
      <c r="E182" s="88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</row>
    <row r="183" spans="1:19" hidden="1" x14ac:dyDescent="0.2">
      <c r="A183" s="57"/>
      <c r="B183" s="57"/>
      <c r="C183" s="57"/>
      <c r="D183" s="88"/>
      <c r="E183" s="88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</row>
    <row r="184" spans="1:19" hidden="1" x14ac:dyDescent="0.2">
      <c r="A184" s="57"/>
      <c r="B184" s="57"/>
      <c r="C184" s="57"/>
      <c r="D184" s="88"/>
      <c r="E184" s="88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</row>
    <row r="185" spans="1:19" hidden="1" x14ac:dyDescent="0.2">
      <c r="A185" s="57"/>
      <c r="B185" s="57"/>
      <c r="C185" s="57"/>
      <c r="D185" s="88"/>
      <c r="E185" s="88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</row>
    <row r="186" spans="1:19" hidden="1" x14ac:dyDescent="0.2">
      <c r="A186" s="57"/>
      <c r="B186" s="57"/>
      <c r="C186" s="57"/>
      <c r="D186" s="88"/>
      <c r="E186" s="88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</row>
    <row r="187" spans="1:19" hidden="1" x14ac:dyDescent="0.2">
      <c r="A187" s="57"/>
      <c r="B187" s="57"/>
      <c r="C187" s="57"/>
      <c r="D187" s="88"/>
      <c r="E187" s="88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</row>
    <row r="188" spans="1:19" hidden="1" x14ac:dyDescent="0.2">
      <c r="A188" s="57"/>
      <c r="B188" s="57"/>
      <c r="C188" s="57"/>
      <c r="D188" s="88"/>
      <c r="E188" s="88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</row>
    <row r="189" spans="1:19" hidden="1" x14ac:dyDescent="0.2">
      <c r="A189" s="57"/>
      <c r="B189" s="57"/>
      <c r="C189" s="57"/>
      <c r="D189" s="88"/>
      <c r="E189" s="88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</row>
    <row r="190" spans="1:19" hidden="1" x14ac:dyDescent="0.2">
      <c r="A190" s="57"/>
      <c r="B190" s="57"/>
      <c r="C190" s="57"/>
      <c r="D190" s="88"/>
      <c r="E190" s="88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</row>
    <row r="191" spans="1:19" hidden="1" x14ac:dyDescent="0.2">
      <c r="A191" s="57"/>
      <c r="B191" s="57"/>
      <c r="C191" s="57"/>
      <c r="D191" s="88"/>
      <c r="E191" s="88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</row>
    <row r="192" spans="1:19" hidden="1" x14ac:dyDescent="0.2">
      <c r="A192" s="57"/>
      <c r="B192" s="57"/>
      <c r="C192" s="57"/>
      <c r="D192" s="88"/>
      <c r="E192" s="88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</row>
    <row r="193" spans="1:19" hidden="1" x14ac:dyDescent="0.2">
      <c r="A193" s="57"/>
      <c r="B193" s="57"/>
      <c r="C193" s="57"/>
      <c r="D193" s="88"/>
      <c r="E193" s="88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</row>
    <row r="194" spans="1:19" hidden="1" x14ac:dyDescent="0.2">
      <c r="A194" s="57"/>
      <c r="B194" s="57"/>
      <c r="C194" s="57"/>
      <c r="D194" s="88"/>
      <c r="E194" s="88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</row>
    <row r="195" spans="1:19" hidden="1" x14ac:dyDescent="0.2">
      <c r="A195" s="57"/>
      <c r="B195" s="57"/>
      <c r="C195" s="57"/>
      <c r="D195" s="88"/>
      <c r="E195" s="88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</row>
    <row r="196" spans="1:19" hidden="1" x14ac:dyDescent="0.2">
      <c r="A196" s="57"/>
      <c r="B196" s="57"/>
      <c r="C196" s="57"/>
      <c r="D196" s="88"/>
      <c r="E196" s="88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</row>
    <row r="197" spans="1:19" hidden="1" x14ac:dyDescent="0.2">
      <c r="A197" s="57"/>
      <c r="B197" s="57"/>
      <c r="C197" s="57"/>
      <c r="D197" s="88"/>
      <c r="E197" s="88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</row>
    <row r="198" spans="1:19" hidden="1" x14ac:dyDescent="0.2">
      <c r="A198" s="57"/>
      <c r="B198" s="57"/>
      <c r="C198" s="57"/>
      <c r="D198" s="88"/>
      <c r="E198" s="88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</row>
    <row r="199" spans="1:19" hidden="1" x14ac:dyDescent="0.2">
      <c r="A199" s="57"/>
      <c r="B199" s="57"/>
      <c r="C199" s="57"/>
      <c r="D199" s="88"/>
      <c r="E199" s="88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</row>
    <row r="200" spans="1:19" hidden="1" x14ac:dyDescent="0.2">
      <c r="A200" s="57"/>
      <c r="B200" s="57"/>
      <c r="C200" s="57"/>
      <c r="D200" s="88"/>
      <c r="E200" s="88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</row>
    <row r="201" spans="1:19" hidden="1" x14ac:dyDescent="0.2">
      <c r="A201" s="57"/>
      <c r="B201" s="57"/>
      <c r="C201" s="57"/>
      <c r="D201" s="88"/>
      <c r="E201" s="88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</row>
    <row r="202" spans="1:19" hidden="1" x14ac:dyDescent="0.2">
      <c r="A202" s="57"/>
      <c r="B202" s="57"/>
      <c r="C202" s="57"/>
      <c r="D202" s="88"/>
      <c r="E202" s="88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</row>
    <row r="203" spans="1:19" hidden="1" x14ac:dyDescent="0.2">
      <c r="A203" s="57"/>
      <c r="B203" s="57"/>
      <c r="C203" s="57"/>
      <c r="D203" s="88"/>
      <c r="E203" s="88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</row>
    <row r="204" spans="1:19" hidden="1" x14ac:dyDescent="0.2">
      <c r="A204" s="57"/>
      <c r="B204" s="57"/>
      <c r="C204" s="57"/>
      <c r="D204" s="88"/>
      <c r="E204" s="88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</row>
    <row r="205" spans="1:19" hidden="1" x14ac:dyDescent="0.2">
      <c r="A205" s="57"/>
      <c r="B205" s="57"/>
      <c r="C205" s="57"/>
      <c r="D205" s="88"/>
      <c r="E205" s="88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</row>
    <row r="206" spans="1:19" hidden="1" x14ac:dyDescent="0.2">
      <c r="A206" s="57"/>
      <c r="B206" s="57"/>
      <c r="C206" s="57"/>
      <c r="D206" s="88"/>
      <c r="E206" s="88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</row>
    <row r="207" spans="1:19" hidden="1" x14ac:dyDescent="0.2">
      <c r="A207" s="57"/>
      <c r="B207" s="57"/>
      <c r="C207" s="57"/>
      <c r="D207" s="88"/>
      <c r="E207" s="88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</row>
    <row r="208" spans="1:19" hidden="1" x14ac:dyDescent="0.2">
      <c r="A208" s="57"/>
      <c r="B208" s="57"/>
      <c r="C208" s="57"/>
      <c r="D208" s="88"/>
      <c r="E208" s="88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</row>
    <row r="209" spans="1:19" hidden="1" x14ac:dyDescent="0.2">
      <c r="A209" s="57"/>
      <c r="B209" s="57"/>
      <c r="C209" s="57"/>
      <c r="D209" s="88"/>
      <c r="E209" s="88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</row>
    <row r="210" spans="1:19" hidden="1" x14ac:dyDescent="0.2">
      <c r="A210" s="57"/>
      <c r="B210" s="57"/>
      <c r="C210" s="57"/>
      <c r="D210" s="88"/>
      <c r="E210" s="88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</row>
    <row r="211" spans="1:19" hidden="1" x14ac:dyDescent="0.2">
      <c r="A211" s="57"/>
      <c r="B211" s="57"/>
      <c r="C211" s="57"/>
      <c r="D211" s="88"/>
      <c r="E211" s="88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</row>
    <row r="212" spans="1:19" hidden="1" x14ac:dyDescent="0.2">
      <c r="A212" s="57"/>
      <c r="B212" s="57"/>
      <c r="C212" s="57"/>
      <c r="D212" s="88"/>
      <c r="E212" s="88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</row>
    <row r="213" spans="1:19" hidden="1" x14ac:dyDescent="0.2">
      <c r="A213" s="57"/>
      <c r="B213" s="57"/>
      <c r="C213" s="57"/>
      <c r="D213" s="88"/>
      <c r="E213" s="88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</row>
    <row r="214" spans="1:19" hidden="1" x14ac:dyDescent="0.2">
      <c r="A214" s="57"/>
      <c r="B214" s="57"/>
      <c r="C214" s="57"/>
      <c r="D214" s="88"/>
      <c r="E214" s="88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</row>
    <row r="215" spans="1:19" hidden="1" x14ac:dyDescent="0.2">
      <c r="A215" s="57"/>
      <c r="B215" s="57"/>
      <c r="C215" s="57"/>
      <c r="D215" s="88"/>
      <c r="E215" s="88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</row>
    <row r="216" spans="1:19" hidden="1" x14ac:dyDescent="0.2">
      <c r="A216" s="57"/>
      <c r="B216" s="57"/>
      <c r="C216" s="57"/>
      <c r="D216" s="88"/>
      <c r="E216" s="88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</row>
    <row r="217" spans="1:19" hidden="1" x14ac:dyDescent="0.2">
      <c r="A217" s="57"/>
      <c r="B217" s="57"/>
      <c r="C217" s="57"/>
      <c r="D217" s="88"/>
      <c r="E217" s="88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</row>
    <row r="218" spans="1:19" hidden="1" x14ac:dyDescent="0.2">
      <c r="A218" s="57"/>
      <c r="B218" s="57"/>
      <c r="C218" s="57"/>
      <c r="D218" s="88"/>
      <c r="E218" s="88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</row>
    <row r="219" spans="1:19" hidden="1" x14ac:dyDescent="0.2">
      <c r="A219" s="57"/>
      <c r="B219" s="57"/>
      <c r="C219" s="57"/>
      <c r="D219" s="88"/>
      <c r="E219" s="88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</row>
    <row r="220" spans="1:19" hidden="1" x14ac:dyDescent="0.2">
      <c r="A220" s="57"/>
      <c r="B220" s="57"/>
      <c r="C220" s="57"/>
      <c r="D220" s="88"/>
      <c r="E220" s="88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</row>
    <row r="221" spans="1:19" hidden="1" x14ac:dyDescent="0.2">
      <c r="A221" s="57"/>
      <c r="B221" s="57"/>
      <c r="C221" s="57"/>
      <c r="D221" s="88"/>
      <c r="E221" s="88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</row>
    <row r="222" spans="1:19" hidden="1" x14ac:dyDescent="0.2">
      <c r="A222" s="57"/>
      <c r="B222" s="57"/>
      <c r="C222" s="57"/>
      <c r="D222" s="88"/>
      <c r="E222" s="88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</row>
    <row r="223" spans="1:19" hidden="1" x14ac:dyDescent="0.2">
      <c r="A223" s="57"/>
      <c r="B223" s="57"/>
      <c r="C223" s="57"/>
      <c r="D223" s="88"/>
      <c r="E223" s="88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</row>
    <row r="224" spans="1:19" hidden="1" x14ac:dyDescent="0.2">
      <c r="A224" s="57"/>
      <c r="B224" s="57"/>
      <c r="C224" s="57"/>
      <c r="D224" s="88"/>
      <c r="E224" s="88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</row>
    <row r="225" spans="1:19" hidden="1" x14ac:dyDescent="0.2">
      <c r="A225" s="57"/>
      <c r="B225" s="57"/>
      <c r="C225" s="57"/>
      <c r="D225" s="88"/>
      <c r="E225" s="88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</row>
    <row r="226" spans="1:19" hidden="1" x14ac:dyDescent="0.2">
      <c r="A226" s="57"/>
      <c r="B226" s="57"/>
      <c r="C226" s="57"/>
      <c r="D226" s="88"/>
      <c r="E226" s="88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</row>
    <row r="227" spans="1:19" hidden="1" x14ac:dyDescent="0.2">
      <c r="A227" s="57"/>
      <c r="B227" s="57"/>
      <c r="C227" s="57"/>
      <c r="D227" s="88"/>
      <c r="E227" s="88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</row>
    <row r="228" spans="1:19" hidden="1" x14ac:dyDescent="0.2">
      <c r="A228" s="57"/>
      <c r="B228" s="57"/>
      <c r="C228" s="57"/>
      <c r="D228" s="88"/>
      <c r="E228" s="88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</row>
    <row r="229" spans="1:19" hidden="1" x14ac:dyDescent="0.2">
      <c r="A229" s="57"/>
      <c r="B229" s="57"/>
      <c r="C229" s="57"/>
      <c r="D229" s="88"/>
      <c r="E229" s="88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</row>
    <row r="230" spans="1:19" hidden="1" x14ac:dyDescent="0.2">
      <c r="A230" s="57"/>
      <c r="B230" s="57"/>
      <c r="C230" s="57"/>
      <c r="D230" s="88"/>
      <c r="E230" s="88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</row>
    <row r="231" spans="1:19" hidden="1" x14ac:dyDescent="0.2">
      <c r="A231" s="57"/>
      <c r="B231" s="57"/>
      <c r="C231" s="57"/>
      <c r="D231" s="88"/>
      <c r="E231" s="88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</row>
    <row r="232" spans="1:19" hidden="1" x14ac:dyDescent="0.2">
      <c r="A232" s="57"/>
      <c r="B232" s="57"/>
      <c r="C232" s="57"/>
      <c r="D232" s="88"/>
      <c r="E232" s="88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</row>
    <row r="233" spans="1:19" hidden="1" x14ac:dyDescent="0.2">
      <c r="A233" s="57"/>
      <c r="B233" s="57"/>
      <c r="C233" s="57"/>
      <c r="D233" s="88"/>
      <c r="E233" s="88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</row>
    <row r="234" spans="1:19" hidden="1" x14ac:dyDescent="0.2">
      <c r="A234" s="57"/>
      <c r="B234" s="57"/>
      <c r="C234" s="57"/>
      <c r="D234" s="88"/>
      <c r="E234" s="88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</row>
    <row r="235" spans="1:19" hidden="1" x14ac:dyDescent="0.2">
      <c r="A235" s="57"/>
      <c r="B235" s="57"/>
      <c r="C235" s="57"/>
      <c r="D235" s="88"/>
      <c r="E235" s="88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</row>
    <row r="236" spans="1:19" hidden="1" x14ac:dyDescent="0.2">
      <c r="A236" s="57"/>
      <c r="B236" s="57"/>
      <c r="C236" s="57"/>
      <c r="D236" s="88"/>
      <c r="E236" s="88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</row>
    <row r="237" spans="1:19" hidden="1" x14ac:dyDescent="0.2">
      <c r="A237" s="57"/>
      <c r="B237" s="57"/>
      <c r="C237" s="57"/>
      <c r="D237" s="88"/>
      <c r="E237" s="88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</row>
    <row r="238" spans="1:19" hidden="1" x14ac:dyDescent="0.2">
      <c r="A238" s="57"/>
      <c r="B238" s="57"/>
      <c r="C238" s="57"/>
      <c r="D238" s="88"/>
      <c r="E238" s="88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</row>
    <row r="239" spans="1:19" hidden="1" x14ac:dyDescent="0.2">
      <c r="A239" s="57"/>
      <c r="B239" s="57"/>
      <c r="C239" s="57"/>
      <c r="D239" s="88"/>
      <c r="E239" s="88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</row>
    <row r="240" spans="1:19" hidden="1" x14ac:dyDescent="0.2">
      <c r="A240" s="57"/>
      <c r="B240" s="57"/>
      <c r="C240" s="57"/>
      <c r="D240" s="88"/>
      <c r="E240" s="88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</row>
    <row r="241" spans="1:19" hidden="1" x14ac:dyDescent="0.2">
      <c r="A241" s="57"/>
      <c r="B241" s="57"/>
      <c r="C241" s="57"/>
      <c r="D241" s="88"/>
      <c r="E241" s="88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</row>
    <row r="242" spans="1:19" hidden="1" x14ac:dyDescent="0.2">
      <c r="A242" s="57"/>
      <c r="B242" s="57"/>
      <c r="C242" s="57"/>
      <c r="D242" s="88"/>
      <c r="E242" s="88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</row>
    <row r="243" spans="1:19" hidden="1" x14ac:dyDescent="0.2">
      <c r="A243" s="57"/>
      <c r="B243" s="57"/>
      <c r="C243" s="57"/>
      <c r="D243" s="88"/>
      <c r="E243" s="88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</row>
    <row r="244" spans="1:19" hidden="1" x14ac:dyDescent="0.2">
      <c r="A244" s="57"/>
      <c r="B244" s="57"/>
      <c r="C244" s="57"/>
      <c r="D244" s="88"/>
      <c r="E244" s="88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</row>
    <row r="245" spans="1:19" hidden="1" x14ac:dyDescent="0.2">
      <c r="A245" s="57"/>
      <c r="B245" s="57"/>
      <c r="C245" s="57"/>
      <c r="D245" s="88"/>
      <c r="E245" s="88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</row>
    <row r="246" spans="1:19" hidden="1" x14ac:dyDescent="0.2">
      <c r="A246" s="57"/>
      <c r="B246" s="57"/>
      <c r="C246" s="57"/>
      <c r="D246" s="88"/>
      <c r="E246" s="88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</row>
    <row r="247" spans="1:19" hidden="1" x14ac:dyDescent="0.2">
      <c r="A247" s="57"/>
      <c r="B247" s="57"/>
      <c r="C247" s="57"/>
      <c r="D247" s="88"/>
      <c r="E247" s="88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</row>
    <row r="248" spans="1:19" hidden="1" x14ac:dyDescent="0.2">
      <c r="A248" s="57"/>
      <c r="B248" s="57"/>
      <c r="C248" s="57"/>
      <c r="D248" s="88"/>
      <c r="E248" s="88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</row>
    <row r="249" spans="1:19" hidden="1" x14ac:dyDescent="0.2">
      <c r="A249" s="57"/>
      <c r="B249" s="57"/>
      <c r="C249" s="57"/>
      <c r="D249" s="88"/>
      <c r="E249" s="88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</row>
    <row r="250" spans="1:19" hidden="1" x14ac:dyDescent="0.2">
      <c r="A250" s="57"/>
      <c r="B250" s="57"/>
      <c r="C250" s="57"/>
      <c r="D250" s="88"/>
      <c r="E250" s="88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</row>
    <row r="251" spans="1:19" hidden="1" x14ac:dyDescent="0.2">
      <c r="A251" s="57"/>
      <c r="B251" s="57"/>
      <c r="C251" s="57"/>
      <c r="D251" s="88"/>
      <c r="E251" s="88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</row>
    <row r="252" spans="1:19" hidden="1" x14ac:dyDescent="0.2"/>
    <row r="253" spans="1:19" hidden="1" x14ac:dyDescent="0.2"/>
    <row r="254" spans="1:19" hidden="1" x14ac:dyDescent="0.2"/>
    <row r="255" spans="1:19" hidden="1" x14ac:dyDescent="0.2"/>
    <row r="256" spans="1:19" hidden="1" x14ac:dyDescent="0.2"/>
  </sheetData>
  <sortState ref="B20:E27">
    <sortCondition ref="B20"/>
  </sortState>
  <mergeCells count="7">
    <mergeCell ref="D8:K8"/>
    <mergeCell ref="D21:K21"/>
    <mergeCell ref="B68:B69"/>
    <mergeCell ref="B102:B119"/>
    <mergeCell ref="B73:B77"/>
    <mergeCell ref="B24:B26"/>
    <mergeCell ref="B51:B52"/>
  </mergeCells>
  <conditionalFormatting sqref="K2">
    <cfRule type="expression" dxfId="3" priority="1">
      <formula>K2="Check!"</formula>
    </cfRule>
  </conditionalFormatting>
  <hyperlinks>
    <hyperlink ref="K1" location="Menu!A1" display="Menu"/>
  </hyperlinks>
  <pageMargins left="0.7" right="0.7" top="0.75" bottom="0.75" header="0.3" footer="0.3"/>
  <pageSetup orientation="portrait" r:id="rId1"/>
  <ignoredErrors>
    <ignoredError sqref="H13 F13 F13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79998168889431442"/>
  </sheetPr>
  <dimension ref="A1:W256"/>
  <sheetViews>
    <sheetView zoomScaleNormal="100" workbookViewId="0"/>
  </sheetViews>
  <sheetFormatPr defaultColWidth="0" defaultRowHeight="12.75" zeroHeight="1" x14ac:dyDescent="0.2"/>
  <cols>
    <col min="1" max="1" width="3.625" style="43" customWidth="1"/>
    <col min="2" max="2" width="31.125" style="43" customWidth="1"/>
    <col min="3" max="3" width="73.375" style="43" customWidth="1"/>
    <col min="4" max="5" width="9.625" style="85" customWidth="1"/>
    <col min="6" max="10" width="9.625" style="43" customWidth="1"/>
    <col min="11" max="12" width="9.625" style="85" customWidth="1"/>
    <col min="13" max="13" width="6.25" style="43" bestFit="1" customWidth="1"/>
    <col min="14" max="14" width="9.625" style="43" customWidth="1"/>
    <col min="15" max="15" width="3.875" style="43" customWidth="1"/>
    <col min="16" max="18" width="9.625" style="43" hidden="1" customWidth="1"/>
    <col min="19" max="16384" width="9" style="43" hidden="1"/>
  </cols>
  <sheetData>
    <row r="1" spans="1:23" ht="18" x14ac:dyDescent="0.25">
      <c r="A1" s="41" t="str">
        <f>Menu!A1</f>
        <v>Powercor - Network faults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84" t="s">
        <v>39</v>
      </c>
      <c r="M1" s="41"/>
      <c r="N1" s="41"/>
      <c r="O1" s="41"/>
      <c r="P1" s="83"/>
      <c r="Q1" s="83"/>
      <c r="R1" s="83"/>
      <c r="S1" s="83"/>
      <c r="T1" s="83"/>
      <c r="U1" s="83"/>
      <c r="V1" s="83"/>
      <c r="W1" s="83"/>
    </row>
    <row r="2" spans="1:23" ht="15.75" x14ac:dyDescent="0.25">
      <c r="A2" s="126" t="str">
        <f ca="1">RIGHT(CELL("filename", $A$1), LEN(CELL("filename", $A$1)) - SEARCH("]", CELL("filename", $A$1)))</f>
        <v>Historical Volumes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86"/>
      <c r="Q2" s="86"/>
      <c r="R2" s="86"/>
      <c r="S2" s="86"/>
      <c r="T2" s="86"/>
      <c r="U2" s="86"/>
      <c r="V2" s="86"/>
      <c r="W2" s="86"/>
    </row>
    <row r="3" spans="1:23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x14ac:dyDescent="0.2">
      <c r="A4" s="87"/>
      <c r="B4" s="11" t="s">
        <v>253</v>
      </c>
      <c r="C4" s="10"/>
      <c r="D4" s="10"/>
      <c r="E4" s="10"/>
      <c r="F4" s="10"/>
      <c r="G4" s="10"/>
      <c r="H4" s="10"/>
      <c r="I4" s="10"/>
      <c r="J4" s="10"/>
      <c r="K4" s="10"/>
      <c r="L4" s="90"/>
      <c r="M4" s="90"/>
      <c r="N4" s="90"/>
      <c r="O4" s="90"/>
      <c r="P4" s="90"/>
      <c r="Q4" s="90"/>
      <c r="R4" s="90"/>
      <c r="S4" s="88"/>
      <c r="T4" s="88"/>
    </row>
    <row r="5" spans="1:23" x14ac:dyDescent="0.2">
      <c r="A5" s="87"/>
      <c r="B5" s="9"/>
      <c r="C5" s="10"/>
      <c r="D5" s="10"/>
      <c r="E5" s="10"/>
      <c r="F5" s="10"/>
      <c r="G5" s="10"/>
      <c r="H5" s="10"/>
      <c r="I5" s="10"/>
      <c r="J5" s="10"/>
      <c r="K5" s="10"/>
      <c r="L5" s="90"/>
      <c r="M5" s="90"/>
      <c r="N5" s="90"/>
      <c r="O5" s="90"/>
      <c r="P5" s="90"/>
      <c r="Q5" s="90"/>
      <c r="R5" s="90"/>
      <c r="S5" s="88"/>
      <c r="T5" s="88"/>
    </row>
    <row r="6" spans="1:23" x14ac:dyDescent="0.2">
      <c r="A6" s="87"/>
      <c r="B6" s="91"/>
      <c r="C6" s="10"/>
      <c r="D6" s="10"/>
      <c r="E6" s="10"/>
      <c r="F6" s="10"/>
      <c r="G6" s="10"/>
      <c r="H6" s="10"/>
      <c r="I6" s="10"/>
      <c r="J6" s="10"/>
      <c r="K6" s="10"/>
      <c r="L6" s="90"/>
      <c r="M6" s="90"/>
      <c r="N6" s="90"/>
      <c r="O6" s="90"/>
      <c r="P6" s="90"/>
      <c r="Q6" s="90"/>
      <c r="R6" s="90"/>
      <c r="S6" s="88"/>
      <c r="T6" s="88"/>
    </row>
    <row r="7" spans="1:23" x14ac:dyDescent="0.2">
      <c r="A7" s="87"/>
      <c r="B7" s="9"/>
      <c r="C7" s="10"/>
      <c r="D7" s="10"/>
      <c r="E7" s="10"/>
      <c r="F7" s="10"/>
      <c r="G7" s="10"/>
      <c r="H7" s="10"/>
      <c r="I7" s="10"/>
      <c r="J7" s="10"/>
      <c r="K7" s="10"/>
      <c r="L7" s="90"/>
      <c r="M7" s="90"/>
      <c r="N7" s="90"/>
      <c r="O7" s="90"/>
      <c r="P7" s="90"/>
      <c r="Q7" s="90"/>
      <c r="R7" s="90"/>
      <c r="S7" s="88"/>
      <c r="T7" s="88"/>
    </row>
    <row r="8" spans="1:23" x14ac:dyDescent="0.2">
      <c r="A8" s="87"/>
      <c r="B8" s="9"/>
      <c r="C8" s="10"/>
      <c r="D8" s="170" t="s">
        <v>252</v>
      </c>
      <c r="E8" s="170"/>
      <c r="F8" s="170"/>
      <c r="G8" s="170"/>
      <c r="H8" s="170"/>
      <c r="I8" s="170"/>
      <c r="J8" s="170"/>
      <c r="K8" s="170"/>
      <c r="L8" s="170"/>
      <c r="M8" s="90"/>
      <c r="N8" s="90"/>
      <c r="O8" s="90"/>
      <c r="P8" s="90"/>
      <c r="Q8" s="90"/>
      <c r="R8" s="90"/>
      <c r="S8" s="88"/>
      <c r="T8" s="88"/>
    </row>
    <row r="9" spans="1:23" ht="63.75" x14ac:dyDescent="0.2">
      <c r="A9" s="87"/>
      <c r="B9" s="16" t="s">
        <v>140</v>
      </c>
      <c r="C9" s="8" t="s">
        <v>141</v>
      </c>
      <c r="D9" s="119" t="s">
        <v>273</v>
      </c>
      <c r="E9" s="119" t="s">
        <v>274</v>
      </c>
      <c r="F9" s="119" t="s">
        <v>275</v>
      </c>
      <c r="G9" s="119" t="s">
        <v>276</v>
      </c>
      <c r="H9" s="119" t="s">
        <v>277</v>
      </c>
      <c r="I9" s="119" t="s">
        <v>278</v>
      </c>
      <c r="J9" s="119" t="s">
        <v>279</v>
      </c>
      <c r="K9" s="119" t="s">
        <v>280</v>
      </c>
      <c r="L9" s="119" t="s">
        <v>289</v>
      </c>
      <c r="M9" s="90"/>
      <c r="N9" s="119" t="s">
        <v>288</v>
      </c>
      <c r="O9" s="90"/>
      <c r="P9" s="90"/>
      <c r="Q9" s="90"/>
      <c r="R9" s="90"/>
      <c r="S9" s="88"/>
      <c r="T9" s="88"/>
    </row>
    <row r="10" spans="1:23" x14ac:dyDescent="0.2">
      <c r="A10" s="87"/>
      <c r="B10" s="94" t="s">
        <v>142</v>
      </c>
      <c r="C10" s="93" t="s">
        <v>143</v>
      </c>
      <c r="D10" s="128">
        <v>0</v>
      </c>
      <c r="E10" s="128">
        <v>0</v>
      </c>
      <c r="F10" s="128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46">
        <f>AVERAGE(H10:K10)</f>
        <v>0</v>
      </c>
      <c r="M10" s="87"/>
      <c r="N10" s="146">
        <f>IFERROR((SUMPRODUCT('Historical Expenditure'!H23:K23,Inflation!$G$10:$J$10)/SUM(H10:K10)),0)</f>
        <v>0</v>
      </c>
      <c r="O10" s="87"/>
      <c r="P10" s="120"/>
      <c r="Q10" s="120"/>
      <c r="R10" s="120"/>
      <c r="S10" s="120"/>
      <c r="T10" s="120"/>
      <c r="U10" s="120"/>
      <c r="V10" s="120"/>
      <c r="W10" s="120"/>
    </row>
    <row r="11" spans="1:23" x14ac:dyDescent="0.2">
      <c r="A11" s="87"/>
      <c r="B11" s="167" t="s">
        <v>144</v>
      </c>
      <c r="C11" s="93" t="s">
        <v>145</v>
      </c>
      <c r="D11" s="128">
        <v>12</v>
      </c>
      <c r="E11" s="128">
        <v>14</v>
      </c>
      <c r="F11" s="128">
        <v>13.5</v>
      </c>
      <c r="G11" s="127">
        <v>14</v>
      </c>
      <c r="H11" s="127">
        <v>18</v>
      </c>
      <c r="I11" s="127">
        <v>25.5</v>
      </c>
      <c r="J11" s="127">
        <v>23.5</v>
      </c>
      <c r="K11" s="127">
        <v>17</v>
      </c>
      <c r="L11" s="146">
        <f t="shared" ref="L11:L74" si="0">AVERAGE(H11:K11)</f>
        <v>21</v>
      </c>
      <c r="M11" s="87"/>
      <c r="N11" s="146">
        <f>IFERROR((SUMPRODUCT('Historical Expenditure'!H24:K24,Inflation!$G$10:$J$10)/SUM(H11:K11)),0)</f>
        <v>13141.16463138877</v>
      </c>
      <c r="O11" s="88"/>
      <c r="P11" s="120"/>
      <c r="Q11" s="120"/>
      <c r="R11" s="120"/>
      <c r="S11" s="120"/>
      <c r="T11" s="120"/>
      <c r="U11" s="120"/>
      <c r="V11" s="120"/>
      <c r="W11" s="120"/>
    </row>
    <row r="12" spans="1:23" x14ac:dyDescent="0.2">
      <c r="A12" s="87"/>
      <c r="B12" s="167"/>
      <c r="C12" s="93" t="s">
        <v>146</v>
      </c>
      <c r="D12" s="128">
        <v>0</v>
      </c>
      <c r="E12" s="128">
        <v>0</v>
      </c>
      <c r="F12" s="128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46">
        <f t="shared" si="0"/>
        <v>0</v>
      </c>
      <c r="M12" s="87"/>
      <c r="N12" s="146">
        <f>IFERROR((SUMPRODUCT('Historical Expenditure'!H25:K25,Inflation!$G$10:$J$10)/SUM(H12:K12)),0)</f>
        <v>0</v>
      </c>
      <c r="O12" s="88"/>
      <c r="P12" s="120"/>
      <c r="Q12" s="120"/>
      <c r="R12" s="120"/>
      <c r="S12" s="120"/>
      <c r="T12" s="120"/>
      <c r="U12" s="120"/>
      <c r="V12" s="120"/>
      <c r="W12" s="120"/>
    </row>
    <row r="13" spans="1:23" x14ac:dyDescent="0.2">
      <c r="A13" s="88"/>
      <c r="B13" s="167"/>
      <c r="C13" s="93" t="s">
        <v>147</v>
      </c>
      <c r="D13" s="128">
        <v>38.5</v>
      </c>
      <c r="E13" s="128">
        <v>53</v>
      </c>
      <c r="F13" s="128">
        <v>66</v>
      </c>
      <c r="G13" s="127">
        <v>67</v>
      </c>
      <c r="H13" s="127">
        <v>56.5</v>
      </c>
      <c r="I13" s="127">
        <v>58</v>
      </c>
      <c r="J13" s="127">
        <v>83.5</v>
      </c>
      <c r="K13" s="127">
        <v>79</v>
      </c>
      <c r="L13" s="146">
        <f t="shared" si="0"/>
        <v>69.25</v>
      </c>
      <c r="M13" s="87"/>
      <c r="N13" s="146">
        <f>IFERROR((SUMPRODUCT('Historical Expenditure'!H26:K26,Inflation!$G$10:$J$10)/SUM(H13:K13)),0)</f>
        <v>14260.454163979732</v>
      </c>
      <c r="O13" s="88"/>
      <c r="P13" s="120"/>
      <c r="Q13" s="120"/>
      <c r="R13" s="120"/>
      <c r="S13" s="120"/>
      <c r="T13" s="120"/>
      <c r="U13" s="120"/>
      <c r="V13" s="120"/>
      <c r="W13" s="120"/>
    </row>
    <row r="14" spans="1:23" x14ac:dyDescent="0.2">
      <c r="A14" s="88"/>
      <c r="B14" s="95"/>
      <c r="C14" s="93" t="s">
        <v>148</v>
      </c>
      <c r="D14" s="128">
        <v>5.5</v>
      </c>
      <c r="E14" s="128">
        <v>6</v>
      </c>
      <c r="F14" s="128">
        <v>5</v>
      </c>
      <c r="G14" s="127">
        <v>4.5</v>
      </c>
      <c r="H14" s="127">
        <v>4</v>
      </c>
      <c r="I14" s="127">
        <v>4</v>
      </c>
      <c r="J14" s="127">
        <v>5.5</v>
      </c>
      <c r="K14" s="127">
        <v>4</v>
      </c>
      <c r="L14" s="146">
        <f t="shared" si="0"/>
        <v>4.375</v>
      </c>
      <c r="M14" s="87"/>
      <c r="N14" s="146">
        <f>IFERROR((SUMPRODUCT('Historical Expenditure'!H27:K27,Inflation!$G$10:$J$10)/SUM(H14:K14)),0)</f>
        <v>20038.435493498986</v>
      </c>
      <c r="O14" s="88"/>
      <c r="P14" s="120"/>
      <c r="Q14" s="120"/>
      <c r="R14" s="120"/>
      <c r="S14" s="120"/>
      <c r="T14" s="120"/>
      <c r="U14" s="120"/>
      <c r="V14" s="120"/>
      <c r="W14" s="120"/>
    </row>
    <row r="15" spans="1:23" x14ac:dyDescent="0.2">
      <c r="A15" s="88"/>
      <c r="B15" s="95"/>
      <c r="C15" s="93" t="s">
        <v>149</v>
      </c>
      <c r="D15" s="127">
        <v>0</v>
      </c>
      <c r="E15" s="127">
        <v>0</v>
      </c>
      <c r="F15" s="128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46">
        <f t="shared" si="0"/>
        <v>0</v>
      </c>
      <c r="M15" s="87"/>
      <c r="N15" s="146">
        <f>IFERROR((SUMPRODUCT('Historical Expenditure'!H28:K28,Inflation!$G$10:$J$10)/SUM(H15:K15)),0)</f>
        <v>0</v>
      </c>
      <c r="O15" s="88"/>
      <c r="P15" s="120"/>
      <c r="Q15" s="120"/>
      <c r="R15" s="120"/>
      <c r="S15" s="120"/>
      <c r="T15" s="120"/>
      <c r="U15" s="120"/>
      <c r="V15" s="120"/>
      <c r="W15" s="120"/>
    </row>
    <row r="16" spans="1:23" x14ac:dyDescent="0.2">
      <c r="A16" s="88"/>
      <c r="B16" s="95"/>
      <c r="C16" s="93" t="s">
        <v>150</v>
      </c>
      <c r="D16" s="127">
        <v>0</v>
      </c>
      <c r="E16" s="127">
        <v>0</v>
      </c>
      <c r="F16" s="128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46">
        <f t="shared" si="0"/>
        <v>0</v>
      </c>
      <c r="M16" s="87"/>
      <c r="N16" s="146">
        <f>IFERROR((SUMPRODUCT('Historical Expenditure'!H29:K29,Inflation!$G$10:$J$10)/SUM(H16:K16)),0)</f>
        <v>0</v>
      </c>
      <c r="O16" s="88"/>
      <c r="P16" s="120"/>
      <c r="Q16" s="120"/>
      <c r="R16" s="120"/>
      <c r="S16" s="120"/>
      <c r="T16" s="120"/>
      <c r="U16" s="120"/>
      <c r="V16" s="120"/>
      <c r="W16" s="120"/>
    </row>
    <row r="17" spans="1:23" x14ac:dyDescent="0.2">
      <c r="A17" s="88"/>
      <c r="B17" s="95"/>
      <c r="C17" s="93" t="s">
        <v>151</v>
      </c>
      <c r="D17" s="128">
        <v>10</v>
      </c>
      <c r="E17" s="128">
        <v>6</v>
      </c>
      <c r="F17" s="128">
        <v>9</v>
      </c>
      <c r="G17" s="127">
        <v>8.5</v>
      </c>
      <c r="H17" s="127">
        <v>8</v>
      </c>
      <c r="I17" s="127">
        <v>12.5</v>
      </c>
      <c r="J17" s="127">
        <v>12.5</v>
      </c>
      <c r="K17" s="127">
        <v>11.5</v>
      </c>
      <c r="L17" s="146">
        <f t="shared" si="0"/>
        <v>11.125</v>
      </c>
      <c r="M17" s="87"/>
      <c r="N17" s="146">
        <f>IFERROR((SUMPRODUCT('Historical Expenditure'!H30:K30,Inflation!$G$10:$J$10)/SUM(H17:K17)),0)</f>
        <v>17846.268783560754</v>
      </c>
      <c r="O17" s="88"/>
      <c r="P17" s="120"/>
      <c r="Q17" s="120"/>
      <c r="R17" s="120"/>
      <c r="S17" s="120"/>
      <c r="T17" s="120"/>
      <c r="U17" s="120"/>
      <c r="V17" s="120"/>
      <c r="W17" s="120"/>
    </row>
    <row r="18" spans="1:23" x14ac:dyDescent="0.2">
      <c r="A18" s="88"/>
      <c r="B18" s="95"/>
      <c r="C18" s="93" t="s">
        <v>152</v>
      </c>
      <c r="D18" s="127">
        <v>0</v>
      </c>
      <c r="E18" s="127">
        <v>0</v>
      </c>
      <c r="F18" s="128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46">
        <f t="shared" si="0"/>
        <v>0</v>
      </c>
      <c r="M18" s="87"/>
      <c r="N18" s="146">
        <f>IFERROR((SUMPRODUCT('Historical Expenditure'!H31:K31,Inflation!$G$10:$J$10)/SUM(H18:K18)),0)</f>
        <v>0</v>
      </c>
      <c r="O18" s="88"/>
      <c r="P18" s="120"/>
      <c r="Q18" s="120"/>
      <c r="R18" s="120"/>
      <c r="S18" s="120"/>
      <c r="T18" s="120"/>
      <c r="U18" s="120"/>
      <c r="V18" s="120"/>
      <c r="W18" s="120"/>
    </row>
    <row r="19" spans="1:23" x14ac:dyDescent="0.2">
      <c r="A19" s="88"/>
      <c r="B19" s="95"/>
      <c r="C19" s="93" t="s">
        <v>153</v>
      </c>
      <c r="D19" s="128">
        <v>47</v>
      </c>
      <c r="E19" s="128">
        <v>60.5</v>
      </c>
      <c r="F19" s="128">
        <v>116</v>
      </c>
      <c r="G19" s="127">
        <v>115</v>
      </c>
      <c r="H19" s="127">
        <v>65</v>
      </c>
      <c r="I19" s="127">
        <v>68</v>
      </c>
      <c r="J19" s="127">
        <v>87.5</v>
      </c>
      <c r="K19" s="127">
        <v>100</v>
      </c>
      <c r="L19" s="146">
        <f t="shared" si="0"/>
        <v>80.125</v>
      </c>
      <c r="M19" s="87"/>
      <c r="N19" s="146">
        <f>IFERROR((SUMPRODUCT('Historical Expenditure'!H32:K32,Inflation!$G$10:$J$10)/SUM(H19:K19)),0)</f>
        <v>19285.363091782387</v>
      </c>
      <c r="O19" s="88"/>
      <c r="P19" s="120"/>
      <c r="Q19" s="120"/>
      <c r="R19" s="120"/>
      <c r="S19" s="120"/>
      <c r="T19" s="120"/>
      <c r="U19" s="120"/>
      <c r="V19" s="120"/>
      <c r="W19" s="120"/>
    </row>
    <row r="20" spans="1:23" x14ac:dyDescent="0.2">
      <c r="A20" s="88"/>
      <c r="B20" s="95"/>
      <c r="C20" s="93" t="s">
        <v>154</v>
      </c>
      <c r="D20" s="128">
        <v>1</v>
      </c>
      <c r="E20" s="128">
        <v>2</v>
      </c>
      <c r="F20" s="128">
        <v>4.5</v>
      </c>
      <c r="G20" s="127">
        <v>7.5</v>
      </c>
      <c r="H20" s="127">
        <v>10</v>
      </c>
      <c r="I20" s="127">
        <v>6</v>
      </c>
      <c r="J20" s="127">
        <v>2</v>
      </c>
      <c r="K20" s="127">
        <v>1.5</v>
      </c>
      <c r="L20" s="146">
        <f t="shared" si="0"/>
        <v>4.875</v>
      </c>
      <c r="M20" s="87"/>
      <c r="N20" s="146">
        <f>IFERROR((SUMPRODUCT('Historical Expenditure'!H33:K33,Inflation!$G$10:$J$10)/SUM(H20:K20)),0)</f>
        <v>27529.048737025372</v>
      </c>
      <c r="O20" s="88"/>
      <c r="P20" s="120"/>
      <c r="Q20" s="120"/>
      <c r="R20" s="120"/>
      <c r="S20" s="120"/>
      <c r="T20" s="120"/>
      <c r="U20" s="120"/>
      <c r="V20" s="120"/>
      <c r="W20" s="120"/>
    </row>
    <row r="21" spans="1:23" x14ac:dyDescent="0.2">
      <c r="A21" s="88"/>
      <c r="B21" s="95"/>
      <c r="C21" s="93" t="s">
        <v>155</v>
      </c>
      <c r="D21" s="127">
        <v>0</v>
      </c>
      <c r="E21" s="127">
        <v>0</v>
      </c>
      <c r="F21" s="128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46">
        <f t="shared" si="0"/>
        <v>0</v>
      </c>
      <c r="M21" s="87"/>
      <c r="N21" s="146">
        <f>IFERROR((SUMPRODUCT('Historical Expenditure'!H34:K34,Inflation!$G$10:$J$10)/SUM(H21:K21)),0)</f>
        <v>0</v>
      </c>
      <c r="O21" s="88"/>
      <c r="P21" s="120"/>
      <c r="Q21" s="120"/>
      <c r="R21" s="120"/>
      <c r="S21" s="120"/>
      <c r="T21" s="120"/>
      <c r="U21" s="120"/>
      <c r="V21" s="120"/>
      <c r="W21" s="120"/>
    </row>
    <row r="22" spans="1:23" x14ac:dyDescent="0.2">
      <c r="A22" s="88"/>
      <c r="B22" s="95"/>
      <c r="C22" s="93" t="s">
        <v>156</v>
      </c>
      <c r="D22" s="127">
        <v>0</v>
      </c>
      <c r="E22" s="127">
        <v>0</v>
      </c>
      <c r="F22" s="128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46">
        <f t="shared" si="0"/>
        <v>0</v>
      </c>
      <c r="M22" s="87"/>
      <c r="N22" s="146">
        <f>IFERROR((SUMPRODUCT('Historical Expenditure'!H35:K35,Inflation!$G$10:$J$10)/SUM(H22:K22)),0)</f>
        <v>0</v>
      </c>
      <c r="O22" s="88"/>
      <c r="P22" s="120"/>
      <c r="Q22" s="120"/>
      <c r="R22" s="120"/>
      <c r="S22" s="120"/>
      <c r="T22" s="120"/>
      <c r="U22" s="120"/>
      <c r="V22" s="120"/>
      <c r="W22" s="120"/>
    </row>
    <row r="23" spans="1:23" x14ac:dyDescent="0.2">
      <c r="A23" s="88"/>
      <c r="B23" s="95"/>
      <c r="C23" s="93" t="s">
        <v>157</v>
      </c>
      <c r="D23" s="127">
        <v>0</v>
      </c>
      <c r="E23" s="127">
        <v>0</v>
      </c>
      <c r="F23" s="128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46">
        <f t="shared" si="0"/>
        <v>0</v>
      </c>
      <c r="M23" s="87"/>
      <c r="N23" s="146">
        <f>IFERROR((SUMPRODUCT('Historical Expenditure'!H36:K36,Inflation!$G$10:$J$10)/SUM(H23:K23)),0)</f>
        <v>0</v>
      </c>
      <c r="O23" s="88"/>
      <c r="P23" s="120"/>
      <c r="Q23" s="120"/>
      <c r="R23" s="120"/>
      <c r="S23" s="120"/>
      <c r="T23" s="120"/>
      <c r="U23" s="120"/>
      <c r="V23" s="120"/>
      <c r="W23" s="120"/>
    </row>
    <row r="24" spans="1:23" x14ac:dyDescent="0.2">
      <c r="A24" s="88"/>
      <c r="B24" s="95"/>
      <c r="C24" s="93" t="s">
        <v>158</v>
      </c>
      <c r="D24" s="127">
        <v>0</v>
      </c>
      <c r="E24" s="127">
        <v>0</v>
      </c>
      <c r="F24" s="128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46">
        <f t="shared" si="0"/>
        <v>0</v>
      </c>
      <c r="M24" s="87"/>
      <c r="N24" s="146">
        <f>IFERROR((SUMPRODUCT('Historical Expenditure'!H37:K37,Inflation!$G$10:$J$10)/SUM(H24:K24)),0)</f>
        <v>0</v>
      </c>
      <c r="O24" s="88"/>
      <c r="P24" s="120"/>
      <c r="Q24" s="120"/>
      <c r="R24" s="120"/>
      <c r="S24" s="120"/>
      <c r="T24" s="120"/>
      <c r="U24" s="120"/>
      <c r="V24" s="120"/>
      <c r="W24" s="120"/>
    </row>
    <row r="25" spans="1:23" x14ac:dyDescent="0.2">
      <c r="A25" s="88"/>
      <c r="B25" s="95"/>
      <c r="C25" s="93" t="s">
        <v>159</v>
      </c>
      <c r="D25" s="127">
        <v>0</v>
      </c>
      <c r="E25" s="127">
        <v>0</v>
      </c>
      <c r="F25" s="128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46">
        <f t="shared" si="0"/>
        <v>0</v>
      </c>
      <c r="M25" s="87"/>
      <c r="N25" s="146">
        <f>IFERROR((SUMPRODUCT('Historical Expenditure'!H38:K38,Inflation!$G$10:$J$10)/SUM(H25:K25)),0)</f>
        <v>0</v>
      </c>
      <c r="O25" s="88"/>
      <c r="P25" s="120"/>
      <c r="Q25" s="120"/>
      <c r="R25" s="120"/>
      <c r="S25" s="120"/>
      <c r="T25" s="120"/>
      <c r="U25" s="120"/>
      <c r="V25" s="120"/>
      <c r="W25" s="120"/>
    </row>
    <row r="26" spans="1:23" x14ac:dyDescent="0.2">
      <c r="A26" s="88"/>
      <c r="B26" s="95"/>
      <c r="C26" s="93" t="s">
        <v>160</v>
      </c>
      <c r="D26" s="127">
        <v>0</v>
      </c>
      <c r="E26" s="127">
        <v>0</v>
      </c>
      <c r="F26" s="128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46">
        <f t="shared" si="0"/>
        <v>0</v>
      </c>
      <c r="M26" s="87"/>
      <c r="N26" s="146">
        <f>IFERROR((SUMPRODUCT('Historical Expenditure'!H39:K39,Inflation!$G$10:$J$10)/SUM(H26:K26)),0)</f>
        <v>0</v>
      </c>
      <c r="O26" s="88"/>
      <c r="P26" s="120"/>
      <c r="Q26" s="120"/>
      <c r="R26" s="120"/>
      <c r="S26" s="120"/>
      <c r="T26" s="120"/>
      <c r="U26" s="120"/>
      <c r="V26" s="120"/>
      <c r="W26" s="120"/>
    </row>
    <row r="27" spans="1:23" x14ac:dyDescent="0.2">
      <c r="A27" s="88"/>
      <c r="B27" s="95"/>
      <c r="C27" s="93" t="s">
        <v>161</v>
      </c>
      <c r="D27" s="127">
        <v>0</v>
      </c>
      <c r="E27" s="127">
        <v>0</v>
      </c>
      <c r="F27" s="128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46">
        <f t="shared" si="0"/>
        <v>0</v>
      </c>
      <c r="M27" s="87"/>
      <c r="N27" s="146">
        <f>IFERROR((SUMPRODUCT('Historical Expenditure'!H40:K40,Inflation!$G$10:$J$10)/SUM(H27:K27)),0)</f>
        <v>0</v>
      </c>
      <c r="O27" s="88"/>
      <c r="P27" s="120"/>
      <c r="Q27" s="120"/>
      <c r="R27" s="120"/>
      <c r="S27" s="120"/>
      <c r="T27" s="120"/>
      <c r="U27" s="120"/>
      <c r="V27" s="120"/>
      <c r="W27" s="120"/>
    </row>
    <row r="28" spans="1:23" x14ac:dyDescent="0.2">
      <c r="A28" s="88"/>
      <c r="B28" s="95"/>
      <c r="C28" s="93" t="s">
        <v>162</v>
      </c>
      <c r="D28" s="127">
        <v>0</v>
      </c>
      <c r="E28" s="127">
        <v>0</v>
      </c>
      <c r="F28" s="128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46">
        <f t="shared" si="0"/>
        <v>0</v>
      </c>
      <c r="M28" s="87"/>
      <c r="N28" s="146">
        <f>IFERROR((SUMPRODUCT('Historical Expenditure'!H41:K41,Inflation!$G$10:$J$10)/SUM(H28:K28)),0)</f>
        <v>0</v>
      </c>
      <c r="O28" s="88"/>
      <c r="P28" s="120"/>
      <c r="Q28" s="120"/>
      <c r="R28" s="120"/>
      <c r="S28" s="120"/>
      <c r="T28" s="120"/>
      <c r="U28" s="120"/>
      <c r="V28" s="120"/>
      <c r="W28" s="120"/>
    </row>
    <row r="29" spans="1:23" x14ac:dyDescent="0.2">
      <c r="A29" s="88"/>
      <c r="B29" s="95"/>
      <c r="C29" s="93" t="s">
        <v>163</v>
      </c>
      <c r="D29" s="127">
        <v>0</v>
      </c>
      <c r="E29" s="127">
        <v>0</v>
      </c>
      <c r="F29" s="128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46">
        <f t="shared" si="0"/>
        <v>0</v>
      </c>
      <c r="M29" s="87"/>
      <c r="N29" s="146">
        <f>IFERROR((SUMPRODUCT('Historical Expenditure'!H42:K42,Inflation!$G$10:$J$10)/SUM(H29:K29)),0)</f>
        <v>0</v>
      </c>
      <c r="O29" s="88"/>
      <c r="P29" s="120"/>
      <c r="Q29" s="120"/>
      <c r="R29" s="120"/>
      <c r="S29" s="120"/>
      <c r="T29" s="120"/>
      <c r="U29" s="120"/>
      <c r="V29" s="120"/>
      <c r="W29" s="120"/>
    </row>
    <row r="30" spans="1:23" x14ac:dyDescent="0.2">
      <c r="A30" s="88"/>
      <c r="B30" s="94" t="s">
        <v>164</v>
      </c>
      <c r="C30" s="93" t="s">
        <v>165</v>
      </c>
      <c r="D30" s="128">
        <v>120</v>
      </c>
      <c r="E30" s="128">
        <v>149</v>
      </c>
      <c r="F30" s="128">
        <v>164</v>
      </c>
      <c r="G30" s="127">
        <v>147.5</v>
      </c>
      <c r="H30" s="127">
        <v>149</v>
      </c>
      <c r="I30" s="127">
        <v>164</v>
      </c>
      <c r="J30" s="127">
        <v>157.5</v>
      </c>
      <c r="K30" s="127">
        <v>138.5</v>
      </c>
      <c r="L30" s="146">
        <f t="shared" si="0"/>
        <v>152.25</v>
      </c>
      <c r="M30" s="87"/>
      <c r="N30" s="146">
        <f>IFERROR((SUMPRODUCT('Historical Expenditure'!H43:K43,Inflation!$G$10:$J$10)/SUM(H30:K30)),0)</f>
        <v>4062.4641840679428</v>
      </c>
      <c r="O30" s="88"/>
      <c r="P30" s="120"/>
      <c r="Q30" s="120"/>
      <c r="R30" s="120"/>
      <c r="S30" s="120"/>
      <c r="T30" s="120"/>
      <c r="U30" s="120"/>
      <c r="V30" s="120"/>
      <c r="W30" s="120"/>
    </row>
    <row r="31" spans="1:23" x14ac:dyDescent="0.2">
      <c r="A31" s="88"/>
      <c r="B31" s="67" t="s">
        <v>166</v>
      </c>
      <c r="C31" s="93" t="s">
        <v>167</v>
      </c>
      <c r="D31" s="127">
        <v>0</v>
      </c>
      <c r="E31" s="127">
        <v>0</v>
      </c>
      <c r="F31" s="128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46">
        <f t="shared" si="0"/>
        <v>0</v>
      </c>
      <c r="M31" s="87"/>
      <c r="N31" s="146">
        <f>IFERROR((SUMPRODUCT('Historical Expenditure'!H44:K44,Inflation!$G$10:$J$10)/SUM(H31:K31)),0)</f>
        <v>0</v>
      </c>
      <c r="O31" s="88"/>
      <c r="P31" s="120"/>
      <c r="Q31" s="120"/>
      <c r="R31" s="120"/>
      <c r="S31" s="120"/>
      <c r="T31" s="120"/>
      <c r="U31" s="120"/>
      <c r="V31" s="120"/>
      <c r="W31" s="120"/>
    </row>
    <row r="32" spans="1:23" x14ac:dyDescent="0.2">
      <c r="A32" s="88"/>
      <c r="B32" s="95"/>
      <c r="C32" s="93" t="s">
        <v>168</v>
      </c>
      <c r="D32" s="128">
        <v>213.5</v>
      </c>
      <c r="E32" s="128">
        <v>360.5</v>
      </c>
      <c r="F32" s="128">
        <v>507.5</v>
      </c>
      <c r="G32" s="127">
        <v>376.5</v>
      </c>
      <c r="H32" s="127">
        <v>204.5</v>
      </c>
      <c r="I32" s="127">
        <v>195</v>
      </c>
      <c r="J32" s="127">
        <v>190.5</v>
      </c>
      <c r="K32" s="127">
        <v>183</v>
      </c>
      <c r="L32" s="146">
        <f t="shared" si="0"/>
        <v>193.25</v>
      </c>
      <c r="M32" s="87"/>
      <c r="N32" s="146">
        <f>IFERROR((SUMPRODUCT('Historical Expenditure'!H45:K45,Inflation!$G$10:$J$10)/SUM(H32:K32)),0)</f>
        <v>3767.185788101121</v>
      </c>
      <c r="O32" s="88"/>
      <c r="P32" s="120"/>
      <c r="Q32" s="120"/>
      <c r="R32" s="120"/>
      <c r="S32" s="120"/>
      <c r="T32" s="120"/>
      <c r="U32" s="120"/>
      <c r="V32" s="120"/>
      <c r="W32" s="120"/>
    </row>
    <row r="33" spans="1:23" x14ac:dyDescent="0.2">
      <c r="A33" s="88"/>
      <c r="B33" s="95"/>
      <c r="C33" s="93" t="s">
        <v>169</v>
      </c>
      <c r="D33" s="128">
        <v>16.5</v>
      </c>
      <c r="E33" s="128">
        <v>20.5</v>
      </c>
      <c r="F33" s="128">
        <v>22.5</v>
      </c>
      <c r="G33" s="127">
        <v>33.5</v>
      </c>
      <c r="H33" s="127">
        <v>31</v>
      </c>
      <c r="I33" s="127">
        <v>15.5</v>
      </c>
      <c r="J33" s="127">
        <v>12</v>
      </c>
      <c r="K33" s="127">
        <v>10.5</v>
      </c>
      <c r="L33" s="146">
        <f t="shared" si="0"/>
        <v>17.25</v>
      </c>
      <c r="M33" s="87"/>
      <c r="N33" s="146">
        <f>IFERROR((SUMPRODUCT('Historical Expenditure'!H46:K46,Inflation!$G$10:$J$10)/SUM(H33:K33)),0)</f>
        <v>5262.3762873779224</v>
      </c>
      <c r="O33" s="88"/>
      <c r="P33" s="120"/>
      <c r="Q33" s="120"/>
      <c r="R33" s="120"/>
      <c r="S33" s="120"/>
      <c r="T33" s="120"/>
      <c r="U33" s="120"/>
      <c r="V33" s="120"/>
      <c r="W33" s="120"/>
    </row>
    <row r="34" spans="1:23" x14ac:dyDescent="0.2">
      <c r="A34" s="88"/>
      <c r="B34" s="95"/>
      <c r="C34" s="93" t="s">
        <v>170</v>
      </c>
      <c r="D34" s="127">
        <v>0</v>
      </c>
      <c r="E34" s="127">
        <v>0</v>
      </c>
      <c r="F34" s="128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46">
        <f t="shared" si="0"/>
        <v>0</v>
      </c>
      <c r="M34" s="87"/>
      <c r="N34" s="146">
        <f>IFERROR((SUMPRODUCT('Historical Expenditure'!H47:K47,Inflation!$G$10:$J$10)/SUM(H34:K34)),0)</f>
        <v>0</v>
      </c>
      <c r="O34" s="88"/>
      <c r="P34" s="120"/>
      <c r="Q34" s="120"/>
      <c r="R34" s="120"/>
      <c r="S34" s="120"/>
      <c r="T34" s="120"/>
      <c r="U34" s="120"/>
      <c r="V34" s="120"/>
      <c r="W34" s="120"/>
    </row>
    <row r="35" spans="1:23" x14ac:dyDescent="0.2">
      <c r="A35" s="88"/>
      <c r="B35" s="95"/>
      <c r="C35" s="93" t="s">
        <v>171</v>
      </c>
      <c r="D35" s="127">
        <v>0</v>
      </c>
      <c r="E35" s="127">
        <v>0</v>
      </c>
      <c r="F35" s="128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46">
        <f t="shared" si="0"/>
        <v>0</v>
      </c>
      <c r="M35" s="87"/>
      <c r="N35" s="146">
        <f>IFERROR((SUMPRODUCT('Historical Expenditure'!H48:K48,Inflation!$G$10:$J$10)/SUM(H35:K35)),0)</f>
        <v>0</v>
      </c>
      <c r="O35" s="88"/>
      <c r="P35" s="120"/>
      <c r="Q35" s="120"/>
      <c r="R35" s="120"/>
      <c r="S35" s="120"/>
      <c r="T35" s="120"/>
      <c r="U35" s="120"/>
      <c r="V35" s="120"/>
      <c r="W35" s="120"/>
    </row>
    <row r="36" spans="1:23" x14ac:dyDescent="0.2">
      <c r="A36" s="88"/>
      <c r="B36" s="96"/>
      <c r="C36" s="93" t="s">
        <v>163</v>
      </c>
      <c r="D36" s="127">
        <v>0</v>
      </c>
      <c r="E36" s="127">
        <v>0</v>
      </c>
      <c r="F36" s="128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46">
        <f t="shared" si="0"/>
        <v>0</v>
      </c>
      <c r="M36" s="87"/>
      <c r="N36" s="146">
        <f>IFERROR((SUMPRODUCT('Historical Expenditure'!H49:K49,Inflation!$G$10:$J$10)/SUM(H36:K36)),0)</f>
        <v>0</v>
      </c>
      <c r="O36" s="88"/>
      <c r="P36" s="120"/>
      <c r="Q36" s="120"/>
      <c r="R36" s="120"/>
      <c r="S36" s="120"/>
      <c r="T36" s="120"/>
      <c r="U36" s="120"/>
      <c r="V36" s="120"/>
      <c r="W36" s="120"/>
    </row>
    <row r="37" spans="1:23" x14ac:dyDescent="0.2">
      <c r="A37" s="88"/>
      <c r="B37" s="68" t="s">
        <v>172</v>
      </c>
      <c r="C37" s="92" t="s">
        <v>165</v>
      </c>
      <c r="D37" s="128">
        <v>4</v>
      </c>
      <c r="E37" s="128">
        <v>4.5</v>
      </c>
      <c r="F37" s="128">
        <v>4</v>
      </c>
      <c r="G37" s="127">
        <v>2.5</v>
      </c>
      <c r="H37" s="127">
        <v>4.7799999999999994</v>
      </c>
      <c r="I37" s="127">
        <v>6.2799999999999994</v>
      </c>
      <c r="J37" s="127">
        <v>6.48</v>
      </c>
      <c r="K37" s="127">
        <v>4.2534999999999998</v>
      </c>
      <c r="L37" s="146">
        <f t="shared" si="0"/>
        <v>5.4483749999999995</v>
      </c>
      <c r="M37" s="87"/>
      <c r="N37" s="146">
        <f>IFERROR((SUMPRODUCT('Historical Expenditure'!H50:K50,Inflation!$G$10:$J$10)/SUM(H37:K37)),0)</f>
        <v>48692.725626685016</v>
      </c>
      <c r="O37" s="88"/>
      <c r="P37" s="120"/>
      <c r="Q37" s="120"/>
      <c r="R37" s="120"/>
      <c r="S37" s="120"/>
      <c r="T37" s="120"/>
      <c r="U37" s="120"/>
      <c r="V37" s="120"/>
      <c r="W37" s="120"/>
    </row>
    <row r="38" spans="1:23" x14ac:dyDescent="0.2">
      <c r="A38" s="88"/>
      <c r="B38" s="167" t="s">
        <v>173</v>
      </c>
      <c r="C38" s="92" t="s">
        <v>167</v>
      </c>
      <c r="D38" s="127">
        <v>0</v>
      </c>
      <c r="E38" s="127">
        <v>0</v>
      </c>
      <c r="F38" s="128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46">
        <f t="shared" si="0"/>
        <v>0</v>
      </c>
      <c r="M38" s="87"/>
      <c r="N38" s="146">
        <f>IFERROR((SUMPRODUCT('Historical Expenditure'!H51:K51,Inflation!$G$10:$J$10)/SUM(H38:K38)),0)</f>
        <v>0</v>
      </c>
      <c r="O38" s="88"/>
      <c r="P38" s="120"/>
      <c r="Q38" s="120"/>
      <c r="R38" s="120"/>
      <c r="S38" s="120"/>
      <c r="T38" s="120"/>
      <c r="U38" s="120"/>
      <c r="V38" s="120"/>
      <c r="W38" s="120"/>
    </row>
    <row r="39" spans="1:23" x14ac:dyDescent="0.2">
      <c r="A39" s="88"/>
      <c r="B39" s="167"/>
      <c r="C39" s="92" t="s">
        <v>174</v>
      </c>
      <c r="D39" s="127">
        <v>0</v>
      </c>
      <c r="E39" s="127">
        <v>0</v>
      </c>
      <c r="F39" s="128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46">
        <f t="shared" si="0"/>
        <v>0</v>
      </c>
      <c r="M39" s="87"/>
      <c r="N39" s="146">
        <f>IFERROR((SUMPRODUCT('Historical Expenditure'!H52:K52,Inflation!$G$10:$J$10)/SUM(H39:K39)),0)</f>
        <v>0</v>
      </c>
      <c r="O39" s="88"/>
      <c r="P39" s="120"/>
      <c r="Q39" s="120"/>
      <c r="R39" s="120"/>
      <c r="S39" s="120"/>
      <c r="T39" s="120"/>
      <c r="U39" s="120"/>
      <c r="V39" s="120"/>
      <c r="W39" s="120"/>
    </row>
    <row r="40" spans="1:23" x14ac:dyDescent="0.2">
      <c r="A40" s="88"/>
      <c r="B40" s="66"/>
      <c r="C40" s="92" t="s">
        <v>175</v>
      </c>
      <c r="D40" s="127">
        <v>0</v>
      </c>
      <c r="E40" s="127">
        <v>0</v>
      </c>
      <c r="F40" s="128">
        <v>0.5</v>
      </c>
      <c r="G40" s="127">
        <v>1.5</v>
      </c>
      <c r="H40" s="127">
        <v>3.665</v>
      </c>
      <c r="I40" s="127">
        <v>3.665</v>
      </c>
      <c r="J40" s="127">
        <v>2.38</v>
      </c>
      <c r="K40" s="127">
        <v>2.4403892766628021</v>
      </c>
      <c r="L40" s="146">
        <f t="shared" si="0"/>
        <v>3.0375973191657009</v>
      </c>
      <c r="M40" s="87"/>
      <c r="N40" s="146">
        <f>IFERROR((SUMPRODUCT('Historical Expenditure'!H53:K53,Inflation!$G$10:$J$10)/SUM(H40:K40)),0)</f>
        <v>82822.583228147341</v>
      </c>
      <c r="O40" s="88"/>
      <c r="P40" s="120"/>
      <c r="Q40" s="120"/>
      <c r="R40" s="120"/>
      <c r="S40" s="120"/>
      <c r="T40" s="120"/>
      <c r="U40" s="120"/>
      <c r="V40" s="120"/>
      <c r="W40" s="120"/>
    </row>
    <row r="41" spans="1:23" x14ac:dyDescent="0.2">
      <c r="A41" s="88"/>
      <c r="B41" s="65"/>
      <c r="C41" s="92" t="s">
        <v>176</v>
      </c>
      <c r="D41" s="127">
        <v>0</v>
      </c>
      <c r="E41" s="127">
        <v>0</v>
      </c>
      <c r="F41" s="128">
        <v>2.5</v>
      </c>
      <c r="G41" s="127">
        <v>3</v>
      </c>
      <c r="H41" s="127">
        <v>1.25</v>
      </c>
      <c r="I41" s="127">
        <v>2.75</v>
      </c>
      <c r="J41" s="127">
        <v>4.4649999999999999</v>
      </c>
      <c r="K41" s="127">
        <v>4.356610723337198</v>
      </c>
      <c r="L41" s="146">
        <f t="shared" si="0"/>
        <v>3.2054026808342995</v>
      </c>
      <c r="M41" s="87"/>
      <c r="N41" s="146">
        <f>IFERROR((SUMPRODUCT('Historical Expenditure'!H54:K54,Inflation!$G$10:$J$10)/SUM(H41:K41)),0)</f>
        <v>70570.64613524139</v>
      </c>
      <c r="O41" s="88"/>
      <c r="P41" s="120"/>
      <c r="Q41" s="120"/>
      <c r="R41" s="120"/>
      <c r="S41" s="120"/>
      <c r="T41" s="120"/>
      <c r="U41" s="120"/>
      <c r="V41" s="120"/>
      <c r="W41" s="120"/>
    </row>
    <row r="42" spans="1:23" x14ac:dyDescent="0.2">
      <c r="A42" s="88"/>
      <c r="B42" s="66"/>
      <c r="C42" s="92" t="s">
        <v>169</v>
      </c>
      <c r="D42" s="127">
        <v>0</v>
      </c>
      <c r="E42" s="127">
        <v>0</v>
      </c>
      <c r="F42" s="128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46">
        <f t="shared" si="0"/>
        <v>0</v>
      </c>
      <c r="M42" s="87"/>
      <c r="N42" s="146">
        <f>IFERROR((SUMPRODUCT('Historical Expenditure'!H55:K55,Inflation!$G$10:$J$10)/SUM(H42:K42)),0)</f>
        <v>0</v>
      </c>
      <c r="O42" s="88"/>
      <c r="P42" s="120"/>
      <c r="Q42" s="120"/>
      <c r="R42" s="120"/>
      <c r="S42" s="120"/>
      <c r="T42" s="120"/>
      <c r="U42" s="120"/>
      <c r="V42" s="120"/>
      <c r="W42" s="120"/>
    </row>
    <row r="43" spans="1:23" x14ac:dyDescent="0.2">
      <c r="A43" s="88"/>
      <c r="B43" s="66"/>
      <c r="C43" s="92" t="s">
        <v>170</v>
      </c>
      <c r="D43" s="127">
        <v>0</v>
      </c>
      <c r="E43" s="127">
        <v>0</v>
      </c>
      <c r="F43" s="128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46">
        <f t="shared" si="0"/>
        <v>0</v>
      </c>
      <c r="M43" s="87"/>
      <c r="N43" s="146">
        <f>IFERROR((SUMPRODUCT('Historical Expenditure'!H56:K56,Inflation!$G$10:$J$10)/SUM(H43:K43)),0)</f>
        <v>0</v>
      </c>
      <c r="O43" s="88"/>
      <c r="P43" s="120"/>
      <c r="Q43" s="120"/>
      <c r="R43" s="120"/>
      <c r="S43" s="120"/>
      <c r="T43" s="120"/>
      <c r="U43" s="120"/>
      <c r="V43" s="120"/>
      <c r="W43" s="120"/>
    </row>
    <row r="44" spans="1:23" x14ac:dyDescent="0.2">
      <c r="A44" s="88"/>
      <c r="B44" s="66"/>
      <c r="C44" s="92" t="s">
        <v>171</v>
      </c>
      <c r="D44" s="127">
        <v>0</v>
      </c>
      <c r="E44" s="127">
        <v>0</v>
      </c>
      <c r="F44" s="128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46">
        <f t="shared" si="0"/>
        <v>0</v>
      </c>
      <c r="M44" s="87"/>
      <c r="N44" s="146">
        <f>IFERROR((SUMPRODUCT('Historical Expenditure'!H57:K57,Inflation!$G$10:$J$10)/SUM(H44:K44)),0)</f>
        <v>0</v>
      </c>
      <c r="O44" s="88"/>
      <c r="P44" s="120"/>
      <c r="Q44" s="120"/>
      <c r="R44" s="120"/>
      <c r="S44" s="120"/>
      <c r="T44" s="120"/>
      <c r="U44" s="120"/>
      <c r="V44" s="120"/>
      <c r="W44" s="120"/>
    </row>
    <row r="45" spans="1:23" x14ac:dyDescent="0.2">
      <c r="A45" s="88"/>
      <c r="B45" s="63"/>
      <c r="C45" s="92" t="s">
        <v>163</v>
      </c>
      <c r="D45" s="127">
        <v>0</v>
      </c>
      <c r="E45" s="127">
        <v>0</v>
      </c>
      <c r="F45" s="128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46">
        <f t="shared" si="0"/>
        <v>0</v>
      </c>
      <c r="M45" s="87"/>
      <c r="N45" s="146">
        <f>IFERROR((SUMPRODUCT('Historical Expenditure'!H58:K58,Inflation!$G$10:$J$10)/SUM(H45:K45)),0)</f>
        <v>0</v>
      </c>
      <c r="O45" s="88"/>
      <c r="P45" s="120"/>
      <c r="Q45" s="120"/>
      <c r="R45" s="120"/>
      <c r="S45" s="120"/>
      <c r="T45" s="120"/>
      <c r="U45" s="120"/>
      <c r="V45" s="120"/>
      <c r="W45" s="120"/>
    </row>
    <row r="46" spans="1:23" x14ac:dyDescent="0.2">
      <c r="A46" s="88"/>
      <c r="B46" s="94" t="s">
        <v>206</v>
      </c>
      <c r="C46" s="93" t="s">
        <v>165</v>
      </c>
      <c r="D46" s="128">
        <v>3</v>
      </c>
      <c r="E46" s="128">
        <v>3</v>
      </c>
      <c r="F46" s="128">
        <v>3</v>
      </c>
      <c r="G46" s="127">
        <v>2.5</v>
      </c>
      <c r="H46" s="127">
        <v>3.82</v>
      </c>
      <c r="I46" s="127">
        <v>4.32</v>
      </c>
      <c r="J46" s="127">
        <v>4.2549999999999999</v>
      </c>
      <c r="K46" s="127">
        <v>5.0546749999999996</v>
      </c>
      <c r="L46" s="146">
        <f t="shared" si="0"/>
        <v>4.3624187499999998</v>
      </c>
      <c r="M46" s="87"/>
      <c r="N46" s="146">
        <f>IFERROR((SUMPRODUCT('Historical Expenditure'!H59:K59,Inflation!$G$10:$J$10)/SUM(H46:K46)),0)</f>
        <v>196963.08249114166</v>
      </c>
      <c r="O46" s="88"/>
      <c r="P46" s="120"/>
      <c r="Q46" s="120"/>
      <c r="R46" s="120"/>
      <c r="S46" s="120"/>
      <c r="T46" s="120"/>
      <c r="U46" s="120"/>
      <c r="V46" s="120"/>
      <c r="W46" s="120"/>
    </row>
    <row r="47" spans="1:23" x14ac:dyDescent="0.2">
      <c r="A47" s="88"/>
      <c r="B47" s="95" t="s">
        <v>207</v>
      </c>
      <c r="C47" s="93" t="s">
        <v>167</v>
      </c>
      <c r="D47" s="127">
        <v>0</v>
      </c>
      <c r="E47" s="127">
        <v>0</v>
      </c>
      <c r="F47" s="128">
        <v>0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46">
        <f t="shared" si="0"/>
        <v>0</v>
      </c>
      <c r="M47" s="87"/>
      <c r="N47" s="146">
        <f>IFERROR((SUMPRODUCT('Historical Expenditure'!H60:K60,Inflation!$G$10:$J$10)/SUM(H47:K47)),0)</f>
        <v>0</v>
      </c>
      <c r="O47" s="88"/>
      <c r="P47" s="120"/>
      <c r="Q47" s="120"/>
      <c r="R47" s="120"/>
      <c r="S47" s="120"/>
      <c r="T47" s="120"/>
      <c r="U47" s="120"/>
      <c r="V47" s="120"/>
      <c r="W47" s="120"/>
    </row>
    <row r="48" spans="1:23" x14ac:dyDescent="0.2">
      <c r="A48" s="88"/>
      <c r="B48" s="95"/>
      <c r="C48" s="93" t="s">
        <v>208</v>
      </c>
      <c r="D48" s="127">
        <v>0</v>
      </c>
      <c r="E48" s="127">
        <v>0</v>
      </c>
      <c r="F48" s="128">
        <v>0</v>
      </c>
      <c r="G48" s="127">
        <v>0</v>
      </c>
      <c r="H48" s="127">
        <v>0.505</v>
      </c>
      <c r="I48" s="127">
        <v>0.505</v>
      </c>
      <c r="J48" s="127">
        <v>0.15</v>
      </c>
      <c r="K48" s="127">
        <v>0.15</v>
      </c>
      <c r="L48" s="146">
        <f t="shared" si="0"/>
        <v>0.32749999999999996</v>
      </c>
      <c r="M48" s="87"/>
      <c r="N48" s="146">
        <f>IFERROR((SUMPRODUCT('Historical Expenditure'!H61:K61,Inflation!$G$10:$J$10)/SUM(H48:K48)),0)</f>
        <v>1131917.1553403616</v>
      </c>
      <c r="O48" s="88"/>
      <c r="P48" s="120"/>
      <c r="Q48" s="120"/>
      <c r="R48" s="120"/>
      <c r="S48" s="120"/>
      <c r="T48" s="120"/>
      <c r="U48" s="120"/>
      <c r="V48" s="120"/>
      <c r="W48" s="120"/>
    </row>
    <row r="49" spans="1:23" x14ac:dyDescent="0.2">
      <c r="A49" s="88"/>
      <c r="B49" s="95"/>
      <c r="C49" s="93" t="s">
        <v>209</v>
      </c>
      <c r="D49" s="127">
        <v>0</v>
      </c>
      <c r="E49" s="127">
        <v>0</v>
      </c>
      <c r="F49" s="128">
        <v>0</v>
      </c>
      <c r="G49" s="127">
        <v>0</v>
      </c>
      <c r="H49" s="127">
        <v>0</v>
      </c>
      <c r="I49" s="127">
        <v>0</v>
      </c>
      <c r="J49" s="127">
        <v>0</v>
      </c>
      <c r="K49" s="127">
        <v>0</v>
      </c>
      <c r="L49" s="146">
        <f t="shared" si="0"/>
        <v>0</v>
      </c>
      <c r="M49" s="87"/>
      <c r="N49" s="146">
        <f>IFERROR((SUMPRODUCT('Historical Expenditure'!H62:K62,Inflation!$G$10:$J$10)/SUM(H49:K49)),0)</f>
        <v>0</v>
      </c>
      <c r="O49" s="88"/>
      <c r="P49" s="120"/>
      <c r="Q49" s="120"/>
      <c r="R49" s="120"/>
      <c r="S49" s="120"/>
      <c r="T49" s="120"/>
      <c r="U49" s="120"/>
      <c r="V49" s="120"/>
      <c r="W49" s="120"/>
    </row>
    <row r="50" spans="1:23" x14ac:dyDescent="0.2">
      <c r="A50" s="88"/>
      <c r="B50" s="95"/>
      <c r="C50" s="93" t="s">
        <v>210</v>
      </c>
      <c r="D50" s="127">
        <v>0</v>
      </c>
      <c r="E50" s="127">
        <v>0</v>
      </c>
      <c r="F50" s="128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46">
        <f t="shared" si="0"/>
        <v>0</v>
      </c>
      <c r="M50" s="87"/>
      <c r="N50" s="146">
        <f>IFERROR((SUMPRODUCT('Historical Expenditure'!H63:K63,Inflation!$G$10:$J$10)/SUM(H50:K50)),0)</f>
        <v>0</v>
      </c>
      <c r="O50" s="88"/>
      <c r="P50" s="120"/>
      <c r="Q50" s="120"/>
      <c r="R50" s="120"/>
      <c r="S50" s="120"/>
      <c r="T50" s="120"/>
      <c r="U50" s="120"/>
      <c r="V50" s="120"/>
      <c r="W50" s="120"/>
    </row>
    <row r="51" spans="1:23" x14ac:dyDescent="0.2">
      <c r="A51" s="88"/>
      <c r="B51" s="95"/>
      <c r="C51" s="93" t="s">
        <v>170</v>
      </c>
      <c r="D51" s="127">
        <v>0</v>
      </c>
      <c r="E51" s="127">
        <v>0</v>
      </c>
      <c r="F51" s="128">
        <v>0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46">
        <f t="shared" si="0"/>
        <v>0</v>
      </c>
      <c r="M51" s="87"/>
      <c r="N51" s="146">
        <f>IFERROR((SUMPRODUCT('Historical Expenditure'!H64:K64,Inflation!$G$10:$J$10)/SUM(H51:K51)),0)</f>
        <v>0</v>
      </c>
      <c r="O51" s="88"/>
      <c r="P51" s="120"/>
      <c r="Q51" s="120"/>
      <c r="R51" s="120"/>
      <c r="S51" s="120"/>
      <c r="T51" s="120"/>
      <c r="U51" s="120"/>
      <c r="V51" s="120"/>
      <c r="W51" s="120"/>
    </row>
    <row r="52" spans="1:23" x14ac:dyDescent="0.2">
      <c r="A52" s="88"/>
      <c r="B52" s="95"/>
      <c r="C52" s="93" t="s">
        <v>211</v>
      </c>
      <c r="D52" s="127">
        <v>0</v>
      </c>
      <c r="E52" s="127">
        <v>0</v>
      </c>
      <c r="F52" s="128">
        <v>0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46">
        <f t="shared" si="0"/>
        <v>0</v>
      </c>
      <c r="M52" s="87"/>
      <c r="N52" s="146">
        <f>IFERROR((SUMPRODUCT('Historical Expenditure'!H65:K65,Inflation!$G$10:$J$10)/SUM(H52:K52)),0)</f>
        <v>0</v>
      </c>
      <c r="O52" s="88"/>
      <c r="P52" s="120"/>
      <c r="Q52" s="120"/>
      <c r="R52" s="120"/>
      <c r="S52" s="120"/>
      <c r="T52" s="120"/>
      <c r="U52" s="120"/>
      <c r="V52" s="120"/>
      <c r="W52" s="120"/>
    </row>
    <row r="53" spans="1:23" x14ac:dyDescent="0.2">
      <c r="A53" s="88"/>
      <c r="B53" s="95"/>
      <c r="C53" s="93" t="s">
        <v>163</v>
      </c>
      <c r="D53" s="127">
        <v>0</v>
      </c>
      <c r="E53" s="127">
        <v>0</v>
      </c>
      <c r="F53" s="128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46">
        <f t="shared" si="0"/>
        <v>0</v>
      </c>
      <c r="M53" s="87"/>
      <c r="N53" s="146">
        <f>IFERROR((SUMPRODUCT('Historical Expenditure'!H66:K66,Inflation!$G$10:$J$10)/SUM(H53:K53)),0)</f>
        <v>0</v>
      </c>
      <c r="O53" s="88"/>
      <c r="P53" s="120"/>
      <c r="Q53" s="120"/>
      <c r="R53" s="120"/>
      <c r="S53" s="120"/>
      <c r="T53" s="120"/>
      <c r="U53" s="120"/>
      <c r="V53" s="120"/>
      <c r="W53" s="120"/>
    </row>
    <row r="54" spans="1:23" x14ac:dyDescent="0.2">
      <c r="A54" s="88"/>
      <c r="B54" s="94" t="s">
        <v>177</v>
      </c>
      <c r="C54" s="96" t="s">
        <v>178</v>
      </c>
      <c r="D54" s="128">
        <v>45.5</v>
      </c>
      <c r="E54" s="128">
        <v>45</v>
      </c>
      <c r="F54" s="128">
        <v>49.5</v>
      </c>
      <c r="G54" s="127">
        <v>51.5</v>
      </c>
      <c r="H54" s="127">
        <v>52.36</v>
      </c>
      <c r="I54" s="127">
        <v>50.86</v>
      </c>
      <c r="J54" s="127">
        <v>56.66</v>
      </c>
      <c r="K54" s="127">
        <v>65.5625</v>
      </c>
      <c r="L54" s="146">
        <f t="shared" si="0"/>
        <v>56.360624999999999</v>
      </c>
      <c r="M54" s="87"/>
      <c r="N54" s="146">
        <f>IFERROR((SUMPRODUCT('Historical Expenditure'!H67:K67,Inflation!$G$10:$J$10)/SUM(H54:K54)),0)</f>
        <v>28108.428261458728</v>
      </c>
      <c r="O54" s="88"/>
      <c r="P54" s="120"/>
      <c r="Q54" s="120"/>
      <c r="R54" s="120"/>
      <c r="S54" s="120"/>
      <c r="T54" s="120"/>
      <c r="U54" s="120"/>
      <c r="V54" s="120"/>
      <c r="W54" s="120"/>
    </row>
    <row r="55" spans="1:23" x14ac:dyDescent="0.2">
      <c r="A55" s="88"/>
      <c r="B55" s="167" t="s">
        <v>179</v>
      </c>
      <c r="C55" s="92" t="s">
        <v>180</v>
      </c>
      <c r="D55" s="127">
        <v>0</v>
      </c>
      <c r="E55" s="127">
        <v>0</v>
      </c>
      <c r="F55" s="128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46">
        <f t="shared" si="0"/>
        <v>0</v>
      </c>
      <c r="M55" s="87"/>
      <c r="N55" s="146">
        <f>IFERROR((SUMPRODUCT('Historical Expenditure'!H68:K68,Inflation!$G$10:$J$10)/SUM(H55:K55)),0)</f>
        <v>0</v>
      </c>
      <c r="O55" s="88"/>
      <c r="P55" s="120"/>
      <c r="Q55" s="120"/>
      <c r="R55" s="120"/>
      <c r="S55" s="120"/>
      <c r="T55" s="120"/>
      <c r="U55" s="120"/>
      <c r="V55" s="120"/>
      <c r="W55" s="120"/>
    </row>
    <row r="56" spans="1:23" x14ac:dyDescent="0.2">
      <c r="A56" s="88"/>
      <c r="B56" s="167"/>
      <c r="C56" s="92" t="s">
        <v>181</v>
      </c>
      <c r="D56" s="127">
        <v>0</v>
      </c>
      <c r="E56" s="127">
        <v>0</v>
      </c>
      <c r="F56" s="128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46">
        <f t="shared" si="0"/>
        <v>0</v>
      </c>
      <c r="M56" s="87"/>
      <c r="N56" s="146">
        <f>IFERROR((SUMPRODUCT('Historical Expenditure'!H69:K69,Inflation!$G$10:$J$10)/SUM(H56:K56)),0)</f>
        <v>0</v>
      </c>
      <c r="O56" s="88"/>
      <c r="P56" s="120"/>
      <c r="Q56" s="120"/>
      <c r="R56" s="120"/>
      <c r="S56" s="120"/>
      <c r="T56" s="120"/>
      <c r="U56" s="120"/>
      <c r="V56" s="120"/>
      <c r="W56" s="120"/>
    </row>
    <row r="57" spans="1:23" x14ac:dyDescent="0.2">
      <c r="A57" s="88"/>
      <c r="B57" s="95"/>
      <c r="C57" s="92" t="s">
        <v>182</v>
      </c>
      <c r="D57" s="127">
        <v>0</v>
      </c>
      <c r="E57" s="127">
        <v>0</v>
      </c>
      <c r="F57" s="128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46">
        <f t="shared" si="0"/>
        <v>0</v>
      </c>
      <c r="M57" s="87"/>
      <c r="N57" s="146">
        <f>IFERROR((SUMPRODUCT('Historical Expenditure'!H70:K70,Inflation!$G$10:$J$10)/SUM(H57:K57)),0)</f>
        <v>0</v>
      </c>
      <c r="O57" s="88"/>
      <c r="P57" s="120"/>
      <c r="Q57" s="120"/>
      <c r="R57" s="120"/>
      <c r="S57" s="120"/>
      <c r="T57" s="120"/>
      <c r="U57" s="120"/>
      <c r="V57" s="120"/>
      <c r="W57" s="120"/>
    </row>
    <row r="58" spans="1:23" x14ac:dyDescent="0.2">
      <c r="A58" s="88"/>
      <c r="B58" s="64"/>
      <c r="C58" s="92" t="s">
        <v>183</v>
      </c>
      <c r="D58" s="127">
        <v>0</v>
      </c>
      <c r="E58" s="127">
        <v>0</v>
      </c>
      <c r="F58" s="128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46">
        <f t="shared" si="0"/>
        <v>0</v>
      </c>
      <c r="M58" s="87"/>
      <c r="N58" s="146">
        <f>IFERROR((SUMPRODUCT('Historical Expenditure'!H71:K71,Inflation!$G$10:$J$10)/SUM(H58:K58)),0)</f>
        <v>0</v>
      </c>
      <c r="O58" s="88"/>
      <c r="P58" s="120"/>
      <c r="Q58" s="120"/>
      <c r="R58" s="120"/>
      <c r="S58" s="120"/>
      <c r="T58" s="120"/>
      <c r="U58" s="120"/>
      <c r="V58" s="120"/>
      <c r="W58" s="120"/>
    </row>
    <row r="59" spans="1:23" x14ac:dyDescent="0.2">
      <c r="A59" s="88"/>
      <c r="B59" s="98" t="s">
        <v>212</v>
      </c>
      <c r="C59" s="93" t="s">
        <v>213</v>
      </c>
      <c r="D59" s="128">
        <v>448</v>
      </c>
      <c r="E59" s="128">
        <v>419</v>
      </c>
      <c r="F59" s="128">
        <v>391.5</v>
      </c>
      <c r="G59" s="127">
        <v>438.5</v>
      </c>
      <c r="H59" s="127">
        <v>390</v>
      </c>
      <c r="I59" s="127">
        <v>320.5</v>
      </c>
      <c r="J59" s="127">
        <v>352</v>
      </c>
      <c r="K59" s="127">
        <v>354.5</v>
      </c>
      <c r="L59" s="146">
        <f t="shared" si="0"/>
        <v>354.25</v>
      </c>
      <c r="M59" s="87"/>
      <c r="N59" s="146">
        <f>IFERROR((SUMPRODUCT('Historical Expenditure'!H72:K72,Inflation!$G$10:$J$10)/SUM(H59:K59)),0)</f>
        <v>6126.563385944457</v>
      </c>
      <c r="O59" s="88"/>
      <c r="P59" s="120"/>
      <c r="Q59" s="120"/>
      <c r="R59" s="120"/>
      <c r="S59" s="120"/>
      <c r="T59" s="120"/>
      <c r="U59" s="120"/>
      <c r="V59" s="120"/>
      <c r="W59" s="120"/>
    </row>
    <row r="60" spans="1:23" x14ac:dyDescent="0.2">
      <c r="A60" s="88"/>
      <c r="B60" s="169" t="s">
        <v>214</v>
      </c>
      <c r="C60" s="93" t="s">
        <v>215</v>
      </c>
      <c r="D60" s="128">
        <v>12</v>
      </c>
      <c r="E60" s="128">
        <v>9.5</v>
      </c>
      <c r="F60" s="128">
        <v>8</v>
      </c>
      <c r="G60" s="127">
        <v>9.5</v>
      </c>
      <c r="H60" s="127">
        <v>8.5</v>
      </c>
      <c r="I60" s="127">
        <v>8.5</v>
      </c>
      <c r="J60" s="127">
        <v>15.5</v>
      </c>
      <c r="K60" s="127">
        <v>19</v>
      </c>
      <c r="L60" s="146">
        <f t="shared" si="0"/>
        <v>12.875</v>
      </c>
      <c r="M60" s="87"/>
      <c r="N60" s="146">
        <f>IFERROR((SUMPRODUCT('Historical Expenditure'!H73:K73,Inflation!$G$10:$J$10)/SUM(H60:K60)),0)</f>
        <v>27080.247470294707</v>
      </c>
      <c r="O60" s="88"/>
      <c r="P60" s="120"/>
      <c r="Q60" s="120"/>
      <c r="R60" s="120"/>
      <c r="S60" s="120"/>
      <c r="T60" s="120"/>
      <c r="U60" s="120"/>
      <c r="V60" s="120"/>
      <c r="W60" s="120"/>
    </row>
    <row r="61" spans="1:23" x14ac:dyDescent="0.2">
      <c r="A61" s="88"/>
      <c r="B61" s="169"/>
      <c r="C61" s="97" t="s">
        <v>216</v>
      </c>
      <c r="D61" s="127">
        <v>0</v>
      </c>
      <c r="E61" s="127">
        <v>0</v>
      </c>
      <c r="F61" s="128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46">
        <f t="shared" si="0"/>
        <v>0</v>
      </c>
      <c r="M61" s="87"/>
      <c r="N61" s="146">
        <f>IFERROR((SUMPRODUCT('Historical Expenditure'!H74:K74,Inflation!$G$10:$J$10)/SUM(H61:K61)),0)</f>
        <v>0</v>
      </c>
      <c r="O61" s="88"/>
      <c r="P61" s="120"/>
      <c r="Q61" s="120"/>
      <c r="R61" s="120"/>
      <c r="S61" s="120"/>
      <c r="T61" s="120"/>
      <c r="U61" s="120"/>
      <c r="V61" s="120"/>
      <c r="W61" s="120"/>
    </row>
    <row r="62" spans="1:23" x14ac:dyDescent="0.2">
      <c r="A62" s="88"/>
      <c r="B62" s="169"/>
      <c r="C62" s="97" t="s">
        <v>217</v>
      </c>
      <c r="D62" s="128">
        <v>30.5</v>
      </c>
      <c r="E62" s="128">
        <v>26</v>
      </c>
      <c r="F62" s="128">
        <v>26</v>
      </c>
      <c r="G62" s="127">
        <v>24</v>
      </c>
      <c r="H62" s="127">
        <v>21.5</v>
      </c>
      <c r="I62" s="127">
        <v>30.5</v>
      </c>
      <c r="J62" s="127">
        <v>42</v>
      </c>
      <c r="K62" s="127">
        <v>40.5</v>
      </c>
      <c r="L62" s="146">
        <f t="shared" si="0"/>
        <v>33.625</v>
      </c>
      <c r="M62" s="87"/>
      <c r="N62" s="146">
        <f>IFERROR((SUMPRODUCT('Historical Expenditure'!H75:K75,Inflation!$G$10:$J$10)/SUM(H62:K62)),0)</f>
        <v>12652.53095241435</v>
      </c>
      <c r="O62" s="88"/>
      <c r="P62" s="120"/>
      <c r="Q62" s="120"/>
      <c r="R62" s="120"/>
      <c r="S62" s="120"/>
      <c r="T62" s="120"/>
      <c r="U62" s="120"/>
      <c r="V62" s="120"/>
      <c r="W62" s="120"/>
    </row>
    <row r="63" spans="1:23" x14ac:dyDescent="0.2">
      <c r="A63" s="88"/>
      <c r="B63" s="169"/>
      <c r="C63" s="93" t="s">
        <v>218</v>
      </c>
      <c r="D63" s="128">
        <v>37.5</v>
      </c>
      <c r="E63" s="128">
        <v>51.5</v>
      </c>
      <c r="F63" s="128">
        <v>51.5</v>
      </c>
      <c r="G63" s="127">
        <v>42</v>
      </c>
      <c r="H63" s="127">
        <v>45</v>
      </c>
      <c r="I63" s="127">
        <v>46</v>
      </c>
      <c r="J63" s="127">
        <v>57.5</v>
      </c>
      <c r="K63" s="127">
        <v>60</v>
      </c>
      <c r="L63" s="146">
        <f t="shared" si="0"/>
        <v>52.125</v>
      </c>
      <c r="M63" s="87"/>
      <c r="N63" s="146">
        <f>IFERROR((SUMPRODUCT('Historical Expenditure'!H76:K76,Inflation!$G$10:$J$10)/SUM(H63:K63)),0)</f>
        <v>27431.957708697999</v>
      </c>
      <c r="O63" s="88"/>
      <c r="P63" s="120"/>
      <c r="Q63" s="120"/>
      <c r="R63" s="120"/>
      <c r="S63" s="120"/>
      <c r="T63" s="120"/>
      <c r="U63" s="120"/>
      <c r="V63" s="120"/>
      <c r="W63" s="120"/>
    </row>
    <row r="64" spans="1:23" x14ac:dyDescent="0.2">
      <c r="A64" s="88"/>
      <c r="B64" s="169"/>
      <c r="C64" s="93" t="s">
        <v>219</v>
      </c>
      <c r="D64" s="128">
        <v>1</v>
      </c>
      <c r="E64" s="128">
        <v>1</v>
      </c>
      <c r="F64" s="128">
        <v>3.5</v>
      </c>
      <c r="G64" s="127">
        <v>3.5</v>
      </c>
      <c r="H64" s="127">
        <v>0.5</v>
      </c>
      <c r="I64" s="127">
        <v>1</v>
      </c>
      <c r="J64" s="127">
        <v>2</v>
      </c>
      <c r="K64" s="127">
        <v>2.5</v>
      </c>
      <c r="L64" s="146">
        <f t="shared" si="0"/>
        <v>1.5</v>
      </c>
      <c r="M64" s="87"/>
      <c r="N64" s="146">
        <f>IFERROR((SUMPRODUCT('Historical Expenditure'!H77:K77,Inflation!$G$10:$J$10)/SUM(H64:K64)),0)</f>
        <v>113966.20789919088</v>
      </c>
      <c r="O64" s="88"/>
      <c r="P64" s="120"/>
      <c r="Q64" s="120"/>
      <c r="R64" s="120"/>
      <c r="S64" s="120"/>
      <c r="T64" s="120"/>
      <c r="U64" s="120"/>
      <c r="V64" s="120"/>
      <c r="W64" s="120"/>
    </row>
    <row r="65" spans="1:23" x14ac:dyDescent="0.2">
      <c r="A65" s="88"/>
      <c r="B65" s="104"/>
      <c r="C65" s="93" t="s">
        <v>220</v>
      </c>
      <c r="D65" s="127">
        <v>0</v>
      </c>
      <c r="E65" s="127">
        <v>0</v>
      </c>
      <c r="F65" s="128">
        <v>0</v>
      </c>
      <c r="G65" s="127">
        <v>0</v>
      </c>
      <c r="H65" s="127">
        <v>0.5</v>
      </c>
      <c r="I65" s="127">
        <v>0.5</v>
      </c>
      <c r="J65" s="127">
        <v>0</v>
      </c>
      <c r="K65" s="127">
        <v>0</v>
      </c>
      <c r="L65" s="146">
        <f t="shared" si="0"/>
        <v>0.25</v>
      </c>
      <c r="M65" s="87"/>
      <c r="N65" s="146">
        <f>IFERROR((SUMPRODUCT('Historical Expenditure'!H78:K78,Inflation!$G$10:$J$10)/SUM(H65:K65)),0)</f>
        <v>10837.593301271492</v>
      </c>
      <c r="O65" s="88"/>
      <c r="P65" s="120"/>
      <c r="Q65" s="120"/>
      <c r="R65" s="120"/>
      <c r="S65" s="120"/>
      <c r="T65" s="120"/>
      <c r="U65" s="120"/>
      <c r="V65" s="120"/>
      <c r="W65" s="120"/>
    </row>
    <row r="66" spans="1:23" x14ac:dyDescent="0.2">
      <c r="A66" s="88"/>
      <c r="B66" s="104"/>
      <c r="C66" s="93" t="s">
        <v>221</v>
      </c>
      <c r="D66" s="127">
        <v>0</v>
      </c>
      <c r="E66" s="127">
        <v>0</v>
      </c>
      <c r="F66" s="128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46">
        <f t="shared" si="0"/>
        <v>0</v>
      </c>
      <c r="M66" s="87"/>
      <c r="N66" s="146">
        <f>IFERROR((SUMPRODUCT('Historical Expenditure'!H79:K79,Inflation!$G$10:$J$10)/SUM(H66:K66)),0)</f>
        <v>0</v>
      </c>
      <c r="O66" s="88"/>
      <c r="P66" s="120"/>
      <c r="Q66" s="120"/>
      <c r="R66" s="120"/>
      <c r="S66" s="120"/>
      <c r="T66" s="120"/>
      <c r="U66" s="120"/>
      <c r="V66" s="120"/>
      <c r="W66" s="120"/>
    </row>
    <row r="67" spans="1:23" x14ac:dyDescent="0.2">
      <c r="A67" s="88"/>
      <c r="B67" s="104"/>
      <c r="C67" s="93" t="s">
        <v>222</v>
      </c>
      <c r="D67" s="127">
        <v>0</v>
      </c>
      <c r="E67" s="127">
        <v>0</v>
      </c>
      <c r="F67" s="128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46">
        <f t="shared" si="0"/>
        <v>0</v>
      </c>
      <c r="M67" s="87"/>
      <c r="N67" s="146">
        <f>IFERROR((SUMPRODUCT('Historical Expenditure'!H80:K80,Inflation!$G$10:$J$10)/SUM(H67:K67)),0)</f>
        <v>0</v>
      </c>
      <c r="O67" s="88"/>
      <c r="P67" s="120"/>
      <c r="Q67" s="120"/>
      <c r="R67" s="120"/>
      <c r="S67" s="120"/>
      <c r="T67" s="120"/>
      <c r="U67" s="120"/>
      <c r="V67" s="120"/>
      <c r="W67" s="120"/>
    </row>
    <row r="68" spans="1:23" x14ac:dyDescent="0.2">
      <c r="A68" s="88"/>
      <c r="B68" s="104"/>
      <c r="C68" s="93" t="s">
        <v>223</v>
      </c>
      <c r="D68" s="127">
        <v>0</v>
      </c>
      <c r="E68" s="127">
        <v>0</v>
      </c>
      <c r="F68" s="128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46">
        <f t="shared" si="0"/>
        <v>0</v>
      </c>
      <c r="M68" s="87"/>
      <c r="N68" s="146">
        <f>IFERROR((SUMPRODUCT('Historical Expenditure'!H81:K81,Inflation!$G$10:$J$10)/SUM(H68:K68)),0)</f>
        <v>0</v>
      </c>
      <c r="O68" s="88"/>
      <c r="P68" s="120"/>
      <c r="Q68" s="120"/>
      <c r="R68" s="120"/>
      <c r="S68" s="120"/>
      <c r="T68" s="120"/>
      <c r="U68" s="120"/>
      <c r="V68" s="120"/>
      <c r="W68" s="120"/>
    </row>
    <row r="69" spans="1:23" x14ac:dyDescent="0.2">
      <c r="A69" s="88"/>
      <c r="B69" s="104"/>
      <c r="C69" s="93" t="s">
        <v>224</v>
      </c>
      <c r="D69" s="128">
        <v>5</v>
      </c>
      <c r="E69" s="128">
        <v>6</v>
      </c>
      <c r="F69" s="128">
        <v>6</v>
      </c>
      <c r="G69" s="127">
        <v>4.5</v>
      </c>
      <c r="H69" s="127">
        <v>5.5</v>
      </c>
      <c r="I69" s="127">
        <v>7</v>
      </c>
      <c r="J69" s="127">
        <v>7</v>
      </c>
      <c r="K69" s="127">
        <v>6.5</v>
      </c>
      <c r="L69" s="146">
        <f t="shared" si="0"/>
        <v>6.5</v>
      </c>
      <c r="M69" s="87"/>
      <c r="N69" s="146">
        <f>IFERROR((SUMPRODUCT('Historical Expenditure'!H82:K82,Inflation!$G$10:$J$10)/SUM(H69:K69)),0)</f>
        <v>121011.85512461177</v>
      </c>
      <c r="O69" s="88"/>
      <c r="P69" s="120"/>
      <c r="Q69" s="120"/>
      <c r="R69" s="120"/>
      <c r="S69" s="120"/>
      <c r="T69" s="120"/>
      <c r="U69" s="120"/>
      <c r="V69" s="120"/>
      <c r="W69" s="120"/>
    </row>
    <row r="70" spans="1:23" x14ac:dyDescent="0.2">
      <c r="A70" s="88"/>
      <c r="B70" s="104"/>
      <c r="C70" s="93" t="s">
        <v>225</v>
      </c>
      <c r="D70" s="128">
        <v>1</v>
      </c>
      <c r="E70" s="128">
        <v>1</v>
      </c>
      <c r="F70" s="128">
        <v>1</v>
      </c>
      <c r="G70" s="127">
        <v>1</v>
      </c>
      <c r="H70" s="127">
        <v>3</v>
      </c>
      <c r="I70" s="127">
        <v>1.5</v>
      </c>
      <c r="J70" s="127">
        <v>0.5</v>
      </c>
      <c r="K70" s="127">
        <v>0.5</v>
      </c>
      <c r="L70" s="146">
        <f t="shared" si="0"/>
        <v>1.375</v>
      </c>
      <c r="M70" s="87"/>
      <c r="N70" s="146">
        <f>IFERROR((SUMPRODUCT('Historical Expenditure'!H83:K83,Inflation!$G$10:$J$10)/SUM(H70:K70)),0)</f>
        <v>93328.754288976183</v>
      </c>
      <c r="O70" s="88"/>
      <c r="P70" s="120"/>
      <c r="Q70" s="120"/>
      <c r="R70" s="120"/>
      <c r="S70" s="120"/>
      <c r="T70" s="120"/>
      <c r="U70" s="120"/>
      <c r="V70" s="120"/>
      <c r="W70" s="120"/>
    </row>
    <row r="71" spans="1:23" x14ac:dyDescent="0.2">
      <c r="A71" s="88"/>
      <c r="B71" s="104"/>
      <c r="C71" s="93" t="s">
        <v>226</v>
      </c>
      <c r="D71" s="127">
        <v>0.5</v>
      </c>
      <c r="E71" s="127">
        <v>0</v>
      </c>
      <c r="F71" s="128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46">
        <f t="shared" si="0"/>
        <v>0</v>
      </c>
      <c r="M71" s="87"/>
      <c r="N71" s="146">
        <f>IFERROR((SUMPRODUCT('Historical Expenditure'!H84:K84,Inflation!$G$10:$J$10)/SUM(H71:K71)),0)</f>
        <v>0</v>
      </c>
      <c r="O71" s="88"/>
      <c r="P71" s="120"/>
      <c r="Q71" s="120"/>
      <c r="R71" s="120"/>
      <c r="S71" s="120"/>
      <c r="T71" s="120"/>
      <c r="U71" s="120"/>
      <c r="V71" s="120"/>
      <c r="W71" s="120"/>
    </row>
    <row r="72" spans="1:23" x14ac:dyDescent="0.2">
      <c r="A72" s="88"/>
      <c r="B72" s="104"/>
      <c r="C72" s="93" t="s">
        <v>227</v>
      </c>
      <c r="D72" s="127">
        <v>0</v>
      </c>
      <c r="E72" s="127">
        <v>0</v>
      </c>
      <c r="F72" s="128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46">
        <f t="shared" si="0"/>
        <v>0</v>
      </c>
      <c r="M72" s="87"/>
      <c r="N72" s="146">
        <f>IFERROR((SUMPRODUCT('Historical Expenditure'!H85:K85,Inflation!$G$10:$J$10)/SUM(H72:K72)),0)</f>
        <v>0</v>
      </c>
      <c r="O72" s="88"/>
      <c r="P72" s="120"/>
      <c r="Q72" s="120"/>
      <c r="R72" s="120"/>
      <c r="S72" s="120"/>
      <c r="T72" s="120"/>
      <c r="U72" s="120"/>
      <c r="V72" s="120"/>
      <c r="W72" s="120"/>
    </row>
    <row r="73" spans="1:23" x14ac:dyDescent="0.2">
      <c r="A73" s="88"/>
      <c r="B73" s="104"/>
      <c r="C73" s="93" t="s">
        <v>228</v>
      </c>
      <c r="D73" s="127">
        <v>0</v>
      </c>
      <c r="E73" s="127">
        <v>0</v>
      </c>
      <c r="F73" s="128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46">
        <f t="shared" si="0"/>
        <v>0</v>
      </c>
      <c r="M73" s="87"/>
      <c r="N73" s="146">
        <f>IFERROR((SUMPRODUCT('Historical Expenditure'!H86:K86,Inflation!$G$10:$J$10)/SUM(H73:K73)),0)</f>
        <v>0</v>
      </c>
      <c r="O73" s="88"/>
      <c r="P73" s="120"/>
      <c r="Q73" s="120"/>
      <c r="R73" s="120"/>
      <c r="S73" s="120"/>
      <c r="T73" s="120"/>
      <c r="U73" s="120"/>
      <c r="V73" s="120"/>
      <c r="W73" s="120"/>
    </row>
    <row r="74" spans="1:23" x14ac:dyDescent="0.2">
      <c r="A74" s="88"/>
      <c r="B74" s="104"/>
      <c r="C74" s="93" t="s">
        <v>229</v>
      </c>
      <c r="D74" s="127">
        <v>0</v>
      </c>
      <c r="E74" s="127">
        <v>0</v>
      </c>
      <c r="F74" s="128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46">
        <f t="shared" si="0"/>
        <v>0</v>
      </c>
      <c r="M74" s="87"/>
      <c r="N74" s="146">
        <f>IFERROR((SUMPRODUCT('Historical Expenditure'!H87:K87,Inflation!$G$10:$J$10)/SUM(H74:K74)),0)</f>
        <v>0</v>
      </c>
      <c r="O74" s="88"/>
      <c r="P74" s="120"/>
      <c r="Q74" s="120"/>
      <c r="R74" s="120"/>
      <c r="S74" s="120"/>
      <c r="T74" s="120"/>
      <c r="U74" s="120"/>
      <c r="V74" s="120"/>
      <c r="W74" s="120"/>
    </row>
    <row r="75" spans="1:23" x14ac:dyDescent="0.2">
      <c r="A75" s="88"/>
      <c r="B75" s="104"/>
      <c r="C75" s="93" t="s">
        <v>230</v>
      </c>
      <c r="D75" s="127">
        <v>0</v>
      </c>
      <c r="E75" s="127">
        <v>0</v>
      </c>
      <c r="F75" s="128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46">
        <f t="shared" ref="L75:L119" si="1">AVERAGE(H75:K75)</f>
        <v>0</v>
      </c>
      <c r="M75" s="87"/>
      <c r="N75" s="146">
        <f>IFERROR((SUMPRODUCT('Historical Expenditure'!H88:K88,Inflation!$G$10:$J$10)/SUM(H75:K75)),0)</f>
        <v>0</v>
      </c>
      <c r="O75" s="88"/>
      <c r="P75" s="120"/>
      <c r="Q75" s="120"/>
      <c r="R75" s="120"/>
      <c r="S75" s="120"/>
      <c r="T75" s="120"/>
      <c r="U75" s="120"/>
      <c r="V75" s="120"/>
      <c r="W75" s="120"/>
    </row>
    <row r="76" spans="1:23" x14ac:dyDescent="0.2">
      <c r="A76" s="88"/>
      <c r="B76" s="104"/>
      <c r="C76" s="93" t="s">
        <v>231</v>
      </c>
      <c r="D76" s="127">
        <v>0</v>
      </c>
      <c r="E76" s="127">
        <v>0</v>
      </c>
      <c r="F76" s="128">
        <v>0</v>
      </c>
      <c r="G76" s="127">
        <v>0</v>
      </c>
      <c r="H76" s="127">
        <v>0.5</v>
      </c>
      <c r="I76" s="127">
        <v>0.5</v>
      </c>
      <c r="J76" s="127">
        <v>0</v>
      </c>
      <c r="K76" s="127">
        <v>0</v>
      </c>
      <c r="L76" s="146">
        <f t="shared" si="1"/>
        <v>0.25</v>
      </c>
      <c r="M76" s="87"/>
      <c r="N76" s="146">
        <f>IFERROR((SUMPRODUCT('Historical Expenditure'!H89:K89,Inflation!$G$10:$J$10)/SUM(H76:K76)),0)</f>
        <v>23295.761301798535</v>
      </c>
      <c r="O76" s="88"/>
      <c r="P76" s="120"/>
      <c r="Q76" s="120"/>
      <c r="R76" s="120"/>
      <c r="S76" s="120"/>
      <c r="T76" s="120"/>
      <c r="U76" s="120"/>
      <c r="V76" s="120"/>
      <c r="W76" s="120"/>
    </row>
    <row r="77" spans="1:23" x14ac:dyDescent="0.2">
      <c r="A77" s="88"/>
      <c r="B77" s="104"/>
      <c r="C77" s="93" t="s">
        <v>232</v>
      </c>
      <c r="D77" s="127">
        <v>0</v>
      </c>
      <c r="E77" s="127">
        <v>0</v>
      </c>
      <c r="F77" s="128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46">
        <f t="shared" si="1"/>
        <v>0</v>
      </c>
      <c r="M77" s="87"/>
      <c r="N77" s="146">
        <f>IFERROR((SUMPRODUCT('Historical Expenditure'!H90:K90,Inflation!$G$10:$J$10)/SUM(H77:K77)),0)</f>
        <v>0</v>
      </c>
      <c r="O77" s="88"/>
      <c r="P77" s="120"/>
      <c r="Q77" s="120"/>
      <c r="R77" s="120"/>
      <c r="S77" s="120"/>
      <c r="T77" s="120"/>
      <c r="U77" s="120"/>
      <c r="V77" s="120"/>
      <c r="W77" s="120"/>
    </row>
    <row r="78" spans="1:23" x14ac:dyDescent="0.2">
      <c r="A78" s="88"/>
      <c r="B78" s="104"/>
      <c r="C78" s="93" t="s">
        <v>233</v>
      </c>
      <c r="D78" s="127">
        <v>0</v>
      </c>
      <c r="E78" s="127">
        <v>0</v>
      </c>
      <c r="F78" s="128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46">
        <f t="shared" si="1"/>
        <v>0</v>
      </c>
      <c r="M78" s="87"/>
      <c r="N78" s="146">
        <f>IFERROR((SUMPRODUCT('Historical Expenditure'!H91:K91,Inflation!$G$10:$J$10)/SUM(H78:K78)),0)</f>
        <v>0</v>
      </c>
      <c r="O78" s="88"/>
      <c r="P78" s="120"/>
      <c r="Q78" s="120"/>
      <c r="R78" s="120"/>
      <c r="S78" s="120"/>
      <c r="T78" s="120"/>
      <c r="U78" s="120"/>
      <c r="V78" s="120"/>
      <c r="W78" s="120"/>
    </row>
    <row r="79" spans="1:23" x14ac:dyDescent="0.2">
      <c r="A79" s="88"/>
      <c r="B79" s="104"/>
      <c r="C79" s="93" t="s">
        <v>234</v>
      </c>
      <c r="D79" s="127">
        <v>0</v>
      </c>
      <c r="E79" s="127">
        <v>0</v>
      </c>
      <c r="F79" s="128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46">
        <f t="shared" si="1"/>
        <v>0</v>
      </c>
      <c r="M79" s="87"/>
      <c r="N79" s="146">
        <f>IFERROR((SUMPRODUCT('Historical Expenditure'!H92:K92,Inflation!$G$10:$J$10)/SUM(H79:K79)),0)</f>
        <v>0</v>
      </c>
      <c r="O79" s="88"/>
      <c r="P79" s="120"/>
      <c r="Q79" s="120"/>
      <c r="R79" s="120"/>
      <c r="S79" s="120"/>
      <c r="T79" s="120"/>
      <c r="U79" s="120"/>
      <c r="V79" s="120"/>
      <c r="W79" s="120"/>
    </row>
    <row r="80" spans="1:23" x14ac:dyDescent="0.2">
      <c r="A80" s="88"/>
      <c r="B80" s="104"/>
      <c r="C80" s="93" t="s">
        <v>235</v>
      </c>
      <c r="D80" s="127">
        <v>0</v>
      </c>
      <c r="E80" s="127">
        <v>0</v>
      </c>
      <c r="F80" s="128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46">
        <f t="shared" si="1"/>
        <v>0</v>
      </c>
      <c r="M80" s="87"/>
      <c r="N80" s="146">
        <f>IFERROR((SUMPRODUCT('Historical Expenditure'!H93:K93,Inflation!$G$10:$J$10)/SUM(H80:K80)),0)</f>
        <v>0</v>
      </c>
      <c r="O80" s="88"/>
      <c r="P80" s="120"/>
      <c r="Q80" s="120"/>
      <c r="R80" s="120"/>
      <c r="S80" s="120"/>
      <c r="T80" s="120"/>
      <c r="U80" s="120"/>
      <c r="V80" s="120"/>
      <c r="W80" s="120"/>
    </row>
    <row r="81" spans="1:23" x14ac:dyDescent="0.2">
      <c r="A81" s="88"/>
      <c r="B81" s="104"/>
      <c r="C81" s="93" t="s">
        <v>236</v>
      </c>
      <c r="D81" s="127">
        <v>0</v>
      </c>
      <c r="E81" s="127">
        <v>0</v>
      </c>
      <c r="F81" s="128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46">
        <f t="shared" si="1"/>
        <v>0</v>
      </c>
      <c r="M81" s="87"/>
      <c r="N81" s="146">
        <f>IFERROR((SUMPRODUCT('Historical Expenditure'!H94:K94,Inflation!$G$10:$J$10)/SUM(H81:K81)),0)</f>
        <v>0</v>
      </c>
      <c r="O81" s="88"/>
      <c r="P81" s="120"/>
      <c r="Q81" s="120"/>
      <c r="R81" s="120"/>
      <c r="S81" s="120"/>
      <c r="T81" s="120"/>
      <c r="U81" s="120"/>
      <c r="V81" s="120"/>
      <c r="W81" s="120"/>
    </row>
    <row r="82" spans="1:23" x14ac:dyDescent="0.2">
      <c r="A82" s="88"/>
      <c r="B82" s="104"/>
      <c r="C82" s="93" t="s">
        <v>237</v>
      </c>
      <c r="D82" s="127">
        <v>0</v>
      </c>
      <c r="E82" s="127">
        <v>0</v>
      </c>
      <c r="F82" s="128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46">
        <f t="shared" si="1"/>
        <v>0</v>
      </c>
      <c r="M82" s="87"/>
      <c r="N82" s="146">
        <f>IFERROR((SUMPRODUCT('Historical Expenditure'!H95:K95,Inflation!$G$10:$J$10)/SUM(H82:K82)),0)</f>
        <v>0</v>
      </c>
      <c r="O82" s="88"/>
      <c r="P82" s="120"/>
      <c r="Q82" s="120"/>
      <c r="R82" s="120"/>
      <c r="S82" s="120"/>
      <c r="T82" s="120"/>
      <c r="U82" s="120"/>
      <c r="V82" s="120"/>
      <c r="W82" s="120"/>
    </row>
    <row r="83" spans="1:23" x14ac:dyDescent="0.2">
      <c r="A83" s="88"/>
      <c r="B83" s="104"/>
      <c r="C83" s="93" t="s">
        <v>238</v>
      </c>
      <c r="D83" s="127">
        <v>0</v>
      </c>
      <c r="E83" s="127">
        <v>0</v>
      </c>
      <c r="F83" s="128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46">
        <f t="shared" si="1"/>
        <v>0</v>
      </c>
      <c r="M83" s="87"/>
      <c r="N83" s="146">
        <f>IFERROR((SUMPRODUCT('Historical Expenditure'!H96:K96,Inflation!$G$10:$J$10)/SUM(H83:K83)),0)</f>
        <v>0</v>
      </c>
      <c r="O83" s="88"/>
      <c r="P83" s="120"/>
      <c r="Q83" s="120"/>
      <c r="R83" s="120"/>
      <c r="S83" s="120"/>
      <c r="T83" s="120"/>
      <c r="U83" s="120"/>
      <c r="V83" s="120"/>
      <c r="W83" s="120"/>
    </row>
    <row r="84" spans="1:23" x14ac:dyDescent="0.2">
      <c r="A84" s="88"/>
      <c r="B84" s="104"/>
      <c r="C84" s="93" t="s">
        <v>239</v>
      </c>
      <c r="D84" s="127">
        <v>0</v>
      </c>
      <c r="E84" s="127">
        <v>0</v>
      </c>
      <c r="F84" s="128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46">
        <f t="shared" si="1"/>
        <v>0</v>
      </c>
      <c r="M84" s="87"/>
      <c r="N84" s="146">
        <f>IFERROR((SUMPRODUCT('Historical Expenditure'!H97:K97,Inflation!$G$10:$J$10)/SUM(H84:K84)),0)</f>
        <v>0</v>
      </c>
      <c r="O84" s="88"/>
      <c r="P84" s="120"/>
      <c r="Q84" s="120"/>
      <c r="R84" s="120"/>
      <c r="S84" s="120"/>
      <c r="T84" s="120"/>
      <c r="U84" s="120"/>
      <c r="V84" s="120"/>
      <c r="W84" s="120"/>
    </row>
    <row r="85" spans="1:23" x14ac:dyDescent="0.2">
      <c r="A85" s="88"/>
      <c r="B85" s="104"/>
      <c r="C85" s="93" t="s">
        <v>240</v>
      </c>
      <c r="D85" s="127">
        <v>0</v>
      </c>
      <c r="E85" s="127">
        <v>0</v>
      </c>
      <c r="F85" s="128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46">
        <f t="shared" si="1"/>
        <v>0</v>
      </c>
      <c r="M85" s="87"/>
      <c r="N85" s="146">
        <f>IFERROR((SUMPRODUCT('Historical Expenditure'!H98:K98,Inflation!$G$10:$J$10)/SUM(H85:K85)),0)</f>
        <v>0</v>
      </c>
      <c r="O85" s="88"/>
      <c r="P85" s="120"/>
      <c r="Q85" s="120"/>
      <c r="R85" s="120"/>
      <c r="S85" s="120"/>
      <c r="T85" s="120"/>
      <c r="U85" s="120"/>
      <c r="V85" s="120"/>
      <c r="W85" s="120"/>
    </row>
    <row r="86" spans="1:23" x14ac:dyDescent="0.2">
      <c r="A86" s="88"/>
      <c r="B86" s="104"/>
      <c r="C86" s="93" t="s">
        <v>241</v>
      </c>
      <c r="D86" s="127">
        <v>0</v>
      </c>
      <c r="E86" s="127">
        <v>0</v>
      </c>
      <c r="F86" s="128">
        <v>0</v>
      </c>
      <c r="G86" s="127">
        <v>0</v>
      </c>
      <c r="H86" s="127">
        <v>0</v>
      </c>
      <c r="I86" s="127">
        <v>0</v>
      </c>
      <c r="J86" s="127">
        <v>0</v>
      </c>
      <c r="K86" s="127">
        <v>0</v>
      </c>
      <c r="L86" s="146">
        <f t="shared" si="1"/>
        <v>0</v>
      </c>
      <c r="M86" s="87"/>
      <c r="N86" s="146">
        <f>IFERROR((SUMPRODUCT('Historical Expenditure'!H99:K99,Inflation!$G$10:$J$10)/SUM(H86:K86)),0)</f>
        <v>0</v>
      </c>
      <c r="O86" s="88"/>
      <c r="P86" s="120"/>
      <c r="Q86" s="120"/>
      <c r="R86" s="120"/>
      <c r="S86" s="120"/>
      <c r="T86" s="120"/>
      <c r="U86" s="120"/>
      <c r="V86" s="120"/>
      <c r="W86" s="120"/>
    </row>
    <row r="87" spans="1:23" x14ac:dyDescent="0.2">
      <c r="A87" s="88"/>
      <c r="B87" s="100"/>
      <c r="C87" s="93" t="s">
        <v>163</v>
      </c>
      <c r="D87" s="128">
        <v>2</v>
      </c>
      <c r="E87" s="128">
        <v>3.5</v>
      </c>
      <c r="F87" s="128">
        <v>3.5</v>
      </c>
      <c r="G87" s="127">
        <v>3.5</v>
      </c>
      <c r="H87" s="127">
        <v>2.5</v>
      </c>
      <c r="I87" s="127">
        <v>2</v>
      </c>
      <c r="J87" s="127">
        <v>1.5</v>
      </c>
      <c r="K87" s="127">
        <v>0.5</v>
      </c>
      <c r="L87" s="146">
        <f t="shared" si="1"/>
        <v>1.625</v>
      </c>
      <c r="M87" s="87"/>
      <c r="N87" s="146">
        <f>IFERROR((SUMPRODUCT('Historical Expenditure'!H100:K100,Inflation!$G$10:$J$10)/SUM(H87:K87)),0)</f>
        <v>77229.0599358162</v>
      </c>
      <c r="O87" s="88"/>
      <c r="P87" s="120"/>
      <c r="Q87" s="120"/>
      <c r="R87" s="120"/>
      <c r="S87" s="120"/>
      <c r="T87" s="120"/>
      <c r="U87" s="120"/>
      <c r="V87" s="120"/>
      <c r="W87" s="120"/>
    </row>
    <row r="88" spans="1:23" x14ac:dyDescent="0.2">
      <c r="A88" s="88"/>
      <c r="B88" s="101" t="s">
        <v>184</v>
      </c>
      <c r="C88" s="92" t="s">
        <v>185</v>
      </c>
      <c r="D88" s="127">
        <v>0</v>
      </c>
      <c r="E88" s="128">
        <v>0</v>
      </c>
      <c r="F88" s="128">
        <v>0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46">
        <f t="shared" si="1"/>
        <v>0</v>
      </c>
      <c r="M88" s="87"/>
      <c r="N88" s="146">
        <f>IFERROR((SUMPRODUCT('Historical Expenditure'!H101:K101,Inflation!$G$10:$J$10)/SUM(H88:K88)),0)</f>
        <v>0</v>
      </c>
      <c r="O88" s="88"/>
      <c r="P88" s="120"/>
      <c r="Q88" s="120"/>
      <c r="R88" s="120"/>
      <c r="S88" s="120"/>
      <c r="T88" s="120"/>
      <c r="U88" s="120"/>
      <c r="V88" s="120"/>
      <c r="W88" s="120"/>
    </row>
    <row r="89" spans="1:23" x14ac:dyDescent="0.2">
      <c r="A89" s="88"/>
      <c r="B89" s="167" t="s">
        <v>186</v>
      </c>
      <c r="C89" s="92" t="s">
        <v>187</v>
      </c>
      <c r="D89" s="127">
        <v>0</v>
      </c>
      <c r="E89" s="128">
        <v>0</v>
      </c>
      <c r="F89" s="128"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46">
        <f t="shared" si="1"/>
        <v>0</v>
      </c>
      <c r="M89" s="87"/>
      <c r="N89" s="146">
        <f>IFERROR((SUMPRODUCT('Historical Expenditure'!H102:K102,Inflation!$G$10:$J$10)/SUM(H89:K89)),0)</f>
        <v>0</v>
      </c>
      <c r="O89" s="88"/>
      <c r="P89" s="120"/>
      <c r="Q89" s="120"/>
      <c r="R89" s="120"/>
      <c r="S89" s="120"/>
      <c r="T89" s="120"/>
      <c r="U89" s="120"/>
      <c r="V89" s="120"/>
      <c r="W89" s="120"/>
    </row>
    <row r="90" spans="1:23" x14ac:dyDescent="0.2">
      <c r="A90" s="88"/>
      <c r="B90" s="167"/>
      <c r="C90" s="92" t="s">
        <v>188</v>
      </c>
      <c r="D90" s="127">
        <v>0</v>
      </c>
      <c r="E90" s="128">
        <v>0</v>
      </c>
      <c r="F90" s="128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46">
        <f t="shared" si="1"/>
        <v>0</v>
      </c>
      <c r="M90" s="87"/>
      <c r="N90" s="146">
        <f>IFERROR((SUMPRODUCT('Historical Expenditure'!H103:K103,Inflation!$G$10:$J$10)/SUM(H90:K90)),0)</f>
        <v>0</v>
      </c>
      <c r="O90" s="88"/>
      <c r="P90" s="120"/>
      <c r="Q90" s="120"/>
      <c r="R90" s="120"/>
      <c r="S90" s="120"/>
      <c r="T90" s="120"/>
      <c r="U90" s="120"/>
      <c r="V90" s="120"/>
      <c r="W90" s="120"/>
    </row>
    <row r="91" spans="1:23" x14ac:dyDescent="0.2">
      <c r="A91" s="88"/>
      <c r="B91" s="167"/>
      <c r="C91" s="92" t="s">
        <v>189</v>
      </c>
      <c r="D91" s="128">
        <v>18.5</v>
      </c>
      <c r="E91" s="128">
        <v>23.5</v>
      </c>
      <c r="F91" s="128">
        <v>16</v>
      </c>
      <c r="G91" s="127">
        <v>15</v>
      </c>
      <c r="H91" s="127">
        <v>14.5</v>
      </c>
      <c r="I91" s="127">
        <v>10</v>
      </c>
      <c r="J91" s="127">
        <v>8.5</v>
      </c>
      <c r="K91" s="127">
        <v>8.5</v>
      </c>
      <c r="L91" s="146">
        <f t="shared" si="1"/>
        <v>10.375</v>
      </c>
      <c r="M91" s="87"/>
      <c r="N91" s="146">
        <f>IFERROR((SUMPRODUCT('Historical Expenditure'!H104:K104,Inflation!$G$10:$J$10)/SUM(H91:K91)),0)</f>
        <v>20758.485891259046</v>
      </c>
      <c r="O91" s="88"/>
      <c r="P91" s="120"/>
      <c r="Q91" s="120"/>
      <c r="R91" s="120"/>
      <c r="S91" s="120"/>
      <c r="T91" s="120"/>
      <c r="U91" s="120"/>
      <c r="V91" s="120"/>
      <c r="W91" s="120"/>
    </row>
    <row r="92" spans="1:23" x14ac:dyDescent="0.2">
      <c r="A92" s="88"/>
      <c r="B92" s="167"/>
      <c r="C92" s="92" t="s">
        <v>190</v>
      </c>
      <c r="D92" s="127">
        <v>0</v>
      </c>
      <c r="E92" s="127">
        <v>0</v>
      </c>
      <c r="F92" s="128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46">
        <f t="shared" si="1"/>
        <v>0</v>
      </c>
      <c r="M92" s="87"/>
      <c r="N92" s="146">
        <f>IFERROR((SUMPRODUCT('Historical Expenditure'!H105:K105,Inflation!$G$10:$J$10)/SUM(H92:K92)),0)</f>
        <v>0</v>
      </c>
      <c r="O92" s="88"/>
      <c r="P92" s="120"/>
      <c r="Q92" s="120"/>
      <c r="R92" s="120"/>
      <c r="S92" s="120"/>
      <c r="T92" s="120"/>
      <c r="U92" s="120"/>
      <c r="V92" s="120"/>
      <c r="W92" s="120"/>
    </row>
    <row r="93" spans="1:23" x14ac:dyDescent="0.2">
      <c r="A93" s="88"/>
      <c r="B93" s="167"/>
      <c r="C93" s="92" t="s">
        <v>191</v>
      </c>
      <c r="D93" s="127">
        <v>0</v>
      </c>
      <c r="E93" s="127">
        <v>0</v>
      </c>
      <c r="F93" s="128">
        <v>0</v>
      </c>
      <c r="G93" s="127">
        <v>0</v>
      </c>
      <c r="H93" s="127">
        <v>0.5</v>
      </c>
      <c r="I93" s="127">
        <v>1.5</v>
      </c>
      <c r="J93" s="127">
        <v>4.5</v>
      </c>
      <c r="K93" s="127">
        <v>7</v>
      </c>
      <c r="L93" s="146">
        <f t="shared" si="1"/>
        <v>3.375</v>
      </c>
      <c r="M93" s="87"/>
      <c r="N93" s="146">
        <f>IFERROR((SUMPRODUCT('Historical Expenditure'!H106:K106,Inflation!$G$10:$J$10)/SUM(H93:K93)),0)</f>
        <v>93119.026316154574</v>
      </c>
      <c r="O93" s="88"/>
      <c r="P93" s="120"/>
      <c r="Q93" s="120"/>
      <c r="R93" s="120"/>
      <c r="S93" s="120"/>
      <c r="T93" s="120"/>
      <c r="U93" s="120"/>
      <c r="V93" s="120"/>
      <c r="W93" s="120"/>
    </row>
    <row r="94" spans="1:23" x14ac:dyDescent="0.2">
      <c r="A94" s="88"/>
      <c r="B94" s="167"/>
      <c r="C94" s="92" t="s">
        <v>192</v>
      </c>
      <c r="D94" s="127">
        <v>0</v>
      </c>
      <c r="E94" s="127">
        <v>0</v>
      </c>
      <c r="F94" s="128">
        <v>0</v>
      </c>
      <c r="G94" s="127">
        <v>0</v>
      </c>
      <c r="H94" s="127">
        <v>0</v>
      </c>
      <c r="I94" s="127">
        <v>0</v>
      </c>
      <c r="J94" s="127">
        <v>0.5</v>
      </c>
      <c r="K94" s="127">
        <v>0.5</v>
      </c>
      <c r="L94" s="146">
        <f t="shared" si="1"/>
        <v>0.25</v>
      </c>
      <c r="M94" s="87"/>
      <c r="N94" s="146">
        <f>IFERROR((SUMPRODUCT('Historical Expenditure'!H107:K107,Inflation!$G$10:$J$10)/SUM(H94:K94)),0)</f>
        <v>0</v>
      </c>
      <c r="O94" s="88"/>
      <c r="P94" s="120"/>
      <c r="Q94" s="120"/>
      <c r="R94" s="120"/>
      <c r="S94" s="120"/>
      <c r="T94" s="120"/>
      <c r="U94" s="120"/>
      <c r="V94" s="120"/>
      <c r="W94" s="120"/>
    </row>
    <row r="95" spans="1:23" x14ac:dyDescent="0.2">
      <c r="A95" s="88"/>
      <c r="B95" s="167"/>
      <c r="C95" s="92" t="s">
        <v>193</v>
      </c>
      <c r="D95" s="127">
        <v>0</v>
      </c>
      <c r="E95" s="127">
        <v>0</v>
      </c>
      <c r="F95" s="128">
        <v>0</v>
      </c>
      <c r="G95" s="127">
        <v>0</v>
      </c>
      <c r="H95" s="127">
        <v>0</v>
      </c>
      <c r="I95" s="127">
        <v>0</v>
      </c>
      <c r="J95" s="127">
        <v>0</v>
      </c>
      <c r="K95" s="127">
        <v>0</v>
      </c>
      <c r="L95" s="146">
        <f t="shared" si="1"/>
        <v>0</v>
      </c>
      <c r="M95" s="87"/>
      <c r="N95" s="146">
        <f>IFERROR((SUMPRODUCT('Historical Expenditure'!H108:K108,Inflation!$G$10:$J$10)/SUM(H95:K95)),0)</f>
        <v>0</v>
      </c>
      <c r="O95" s="88"/>
      <c r="P95" s="120"/>
      <c r="Q95" s="120"/>
      <c r="R95" s="120"/>
      <c r="S95" s="120"/>
      <c r="T95" s="120"/>
      <c r="U95" s="120"/>
      <c r="V95" s="120"/>
      <c r="W95" s="120"/>
    </row>
    <row r="96" spans="1:23" x14ac:dyDescent="0.2">
      <c r="A96" s="88"/>
      <c r="B96" s="167"/>
      <c r="C96" s="92" t="s">
        <v>194</v>
      </c>
      <c r="D96" s="127">
        <v>0</v>
      </c>
      <c r="E96" s="127">
        <v>0</v>
      </c>
      <c r="F96" s="128">
        <v>0</v>
      </c>
      <c r="G96" s="127">
        <v>0</v>
      </c>
      <c r="H96" s="127">
        <v>0</v>
      </c>
      <c r="I96" s="127">
        <v>0</v>
      </c>
      <c r="J96" s="127">
        <v>0</v>
      </c>
      <c r="K96" s="127">
        <v>0</v>
      </c>
      <c r="L96" s="146">
        <f t="shared" si="1"/>
        <v>0</v>
      </c>
      <c r="M96" s="87"/>
      <c r="N96" s="146">
        <f>IFERROR((SUMPRODUCT('Historical Expenditure'!H109:K109,Inflation!$G$10:$J$10)/SUM(H96:K96)),0)</f>
        <v>0</v>
      </c>
      <c r="O96" s="88"/>
      <c r="P96" s="120"/>
      <c r="Q96" s="120"/>
      <c r="R96" s="120"/>
      <c r="S96" s="120"/>
      <c r="T96" s="120"/>
      <c r="U96" s="120"/>
      <c r="V96" s="120"/>
      <c r="W96" s="120"/>
    </row>
    <row r="97" spans="1:23" x14ac:dyDescent="0.2">
      <c r="A97" s="88"/>
      <c r="B97" s="167"/>
      <c r="C97" s="92" t="s">
        <v>195</v>
      </c>
      <c r="D97" s="127">
        <v>0</v>
      </c>
      <c r="E97" s="127">
        <v>0</v>
      </c>
      <c r="F97" s="128">
        <v>0</v>
      </c>
      <c r="G97" s="127">
        <v>0</v>
      </c>
      <c r="H97" s="127">
        <v>0</v>
      </c>
      <c r="I97" s="127">
        <v>0</v>
      </c>
      <c r="J97" s="127">
        <v>0</v>
      </c>
      <c r="K97" s="127">
        <v>0</v>
      </c>
      <c r="L97" s="146">
        <f t="shared" si="1"/>
        <v>0</v>
      </c>
      <c r="M97" s="87"/>
      <c r="N97" s="146">
        <f>IFERROR((SUMPRODUCT('Historical Expenditure'!H110:K110,Inflation!$G$10:$J$10)/SUM(H97:K97)),0)</f>
        <v>0</v>
      </c>
      <c r="O97" s="88"/>
      <c r="P97" s="120"/>
      <c r="Q97" s="120"/>
      <c r="R97" s="120"/>
      <c r="S97" s="120"/>
      <c r="T97" s="120"/>
      <c r="U97" s="120"/>
      <c r="V97" s="120"/>
      <c r="W97" s="120"/>
    </row>
    <row r="98" spans="1:23" x14ac:dyDescent="0.2">
      <c r="A98" s="88"/>
      <c r="B98" s="167"/>
      <c r="C98" s="92" t="s">
        <v>196</v>
      </c>
      <c r="D98" s="127">
        <v>0</v>
      </c>
      <c r="E98" s="127">
        <v>0</v>
      </c>
      <c r="F98" s="128">
        <v>0</v>
      </c>
      <c r="G98" s="127">
        <v>0</v>
      </c>
      <c r="H98" s="127">
        <v>0</v>
      </c>
      <c r="I98" s="127">
        <v>0</v>
      </c>
      <c r="J98" s="127">
        <v>0</v>
      </c>
      <c r="K98" s="127">
        <v>0</v>
      </c>
      <c r="L98" s="146">
        <f t="shared" si="1"/>
        <v>0</v>
      </c>
      <c r="M98" s="87"/>
      <c r="N98" s="146">
        <f>IFERROR((SUMPRODUCT('Historical Expenditure'!H111:K111,Inflation!$G$10:$J$10)/SUM(H98:K98)),0)</f>
        <v>0</v>
      </c>
      <c r="O98" s="88"/>
      <c r="P98" s="120"/>
      <c r="Q98" s="120"/>
      <c r="R98" s="120"/>
      <c r="S98" s="120"/>
      <c r="T98" s="120"/>
      <c r="U98" s="120"/>
      <c r="V98" s="120"/>
      <c r="W98" s="120"/>
    </row>
    <row r="99" spans="1:23" x14ac:dyDescent="0.2">
      <c r="A99" s="88"/>
      <c r="B99" s="167"/>
      <c r="C99" s="92" t="s">
        <v>197</v>
      </c>
      <c r="D99" s="127">
        <v>0</v>
      </c>
      <c r="E99" s="127">
        <v>0</v>
      </c>
      <c r="F99" s="128">
        <v>0</v>
      </c>
      <c r="G99" s="127">
        <v>0</v>
      </c>
      <c r="H99" s="127">
        <v>0</v>
      </c>
      <c r="I99" s="127">
        <v>0</v>
      </c>
      <c r="J99" s="127">
        <v>0</v>
      </c>
      <c r="K99" s="127">
        <v>0</v>
      </c>
      <c r="L99" s="146">
        <f t="shared" si="1"/>
        <v>0</v>
      </c>
      <c r="M99" s="87"/>
      <c r="N99" s="146">
        <f>IFERROR((SUMPRODUCT('Historical Expenditure'!H112:K112,Inflation!$G$10:$J$10)/SUM(H99:K99)),0)</f>
        <v>0</v>
      </c>
      <c r="O99" s="88"/>
      <c r="P99" s="120"/>
      <c r="Q99" s="120"/>
      <c r="R99" s="120"/>
      <c r="S99" s="120"/>
      <c r="T99" s="120"/>
      <c r="U99" s="120"/>
      <c r="V99" s="120"/>
      <c r="W99" s="120"/>
    </row>
    <row r="100" spans="1:23" x14ac:dyDescent="0.2">
      <c r="A100" s="88"/>
      <c r="B100" s="167"/>
      <c r="C100" s="92" t="s">
        <v>198</v>
      </c>
      <c r="D100" s="127">
        <v>0</v>
      </c>
      <c r="E100" s="127">
        <v>0</v>
      </c>
      <c r="F100" s="128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46">
        <f t="shared" si="1"/>
        <v>0</v>
      </c>
      <c r="M100" s="87"/>
      <c r="N100" s="146">
        <f>IFERROR((SUMPRODUCT('Historical Expenditure'!H113:K113,Inflation!$G$10:$J$10)/SUM(H100:K100)),0)</f>
        <v>0</v>
      </c>
      <c r="O100" s="88"/>
      <c r="P100" s="120"/>
      <c r="Q100" s="120"/>
      <c r="R100" s="120"/>
      <c r="S100" s="120"/>
      <c r="T100" s="120"/>
      <c r="U100" s="120"/>
      <c r="V100" s="120"/>
      <c r="W100" s="120"/>
    </row>
    <row r="101" spans="1:23" x14ac:dyDescent="0.2">
      <c r="A101" s="88"/>
      <c r="B101" s="167"/>
      <c r="C101" s="92" t="s">
        <v>199</v>
      </c>
      <c r="D101" s="127">
        <v>0</v>
      </c>
      <c r="E101" s="127">
        <v>0</v>
      </c>
      <c r="F101" s="128">
        <v>0</v>
      </c>
      <c r="G101" s="127">
        <v>0</v>
      </c>
      <c r="H101" s="127">
        <v>0</v>
      </c>
      <c r="I101" s="127">
        <v>0</v>
      </c>
      <c r="J101" s="127">
        <v>0</v>
      </c>
      <c r="K101" s="127">
        <v>0</v>
      </c>
      <c r="L101" s="146">
        <f t="shared" si="1"/>
        <v>0</v>
      </c>
      <c r="M101" s="87"/>
      <c r="N101" s="146">
        <f>IFERROR((SUMPRODUCT('Historical Expenditure'!H114:K114,Inflation!$G$10:$J$10)/SUM(H101:K101)),0)</f>
        <v>0</v>
      </c>
      <c r="O101" s="88"/>
      <c r="P101" s="120"/>
      <c r="Q101" s="120"/>
      <c r="R101" s="120"/>
      <c r="S101" s="120"/>
      <c r="T101" s="120"/>
      <c r="U101" s="120"/>
      <c r="V101" s="120"/>
      <c r="W101" s="120"/>
    </row>
    <row r="102" spans="1:23" x14ac:dyDescent="0.2">
      <c r="A102" s="88"/>
      <c r="B102" s="167"/>
      <c r="C102" s="92" t="s">
        <v>200</v>
      </c>
      <c r="D102" s="127">
        <v>0</v>
      </c>
      <c r="E102" s="127">
        <v>0</v>
      </c>
      <c r="F102" s="128">
        <v>0</v>
      </c>
      <c r="G102" s="127">
        <v>0</v>
      </c>
      <c r="H102" s="127">
        <v>0</v>
      </c>
      <c r="I102" s="127">
        <v>0</v>
      </c>
      <c r="J102" s="127">
        <v>0</v>
      </c>
      <c r="K102" s="127">
        <v>0</v>
      </c>
      <c r="L102" s="146">
        <f t="shared" si="1"/>
        <v>0</v>
      </c>
      <c r="M102" s="87"/>
      <c r="N102" s="146">
        <f>IFERROR((SUMPRODUCT('Historical Expenditure'!H115:K115,Inflation!$G$10:$J$10)/SUM(H102:K102)),0)</f>
        <v>0</v>
      </c>
      <c r="O102" s="88"/>
      <c r="P102" s="120"/>
      <c r="Q102" s="120"/>
      <c r="R102" s="120"/>
      <c r="S102" s="120"/>
      <c r="T102" s="120"/>
      <c r="U102" s="120"/>
      <c r="V102" s="120"/>
      <c r="W102" s="120"/>
    </row>
    <row r="103" spans="1:23" x14ac:dyDescent="0.2">
      <c r="A103" s="88"/>
      <c r="B103" s="167"/>
      <c r="C103" s="92" t="s">
        <v>201</v>
      </c>
      <c r="D103" s="127">
        <v>0</v>
      </c>
      <c r="E103" s="127">
        <v>0</v>
      </c>
      <c r="F103" s="128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46">
        <f t="shared" si="1"/>
        <v>0</v>
      </c>
      <c r="M103" s="87"/>
      <c r="N103" s="146">
        <f>IFERROR((SUMPRODUCT('Historical Expenditure'!H116:K116,Inflation!$G$10:$J$10)/SUM(H103:K103)),0)</f>
        <v>0</v>
      </c>
      <c r="O103" s="88"/>
      <c r="P103" s="120"/>
      <c r="Q103" s="120"/>
      <c r="R103" s="120"/>
      <c r="S103" s="120"/>
      <c r="T103" s="120"/>
      <c r="U103" s="120"/>
      <c r="V103" s="120"/>
      <c r="W103" s="120"/>
    </row>
    <row r="104" spans="1:23" x14ac:dyDescent="0.2">
      <c r="A104" s="88"/>
      <c r="B104" s="167"/>
      <c r="C104" s="92" t="s">
        <v>202</v>
      </c>
      <c r="D104" s="127">
        <v>0</v>
      </c>
      <c r="E104" s="127">
        <v>0</v>
      </c>
      <c r="F104" s="128">
        <v>0</v>
      </c>
      <c r="G104" s="127">
        <v>0</v>
      </c>
      <c r="H104" s="127">
        <v>0</v>
      </c>
      <c r="I104" s="127">
        <v>0</v>
      </c>
      <c r="J104" s="127">
        <v>0</v>
      </c>
      <c r="K104" s="127">
        <v>0</v>
      </c>
      <c r="L104" s="146">
        <f t="shared" si="1"/>
        <v>0</v>
      </c>
      <c r="M104" s="87"/>
      <c r="N104" s="146">
        <f>IFERROR((SUMPRODUCT('Historical Expenditure'!H117:K117,Inflation!$G$10:$J$10)/SUM(H104:K104)),0)</f>
        <v>0</v>
      </c>
      <c r="O104" s="88"/>
      <c r="P104" s="120"/>
      <c r="Q104" s="120"/>
      <c r="R104" s="120"/>
      <c r="S104" s="120"/>
      <c r="T104" s="120"/>
      <c r="U104" s="120"/>
      <c r="V104" s="120"/>
      <c r="W104" s="120"/>
    </row>
    <row r="105" spans="1:23" x14ac:dyDescent="0.2">
      <c r="A105" s="88"/>
      <c r="B105" s="167"/>
      <c r="C105" s="92" t="s">
        <v>203</v>
      </c>
      <c r="D105" s="127">
        <v>0</v>
      </c>
      <c r="E105" s="127">
        <v>0</v>
      </c>
      <c r="F105" s="128">
        <v>0</v>
      </c>
      <c r="G105" s="128">
        <v>0</v>
      </c>
      <c r="H105" s="128">
        <v>0</v>
      </c>
      <c r="I105" s="127">
        <v>0</v>
      </c>
      <c r="J105" s="127">
        <v>0</v>
      </c>
      <c r="K105" s="127">
        <v>0</v>
      </c>
      <c r="L105" s="146">
        <f t="shared" si="1"/>
        <v>0</v>
      </c>
      <c r="M105" s="87"/>
      <c r="N105" s="146">
        <f>IFERROR((SUMPRODUCT('Historical Expenditure'!H118:K118,Inflation!$G$10:$J$10)/SUM(H105:K105)),0)</f>
        <v>0</v>
      </c>
      <c r="O105" s="88"/>
      <c r="P105" s="120"/>
      <c r="Q105" s="120"/>
      <c r="R105" s="120"/>
      <c r="S105" s="120"/>
      <c r="T105" s="120"/>
      <c r="U105" s="120"/>
      <c r="V105" s="120"/>
      <c r="W105" s="120"/>
    </row>
    <row r="106" spans="1:23" x14ac:dyDescent="0.2">
      <c r="A106" s="88"/>
      <c r="B106" s="168"/>
      <c r="C106" s="92" t="s">
        <v>163</v>
      </c>
      <c r="D106" s="128">
        <v>768.5</v>
      </c>
      <c r="E106" s="128">
        <v>805.5</v>
      </c>
      <c r="F106" s="128">
        <v>821.5</v>
      </c>
      <c r="G106" s="127">
        <v>772.5</v>
      </c>
      <c r="H106" s="127">
        <v>656</v>
      </c>
      <c r="I106" s="127">
        <v>548</v>
      </c>
      <c r="J106" s="127">
        <v>593</v>
      </c>
      <c r="K106" s="127">
        <v>603.5</v>
      </c>
      <c r="L106" s="146">
        <f t="shared" si="1"/>
        <v>600.125</v>
      </c>
      <c r="M106" s="87"/>
      <c r="N106" s="146">
        <f>IFERROR((SUMPRODUCT('Historical Expenditure'!H119:K119,Inflation!$G$10:$J$10)/SUM(H106:K106)),0)</f>
        <v>331.3844031504409</v>
      </c>
      <c r="O106" s="88"/>
      <c r="P106" s="120"/>
      <c r="Q106" s="120"/>
      <c r="R106" s="120"/>
      <c r="S106" s="120"/>
      <c r="T106" s="120"/>
      <c r="U106" s="120"/>
      <c r="V106" s="120"/>
      <c r="W106" s="120"/>
    </row>
    <row r="107" spans="1:23" x14ac:dyDescent="0.2">
      <c r="A107" s="88"/>
      <c r="B107" s="103" t="s">
        <v>251</v>
      </c>
      <c r="C107" s="92" t="s">
        <v>242</v>
      </c>
      <c r="D107" s="127">
        <v>0</v>
      </c>
      <c r="E107" s="127">
        <v>0</v>
      </c>
      <c r="F107" s="128">
        <v>0</v>
      </c>
      <c r="G107" s="127">
        <v>0</v>
      </c>
      <c r="H107" s="127">
        <v>0</v>
      </c>
      <c r="I107" s="127">
        <v>0</v>
      </c>
      <c r="J107" s="127">
        <v>0</v>
      </c>
      <c r="K107" s="127">
        <v>0</v>
      </c>
      <c r="L107" s="146">
        <f t="shared" si="1"/>
        <v>0</v>
      </c>
      <c r="M107" s="87"/>
      <c r="N107" s="146">
        <f>IFERROR((SUMPRODUCT('Historical Expenditure'!H120:K120,Inflation!$G$10:$J$10)/SUM(H107:K107)),0)</f>
        <v>0</v>
      </c>
      <c r="O107" s="88"/>
      <c r="P107" s="120"/>
      <c r="Q107" s="120"/>
      <c r="R107" s="120"/>
      <c r="S107" s="120"/>
      <c r="T107" s="120"/>
      <c r="U107" s="120"/>
      <c r="V107" s="120"/>
      <c r="W107" s="120"/>
    </row>
    <row r="108" spans="1:23" x14ac:dyDescent="0.2">
      <c r="A108" s="88"/>
      <c r="B108" s="103" t="s">
        <v>250</v>
      </c>
      <c r="C108" s="92" t="s">
        <v>243</v>
      </c>
      <c r="D108" s="127">
        <v>0</v>
      </c>
      <c r="E108" s="127">
        <v>0</v>
      </c>
      <c r="F108" s="128">
        <v>0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46">
        <f t="shared" si="1"/>
        <v>0</v>
      </c>
      <c r="M108" s="87"/>
      <c r="N108" s="146">
        <f>IFERROR((SUMPRODUCT('Historical Expenditure'!H121:K121,Inflation!$G$10:$J$10)/SUM(H108:K108)),0)</f>
        <v>0</v>
      </c>
      <c r="O108" s="88"/>
      <c r="P108" s="120"/>
      <c r="Q108" s="120"/>
      <c r="R108" s="120"/>
      <c r="S108" s="120"/>
      <c r="T108" s="120"/>
      <c r="U108" s="120"/>
      <c r="V108" s="120"/>
      <c r="W108" s="120"/>
    </row>
    <row r="109" spans="1:23" x14ac:dyDescent="0.2">
      <c r="A109" s="88"/>
      <c r="B109" s="103"/>
      <c r="C109" s="92" t="s">
        <v>244</v>
      </c>
      <c r="D109" s="127">
        <v>0</v>
      </c>
      <c r="E109" s="127">
        <v>0</v>
      </c>
      <c r="F109" s="128">
        <v>0</v>
      </c>
      <c r="G109" s="127">
        <v>0</v>
      </c>
      <c r="H109" s="127">
        <v>0</v>
      </c>
      <c r="I109" s="127">
        <v>0</v>
      </c>
      <c r="J109" s="127">
        <v>0</v>
      </c>
      <c r="K109" s="127">
        <v>0</v>
      </c>
      <c r="L109" s="146">
        <f t="shared" si="1"/>
        <v>0</v>
      </c>
      <c r="M109" s="87"/>
      <c r="N109" s="146">
        <f>IFERROR((SUMPRODUCT('Historical Expenditure'!H122:K122,Inflation!$G$10:$J$10)/SUM(H109:K109)),0)</f>
        <v>0</v>
      </c>
      <c r="O109" s="88"/>
      <c r="P109" s="120"/>
      <c r="Q109" s="120"/>
      <c r="R109" s="120"/>
      <c r="S109" s="120"/>
      <c r="T109" s="120"/>
      <c r="U109" s="120"/>
      <c r="V109" s="120"/>
      <c r="W109" s="120"/>
    </row>
    <row r="110" spans="1:23" x14ac:dyDescent="0.2">
      <c r="A110" s="88"/>
      <c r="B110" s="103"/>
      <c r="C110" s="92" t="s">
        <v>245</v>
      </c>
      <c r="D110" s="127">
        <v>0</v>
      </c>
      <c r="E110" s="127">
        <v>0</v>
      </c>
      <c r="F110" s="128">
        <v>0</v>
      </c>
      <c r="G110" s="127">
        <v>0</v>
      </c>
      <c r="H110" s="127">
        <v>0</v>
      </c>
      <c r="I110" s="127">
        <v>0</v>
      </c>
      <c r="J110" s="127">
        <v>0</v>
      </c>
      <c r="K110" s="127">
        <v>0</v>
      </c>
      <c r="L110" s="146">
        <f t="shared" si="1"/>
        <v>0</v>
      </c>
      <c r="M110" s="87"/>
      <c r="N110" s="146">
        <f>IFERROR((SUMPRODUCT('Historical Expenditure'!H123:K123,Inflation!$G$10:$J$10)/SUM(H110:K110)),0)</f>
        <v>0</v>
      </c>
      <c r="O110" s="88"/>
      <c r="P110" s="120"/>
      <c r="Q110" s="120"/>
      <c r="R110" s="120"/>
      <c r="S110" s="120"/>
      <c r="T110" s="120"/>
      <c r="U110" s="120"/>
      <c r="V110" s="120"/>
      <c r="W110" s="120"/>
    </row>
    <row r="111" spans="1:23" x14ac:dyDescent="0.2">
      <c r="A111" s="88"/>
      <c r="B111" s="103"/>
      <c r="C111" s="92" t="s">
        <v>246</v>
      </c>
      <c r="D111" s="127">
        <v>0</v>
      </c>
      <c r="E111" s="127">
        <v>0</v>
      </c>
      <c r="F111" s="128">
        <v>0</v>
      </c>
      <c r="G111" s="127">
        <v>0</v>
      </c>
      <c r="H111" s="127">
        <v>0</v>
      </c>
      <c r="I111" s="127">
        <v>0</v>
      </c>
      <c r="J111" s="127">
        <v>0</v>
      </c>
      <c r="K111" s="127">
        <v>0</v>
      </c>
      <c r="L111" s="146">
        <f t="shared" si="1"/>
        <v>0</v>
      </c>
      <c r="M111" s="87"/>
      <c r="N111" s="146">
        <f>IFERROR((SUMPRODUCT('Historical Expenditure'!H124:K124,Inflation!$G$10:$J$10)/SUM(H111:K111)),0)</f>
        <v>0</v>
      </c>
      <c r="O111" s="88"/>
      <c r="P111" s="120"/>
      <c r="Q111" s="120"/>
      <c r="R111" s="120"/>
      <c r="S111" s="120"/>
      <c r="T111" s="120"/>
      <c r="U111" s="120"/>
      <c r="V111" s="120"/>
      <c r="W111" s="120"/>
    </row>
    <row r="112" spans="1:23" x14ac:dyDescent="0.2">
      <c r="A112" s="88"/>
      <c r="B112" s="103"/>
      <c r="C112" s="92" t="s">
        <v>247</v>
      </c>
      <c r="D112" s="127">
        <v>0</v>
      </c>
      <c r="E112" s="127">
        <v>0</v>
      </c>
      <c r="F112" s="128">
        <v>0</v>
      </c>
      <c r="G112" s="127">
        <v>0</v>
      </c>
      <c r="H112" s="127">
        <v>0</v>
      </c>
      <c r="I112" s="127">
        <v>0</v>
      </c>
      <c r="J112" s="127">
        <v>0</v>
      </c>
      <c r="K112" s="127">
        <v>0</v>
      </c>
      <c r="L112" s="146">
        <f t="shared" si="1"/>
        <v>0</v>
      </c>
      <c r="M112" s="87"/>
      <c r="N112" s="146">
        <f>IFERROR((SUMPRODUCT('Historical Expenditure'!H125:K125,Inflation!$G$10:$J$10)/SUM(H112:K112)),0)</f>
        <v>0</v>
      </c>
      <c r="O112" s="88"/>
      <c r="P112" s="120"/>
      <c r="Q112" s="120"/>
      <c r="R112" s="120"/>
      <c r="S112" s="120"/>
      <c r="T112" s="120"/>
      <c r="U112" s="120"/>
      <c r="V112" s="120"/>
      <c r="W112" s="120"/>
    </row>
    <row r="113" spans="1:23" x14ac:dyDescent="0.2">
      <c r="A113" s="88"/>
      <c r="B113" s="103"/>
      <c r="C113" s="92" t="s">
        <v>248</v>
      </c>
      <c r="D113" s="128">
        <v>6.5</v>
      </c>
      <c r="E113" s="128">
        <v>6.5</v>
      </c>
      <c r="F113" s="128">
        <v>5</v>
      </c>
      <c r="G113" s="127">
        <v>2</v>
      </c>
      <c r="H113" s="127">
        <v>1.5</v>
      </c>
      <c r="I113" s="127">
        <v>6</v>
      </c>
      <c r="J113" s="127">
        <v>7</v>
      </c>
      <c r="K113" s="127">
        <v>2</v>
      </c>
      <c r="L113" s="146">
        <f t="shared" si="1"/>
        <v>4.125</v>
      </c>
      <c r="M113" s="87"/>
      <c r="N113" s="146">
        <f>IFERROR((SUMPRODUCT('Historical Expenditure'!H126:K126,Inflation!$G$10:$J$10)/SUM(H113:K113)),0)</f>
        <v>14384.994554424045</v>
      </c>
      <c r="O113" s="88"/>
      <c r="P113" s="120"/>
      <c r="Q113" s="120"/>
      <c r="R113" s="120"/>
      <c r="S113" s="120"/>
      <c r="T113" s="120"/>
      <c r="U113" s="120"/>
      <c r="V113" s="120"/>
      <c r="W113" s="120"/>
    </row>
    <row r="114" spans="1:23" x14ac:dyDescent="0.2">
      <c r="A114" s="88"/>
      <c r="B114" s="103"/>
      <c r="C114" s="92" t="s">
        <v>249</v>
      </c>
      <c r="D114" s="127">
        <v>0</v>
      </c>
      <c r="E114" s="127">
        <v>0</v>
      </c>
      <c r="F114" s="128">
        <v>0</v>
      </c>
      <c r="G114" s="127">
        <v>0</v>
      </c>
      <c r="H114" s="127">
        <v>4</v>
      </c>
      <c r="I114" s="127">
        <v>9</v>
      </c>
      <c r="J114" s="127">
        <v>6</v>
      </c>
      <c r="K114" s="127">
        <v>1</v>
      </c>
      <c r="L114" s="146">
        <f t="shared" si="1"/>
        <v>5</v>
      </c>
      <c r="M114" s="87"/>
      <c r="N114" s="146">
        <f>IFERROR((SUMPRODUCT('Historical Expenditure'!H127:K127,Inflation!$G$10:$J$10)/SUM(H114:K114)),0)</f>
        <v>11557.511112100527</v>
      </c>
      <c r="O114" s="88"/>
      <c r="P114" s="120"/>
      <c r="Q114" s="120"/>
      <c r="R114" s="120"/>
      <c r="S114" s="120"/>
      <c r="T114" s="120"/>
      <c r="U114" s="120"/>
      <c r="V114" s="120"/>
      <c r="W114" s="120"/>
    </row>
    <row r="115" spans="1:23" x14ac:dyDescent="0.2">
      <c r="A115" s="88"/>
      <c r="B115" s="103"/>
      <c r="C115" s="92" t="s">
        <v>163</v>
      </c>
      <c r="D115" s="127">
        <v>0</v>
      </c>
      <c r="E115" s="127">
        <v>0</v>
      </c>
      <c r="F115" s="128">
        <v>0</v>
      </c>
      <c r="G115" s="127">
        <v>0</v>
      </c>
      <c r="H115" s="127">
        <v>0</v>
      </c>
      <c r="I115" s="127">
        <v>0</v>
      </c>
      <c r="J115" s="127">
        <v>0</v>
      </c>
      <c r="K115" s="127">
        <v>0</v>
      </c>
      <c r="L115" s="146">
        <f t="shared" si="1"/>
        <v>0</v>
      </c>
      <c r="M115" s="87"/>
      <c r="N115" s="146">
        <f>IFERROR((SUMPRODUCT('Historical Expenditure'!H128:K128,Inflation!$G$10:$J$10)/SUM(H115:K115)),0)</f>
        <v>0</v>
      </c>
      <c r="O115" s="88"/>
      <c r="P115" s="120"/>
      <c r="Q115" s="120"/>
      <c r="R115" s="120"/>
      <c r="S115" s="120"/>
      <c r="T115" s="120"/>
      <c r="U115" s="120"/>
      <c r="V115" s="120"/>
      <c r="W115" s="120"/>
    </row>
    <row r="116" spans="1:23" x14ac:dyDescent="0.2">
      <c r="A116" s="88"/>
      <c r="B116" s="98" t="s">
        <v>204</v>
      </c>
      <c r="C116" s="92" t="s">
        <v>254</v>
      </c>
      <c r="D116" s="127">
        <v>0</v>
      </c>
      <c r="E116" s="127">
        <v>0</v>
      </c>
      <c r="F116" s="128">
        <v>0</v>
      </c>
      <c r="G116" s="127">
        <v>0</v>
      </c>
      <c r="H116" s="127">
        <v>0</v>
      </c>
      <c r="I116" s="127">
        <v>0</v>
      </c>
      <c r="J116" s="127">
        <v>0</v>
      </c>
      <c r="K116" s="127">
        <v>0</v>
      </c>
      <c r="L116" s="146">
        <f t="shared" si="1"/>
        <v>0</v>
      </c>
      <c r="M116" s="87"/>
      <c r="N116" s="146">
        <f>IFERROR((SUMPRODUCT('Historical Expenditure'!H129:K129,Inflation!$G$10:$J$10)/SUM(H116:K116)),0)</f>
        <v>0</v>
      </c>
      <c r="O116" s="88"/>
      <c r="P116" s="120"/>
      <c r="Q116" s="120"/>
      <c r="R116" s="120"/>
      <c r="S116" s="120"/>
      <c r="T116" s="120"/>
      <c r="U116" s="120"/>
      <c r="V116" s="120"/>
      <c r="W116" s="120"/>
    </row>
    <row r="117" spans="1:23" x14ac:dyDescent="0.2">
      <c r="A117" s="88"/>
      <c r="B117" s="95" t="s">
        <v>205</v>
      </c>
      <c r="C117" s="92" t="s">
        <v>255</v>
      </c>
      <c r="D117" s="127">
        <v>0</v>
      </c>
      <c r="E117" s="127">
        <v>0</v>
      </c>
      <c r="F117" s="128">
        <v>0</v>
      </c>
      <c r="G117" s="127">
        <v>0</v>
      </c>
      <c r="H117" s="127">
        <v>0</v>
      </c>
      <c r="I117" s="127">
        <v>0</v>
      </c>
      <c r="J117" s="127">
        <v>0</v>
      </c>
      <c r="K117" s="127">
        <v>0</v>
      </c>
      <c r="L117" s="146">
        <f t="shared" si="1"/>
        <v>0</v>
      </c>
      <c r="M117" s="87"/>
      <c r="N117" s="146">
        <f>IFERROR((SUMPRODUCT('Historical Expenditure'!H130:K130,Inflation!$G$10:$J$10)/SUM(H117:K117)),0)</f>
        <v>0</v>
      </c>
      <c r="O117" s="88"/>
      <c r="P117" s="120"/>
      <c r="Q117" s="120"/>
      <c r="R117" s="120"/>
      <c r="S117" s="120"/>
      <c r="T117" s="120"/>
      <c r="U117" s="120"/>
      <c r="V117" s="120"/>
      <c r="W117" s="120"/>
    </row>
    <row r="118" spans="1:23" x14ac:dyDescent="0.2">
      <c r="A118" s="88"/>
      <c r="B118" s="95"/>
      <c r="C118" s="92" t="s">
        <v>256</v>
      </c>
      <c r="D118" s="127">
        <v>0</v>
      </c>
      <c r="E118" s="127">
        <v>0</v>
      </c>
      <c r="F118" s="128">
        <v>0</v>
      </c>
      <c r="G118" s="127">
        <v>0</v>
      </c>
      <c r="H118" s="127">
        <v>0</v>
      </c>
      <c r="I118" s="127">
        <v>0</v>
      </c>
      <c r="J118" s="127">
        <v>0</v>
      </c>
      <c r="K118" s="127">
        <v>0</v>
      </c>
      <c r="L118" s="146">
        <f t="shared" si="1"/>
        <v>0</v>
      </c>
      <c r="M118" s="87"/>
      <c r="N118" s="146">
        <f>IFERROR((SUMPRODUCT('Historical Expenditure'!H131:K131,Inflation!$G$10:$J$10)/SUM(H118:K118)),0)</f>
        <v>0</v>
      </c>
      <c r="O118" s="88"/>
      <c r="P118" s="120"/>
      <c r="Q118" s="120"/>
      <c r="R118" s="120"/>
      <c r="S118" s="120"/>
      <c r="T118" s="120"/>
      <c r="U118" s="120"/>
      <c r="V118" s="120"/>
      <c r="W118" s="120"/>
    </row>
    <row r="119" spans="1:23" x14ac:dyDescent="0.2">
      <c r="A119" s="88"/>
      <c r="B119" s="96"/>
      <c r="C119" s="92" t="s">
        <v>257</v>
      </c>
      <c r="D119" s="127">
        <v>0</v>
      </c>
      <c r="E119" s="127">
        <v>0</v>
      </c>
      <c r="F119" s="128">
        <v>0</v>
      </c>
      <c r="G119" s="127">
        <v>0</v>
      </c>
      <c r="H119" s="127">
        <v>0</v>
      </c>
      <c r="I119" s="127">
        <v>0</v>
      </c>
      <c r="J119" s="127">
        <v>0</v>
      </c>
      <c r="K119" s="127">
        <v>0</v>
      </c>
      <c r="L119" s="146">
        <f t="shared" si="1"/>
        <v>0</v>
      </c>
      <c r="M119" s="87"/>
      <c r="N119" s="146">
        <f>IFERROR((SUMPRODUCT('Historical Expenditure'!H132:K132,Inflation!$G$10:$J$10)/SUM(H119:K119)),0)</f>
        <v>0</v>
      </c>
      <c r="O119" s="88"/>
      <c r="P119" s="120"/>
      <c r="Q119" s="120"/>
      <c r="R119" s="120"/>
      <c r="S119" s="120"/>
      <c r="T119" s="120"/>
      <c r="U119" s="120"/>
      <c r="V119" s="120"/>
      <c r="W119" s="120"/>
    </row>
    <row r="120" spans="1:23" x14ac:dyDescent="0.2">
      <c r="A120" s="88"/>
      <c r="B120" s="88"/>
      <c r="C120" s="5" t="s">
        <v>46</v>
      </c>
      <c r="D120" s="122">
        <f t="shared" ref="D120:E120" si="2">SUM(D10:D119)</f>
        <v>1847.5</v>
      </c>
      <c r="E120" s="122">
        <f t="shared" si="2"/>
        <v>2077</v>
      </c>
      <c r="F120" s="122">
        <f>SUM(F10:F119)</f>
        <v>2301</v>
      </c>
      <c r="G120" s="122">
        <f t="shared" ref="G120:K120" si="3">SUM(G10:G119)</f>
        <v>2151</v>
      </c>
      <c r="H120" s="122">
        <f t="shared" si="3"/>
        <v>1766.38</v>
      </c>
      <c r="I120" s="122">
        <f t="shared" si="3"/>
        <v>1609.38</v>
      </c>
      <c r="J120" s="122">
        <f t="shared" si="3"/>
        <v>1746.3899999999999</v>
      </c>
      <c r="K120" s="122">
        <f t="shared" si="3"/>
        <v>1733.317675</v>
      </c>
      <c r="L120" s="122">
        <f t="shared" ref="L120" si="4">SUM(L10:L119)</f>
        <v>1713.86691875</v>
      </c>
      <c r="M120" s="88"/>
      <c r="N120" s="122"/>
      <c r="O120" s="88"/>
      <c r="P120" s="88"/>
      <c r="Q120" s="88"/>
      <c r="R120" s="88"/>
      <c r="S120" s="88"/>
      <c r="T120" s="88"/>
    </row>
    <row r="121" spans="1:23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7"/>
      <c r="O121" s="88"/>
      <c r="P121" s="88"/>
      <c r="Q121" s="88"/>
      <c r="R121" s="88"/>
      <c r="S121" s="88"/>
      <c r="T121" s="88"/>
    </row>
    <row r="122" spans="1:23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</row>
    <row r="123" spans="1:23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</row>
    <row r="124" spans="1:23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</row>
    <row r="125" spans="1:23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</row>
    <row r="126" spans="1:23" ht="15.75" x14ac:dyDescent="0.25">
      <c r="A126" s="32"/>
      <c r="B126" s="32" t="s">
        <v>262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88"/>
      <c r="Q126" s="88"/>
      <c r="R126" s="88"/>
      <c r="S126" s="88"/>
      <c r="T126" s="88"/>
    </row>
    <row r="127" spans="1:23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</row>
    <row r="128" spans="1:23" hidden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</row>
    <row r="129" spans="1:20" hidden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</row>
    <row r="130" spans="1:20" hidden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</row>
    <row r="131" spans="1:20" hidden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</row>
    <row r="132" spans="1:20" hidden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</row>
    <row r="133" spans="1:20" hidden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</row>
    <row r="134" spans="1:20" hidden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</row>
    <row r="135" spans="1:20" hidden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</row>
    <row r="136" spans="1:20" hidden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</row>
    <row r="137" spans="1:20" hidden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</row>
    <row r="138" spans="1:20" hidden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</row>
    <row r="139" spans="1:20" hidden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</row>
    <row r="140" spans="1:20" hidden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</row>
    <row r="141" spans="1:20" hidden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</row>
    <row r="142" spans="1:20" hidden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</row>
    <row r="143" spans="1:20" hidden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</row>
    <row r="144" spans="1:20" hidden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</row>
    <row r="145" spans="1:20" hidden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</row>
    <row r="146" spans="1:20" hidden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</row>
    <row r="147" spans="1:20" hidden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</row>
    <row r="148" spans="1:20" hidden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</row>
    <row r="149" spans="1:20" hidden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</row>
    <row r="150" spans="1:20" hidden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</row>
    <row r="151" spans="1:20" hidden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</row>
    <row r="152" spans="1:20" hidden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</row>
    <row r="153" spans="1:20" hidden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</row>
    <row r="154" spans="1:20" hidden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</row>
    <row r="155" spans="1:20" hidden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</row>
    <row r="156" spans="1:20" hidden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</row>
    <row r="157" spans="1:20" hidden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</row>
    <row r="158" spans="1:20" hidden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</row>
    <row r="159" spans="1:20" hidden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</row>
    <row r="160" spans="1:20" hidden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</row>
    <row r="161" spans="1:20" hidden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</row>
    <row r="162" spans="1:20" hidden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</row>
    <row r="163" spans="1:20" hidden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</row>
    <row r="164" spans="1:20" hidden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</row>
    <row r="165" spans="1:20" hidden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</row>
    <row r="166" spans="1:20" hidden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</row>
    <row r="167" spans="1:20" hidden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</row>
    <row r="168" spans="1:20" hidden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</row>
    <row r="169" spans="1:20" hidden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</row>
    <row r="170" spans="1:20" hidden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</row>
    <row r="171" spans="1:20" hidden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</row>
    <row r="172" spans="1:20" hidden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</row>
    <row r="173" spans="1:20" hidden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</row>
    <row r="174" spans="1:20" hidden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</row>
    <row r="175" spans="1:20" hidden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</row>
    <row r="176" spans="1:20" hidden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</row>
    <row r="177" spans="1:20" hidden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</row>
    <row r="178" spans="1:20" hidden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</row>
    <row r="179" spans="1:20" hidden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</row>
    <row r="180" spans="1:20" hidden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</row>
    <row r="181" spans="1:20" hidden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</row>
    <row r="182" spans="1:20" hidden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</row>
    <row r="183" spans="1:20" hidden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</row>
    <row r="184" spans="1:20" hidden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</row>
    <row r="185" spans="1:20" hidden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</row>
    <row r="186" spans="1:20" hidden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</row>
    <row r="187" spans="1:20" hidden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</row>
    <row r="188" spans="1:20" hidden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</row>
    <row r="189" spans="1:20" hidden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</row>
    <row r="190" spans="1:20" hidden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</row>
    <row r="191" spans="1:20" hidden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</row>
    <row r="192" spans="1:20" hidden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</row>
    <row r="193" spans="1:20" hidden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</row>
    <row r="194" spans="1:20" hidden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</row>
    <row r="195" spans="1:20" hidden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</row>
    <row r="196" spans="1:20" hidden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</row>
    <row r="197" spans="1:20" hidden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</row>
    <row r="198" spans="1:20" hidden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</row>
    <row r="199" spans="1:20" hidden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</row>
    <row r="200" spans="1:20" hidden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</row>
    <row r="201" spans="1:20" hidden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</row>
    <row r="202" spans="1:20" hidden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</row>
    <row r="203" spans="1:20" hidden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</row>
    <row r="204" spans="1:20" hidden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</row>
    <row r="205" spans="1:20" hidden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</row>
    <row r="206" spans="1:20" hidden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</row>
    <row r="207" spans="1:20" hidden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</row>
    <row r="208" spans="1:20" hidden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</row>
    <row r="209" spans="1:20" hidden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</row>
    <row r="210" spans="1:20" hidden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</row>
    <row r="211" spans="1:20" hidden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</row>
    <row r="212" spans="1:20" hidden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</row>
    <row r="213" spans="1:20" hidden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</row>
    <row r="214" spans="1:20" hidden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</row>
    <row r="215" spans="1:20" hidden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</row>
    <row r="216" spans="1:20" hidden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</row>
    <row r="217" spans="1:20" hidden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</row>
    <row r="218" spans="1:20" hidden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</row>
    <row r="219" spans="1:20" hidden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</row>
    <row r="220" spans="1:20" hidden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</row>
    <row r="221" spans="1:20" hidden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</row>
    <row r="222" spans="1:20" hidden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</row>
    <row r="223" spans="1:20" hidden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</row>
    <row r="224" spans="1:20" hidden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</row>
    <row r="225" spans="1:20" hidden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</row>
    <row r="226" spans="1:20" hidden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</row>
    <row r="227" spans="1:20" hidden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</row>
    <row r="228" spans="1:20" hidden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</row>
    <row r="229" spans="1:20" hidden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</row>
    <row r="230" spans="1:20" hidden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</row>
    <row r="231" spans="1:20" hidden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</row>
    <row r="232" spans="1:20" hidden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</row>
    <row r="233" spans="1:20" hidden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</row>
    <row r="234" spans="1:20" hidden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</row>
    <row r="235" spans="1:20" hidden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</row>
    <row r="236" spans="1:20" hidden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</row>
    <row r="237" spans="1:20" hidden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</row>
    <row r="238" spans="1:20" hidden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</row>
    <row r="239" spans="1:20" hidden="1" x14ac:dyDescent="0.2"/>
    <row r="240" spans="1:2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</sheetData>
  <mergeCells count="6">
    <mergeCell ref="D8:L8"/>
    <mergeCell ref="B89:B106"/>
    <mergeCell ref="B11:B13"/>
    <mergeCell ref="B38:B39"/>
    <mergeCell ref="B55:B56"/>
    <mergeCell ref="B60:B64"/>
  </mergeCells>
  <hyperlinks>
    <hyperlink ref="L1" location="Menu!A1" display="Menu"/>
  </hyperlinks>
  <pageMargins left="0.7" right="0.7" top="0.75" bottom="0.75" header="0.3" footer="0.3"/>
  <pageSetup orientation="portrait" r:id="rId1"/>
  <ignoredErrors>
    <ignoredError sqref="F1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56"/>
  <sheetViews>
    <sheetView zoomScale="115" zoomScaleNormal="115" workbookViewId="0"/>
  </sheetViews>
  <sheetFormatPr defaultColWidth="0" defaultRowHeight="12.75" zeroHeight="1" x14ac:dyDescent="0.2"/>
  <cols>
    <col min="1" max="1" width="3.625" style="85" customWidth="1"/>
    <col min="2" max="2" width="31.125" style="85" customWidth="1"/>
    <col min="3" max="3" width="69.375" style="85" customWidth="1"/>
    <col min="4" max="10" width="9.625" style="85" customWidth="1"/>
    <col min="11" max="11" width="3.625" style="85" customWidth="1"/>
    <col min="12" max="16" width="9.625" style="85" hidden="1" customWidth="1"/>
    <col min="17" max="16384" width="9" style="85" hidden="1"/>
  </cols>
  <sheetData>
    <row r="1" spans="1:21" ht="18" x14ac:dyDescent="0.25">
      <c r="A1" s="41" t="str">
        <f>Menu!A1</f>
        <v>Powercor - Network faults</v>
      </c>
      <c r="B1" s="41"/>
      <c r="C1" s="41"/>
      <c r="D1" s="41"/>
      <c r="E1" s="41"/>
      <c r="F1" s="41"/>
      <c r="G1" s="41"/>
      <c r="H1" s="41"/>
      <c r="I1" s="41"/>
      <c r="J1" s="84" t="s">
        <v>39</v>
      </c>
      <c r="K1" s="41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15.75" x14ac:dyDescent="0.25">
      <c r="A2" s="32" t="str">
        <f ca="1">RIGHT(CELL("filename", $A$1), LEN(CELL("filename", $A$1)) - SEARCH("]", CELL("filename", $A$1)))</f>
        <v>Forecast Volumes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x14ac:dyDescent="0.2">
      <c r="A4" s="87"/>
      <c r="B4" s="11" t="s">
        <v>271</v>
      </c>
      <c r="C4" s="10"/>
      <c r="D4" s="10"/>
      <c r="E4" s="10"/>
      <c r="F4" s="10"/>
      <c r="G4" s="10"/>
      <c r="H4" s="10"/>
      <c r="I4" s="10"/>
      <c r="J4" s="90"/>
      <c r="K4" s="90"/>
      <c r="L4" s="90"/>
      <c r="M4" s="90"/>
      <c r="N4" s="90"/>
      <c r="O4" s="90"/>
      <c r="P4" s="90"/>
      <c r="Q4" s="88"/>
      <c r="R4" s="88"/>
    </row>
    <row r="5" spans="1:21" x14ac:dyDescent="0.2">
      <c r="A5" s="87"/>
      <c r="B5" s="9"/>
      <c r="C5" s="10"/>
      <c r="D5" s="10"/>
      <c r="E5" s="10"/>
      <c r="F5" s="10"/>
      <c r="G5" s="10"/>
      <c r="H5" s="10"/>
      <c r="I5" s="10"/>
      <c r="J5" s="90"/>
      <c r="K5" s="90"/>
      <c r="L5" s="90"/>
      <c r="M5" s="90"/>
      <c r="N5" s="90"/>
      <c r="O5" s="90"/>
      <c r="P5" s="90"/>
      <c r="Q5" s="88"/>
      <c r="R5" s="88"/>
    </row>
    <row r="6" spans="1:21" x14ac:dyDescent="0.2">
      <c r="A6" s="87"/>
      <c r="B6" s="91"/>
      <c r="C6" s="10"/>
      <c r="D6" s="10"/>
      <c r="E6" s="90"/>
      <c r="F6" s="10"/>
      <c r="G6" s="10"/>
      <c r="H6" s="10"/>
      <c r="I6" s="10"/>
      <c r="J6" s="90"/>
      <c r="K6" s="90"/>
      <c r="L6" s="90"/>
      <c r="M6" s="90"/>
      <c r="N6" s="90"/>
      <c r="O6" s="90"/>
      <c r="P6" s="90"/>
      <c r="Q6" s="88"/>
      <c r="R6" s="88"/>
    </row>
    <row r="7" spans="1:21" x14ac:dyDescent="0.2">
      <c r="A7" s="87"/>
      <c r="B7" s="9"/>
      <c r="C7" s="10"/>
      <c r="D7" s="10"/>
      <c r="E7" s="10"/>
      <c r="F7" s="10"/>
      <c r="G7" s="10"/>
      <c r="H7" s="10"/>
      <c r="I7" s="10"/>
      <c r="J7" s="90"/>
      <c r="K7" s="90"/>
      <c r="L7" s="90"/>
      <c r="M7" s="90"/>
      <c r="N7" s="90"/>
      <c r="O7" s="90"/>
      <c r="P7" s="90"/>
      <c r="Q7" s="88"/>
      <c r="R7" s="88"/>
    </row>
    <row r="8" spans="1:21" x14ac:dyDescent="0.2">
      <c r="A8" s="87"/>
      <c r="B8" s="9"/>
      <c r="C8" s="10"/>
      <c r="D8" s="165"/>
      <c r="E8" s="165"/>
      <c r="F8" s="165"/>
      <c r="G8" s="165"/>
      <c r="H8" s="165"/>
      <c r="I8" s="165"/>
      <c r="J8" s="166"/>
      <c r="K8" s="90"/>
      <c r="L8" s="90"/>
      <c r="M8" s="90"/>
      <c r="N8" s="90"/>
      <c r="O8" s="90"/>
      <c r="P8" s="90"/>
      <c r="Q8" s="88"/>
      <c r="R8" s="88"/>
    </row>
    <row r="9" spans="1:21" x14ac:dyDescent="0.2">
      <c r="A9" s="87"/>
      <c r="B9" s="16" t="s">
        <v>140</v>
      </c>
      <c r="C9" s="8" t="s">
        <v>141</v>
      </c>
      <c r="D9" s="119" t="s">
        <v>263</v>
      </c>
      <c r="E9" s="119" t="s">
        <v>264</v>
      </c>
      <c r="F9" s="119" t="s">
        <v>265</v>
      </c>
      <c r="G9" s="119" t="s">
        <v>266</v>
      </c>
      <c r="H9" s="119" t="s">
        <v>267</v>
      </c>
      <c r="I9" s="119" t="s">
        <v>268</v>
      </c>
      <c r="J9" s="119" t="s">
        <v>269</v>
      </c>
      <c r="K9" s="90"/>
      <c r="L9" s="90"/>
      <c r="M9" s="90"/>
      <c r="N9" s="90"/>
      <c r="O9" s="90"/>
      <c r="P9" s="90"/>
      <c r="Q9" s="88"/>
      <c r="R9" s="88"/>
    </row>
    <row r="10" spans="1:21" x14ac:dyDescent="0.2">
      <c r="A10" s="87"/>
      <c r="B10" s="94" t="s">
        <v>142</v>
      </c>
      <c r="C10" s="93" t="s">
        <v>143</v>
      </c>
      <c r="D10" s="147">
        <f>'Historical Volumes'!$L10</f>
        <v>0</v>
      </c>
      <c r="E10" s="147">
        <f>'Historical Volumes'!$L10</f>
        <v>0</v>
      </c>
      <c r="F10" s="147">
        <f>'Historical Volumes'!$L10</f>
        <v>0</v>
      </c>
      <c r="G10" s="147">
        <f>'Historical Volumes'!$L10</f>
        <v>0</v>
      </c>
      <c r="H10" s="147">
        <f>'Historical Volumes'!$L10</f>
        <v>0</v>
      </c>
      <c r="I10" s="147">
        <f>'Historical Volumes'!$L10</f>
        <v>0</v>
      </c>
      <c r="J10" s="147">
        <f>'Historical Volumes'!$L10</f>
        <v>0</v>
      </c>
      <c r="K10" s="87"/>
      <c r="L10" s="87"/>
      <c r="M10" s="87"/>
      <c r="N10" s="87"/>
      <c r="O10" s="87"/>
      <c r="P10" s="88"/>
      <c r="Q10" s="88"/>
      <c r="R10" s="88"/>
    </row>
    <row r="11" spans="1:21" x14ac:dyDescent="0.2">
      <c r="A11" s="87"/>
      <c r="B11" s="167" t="s">
        <v>144</v>
      </c>
      <c r="C11" s="93" t="s">
        <v>145</v>
      </c>
      <c r="D11" s="147">
        <f>'Historical Volumes'!$L11</f>
        <v>21</v>
      </c>
      <c r="E11" s="147">
        <f>'Historical Volumes'!$L11</f>
        <v>21</v>
      </c>
      <c r="F11" s="147">
        <f>'Historical Volumes'!$L11</f>
        <v>21</v>
      </c>
      <c r="G11" s="147">
        <f>'Historical Volumes'!$L11</f>
        <v>21</v>
      </c>
      <c r="H11" s="147">
        <f>'Historical Volumes'!$L11</f>
        <v>21</v>
      </c>
      <c r="I11" s="147">
        <f>'Historical Volumes'!$L11</f>
        <v>21</v>
      </c>
      <c r="J11" s="147">
        <f>'Historical Volumes'!$L11</f>
        <v>21</v>
      </c>
      <c r="K11" s="87"/>
      <c r="L11" s="88"/>
      <c r="M11" s="88"/>
      <c r="N11" s="88"/>
      <c r="O11" s="88"/>
      <c r="P11" s="88"/>
      <c r="Q11" s="88"/>
      <c r="R11" s="88"/>
    </row>
    <row r="12" spans="1:21" x14ac:dyDescent="0.2">
      <c r="A12" s="87"/>
      <c r="B12" s="167"/>
      <c r="C12" s="93" t="s">
        <v>146</v>
      </c>
      <c r="D12" s="147">
        <f>'Historical Volumes'!$L12</f>
        <v>0</v>
      </c>
      <c r="E12" s="147">
        <f>'Historical Volumes'!$L12</f>
        <v>0</v>
      </c>
      <c r="F12" s="147">
        <f>'Historical Volumes'!$L12</f>
        <v>0</v>
      </c>
      <c r="G12" s="147">
        <f>'Historical Volumes'!$L12</f>
        <v>0</v>
      </c>
      <c r="H12" s="147">
        <f>'Historical Volumes'!$L12</f>
        <v>0</v>
      </c>
      <c r="I12" s="147">
        <f>'Historical Volumes'!$L12</f>
        <v>0</v>
      </c>
      <c r="J12" s="147">
        <f>'Historical Volumes'!$L12</f>
        <v>0</v>
      </c>
      <c r="K12" s="87"/>
      <c r="L12" s="88"/>
      <c r="M12" s="88"/>
      <c r="N12" s="88"/>
      <c r="O12" s="88"/>
      <c r="P12" s="88"/>
      <c r="Q12" s="88"/>
      <c r="R12" s="88"/>
    </row>
    <row r="13" spans="1:21" x14ac:dyDescent="0.2">
      <c r="A13" s="88"/>
      <c r="B13" s="167"/>
      <c r="C13" s="93" t="s">
        <v>147</v>
      </c>
      <c r="D13" s="147">
        <f>'Historical Volumes'!$L13</f>
        <v>69.25</v>
      </c>
      <c r="E13" s="147">
        <f>'Historical Volumes'!$L13</f>
        <v>69.25</v>
      </c>
      <c r="F13" s="147">
        <f>'Historical Volumes'!$L13</f>
        <v>69.25</v>
      </c>
      <c r="G13" s="147">
        <f>'Historical Volumes'!$L13</f>
        <v>69.25</v>
      </c>
      <c r="H13" s="147">
        <f>'Historical Volumes'!$L13</f>
        <v>69.25</v>
      </c>
      <c r="I13" s="147">
        <f>'Historical Volumes'!$L13</f>
        <v>69.25</v>
      </c>
      <c r="J13" s="147">
        <f>'Historical Volumes'!$L13</f>
        <v>69.25</v>
      </c>
      <c r="K13" s="87"/>
      <c r="L13" s="88"/>
      <c r="M13" s="88"/>
      <c r="N13" s="88"/>
      <c r="O13" s="88"/>
      <c r="P13" s="88"/>
      <c r="Q13" s="88"/>
      <c r="R13" s="88"/>
    </row>
    <row r="14" spans="1:21" x14ac:dyDescent="0.2">
      <c r="A14" s="88"/>
      <c r="B14" s="95"/>
      <c r="C14" s="93" t="s">
        <v>148</v>
      </c>
      <c r="D14" s="147">
        <f>'Historical Volumes'!$L14</f>
        <v>4.375</v>
      </c>
      <c r="E14" s="147">
        <f>'Historical Volumes'!$L14</f>
        <v>4.375</v>
      </c>
      <c r="F14" s="147">
        <f>'Historical Volumes'!$L14</f>
        <v>4.375</v>
      </c>
      <c r="G14" s="147">
        <f>'Historical Volumes'!$L14</f>
        <v>4.375</v>
      </c>
      <c r="H14" s="147">
        <f>'Historical Volumes'!$L14</f>
        <v>4.375</v>
      </c>
      <c r="I14" s="147">
        <f>'Historical Volumes'!$L14</f>
        <v>4.375</v>
      </c>
      <c r="J14" s="147">
        <f>'Historical Volumes'!$L14</f>
        <v>4.375</v>
      </c>
      <c r="K14" s="87"/>
      <c r="L14" s="88"/>
      <c r="M14" s="88"/>
      <c r="N14" s="88"/>
      <c r="O14" s="88"/>
      <c r="P14" s="88"/>
      <c r="Q14" s="88"/>
      <c r="R14" s="88"/>
    </row>
    <row r="15" spans="1:21" x14ac:dyDescent="0.2">
      <c r="A15" s="88"/>
      <c r="B15" s="95"/>
      <c r="C15" s="93" t="s">
        <v>149</v>
      </c>
      <c r="D15" s="147">
        <f>'Historical Volumes'!$L15</f>
        <v>0</v>
      </c>
      <c r="E15" s="147">
        <f>'Historical Volumes'!$L15</f>
        <v>0</v>
      </c>
      <c r="F15" s="147">
        <f>'Historical Volumes'!$L15</f>
        <v>0</v>
      </c>
      <c r="G15" s="147">
        <f>'Historical Volumes'!$L15</f>
        <v>0</v>
      </c>
      <c r="H15" s="147">
        <f>'Historical Volumes'!$L15</f>
        <v>0</v>
      </c>
      <c r="I15" s="147">
        <f>'Historical Volumes'!$L15</f>
        <v>0</v>
      </c>
      <c r="J15" s="147">
        <f>'Historical Volumes'!$L15</f>
        <v>0</v>
      </c>
      <c r="K15" s="87"/>
      <c r="L15" s="88"/>
      <c r="M15" s="88"/>
      <c r="N15" s="88"/>
      <c r="O15" s="88"/>
      <c r="P15" s="88"/>
      <c r="Q15" s="88"/>
      <c r="R15" s="88"/>
    </row>
    <row r="16" spans="1:21" x14ac:dyDescent="0.2">
      <c r="A16" s="88"/>
      <c r="B16" s="95"/>
      <c r="C16" s="93" t="s">
        <v>150</v>
      </c>
      <c r="D16" s="147">
        <f>'Historical Volumes'!$L16</f>
        <v>0</v>
      </c>
      <c r="E16" s="147">
        <f>'Historical Volumes'!$L16</f>
        <v>0</v>
      </c>
      <c r="F16" s="147">
        <f>'Historical Volumes'!$L16</f>
        <v>0</v>
      </c>
      <c r="G16" s="147">
        <f>'Historical Volumes'!$L16</f>
        <v>0</v>
      </c>
      <c r="H16" s="147">
        <f>'Historical Volumes'!$L16</f>
        <v>0</v>
      </c>
      <c r="I16" s="147">
        <f>'Historical Volumes'!$L16</f>
        <v>0</v>
      </c>
      <c r="J16" s="147">
        <f>'Historical Volumes'!$L16</f>
        <v>0</v>
      </c>
      <c r="K16" s="87"/>
      <c r="L16" s="88"/>
      <c r="M16" s="88"/>
      <c r="N16" s="88"/>
      <c r="O16" s="88"/>
      <c r="P16" s="88"/>
      <c r="Q16" s="88"/>
      <c r="R16" s="88"/>
    </row>
    <row r="17" spans="1:18" x14ac:dyDescent="0.2">
      <c r="A17" s="88"/>
      <c r="B17" s="95"/>
      <c r="C17" s="93" t="s">
        <v>151</v>
      </c>
      <c r="D17" s="147">
        <f>'Historical Volumes'!$L17</f>
        <v>11.125</v>
      </c>
      <c r="E17" s="147">
        <f>'Historical Volumes'!$L17</f>
        <v>11.125</v>
      </c>
      <c r="F17" s="147">
        <f>'Historical Volumes'!$L17</f>
        <v>11.125</v>
      </c>
      <c r="G17" s="147">
        <f>'Historical Volumes'!$L17</f>
        <v>11.125</v>
      </c>
      <c r="H17" s="147">
        <f>'Historical Volumes'!$L17</f>
        <v>11.125</v>
      </c>
      <c r="I17" s="147">
        <f>'Historical Volumes'!$L17</f>
        <v>11.125</v>
      </c>
      <c r="J17" s="147">
        <f>'Historical Volumes'!$L17</f>
        <v>11.125</v>
      </c>
      <c r="K17" s="87"/>
      <c r="L17" s="88"/>
      <c r="M17" s="88"/>
      <c r="N17" s="88"/>
      <c r="O17" s="88"/>
      <c r="P17" s="88"/>
      <c r="Q17" s="88"/>
      <c r="R17" s="88"/>
    </row>
    <row r="18" spans="1:18" x14ac:dyDescent="0.2">
      <c r="A18" s="88"/>
      <c r="B18" s="95"/>
      <c r="C18" s="93" t="s">
        <v>152</v>
      </c>
      <c r="D18" s="147">
        <f>'Historical Volumes'!$L18</f>
        <v>0</v>
      </c>
      <c r="E18" s="147">
        <f>'Historical Volumes'!$L18</f>
        <v>0</v>
      </c>
      <c r="F18" s="147">
        <f>'Historical Volumes'!$L18</f>
        <v>0</v>
      </c>
      <c r="G18" s="147">
        <f>'Historical Volumes'!$L18</f>
        <v>0</v>
      </c>
      <c r="H18" s="147">
        <f>'Historical Volumes'!$L18</f>
        <v>0</v>
      </c>
      <c r="I18" s="147">
        <f>'Historical Volumes'!$L18</f>
        <v>0</v>
      </c>
      <c r="J18" s="147">
        <f>'Historical Volumes'!$L18</f>
        <v>0</v>
      </c>
      <c r="K18" s="87"/>
      <c r="L18" s="88"/>
      <c r="M18" s="88"/>
      <c r="N18" s="88"/>
      <c r="O18" s="88"/>
      <c r="P18" s="88"/>
      <c r="Q18" s="88"/>
      <c r="R18" s="88"/>
    </row>
    <row r="19" spans="1:18" x14ac:dyDescent="0.2">
      <c r="A19" s="88"/>
      <c r="B19" s="95"/>
      <c r="C19" s="93" t="s">
        <v>153</v>
      </c>
      <c r="D19" s="147">
        <f>'Historical Volumes'!$L19</f>
        <v>80.125</v>
      </c>
      <c r="E19" s="147">
        <f>'Historical Volumes'!$L19</f>
        <v>80.125</v>
      </c>
      <c r="F19" s="147">
        <f>'Historical Volumes'!$L19</f>
        <v>80.125</v>
      </c>
      <c r="G19" s="147">
        <f>'Historical Volumes'!$L19</f>
        <v>80.125</v>
      </c>
      <c r="H19" s="147">
        <f>'Historical Volumes'!$L19</f>
        <v>80.125</v>
      </c>
      <c r="I19" s="147">
        <f>'Historical Volumes'!$L19</f>
        <v>80.125</v>
      </c>
      <c r="J19" s="147">
        <f>'Historical Volumes'!$L19</f>
        <v>80.125</v>
      </c>
      <c r="K19" s="87"/>
      <c r="L19" s="88"/>
      <c r="M19" s="88"/>
      <c r="N19" s="88"/>
      <c r="O19" s="88"/>
      <c r="P19" s="88"/>
      <c r="Q19" s="88"/>
      <c r="R19" s="88"/>
    </row>
    <row r="20" spans="1:18" x14ac:dyDescent="0.2">
      <c r="A20" s="88"/>
      <c r="B20" s="95"/>
      <c r="C20" s="93" t="s">
        <v>154</v>
      </c>
      <c r="D20" s="147">
        <f>'Historical Volumes'!$L20</f>
        <v>4.875</v>
      </c>
      <c r="E20" s="147">
        <f>'Historical Volumes'!$L20</f>
        <v>4.875</v>
      </c>
      <c r="F20" s="147">
        <f>'Historical Volumes'!$L20</f>
        <v>4.875</v>
      </c>
      <c r="G20" s="147">
        <f>'Historical Volumes'!$L20</f>
        <v>4.875</v>
      </c>
      <c r="H20" s="147">
        <f>'Historical Volumes'!$L20</f>
        <v>4.875</v>
      </c>
      <c r="I20" s="147">
        <f>'Historical Volumes'!$L20</f>
        <v>4.875</v>
      </c>
      <c r="J20" s="147">
        <f>'Historical Volumes'!$L20</f>
        <v>4.875</v>
      </c>
      <c r="K20" s="87"/>
      <c r="L20" s="88"/>
      <c r="M20" s="88"/>
      <c r="N20" s="88"/>
      <c r="O20" s="88"/>
      <c r="P20" s="88"/>
      <c r="Q20" s="88"/>
      <c r="R20" s="88"/>
    </row>
    <row r="21" spans="1:18" x14ac:dyDescent="0.2">
      <c r="A21" s="88"/>
      <c r="B21" s="95"/>
      <c r="C21" s="93" t="s">
        <v>155</v>
      </c>
      <c r="D21" s="147">
        <f>'Historical Volumes'!$L21</f>
        <v>0</v>
      </c>
      <c r="E21" s="147">
        <f>'Historical Volumes'!$L21</f>
        <v>0</v>
      </c>
      <c r="F21" s="147">
        <f>'Historical Volumes'!$L21</f>
        <v>0</v>
      </c>
      <c r="G21" s="147">
        <f>'Historical Volumes'!$L21</f>
        <v>0</v>
      </c>
      <c r="H21" s="147">
        <f>'Historical Volumes'!$L21</f>
        <v>0</v>
      </c>
      <c r="I21" s="147">
        <f>'Historical Volumes'!$L21</f>
        <v>0</v>
      </c>
      <c r="J21" s="147">
        <f>'Historical Volumes'!$L21</f>
        <v>0</v>
      </c>
      <c r="K21" s="87"/>
      <c r="L21" s="88"/>
      <c r="M21" s="88"/>
      <c r="N21" s="88"/>
      <c r="O21" s="88"/>
      <c r="P21" s="88"/>
      <c r="Q21" s="88"/>
      <c r="R21" s="88"/>
    </row>
    <row r="22" spans="1:18" x14ac:dyDescent="0.2">
      <c r="A22" s="88"/>
      <c r="B22" s="95"/>
      <c r="C22" s="93" t="s">
        <v>156</v>
      </c>
      <c r="D22" s="147">
        <f>'Historical Volumes'!$L22</f>
        <v>0</v>
      </c>
      <c r="E22" s="147">
        <f>'Historical Volumes'!$L22</f>
        <v>0</v>
      </c>
      <c r="F22" s="147">
        <f>'Historical Volumes'!$L22</f>
        <v>0</v>
      </c>
      <c r="G22" s="147">
        <f>'Historical Volumes'!$L22</f>
        <v>0</v>
      </c>
      <c r="H22" s="147">
        <f>'Historical Volumes'!$L22</f>
        <v>0</v>
      </c>
      <c r="I22" s="147">
        <f>'Historical Volumes'!$L22</f>
        <v>0</v>
      </c>
      <c r="J22" s="147">
        <f>'Historical Volumes'!$L22</f>
        <v>0</v>
      </c>
      <c r="K22" s="87"/>
      <c r="L22" s="88"/>
      <c r="M22" s="88"/>
      <c r="N22" s="88"/>
      <c r="O22" s="88"/>
      <c r="P22" s="88"/>
      <c r="Q22" s="88"/>
      <c r="R22" s="88"/>
    </row>
    <row r="23" spans="1:18" x14ac:dyDescent="0.2">
      <c r="A23" s="88"/>
      <c r="B23" s="95"/>
      <c r="C23" s="93" t="s">
        <v>157</v>
      </c>
      <c r="D23" s="147">
        <f>'Historical Volumes'!$L23</f>
        <v>0</v>
      </c>
      <c r="E23" s="147">
        <f>'Historical Volumes'!$L23</f>
        <v>0</v>
      </c>
      <c r="F23" s="147">
        <f>'Historical Volumes'!$L23</f>
        <v>0</v>
      </c>
      <c r="G23" s="147">
        <f>'Historical Volumes'!$L23</f>
        <v>0</v>
      </c>
      <c r="H23" s="147">
        <f>'Historical Volumes'!$L23</f>
        <v>0</v>
      </c>
      <c r="I23" s="147">
        <f>'Historical Volumes'!$L23</f>
        <v>0</v>
      </c>
      <c r="J23" s="147">
        <f>'Historical Volumes'!$L23</f>
        <v>0</v>
      </c>
      <c r="K23" s="87"/>
      <c r="L23" s="88"/>
      <c r="M23" s="88"/>
      <c r="N23" s="88"/>
      <c r="O23" s="88"/>
      <c r="P23" s="88"/>
      <c r="Q23" s="88"/>
      <c r="R23" s="88"/>
    </row>
    <row r="24" spans="1:18" x14ac:dyDescent="0.2">
      <c r="A24" s="88"/>
      <c r="B24" s="95"/>
      <c r="C24" s="93" t="s">
        <v>158</v>
      </c>
      <c r="D24" s="147">
        <f>'Historical Volumes'!$L24</f>
        <v>0</v>
      </c>
      <c r="E24" s="147">
        <f>'Historical Volumes'!$L24</f>
        <v>0</v>
      </c>
      <c r="F24" s="147">
        <f>'Historical Volumes'!$L24</f>
        <v>0</v>
      </c>
      <c r="G24" s="147">
        <f>'Historical Volumes'!$L24</f>
        <v>0</v>
      </c>
      <c r="H24" s="147">
        <f>'Historical Volumes'!$L24</f>
        <v>0</v>
      </c>
      <c r="I24" s="147">
        <f>'Historical Volumes'!$L24</f>
        <v>0</v>
      </c>
      <c r="J24" s="147">
        <f>'Historical Volumes'!$L24</f>
        <v>0</v>
      </c>
      <c r="K24" s="87"/>
      <c r="L24" s="88"/>
      <c r="M24" s="88"/>
      <c r="N24" s="88"/>
      <c r="O24" s="88"/>
      <c r="P24" s="88"/>
      <c r="Q24" s="88"/>
      <c r="R24" s="88"/>
    </row>
    <row r="25" spans="1:18" x14ac:dyDescent="0.2">
      <c r="A25" s="88"/>
      <c r="B25" s="95"/>
      <c r="C25" s="93" t="s">
        <v>159</v>
      </c>
      <c r="D25" s="147">
        <f>'Historical Volumes'!$L25</f>
        <v>0</v>
      </c>
      <c r="E25" s="147">
        <f>'Historical Volumes'!$L25</f>
        <v>0</v>
      </c>
      <c r="F25" s="147">
        <f>'Historical Volumes'!$L25</f>
        <v>0</v>
      </c>
      <c r="G25" s="147">
        <f>'Historical Volumes'!$L25</f>
        <v>0</v>
      </c>
      <c r="H25" s="147">
        <f>'Historical Volumes'!$L25</f>
        <v>0</v>
      </c>
      <c r="I25" s="147">
        <f>'Historical Volumes'!$L25</f>
        <v>0</v>
      </c>
      <c r="J25" s="147">
        <f>'Historical Volumes'!$L25</f>
        <v>0</v>
      </c>
      <c r="K25" s="87"/>
      <c r="L25" s="88"/>
      <c r="M25" s="88"/>
      <c r="N25" s="88"/>
      <c r="O25" s="88"/>
      <c r="P25" s="88"/>
      <c r="Q25" s="88"/>
      <c r="R25" s="88"/>
    </row>
    <row r="26" spans="1:18" x14ac:dyDescent="0.2">
      <c r="A26" s="88"/>
      <c r="B26" s="95"/>
      <c r="C26" s="93" t="s">
        <v>160</v>
      </c>
      <c r="D26" s="147">
        <f>'Historical Volumes'!$L26</f>
        <v>0</v>
      </c>
      <c r="E26" s="147">
        <f>'Historical Volumes'!$L26</f>
        <v>0</v>
      </c>
      <c r="F26" s="147">
        <f>'Historical Volumes'!$L26</f>
        <v>0</v>
      </c>
      <c r="G26" s="147">
        <f>'Historical Volumes'!$L26</f>
        <v>0</v>
      </c>
      <c r="H26" s="147">
        <f>'Historical Volumes'!$L26</f>
        <v>0</v>
      </c>
      <c r="I26" s="147">
        <f>'Historical Volumes'!$L26</f>
        <v>0</v>
      </c>
      <c r="J26" s="147">
        <f>'Historical Volumes'!$L26</f>
        <v>0</v>
      </c>
      <c r="K26" s="87"/>
      <c r="L26" s="88"/>
      <c r="M26" s="88"/>
      <c r="N26" s="88"/>
      <c r="O26" s="88"/>
      <c r="P26" s="88"/>
      <c r="Q26" s="88"/>
      <c r="R26" s="88"/>
    </row>
    <row r="27" spans="1:18" x14ac:dyDescent="0.2">
      <c r="A27" s="88"/>
      <c r="B27" s="95"/>
      <c r="C27" s="93" t="s">
        <v>161</v>
      </c>
      <c r="D27" s="147">
        <f>'Historical Volumes'!$L27</f>
        <v>0</v>
      </c>
      <c r="E27" s="147">
        <f>'Historical Volumes'!$L27</f>
        <v>0</v>
      </c>
      <c r="F27" s="147">
        <f>'Historical Volumes'!$L27</f>
        <v>0</v>
      </c>
      <c r="G27" s="147">
        <f>'Historical Volumes'!$L27</f>
        <v>0</v>
      </c>
      <c r="H27" s="147">
        <f>'Historical Volumes'!$L27</f>
        <v>0</v>
      </c>
      <c r="I27" s="147">
        <f>'Historical Volumes'!$L27</f>
        <v>0</v>
      </c>
      <c r="J27" s="147">
        <f>'Historical Volumes'!$L27</f>
        <v>0</v>
      </c>
      <c r="K27" s="87"/>
      <c r="L27" s="88"/>
      <c r="M27" s="88"/>
      <c r="N27" s="88"/>
      <c r="O27" s="88"/>
      <c r="P27" s="88"/>
      <c r="Q27" s="88"/>
      <c r="R27" s="88"/>
    </row>
    <row r="28" spans="1:18" x14ac:dyDescent="0.2">
      <c r="A28" s="88"/>
      <c r="B28" s="95"/>
      <c r="C28" s="93" t="s">
        <v>162</v>
      </c>
      <c r="D28" s="147">
        <f>'Historical Volumes'!$L28</f>
        <v>0</v>
      </c>
      <c r="E28" s="147">
        <f>'Historical Volumes'!$L28</f>
        <v>0</v>
      </c>
      <c r="F28" s="147">
        <f>'Historical Volumes'!$L28</f>
        <v>0</v>
      </c>
      <c r="G28" s="147">
        <f>'Historical Volumes'!$L28</f>
        <v>0</v>
      </c>
      <c r="H28" s="147">
        <f>'Historical Volumes'!$L28</f>
        <v>0</v>
      </c>
      <c r="I28" s="147">
        <f>'Historical Volumes'!$L28</f>
        <v>0</v>
      </c>
      <c r="J28" s="147">
        <f>'Historical Volumes'!$L28</f>
        <v>0</v>
      </c>
      <c r="K28" s="87"/>
      <c r="L28" s="88"/>
      <c r="M28" s="88"/>
      <c r="N28" s="88"/>
      <c r="O28" s="88"/>
      <c r="P28" s="88"/>
      <c r="Q28" s="88"/>
      <c r="R28" s="88"/>
    </row>
    <row r="29" spans="1:18" x14ac:dyDescent="0.2">
      <c r="A29" s="88"/>
      <c r="B29" s="95"/>
      <c r="C29" s="93" t="s">
        <v>163</v>
      </c>
      <c r="D29" s="147">
        <f>'Historical Volumes'!$L29</f>
        <v>0</v>
      </c>
      <c r="E29" s="147">
        <f>'Historical Volumes'!$L29</f>
        <v>0</v>
      </c>
      <c r="F29" s="147">
        <f>'Historical Volumes'!$L29</f>
        <v>0</v>
      </c>
      <c r="G29" s="147">
        <f>'Historical Volumes'!$L29</f>
        <v>0</v>
      </c>
      <c r="H29" s="147">
        <f>'Historical Volumes'!$L29</f>
        <v>0</v>
      </c>
      <c r="I29" s="147">
        <f>'Historical Volumes'!$L29</f>
        <v>0</v>
      </c>
      <c r="J29" s="147">
        <f>'Historical Volumes'!$L29</f>
        <v>0</v>
      </c>
      <c r="K29" s="87"/>
      <c r="L29" s="88"/>
      <c r="M29" s="88"/>
      <c r="N29" s="88"/>
      <c r="O29" s="88"/>
      <c r="P29" s="88"/>
      <c r="Q29" s="88"/>
      <c r="R29" s="88"/>
    </row>
    <row r="30" spans="1:18" x14ac:dyDescent="0.2">
      <c r="A30" s="88"/>
      <c r="B30" s="94" t="s">
        <v>164</v>
      </c>
      <c r="C30" s="93" t="s">
        <v>165</v>
      </c>
      <c r="D30" s="147">
        <f>'Historical Volumes'!$L30</f>
        <v>152.25</v>
      </c>
      <c r="E30" s="147">
        <f>'Historical Volumes'!$L30</f>
        <v>152.25</v>
      </c>
      <c r="F30" s="147">
        <f>'Historical Volumes'!$L30</f>
        <v>152.25</v>
      </c>
      <c r="G30" s="147">
        <f>'Historical Volumes'!$L30</f>
        <v>152.25</v>
      </c>
      <c r="H30" s="147">
        <f>'Historical Volumes'!$L30</f>
        <v>152.25</v>
      </c>
      <c r="I30" s="147">
        <f>'Historical Volumes'!$L30</f>
        <v>152.25</v>
      </c>
      <c r="J30" s="147">
        <f>'Historical Volumes'!$L30</f>
        <v>152.25</v>
      </c>
      <c r="K30" s="87"/>
      <c r="L30" s="88"/>
      <c r="M30" s="88"/>
      <c r="N30" s="88"/>
      <c r="O30" s="88"/>
      <c r="P30" s="88"/>
      <c r="Q30" s="88"/>
      <c r="R30" s="88"/>
    </row>
    <row r="31" spans="1:18" x14ac:dyDescent="0.2">
      <c r="A31" s="88"/>
      <c r="B31" s="67" t="s">
        <v>166</v>
      </c>
      <c r="C31" s="93" t="s">
        <v>167</v>
      </c>
      <c r="D31" s="147">
        <f>'Historical Volumes'!$L31</f>
        <v>0</v>
      </c>
      <c r="E31" s="147">
        <f>'Historical Volumes'!$L31</f>
        <v>0</v>
      </c>
      <c r="F31" s="147">
        <f>'Historical Volumes'!$L31</f>
        <v>0</v>
      </c>
      <c r="G31" s="147">
        <f>'Historical Volumes'!$L31</f>
        <v>0</v>
      </c>
      <c r="H31" s="147">
        <f>'Historical Volumes'!$L31</f>
        <v>0</v>
      </c>
      <c r="I31" s="147">
        <f>'Historical Volumes'!$L31</f>
        <v>0</v>
      </c>
      <c r="J31" s="147">
        <f>'Historical Volumes'!$L31</f>
        <v>0</v>
      </c>
      <c r="K31" s="87"/>
      <c r="L31" s="88"/>
      <c r="M31" s="88"/>
      <c r="N31" s="88"/>
      <c r="O31" s="88"/>
      <c r="P31" s="88"/>
      <c r="Q31" s="88"/>
      <c r="R31" s="88"/>
    </row>
    <row r="32" spans="1:18" x14ac:dyDescent="0.2">
      <c r="A32" s="88"/>
      <c r="B32" s="95"/>
      <c r="C32" s="93" t="s">
        <v>168</v>
      </c>
      <c r="D32" s="147">
        <f>'Historical Volumes'!$L32</f>
        <v>193.25</v>
      </c>
      <c r="E32" s="147">
        <f>'Historical Volumes'!$L32</f>
        <v>193.25</v>
      </c>
      <c r="F32" s="147">
        <f>'Historical Volumes'!$L32</f>
        <v>193.25</v>
      </c>
      <c r="G32" s="147">
        <f>'Historical Volumes'!$L32</f>
        <v>193.25</v>
      </c>
      <c r="H32" s="147">
        <f>'Historical Volumes'!$L32</f>
        <v>193.25</v>
      </c>
      <c r="I32" s="147">
        <f>'Historical Volumes'!$L32</f>
        <v>193.25</v>
      </c>
      <c r="J32" s="147">
        <f>'Historical Volumes'!$L32</f>
        <v>193.25</v>
      </c>
      <c r="K32" s="87"/>
      <c r="L32" s="88"/>
      <c r="M32" s="88"/>
      <c r="N32" s="88"/>
      <c r="O32" s="88"/>
      <c r="P32" s="88"/>
      <c r="Q32" s="88"/>
      <c r="R32" s="88"/>
    </row>
    <row r="33" spans="1:18" x14ac:dyDescent="0.2">
      <c r="A33" s="88"/>
      <c r="B33" s="95"/>
      <c r="C33" s="93" t="s">
        <v>169</v>
      </c>
      <c r="D33" s="147">
        <f>'Historical Volumes'!$L33</f>
        <v>17.25</v>
      </c>
      <c r="E33" s="147">
        <f>'Historical Volumes'!$L33</f>
        <v>17.25</v>
      </c>
      <c r="F33" s="147">
        <f>'Historical Volumes'!$L33</f>
        <v>17.25</v>
      </c>
      <c r="G33" s="147">
        <f>'Historical Volumes'!$L33</f>
        <v>17.25</v>
      </c>
      <c r="H33" s="147">
        <f>'Historical Volumes'!$L33</f>
        <v>17.25</v>
      </c>
      <c r="I33" s="147">
        <f>'Historical Volumes'!$L33</f>
        <v>17.25</v>
      </c>
      <c r="J33" s="147">
        <f>'Historical Volumes'!$L33</f>
        <v>17.25</v>
      </c>
      <c r="K33" s="87"/>
      <c r="L33" s="88"/>
      <c r="M33" s="88"/>
      <c r="N33" s="88"/>
      <c r="O33" s="88"/>
      <c r="P33" s="88"/>
      <c r="Q33" s="88"/>
      <c r="R33" s="88"/>
    </row>
    <row r="34" spans="1:18" x14ac:dyDescent="0.2">
      <c r="A34" s="88"/>
      <c r="B34" s="95"/>
      <c r="C34" s="93" t="s">
        <v>170</v>
      </c>
      <c r="D34" s="147">
        <f>'Historical Volumes'!$L34</f>
        <v>0</v>
      </c>
      <c r="E34" s="147">
        <f>'Historical Volumes'!$L34</f>
        <v>0</v>
      </c>
      <c r="F34" s="147">
        <f>'Historical Volumes'!$L34</f>
        <v>0</v>
      </c>
      <c r="G34" s="147">
        <f>'Historical Volumes'!$L34</f>
        <v>0</v>
      </c>
      <c r="H34" s="147">
        <f>'Historical Volumes'!$L34</f>
        <v>0</v>
      </c>
      <c r="I34" s="147">
        <f>'Historical Volumes'!$L34</f>
        <v>0</v>
      </c>
      <c r="J34" s="147">
        <f>'Historical Volumes'!$L34</f>
        <v>0</v>
      </c>
      <c r="K34" s="87"/>
      <c r="L34" s="88"/>
      <c r="M34" s="88"/>
      <c r="N34" s="88"/>
      <c r="O34" s="88"/>
      <c r="P34" s="88"/>
      <c r="Q34" s="88"/>
      <c r="R34" s="88"/>
    </row>
    <row r="35" spans="1:18" x14ac:dyDescent="0.2">
      <c r="A35" s="88"/>
      <c r="B35" s="95"/>
      <c r="C35" s="93" t="s">
        <v>171</v>
      </c>
      <c r="D35" s="147">
        <f>'Historical Volumes'!$L35</f>
        <v>0</v>
      </c>
      <c r="E35" s="147">
        <f>'Historical Volumes'!$L35</f>
        <v>0</v>
      </c>
      <c r="F35" s="147">
        <f>'Historical Volumes'!$L35</f>
        <v>0</v>
      </c>
      <c r="G35" s="147">
        <f>'Historical Volumes'!$L35</f>
        <v>0</v>
      </c>
      <c r="H35" s="147">
        <f>'Historical Volumes'!$L35</f>
        <v>0</v>
      </c>
      <c r="I35" s="147">
        <f>'Historical Volumes'!$L35</f>
        <v>0</v>
      </c>
      <c r="J35" s="147">
        <f>'Historical Volumes'!$L35</f>
        <v>0</v>
      </c>
      <c r="K35" s="87"/>
      <c r="L35" s="88"/>
      <c r="M35" s="88"/>
      <c r="N35" s="88"/>
      <c r="O35" s="88"/>
      <c r="P35" s="88"/>
      <c r="Q35" s="88"/>
      <c r="R35" s="88"/>
    </row>
    <row r="36" spans="1:18" x14ac:dyDescent="0.2">
      <c r="A36" s="88"/>
      <c r="B36" s="96"/>
      <c r="C36" s="93" t="s">
        <v>163</v>
      </c>
      <c r="D36" s="147">
        <f>'Historical Volumes'!$L36</f>
        <v>0</v>
      </c>
      <c r="E36" s="147">
        <f>'Historical Volumes'!$L36</f>
        <v>0</v>
      </c>
      <c r="F36" s="147">
        <f>'Historical Volumes'!$L36</f>
        <v>0</v>
      </c>
      <c r="G36" s="147">
        <f>'Historical Volumes'!$L36</f>
        <v>0</v>
      </c>
      <c r="H36" s="147">
        <f>'Historical Volumes'!$L36</f>
        <v>0</v>
      </c>
      <c r="I36" s="147">
        <f>'Historical Volumes'!$L36</f>
        <v>0</v>
      </c>
      <c r="J36" s="147">
        <f>'Historical Volumes'!$L36</f>
        <v>0</v>
      </c>
      <c r="K36" s="87"/>
      <c r="L36" s="88"/>
      <c r="M36" s="88"/>
      <c r="N36" s="88"/>
      <c r="O36" s="88"/>
      <c r="P36" s="88"/>
      <c r="Q36" s="88"/>
      <c r="R36" s="88"/>
    </row>
    <row r="37" spans="1:18" x14ac:dyDescent="0.2">
      <c r="A37" s="88"/>
      <c r="B37" s="68" t="s">
        <v>172</v>
      </c>
      <c r="C37" s="92" t="s">
        <v>165</v>
      </c>
      <c r="D37" s="148"/>
      <c r="E37" s="148"/>
      <c r="F37" s="148"/>
      <c r="G37" s="148"/>
      <c r="H37" s="148"/>
      <c r="I37" s="148"/>
      <c r="J37" s="148"/>
      <c r="K37" s="87"/>
      <c r="L37" s="88"/>
      <c r="M37" s="88"/>
      <c r="N37" s="88"/>
      <c r="O37" s="88"/>
      <c r="P37" s="88"/>
      <c r="Q37" s="88"/>
      <c r="R37" s="88"/>
    </row>
    <row r="38" spans="1:18" x14ac:dyDescent="0.2">
      <c r="A38" s="88"/>
      <c r="B38" s="167" t="s">
        <v>173</v>
      </c>
      <c r="C38" s="92" t="s">
        <v>167</v>
      </c>
      <c r="D38" s="148"/>
      <c r="E38" s="148"/>
      <c r="F38" s="148"/>
      <c r="G38" s="148"/>
      <c r="H38" s="148"/>
      <c r="I38" s="148"/>
      <c r="J38" s="148"/>
      <c r="K38" s="87"/>
      <c r="L38" s="88"/>
      <c r="M38" s="88"/>
      <c r="N38" s="88"/>
      <c r="O38" s="88"/>
      <c r="P38" s="88"/>
      <c r="Q38" s="88"/>
      <c r="R38" s="88"/>
    </row>
    <row r="39" spans="1:18" x14ac:dyDescent="0.2">
      <c r="A39" s="88"/>
      <c r="B39" s="167"/>
      <c r="C39" s="92" t="s">
        <v>174</v>
      </c>
      <c r="D39" s="148"/>
      <c r="E39" s="148"/>
      <c r="F39" s="148"/>
      <c r="G39" s="148"/>
      <c r="H39" s="148"/>
      <c r="I39" s="148"/>
      <c r="J39" s="148"/>
      <c r="K39" s="87"/>
      <c r="L39" s="88"/>
      <c r="M39" s="88"/>
      <c r="N39" s="88"/>
      <c r="O39" s="88"/>
      <c r="P39" s="88"/>
      <c r="Q39" s="88"/>
      <c r="R39" s="88"/>
    </row>
    <row r="40" spans="1:18" x14ac:dyDescent="0.2">
      <c r="A40" s="88"/>
      <c r="B40" s="66"/>
      <c r="C40" s="92" t="s">
        <v>175</v>
      </c>
      <c r="D40" s="148"/>
      <c r="E40" s="148"/>
      <c r="F40" s="148"/>
      <c r="G40" s="148"/>
      <c r="H40" s="148"/>
      <c r="I40" s="148"/>
      <c r="J40" s="148"/>
      <c r="K40" s="87"/>
      <c r="L40" s="88"/>
      <c r="M40" s="88"/>
      <c r="N40" s="88"/>
      <c r="O40" s="88"/>
      <c r="P40" s="88"/>
      <c r="Q40" s="88"/>
      <c r="R40" s="88"/>
    </row>
    <row r="41" spans="1:18" x14ac:dyDescent="0.2">
      <c r="A41" s="88"/>
      <c r="B41" s="65"/>
      <c r="C41" s="92" t="s">
        <v>176</v>
      </c>
      <c r="D41" s="148"/>
      <c r="E41" s="148"/>
      <c r="F41" s="148"/>
      <c r="G41" s="148"/>
      <c r="H41" s="148"/>
      <c r="I41" s="148"/>
      <c r="J41" s="148"/>
      <c r="K41" s="87"/>
      <c r="L41" s="88"/>
      <c r="M41" s="88"/>
      <c r="N41" s="88"/>
      <c r="O41" s="88"/>
      <c r="P41" s="88"/>
      <c r="Q41" s="88"/>
      <c r="R41" s="88"/>
    </row>
    <row r="42" spans="1:18" x14ac:dyDescent="0.2">
      <c r="A42" s="88"/>
      <c r="B42" s="66"/>
      <c r="C42" s="92" t="s">
        <v>169</v>
      </c>
      <c r="D42" s="148"/>
      <c r="E42" s="148"/>
      <c r="F42" s="148"/>
      <c r="G42" s="148"/>
      <c r="H42" s="148"/>
      <c r="I42" s="148"/>
      <c r="J42" s="148"/>
      <c r="K42" s="87"/>
      <c r="L42" s="88"/>
      <c r="M42" s="88"/>
      <c r="N42" s="88"/>
      <c r="O42" s="88"/>
      <c r="P42" s="88"/>
      <c r="Q42" s="88"/>
      <c r="R42" s="88"/>
    </row>
    <row r="43" spans="1:18" x14ac:dyDescent="0.2">
      <c r="A43" s="88"/>
      <c r="B43" s="66"/>
      <c r="C43" s="92" t="s">
        <v>170</v>
      </c>
      <c r="D43" s="148"/>
      <c r="E43" s="148"/>
      <c r="F43" s="148"/>
      <c r="G43" s="148"/>
      <c r="H43" s="148"/>
      <c r="I43" s="148"/>
      <c r="J43" s="148"/>
      <c r="K43" s="87"/>
      <c r="L43" s="88"/>
      <c r="M43" s="88"/>
      <c r="N43" s="88"/>
      <c r="O43" s="88"/>
      <c r="P43" s="88"/>
      <c r="Q43" s="88"/>
      <c r="R43" s="88"/>
    </row>
    <row r="44" spans="1:18" x14ac:dyDescent="0.2">
      <c r="A44" s="88"/>
      <c r="B44" s="66"/>
      <c r="C44" s="92" t="s">
        <v>171</v>
      </c>
      <c r="D44" s="148"/>
      <c r="E44" s="148"/>
      <c r="F44" s="148"/>
      <c r="G44" s="148"/>
      <c r="H44" s="148"/>
      <c r="I44" s="148"/>
      <c r="J44" s="148"/>
      <c r="K44" s="87"/>
      <c r="L44" s="88"/>
      <c r="M44" s="88"/>
      <c r="N44" s="88"/>
      <c r="O44" s="88"/>
      <c r="P44" s="88"/>
      <c r="Q44" s="88"/>
      <c r="R44" s="88"/>
    </row>
    <row r="45" spans="1:18" x14ac:dyDescent="0.2">
      <c r="A45" s="88"/>
      <c r="B45" s="63"/>
      <c r="C45" s="92" t="s">
        <v>163</v>
      </c>
      <c r="D45" s="148"/>
      <c r="E45" s="148"/>
      <c r="F45" s="148"/>
      <c r="G45" s="148"/>
      <c r="H45" s="148"/>
      <c r="I45" s="148"/>
      <c r="J45" s="148"/>
      <c r="K45" s="87"/>
      <c r="L45" s="88"/>
      <c r="M45" s="88"/>
      <c r="N45" s="88"/>
      <c r="O45" s="88"/>
      <c r="P45" s="88"/>
      <c r="Q45" s="88"/>
      <c r="R45" s="88"/>
    </row>
    <row r="46" spans="1:18" x14ac:dyDescent="0.2">
      <c r="A46" s="88"/>
      <c r="B46" s="94" t="s">
        <v>206</v>
      </c>
      <c r="C46" s="93" t="s">
        <v>165</v>
      </c>
      <c r="D46" s="148"/>
      <c r="E46" s="148"/>
      <c r="F46" s="148"/>
      <c r="G46" s="148"/>
      <c r="H46" s="148"/>
      <c r="I46" s="148"/>
      <c r="J46" s="148"/>
      <c r="K46" s="87"/>
      <c r="L46" s="88"/>
      <c r="M46" s="88"/>
      <c r="N46" s="88"/>
      <c r="O46" s="88"/>
      <c r="P46" s="88"/>
      <c r="Q46" s="88"/>
      <c r="R46" s="88"/>
    </row>
    <row r="47" spans="1:18" x14ac:dyDescent="0.2">
      <c r="A47" s="88"/>
      <c r="B47" s="95" t="s">
        <v>207</v>
      </c>
      <c r="C47" s="93" t="s">
        <v>167</v>
      </c>
      <c r="D47" s="148"/>
      <c r="E47" s="148"/>
      <c r="F47" s="148"/>
      <c r="G47" s="148"/>
      <c r="H47" s="148"/>
      <c r="I47" s="148"/>
      <c r="J47" s="148"/>
      <c r="K47" s="87"/>
      <c r="L47" s="88"/>
      <c r="M47" s="88"/>
      <c r="N47" s="88"/>
      <c r="O47" s="88"/>
      <c r="P47" s="88"/>
      <c r="Q47" s="88"/>
      <c r="R47" s="88"/>
    </row>
    <row r="48" spans="1:18" x14ac:dyDescent="0.2">
      <c r="A48" s="88"/>
      <c r="B48" s="95"/>
      <c r="C48" s="93" t="s">
        <v>208</v>
      </c>
      <c r="D48" s="148"/>
      <c r="E48" s="148"/>
      <c r="F48" s="148"/>
      <c r="G48" s="148"/>
      <c r="H48" s="148"/>
      <c r="I48" s="148"/>
      <c r="J48" s="148"/>
      <c r="K48" s="87"/>
      <c r="L48" s="88"/>
      <c r="M48" s="88"/>
      <c r="N48" s="88"/>
      <c r="O48" s="88"/>
      <c r="P48" s="88"/>
      <c r="Q48" s="88"/>
      <c r="R48" s="88"/>
    </row>
    <row r="49" spans="1:18" x14ac:dyDescent="0.2">
      <c r="A49" s="88"/>
      <c r="B49" s="95"/>
      <c r="C49" s="93" t="s">
        <v>209</v>
      </c>
      <c r="D49" s="148"/>
      <c r="E49" s="148"/>
      <c r="F49" s="148"/>
      <c r="G49" s="148"/>
      <c r="H49" s="148"/>
      <c r="I49" s="148"/>
      <c r="J49" s="148"/>
      <c r="K49" s="87"/>
      <c r="L49" s="88"/>
      <c r="M49" s="88"/>
      <c r="N49" s="88"/>
      <c r="O49" s="88"/>
      <c r="P49" s="88"/>
      <c r="Q49" s="88"/>
      <c r="R49" s="88"/>
    </row>
    <row r="50" spans="1:18" x14ac:dyDescent="0.2">
      <c r="A50" s="88"/>
      <c r="B50" s="95"/>
      <c r="C50" s="93" t="s">
        <v>210</v>
      </c>
      <c r="D50" s="148"/>
      <c r="E50" s="148"/>
      <c r="F50" s="148"/>
      <c r="G50" s="148"/>
      <c r="H50" s="148"/>
      <c r="I50" s="148"/>
      <c r="J50" s="148"/>
      <c r="K50" s="87"/>
      <c r="L50" s="88"/>
      <c r="M50" s="88"/>
      <c r="N50" s="88"/>
      <c r="O50" s="88"/>
      <c r="P50" s="88"/>
      <c r="Q50" s="88"/>
      <c r="R50" s="88"/>
    </row>
    <row r="51" spans="1:18" x14ac:dyDescent="0.2">
      <c r="A51" s="88"/>
      <c r="B51" s="95"/>
      <c r="C51" s="93" t="s">
        <v>170</v>
      </c>
      <c r="D51" s="148"/>
      <c r="E51" s="148"/>
      <c r="F51" s="148"/>
      <c r="G51" s="148"/>
      <c r="H51" s="148"/>
      <c r="I51" s="148"/>
      <c r="J51" s="148"/>
      <c r="K51" s="87"/>
      <c r="L51" s="88"/>
      <c r="M51" s="88"/>
      <c r="N51" s="88"/>
      <c r="O51" s="88"/>
      <c r="P51" s="88"/>
      <c r="Q51" s="88"/>
      <c r="R51" s="88"/>
    </row>
    <row r="52" spans="1:18" x14ac:dyDescent="0.2">
      <c r="A52" s="88"/>
      <c r="B52" s="95"/>
      <c r="C52" s="93" t="s">
        <v>211</v>
      </c>
      <c r="D52" s="148"/>
      <c r="E52" s="148"/>
      <c r="F52" s="148"/>
      <c r="G52" s="148"/>
      <c r="H52" s="148"/>
      <c r="I52" s="148"/>
      <c r="J52" s="148"/>
      <c r="K52" s="87"/>
      <c r="L52" s="88"/>
      <c r="M52" s="88"/>
      <c r="N52" s="88"/>
      <c r="O52" s="88"/>
      <c r="P52" s="88"/>
      <c r="Q52" s="88"/>
      <c r="R52" s="88"/>
    </row>
    <row r="53" spans="1:18" x14ac:dyDescent="0.2">
      <c r="A53" s="88"/>
      <c r="B53" s="95"/>
      <c r="C53" s="93" t="s">
        <v>163</v>
      </c>
      <c r="D53" s="148"/>
      <c r="E53" s="148"/>
      <c r="F53" s="148"/>
      <c r="G53" s="148"/>
      <c r="H53" s="148"/>
      <c r="I53" s="148"/>
      <c r="J53" s="148"/>
      <c r="K53" s="87"/>
      <c r="L53" s="88"/>
      <c r="M53" s="88"/>
      <c r="N53" s="88"/>
      <c r="O53" s="88"/>
      <c r="P53" s="88"/>
      <c r="Q53" s="88"/>
      <c r="R53" s="88"/>
    </row>
    <row r="54" spans="1:18" x14ac:dyDescent="0.2">
      <c r="A54" s="88"/>
      <c r="B54" s="94" t="s">
        <v>177</v>
      </c>
      <c r="C54" s="96" t="s">
        <v>178</v>
      </c>
      <c r="D54" s="147">
        <f>'Historical Volumes'!$L54</f>
        <v>56.360624999999999</v>
      </c>
      <c r="E54" s="147">
        <f>'Historical Volumes'!$L54</f>
        <v>56.360624999999999</v>
      </c>
      <c r="F54" s="147">
        <f>'Historical Volumes'!$L54</f>
        <v>56.360624999999999</v>
      </c>
      <c r="G54" s="147">
        <f>'Historical Volumes'!$L54</f>
        <v>56.360624999999999</v>
      </c>
      <c r="H54" s="147">
        <f>'Historical Volumes'!$L54</f>
        <v>56.360624999999999</v>
      </c>
      <c r="I54" s="147">
        <f>'Historical Volumes'!$L54</f>
        <v>56.360624999999999</v>
      </c>
      <c r="J54" s="147">
        <f>'Historical Volumes'!$L54</f>
        <v>56.360624999999999</v>
      </c>
      <c r="K54" s="87"/>
      <c r="L54" s="88"/>
      <c r="M54" s="88"/>
      <c r="N54" s="88"/>
      <c r="O54" s="88"/>
      <c r="P54" s="88"/>
      <c r="Q54" s="88"/>
      <c r="R54" s="88"/>
    </row>
    <row r="55" spans="1:18" x14ac:dyDescent="0.2">
      <c r="A55" s="88"/>
      <c r="B55" s="167" t="s">
        <v>179</v>
      </c>
      <c r="C55" s="92" t="s">
        <v>180</v>
      </c>
      <c r="D55" s="147">
        <f>'Historical Volumes'!$L55</f>
        <v>0</v>
      </c>
      <c r="E55" s="147">
        <f>'Historical Volumes'!$L55</f>
        <v>0</v>
      </c>
      <c r="F55" s="147">
        <f>'Historical Volumes'!$L55</f>
        <v>0</v>
      </c>
      <c r="G55" s="147">
        <f>'Historical Volumes'!$L55</f>
        <v>0</v>
      </c>
      <c r="H55" s="147">
        <f>'Historical Volumes'!$L55</f>
        <v>0</v>
      </c>
      <c r="I55" s="147">
        <f>'Historical Volumes'!$L55</f>
        <v>0</v>
      </c>
      <c r="J55" s="147">
        <f>'Historical Volumes'!$L55</f>
        <v>0</v>
      </c>
      <c r="K55" s="87"/>
      <c r="L55" s="88"/>
      <c r="M55" s="88"/>
      <c r="N55" s="88"/>
      <c r="O55" s="88"/>
      <c r="P55" s="88"/>
      <c r="Q55" s="88"/>
      <c r="R55" s="88"/>
    </row>
    <row r="56" spans="1:18" x14ac:dyDescent="0.2">
      <c r="A56" s="88"/>
      <c r="B56" s="167"/>
      <c r="C56" s="92" t="s">
        <v>181</v>
      </c>
      <c r="D56" s="147">
        <f>'Historical Volumes'!$L56</f>
        <v>0</v>
      </c>
      <c r="E56" s="147">
        <f>'Historical Volumes'!$L56</f>
        <v>0</v>
      </c>
      <c r="F56" s="147">
        <f>'Historical Volumes'!$L56</f>
        <v>0</v>
      </c>
      <c r="G56" s="147">
        <f>'Historical Volumes'!$L56</f>
        <v>0</v>
      </c>
      <c r="H56" s="147">
        <f>'Historical Volumes'!$L56</f>
        <v>0</v>
      </c>
      <c r="I56" s="147">
        <f>'Historical Volumes'!$L56</f>
        <v>0</v>
      </c>
      <c r="J56" s="147">
        <f>'Historical Volumes'!$L56</f>
        <v>0</v>
      </c>
      <c r="K56" s="87"/>
      <c r="L56" s="88"/>
      <c r="M56" s="88"/>
      <c r="N56" s="88"/>
      <c r="O56" s="88"/>
      <c r="P56" s="88"/>
      <c r="Q56" s="88"/>
      <c r="R56" s="88"/>
    </row>
    <row r="57" spans="1:18" x14ac:dyDescent="0.2">
      <c r="A57" s="88"/>
      <c r="B57" s="95"/>
      <c r="C57" s="92" t="s">
        <v>182</v>
      </c>
      <c r="D57" s="147">
        <f>'Historical Volumes'!$L57</f>
        <v>0</v>
      </c>
      <c r="E57" s="147">
        <f>'Historical Volumes'!$L57</f>
        <v>0</v>
      </c>
      <c r="F57" s="147">
        <f>'Historical Volumes'!$L57</f>
        <v>0</v>
      </c>
      <c r="G57" s="147">
        <f>'Historical Volumes'!$L57</f>
        <v>0</v>
      </c>
      <c r="H57" s="147">
        <f>'Historical Volumes'!$L57</f>
        <v>0</v>
      </c>
      <c r="I57" s="147">
        <f>'Historical Volumes'!$L57</f>
        <v>0</v>
      </c>
      <c r="J57" s="147">
        <f>'Historical Volumes'!$L57</f>
        <v>0</v>
      </c>
      <c r="K57" s="87"/>
      <c r="L57" s="88"/>
      <c r="M57" s="88"/>
      <c r="N57" s="88"/>
      <c r="O57" s="88"/>
      <c r="P57" s="88"/>
      <c r="Q57" s="88"/>
      <c r="R57" s="88"/>
    </row>
    <row r="58" spans="1:18" x14ac:dyDescent="0.2">
      <c r="A58" s="88"/>
      <c r="B58" s="64"/>
      <c r="C58" s="92" t="s">
        <v>183</v>
      </c>
      <c r="D58" s="147">
        <f>'Historical Volumes'!$L58</f>
        <v>0</v>
      </c>
      <c r="E58" s="147">
        <f>'Historical Volumes'!$L58</f>
        <v>0</v>
      </c>
      <c r="F58" s="147">
        <f>'Historical Volumes'!$L58</f>
        <v>0</v>
      </c>
      <c r="G58" s="147">
        <f>'Historical Volumes'!$L58</f>
        <v>0</v>
      </c>
      <c r="H58" s="147">
        <f>'Historical Volumes'!$L58</f>
        <v>0</v>
      </c>
      <c r="I58" s="147">
        <f>'Historical Volumes'!$L58</f>
        <v>0</v>
      </c>
      <c r="J58" s="147">
        <f>'Historical Volumes'!$L58</f>
        <v>0</v>
      </c>
      <c r="K58" s="87"/>
      <c r="L58" s="88"/>
      <c r="M58" s="88"/>
      <c r="N58" s="88"/>
      <c r="O58" s="88"/>
      <c r="P58" s="88"/>
      <c r="Q58" s="88"/>
      <c r="R58" s="88"/>
    </row>
    <row r="59" spans="1:18" x14ac:dyDescent="0.2">
      <c r="A59" s="88"/>
      <c r="B59" s="98" t="s">
        <v>212</v>
      </c>
      <c r="C59" s="93" t="s">
        <v>213</v>
      </c>
      <c r="D59" s="147">
        <f>'Historical Volumes'!$L59</f>
        <v>354.25</v>
      </c>
      <c r="E59" s="147">
        <f>'Historical Volumes'!$L59</f>
        <v>354.25</v>
      </c>
      <c r="F59" s="147">
        <f>'Historical Volumes'!$L59</f>
        <v>354.25</v>
      </c>
      <c r="G59" s="147">
        <f>'Historical Volumes'!$L59</f>
        <v>354.25</v>
      </c>
      <c r="H59" s="147">
        <f>'Historical Volumes'!$L59</f>
        <v>354.25</v>
      </c>
      <c r="I59" s="147">
        <f>'Historical Volumes'!$L59</f>
        <v>354.25</v>
      </c>
      <c r="J59" s="147">
        <f>'Historical Volumes'!$L59</f>
        <v>354.25</v>
      </c>
      <c r="K59" s="87"/>
      <c r="L59" s="88"/>
      <c r="M59" s="88"/>
      <c r="N59" s="88"/>
      <c r="O59" s="88"/>
      <c r="P59" s="88"/>
      <c r="Q59" s="88"/>
      <c r="R59" s="88"/>
    </row>
    <row r="60" spans="1:18" x14ac:dyDescent="0.2">
      <c r="A60" s="88"/>
      <c r="B60" s="169" t="s">
        <v>214</v>
      </c>
      <c r="C60" s="93" t="s">
        <v>215</v>
      </c>
      <c r="D60" s="147">
        <f>'Historical Volumes'!$L60</f>
        <v>12.875</v>
      </c>
      <c r="E60" s="147">
        <f>'Historical Volumes'!$L60</f>
        <v>12.875</v>
      </c>
      <c r="F60" s="147">
        <f>'Historical Volumes'!$L60</f>
        <v>12.875</v>
      </c>
      <c r="G60" s="147">
        <f>'Historical Volumes'!$L60</f>
        <v>12.875</v>
      </c>
      <c r="H60" s="147">
        <f>'Historical Volumes'!$L60</f>
        <v>12.875</v>
      </c>
      <c r="I60" s="147">
        <f>'Historical Volumes'!$L60</f>
        <v>12.875</v>
      </c>
      <c r="J60" s="147">
        <f>'Historical Volumes'!$L60</f>
        <v>12.875</v>
      </c>
      <c r="K60" s="87"/>
      <c r="L60" s="88"/>
      <c r="M60" s="88"/>
      <c r="N60" s="88"/>
      <c r="O60" s="88"/>
      <c r="P60" s="88"/>
      <c r="Q60" s="88"/>
      <c r="R60" s="88"/>
    </row>
    <row r="61" spans="1:18" x14ac:dyDescent="0.2">
      <c r="A61" s="88"/>
      <c r="B61" s="169"/>
      <c r="C61" s="97" t="s">
        <v>216</v>
      </c>
      <c r="D61" s="147">
        <f>'Historical Volumes'!$L61</f>
        <v>0</v>
      </c>
      <c r="E61" s="147">
        <f>'Historical Volumes'!$L61</f>
        <v>0</v>
      </c>
      <c r="F61" s="147">
        <f>'Historical Volumes'!$L61</f>
        <v>0</v>
      </c>
      <c r="G61" s="147">
        <f>'Historical Volumes'!$L61</f>
        <v>0</v>
      </c>
      <c r="H61" s="147">
        <f>'Historical Volumes'!$L61</f>
        <v>0</v>
      </c>
      <c r="I61" s="147">
        <f>'Historical Volumes'!$L61</f>
        <v>0</v>
      </c>
      <c r="J61" s="147">
        <f>'Historical Volumes'!$L61</f>
        <v>0</v>
      </c>
      <c r="K61" s="87"/>
      <c r="L61" s="88"/>
      <c r="M61" s="88"/>
      <c r="N61" s="88"/>
      <c r="O61" s="88"/>
      <c r="P61" s="88"/>
      <c r="Q61" s="88"/>
      <c r="R61" s="88"/>
    </row>
    <row r="62" spans="1:18" x14ac:dyDescent="0.2">
      <c r="A62" s="88"/>
      <c r="B62" s="169"/>
      <c r="C62" s="97" t="s">
        <v>217</v>
      </c>
      <c r="D62" s="147">
        <f>'Historical Volumes'!$L62</f>
        <v>33.625</v>
      </c>
      <c r="E62" s="147">
        <f>'Historical Volumes'!$L62</f>
        <v>33.625</v>
      </c>
      <c r="F62" s="147">
        <f>'Historical Volumes'!$L62</f>
        <v>33.625</v>
      </c>
      <c r="G62" s="147">
        <f>'Historical Volumes'!$L62</f>
        <v>33.625</v>
      </c>
      <c r="H62" s="147">
        <f>'Historical Volumes'!$L62</f>
        <v>33.625</v>
      </c>
      <c r="I62" s="147">
        <f>'Historical Volumes'!$L62</f>
        <v>33.625</v>
      </c>
      <c r="J62" s="147">
        <f>'Historical Volumes'!$L62</f>
        <v>33.625</v>
      </c>
      <c r="K62" s="87"/>
      <c r="L62" s="88"/>
      <c r="M62" s="88"/>
      <c r="N62" s="88"/>
      <c r="O62" s="88"/>
      <c r="P62" s="88"/>
      <c r="Q62" s="88"/>
      <c r="R62" s="88"/>
    </row>
    <row r="63" spans="1:18" x14ac:dyDescent="0.2">
      <c r="A63" s="88"/>
      <c r="B63" s="169"/>
      <c r="C63" s="93" t="s">
        <v>218</v>
      </c>
      <c r="D63" s="147">
        <f>'Historical Volumes'!$L63</f>
        <v>52.125</v>
      </c>
      <c r="E63" s="147">
        <f>'Historical Volumes'!$L63</f>
        <v>52.125</v>
      </c>
      <c r="F63" s="147">
        <f>'Historical Volumes'!$L63</f>
        <v>52.125</v>
      </c>
      <c r="G63" s="147">
        <f>'Historical Volumes'!$L63</f>
        <v>52.125</v>
      </c>
      <c r="H63" s="147">
        <f>'Historical Volumes'!$L63</f>
        <v>52.125</v>
      </c>
      <c r="I63" s="147">
        <f>'Historical Volumes'!$L63</f>
        <v>52.125</v>
      </c>
      <c r="J63" s="147">
        <f>'Historical Volumes'!$L63</f>
        <v>52.125</v>
      </c>
      <c r="K63" s="87"/>
      <c r="L63" s="88"/>
      <c r="M63" s="88"/>
      <c r="N63" s="88"/>
      <c r="O63" s="88"/>
      <c r="P63" s="88"/>
      <c r="Q63" s="88"/>
      <c r="R63" s="88"/>
    </row>
    <row r="64" spans="1:18" x14ac:dyDescent="0.2">
      <c r="A64" s="88"/>
      <c r="B64" s="169"/>
      <c r="C64" s="93" t="s">
        <v>219</v>
      </c>
      <c r="D64" s="147">
        <f>'Historical Volumes'!$L64</f>
        <v>1.5</v>
      </c>
      <c r="E64" s="147">
        <f>'Historical Volumes'!$L64</f>
        <v>1.5</v>
      </c>
      <c r="F64" s="147">
        <f>'Historical Volumes'!$L64</f>
        <v>1.5</v>
      </c>
      <c r="G64" s="147">
        <f>'Historical Volumes'!$L64</f>
        <v>1.5</v>
      </c>
      <c r="H64" s="147">
        <f>'Historical Volumes'!$L64</f>
        <v>1.5</v>
      </c>
      <c r="I64" s="147">
        <f>'Historical Volumes'!$L64</f>
        <v>1.5</v>
      </c>
      <c r="J64" s="147">
        <f>'Historical Volumes'!$L64</f>
        <v>1.5</v>
      </c>
      <c r="K64" s="87"/>
      <c r="L64" s="88"/>
      <c r="M64" s="88"/>
      <c r="N64" s="88"/>
      <c r="O64" s="88"/>
      <c r="P64" s="88"/>
      <c r="Q64" s="88"/>
      <c r="R64" s="88"/>
    </row>
    <row r="65" spans="1:18" x14ac:dyDescent="0.2">
      <c r="A65" s="88"/>
      <c r="B65" s="118"/>
      <c r="C65" s="93" t="s">
        <v>220</v>
      </c>
      <c r="D65" s="147">
        <f>'Historical Volumes'!$L65</f>
        <v>0.25</v>
      </c>
      <c r="E65" s="147">
        <f>'Historical Volumes'!$L65</f>
        <v>0.25</v>
      </c>
      <c r="F65" s="147">
        <f>'Historical Volumes'!$L65</f>
        <v>0.25</v>
      </c>
      <c r="G65" s="147">
        <f>'Historical Volumes'!$L65</f>
        <v>0.25</v>
      </c>
      <c r="H65" s="147">
        <f>'Historical Volumes'!$L65</f>
        <v>0.25</v>
      </c>
      <c r="I65" s="147">
        <f>'Historical Volumes'!$L65</f>
        <v>0.25</v>
      </c>
      <c r="J65" s="147">
        <f>'Historical Volumes'!$L65</f>
        <v>0.25</v>
      </c>
      <c r="K65" s="87"/>
      <c r="L65" s="88"/>
      <c r="M65" s="88"/>
      <c r="N65" s="88"/>
      <c r="O65" s="88"/>
      <c r="P65" s="88"/>
      <c r="Q65" s="88"/>
      <c r="R65" s="88"/>
    </row>
    <row r="66" spans="1:18" x14ac:dyDescent="0.2">
      <c r="A66" s="88"/>
      <c r="B66" s="118"/>
      <c r="C66" s="93" t="s">
        <v>221</v>
      </c>
      <c r="D66" s="147">
        <f>'Historical Volumes'!$L66</f>
        <v>0</v>
      </c>
      <c r="E66" s="147">
        <f>'Historical Volumes'!$L66</f>
        <v>0</v>
      </c>
      <c r="F66" s="147">
        <f>'Historical Volumes'!$L66</f>
        <v>0</v>
      </c>
      <c r="G66" s="147">
        <f>'Historical Volumes'!$L66</f>
        <v>0</v>
      </c>
      <c r="H66" s="147">
        <f>'Historical Volumes'!$L66</f>
        <v>0</v>
      </c>
      <c r="I66" s="147">
        <f>'Historical Volumes'!$L66</f>
        <v>0</v>
      </c>
      <c r="J66" s="147">
        <f>'Historical Volumes'!$L66</f>
        <v>0</v>
      </c>
      <c r="K66" s="87"/>
      <c r="L66" s="88"/>
      <c r="M66" s="88"/>
      <c r="N66" s="88"/>
      <c r="O66" s="88"/>
      <c r="P66" s="88"/>
      <c r="Q66" s="88"/>
      <c r="R66" s="88"/>
    </row>
    <row r="67" spans="1:18" x14ac:dyDescent="0.2">
      <c r="A67" s="88"/>
      <c r="B67" s="118"/>
      <c r="C67" s="93" t="s">
        <v>222</v>
      </c>
      <c r="D67" s="147">
        <f>'Historical Volumes'!$L67</f>
        <v>0</v>
      </c>
      <c r="E67" s="147">
        <f>'Historical Volumes'!$L67</f>
        <v>0</v>
      </c>
      <c r="F67" s="147">
        <f>'Historical Volumes'!$L67</f>
        <v>0</v>
      </c>
      <c r="G67" s="147">
        <f>'Historical Volumes'!$L67</f>
        <v>0</v>
      </c>
      <c r="H67" s="147">
        <f>'Historical Volumes'!$L67</f>
        <v>0</v>
      </c>
      <c r="I67" s="147">
        <f>'Historical Volumes'!$L67</f>
        <v>0</v>
      </c>
      <c r="J67" s="147">
        <f>'Historical Volumes'!$L67</f>
        <v>0</v>
      </c>
      <c r="K67" s="87"/>
      <c r="L67" s="88"/>
      <c r="M67" s="88"/>
      <c r="N67" s="88"/>
      <c r="O67" s="88"/>
      <c r="P67" s="88"/>
      <c r="Q67" s="88"/>
      <c r="R67" s="88"/>
    </row>
    <row r="68" spans="1:18" x14ac:dyDescent="0.2">
      <c r="A68" s="88"/>
      <c r="B68" s="118"/>
      <c r="C68" s="93" t="s">
        <v>223</v>
      </c>
      <c r="D68" s="147">
        <f>'Historical Volumes'!$L68</f>
        <v>0</v>
      </c>
      <c r="E68" s="147">
        <f>'Historical Volumes'!$L68</f>
        <v>0</v>
      </c>
      <c r="F68" s="147">
        <f>'Historical Volumes'!$L68</f>
        <v>0</v>
      </c>
      <c r="G68" s="147">
        <f>'Historical Volumes'!$L68</f>
        <v>0</v>
      </c>
      <c r="H68" s="147">
        <f>'Historical Volumes'!$L68</f>
        <v>0</v>
      </c>
      <c r="I68" s="147">
        <f>'Historical Volumes'!$L68</f>
        <v>0</v>
      </c>
      <c r="J68" s="147">
        <f>'Historical Volumes'!$L68</f>
        <v>0</v>
      </c>
      <c r="K68" s="87"/>
      <c r="L68" s="88"/>
      <c r="M68" s="88"/>
      <c r="N68" s="88"/>
      <c r="O68" s="88"/>
      <c r="P68" s="88"/>
      <c r="Q68" s="88"/>
      <c r="R68" s="88"/>
    </row>
    <row r="69" spans="1:18" x14ac:dyDescent="0.2">
      <c r="A69" s="88"/>
      <c r="B69" s="118"/>
      <c r="C69" s="93" t="s">
        <v>224</v>
      </c>
      <c r="D69" s="147">
        <f>'Historical Volumes'!$L69</f>
        <v>6.5</v>
      </c>
      <c r="E69" s="147">
        <f>'Historical Volumes'!$L69</f>
        <v>6.5</v>
      </c>
      <c r="F69" s="147">
        <f>'Historical Volumes'!$L69</f>
        <v>6.5</v>
      </c>
      <c r="G69" s="147">
        <f>'Historical Volumes'!$L69</f>
        <v>6.5</v>
      </c>
      <c r="H69" s="147">
        <f>'Historical Volumes'!$L69</f>
        <v>6.5</v>
      </c>
      <c r="I69" s="147">
        <f>'Historical Volumes'!$L69</f>
        <v>6.5</v>
      </c>
      <c r="J69" s="147">
        <f>'Historical Volumes'!$L69</f>
        <v>6.5</v>
      </c>
      <c r="K69" s="87"/>
      <c r="L69" s="88"/>
      <c r="M69" s="88"/>
      <c r="N69" s="88"/>
      <c r="O69" s="88"/>
      <c r="P69" s="88"/>
      <c r="Q69" s="88"/>
      <c r="R69" s="88"/>
    </row>
    <row r="70" spans="1:18" x14ac:dyDescent="0.2">
      <c r="A70" s="88"/>
      <c r="B70" s="118"/>
      <c r="C70" s="93" t="s">
        <v>225</v>
      </c>
      <c r="D70" s="147">
        <f>'Historical Volumes'!$L70</f>
        <v>1.375</v>
      </c>
      <c r="E70" s="147">
        <f>'Historical Volumes'!$L70</f>
        <v>1.375</v>
      </c>
      <c r="F70" s="147">
        <f>'Historical Volumes'!$L70</f>
        <v>1.375</v>
      </c>
      <c r="G70" s="147">
        <f>'Historical Volumes'!$L70</f>
        <v>1.375</v>
      </c>
      <c r="H70" s="147">
        <f>'Historical Volumes'!$L70</f>
        <v>1.375</v>
      </c>
      <c r="I70" s="147">
        <f>'Historical Volumes'!$L70</f>
        <v>1.375</v>
      </c>
      <c r="J70" s="147">
        <f>'Historical Volumes'!$L70</f>
        <v>1.375</v>
      </c>
      <c r="K70" s="87"/>
      <c r="L70" s="88"/>
      <c r="M70" s="88"/>
      <c r="N70" s="88"/>
      <c r="O70" s="88"/>
      <c r="P70" s="88"/>
      <c r="Q70" s="88"/>
      <c r="R70" s="88"/>
    </row>
    <row r="71" spans="1:18" x14ac:dyDescent="0.2">
      <c r="A71" s="88"/>
      <c r="B71" s="118"/>
      <c r="C71" s="93" t="s">
        <v>226</v>
      </c>
      <c r="D71" s="147">
        <f>'Historical Volumes'!$L71</f>
        <v>0</v>
      </c>
      <c r="E71" s="147">
        <f>'Historical Volumes'!$L71</f>
        <v>0</v>
      </c>
      <c r="F71" s="147">
        <f>'Historical Volumes'!$L71</f>
        <v>0</v>
      </c>
      <c r="G71" s="147">
        <f>'Historical Volumes'!$L71</f>
        <v>0</v>
      </c>
      <c r="H71" s="147">
        <f>'Historical Volumes'!$L71</f>
        <v>0</v>
      </c>
      <c r="I71" s="147">
        <f>'Historical Volumes'!$L71</f>
        <v>0</v>
      </c>
      <c r="J71" s="147">
        <f>'Historical Volumes'!$L71</f>
        <v>0</v>
      </c>
      <c r="K71" s="87"/>
      <c r="L71" s="88"/>
      <c r="M71" s="88"/>
      <c r="N71" s="88"/>
      <c r="O71" s="88"/>
      <c r="P71" s="88"/>
      <c r="Q71" s="88"/>
      <c r="R71" s="88"/>
    </row>
    <row r="72" spans="1:18" x14ac:dyDescent="0.2">
      <c r="A72" s="88"/>
      <c r="B72" s="118"/>
      <c r="C72" s="93" t="s">
        <v>227</v>
      </c>
      <c r="D72" s="147">
        <f>'Historical Volumes'!$L72</f>
        <v>0</v>
      </c>
      <c r="E72" s="147">
        <f>'Historical Volumes'!$L72</f>
        <v>0</v>
      </c>
      <c r="F72" s="147">
        <f>'Historical Volumes'!$L72</f>
        <v>0</v>
      </c>
      <c r="G72" s="147">
        <f>'Historical Volumes'!$L72</f>
        <v>0</v>
      </c>
      <c r="H72" s="147">
        <f>'Historical Volumes'!$L72</f>
        <v>0</v>
      </c>
      <c r="I72" s="147">
        <f>'Historical Volumes'!$L72</f>
        <v>0</v>
      </c>
      <c r="J72" s="147">
        <f>'Historical Volumes'!$L72</f>
        <v>0</v>
      </c>
      <c r="K72" s="87"/>
      <c r="L72" s="88"/>
      <c r="M72" s="88"/>
      <c r="N72" s="88"/>
      <c r="O72" s="88"/>
      <c r="P72" s="88"/>
      <c r="Q72" s="88"/>
      <c r="R72" s="88"/>
    </row>
    <row r="73" spans="1:18" x14ac:dyDescent="0.2">
      <c r="A73" s="88"/>
      <c r="B73" s="118"/>
      <c r="C73" s="93" t="s">
        <v>228</v>
      </c>
      <c r="D73" s="147">
        <f>'Historical Volumes'!$L73</f>
        <v>0</v>
      </c>
      <c r="E73" s="147">
        <f>'Historical Volumes'!$L73</f>
        <v>0</v>
      </c>
      <c r="F73" s="147">
        <f>'Historical Volumes'!$L73</f>
        <v>0</v>
      </c>
      <c r="G73" s="147">
        <f>'Historical Volumes'!$L73</f>
        <v>0</v>
      </c>
      <c r="H73" s="147">
        <f>'Historical Volumes'!$L73</f>
        <v>0</v>
      </c>
      <c r="I73" s="147">
        <f>'Historical Volumes'!$L73</f>
        <v>0</v>
      </c>
      <c r="J73" s="147">
        <f>'Historical Volumes'!$L73</f>
        <v>0</v>
      </c>
      <c r="K73" s="87"/>
      <c r="L73" s="88"/>
      <c r="M73" s="88"/>
      <c r="N73" s="88"/>
      <c r="O73" s="88"/>
      <c r="P73" s="88"/>
      <c r="Q73" s="88"/>
      <c r="R73" s="88"/>
    </row>
    <row r="74" spans="1:18" x14ac:dyDescent="0.2">
      <c r="A74" s="88"/>
      <c r="B74" s="118"/>
      <c r="C74" s="93" t="s">
        <v>229</v>
      </c>
      <c r="D74" s="147">
        <f>'Historical Volumes'!$L74</f>
        <v>0</v>
      </c>
      <c r="E74" s="147">
        <f>'Historical Volumes'!$L74</f>
        <v>0</v>
      </c>
      <c r="F74" s="147">
        <f>'Historical Volumes'!$L74</f>
        <v>0</v>
      </c>
      <c r="G74" s="147">
        <f>'Historical Volumes'!$L74</f>
        <v>0</v>
      </c>
      <c r="H74" s="147">
        <f>'Historical Volumes'!$L74</f>
        <v>0</v>
      </c>
      <c r="I74" s="147">
        <f>'Historical Volumes'!$L74</f>
        <v>0</v>
      </c>
      <c r="J74" s="147">
        <f>'Historical Volumes'!$L74</f>
        <v>0</v>
      </c>
      <c r="K74" s="87"/>
      <c r="L74" s="88"/>
      <c r="M74" s="88"/>
      <c r="N74" s="88"/>
      <c r="O74" s="88"/>
      <c r="P74" s="88"/>
      <c r="Q74" s="88"/>
      <c r="R74" s="88"/>
    </row>
    <row r="75" spans="1:18" x14ac:dyDescent="0.2">
      <c r="A75" s="88"/>
      <c r="B75" s="118"/>
      <c r="C75" s="93" t="s">
        <v>230</v>
      </c>
      <c r="D75" s="147">
        <f>'Historical Volumes'!$L75</f>
        <v>0</v>
      </c>
      <c r="E75" s="147">
        <f>'Historical Volumes'!$L75</f>
        <v>0</v>
      </c>
      <c r="F75" s="147">
        <f>'Historical Volumes'!$L75</f>
        <v>0</v>
      </c>
      <c r="G75" s="147">
        <f>'Historical Volumes'!$L75</f>
        <v>0</v>
      </c>
      <c r="H75" s="147">
        <f>'Historical Volumes'!$L75</f>
        <v>0</v>
      </c>
      <c r="I75" s="147">
        <f>'Historical Volumes'!$L75</f>
        <v>0</v>
      </c>
      <c r="J75" s="147">
        <f>'Historical Volumes'!$L75</f>
        <v>0</v>
      </c>
      <c r="K75" s="87"/>
      <c r="L75" s="88"/>
      <c r="M75" s="88"/>
      <c r="N75" s="88"/>
      <c r="O75" s="88"/>
      <c r="P75" s="88"/>
      <c r="Q75" s="88"/>
      <c r="R75" s="88"/>
    </row>
    <row r="76" spans="1:18" x14ac:dyDescent="0.2">
      <c r="A76" s="88"/>
      <c r="B76" s="118"/>
      <c r="C76" s="93" t="s">
        <v>231</v>
      </c>
      <c r="D76" s="147">
        <f>'Historical Volumes'!$L76</f>
        <v>0.25</v>
      </c>
      <c r="E76" s="147">
        <f>'Historical Volumes'!$L76</f>
        <v>0.25</v>
      </c>
      <c r="F76" s="147">
        <f>'Historical Volumes'!$L76</f>
        <v>0.25</v>
      </c>
      <c r="G76" s="147">
        <f>'Historical Volumes'!$L76</f>
        <v>0.25</v>
      </c>
      <c r="H76" s="147">
        <f>'Historical Volumes'!$L76</f>
        <v>0.25</v>
      </c>
      <c r="I76" s="147">
        <f>'Historical Volumes'!$L76</f>
        <v>0.25</v>
      </c>
      <c r="J76" s="147">
        <f>'Historical Volumes'!$L76</f>
        <v>0.25</v>
      </c>
      <c r="K76" s="87"/>
      <c r="L76" s="88"/>
      <c r="M76" s="88"/>
      <c r="N76" s="88"/>
      <c r="O76" s="88"/>
      <c r="P76" s="88"/>
      <c r="Q76" s="88"/>
      <c r="R76" s="88"/>
    </row>
    <row r="77" spans="1:18" x14ac:dyDescent="0.2">
      <c r="A77" s="88"/>
      <c r="B77" s="118"/>
      <c r="C77" s="93" t="s">
        <v>232</v>
      </c>
      <c r="D77" s="147">
        <f>'Historical Volumes'!$L77</f>
        <v>0</v>
      </c>
      <c r="E77" s="147">
        <f>'Historical Volumes'!$L77</f>
        <v>0</v>
      </c>
      <c r="F77" s="147">
        <f>'Historical Volumes'!$L77</f>
        <v>0</v>
      </c>
      <c r="G77" s="147">
        <f>'Historical Volumes'!$L77</f>
        <v>0</v>
      </c>
      <c r="H77" s="147">
        <f>'Historical Volumes'!$L77</f>
        <v>0</v>
      </c>
      <c r="I77" s="147">
        <f>'Historical Volumes'!$L77</f>
        <v>0</v>
      </c>
      <c r="J77" s="147">
        <f>'Historical Volumes'!$L77</f>
        <v>0</v>
      </c>
      <c r="K77" s="87"/>
      <c r="L77" s="88"/>
      <c r="M77" s="88"/>
      <c r="N77" s="88"/>
      <c r="O77" s="88"/>
      <c r="P77" s="88"/>
      <c r="Q77" s="88"/>
      <c r="R77" s="88"/>
    </row>
    <row r="78" spans="1:18" x14ac:dyDescent="0.2">
      <c r="A78" s="88"/>
      <c r="B78" s="118"/>
      <c r="C78" s="93" t="s">
        <v>233</v>
      </c>
      <c r="D78" s="147">
        <f>'Historical Volumes'!$L78</f>
        <v>0</v>
      </c>
      <c r="E78" s="147">
        <f>'Historical Volumes'!$L78</f>
        <v>0</v>
      </c>
      <c r="F78" s="147">
        <f>'Historical Volumes'!$L78</f>
        <v>0</v>
      </c>
      <c r="G78" s="147">
        <f>'Historical Volumes'!$L78</f>
        <v>0</v>
      </c>
      <c r="H78" s="147">
        <f>'Historical Volumes'!$L78</f>
        <v>0</v>
      </c>
      <c r="I78" s="147">
        <f>'Historical Volumes'!$L78</f>
        <v>0</v>
      </c>
      <c r="J78" s="147">
        <f>'Historical Volumes'!$L78</f>
        <v>0</v>
      </c>
      <c r="K78" s="87"/>
      <c r="L78" s="88"/>
      <c r="M78" s="88"/>
      <c r="N78" s="88"/>
      <c r="O78" s="88"/>
      <c r="P78" s="88"/>
      <c r="Q78" s="88"/>
      <c r="R78" s="88"/>
    </row>
    <row r="79" spans="1:18" x14ac:dyDescent="0.2">
      <c r="A79" s="88"/>
      <c r="B79" s="118"/>
      <c r="C79" s="93" t="s">
        <v>234</v>
      </c>
      <c r="D79" s="147">
        <f>'Historical Volumes'!$L79</f>
        <v>0</v>
      </c>
      <c r="E79" s="147">
        <f>'Historical Volumes'!$L79</f>
        <v>0</v>
      </c>
      <c r="F79" s="147">
        <f>'Historical Volumes'!$L79</f>
        <v>0</v>
      </c>
      <c r="G79" s="147">
        <f>'Historical Volumes'!$L79</f>
        <v>0</v>
      </c>
      <c r="H79" s="147">
        <f>'Historical Volumes'!$L79</f>
        <v>0</v>
      </c>
      <c r="I79" s="147">
        <f>'Historical Volumes'!$L79</f>
        <v>0</v>
      </c>
      <c r="J79" s="147">
        <f>'Historical Volumes'!$L79</f>
        <v>0</v>
      </c>
      <c r="K79" s="87"/>
      <c r="L79" s="88"/>
      <c r="M79" s="88"/>
      <c r="N79" s="88"/>
      <c r="O79" s="88"/>
      <c r="P79" s="88"/>
      <c r="Q79" s="88"/>
      <c r="R79" s="88"/>
    </row>
    <row r="80" spans="1:18" x14ac:dyDescent="0.2">
      <c r="A80" s="88"/>
      <c r="B80" s="118"/>
      <c r="C80" s="93" t="s">
        <v>235</v>
      </c>
      <c r="D80" s="147">
        <f>'Historical Volumes'!$L80</f>
        <v>0</v>
      </c>
      <c r="E80" s="147">
        <f>'Historical Volumes'!$L80</f>
        <v>0</v>
      </c>
      <c r="F80" s="147">
        <f>'Historical Volumes'!$L80</f>
        <v>0</v>
      </c>
      <c r="G80" s="147">
        <f>'Historical Volumes'!$L80</f>
        <v>0</v>
      </c>
      <c r="H80" s="147">
        <f>'Historical Volumes'!$L80</f>
        <v>0</v>
      </c>
      <c r="I80" s="147">
        <f>'Historical Volumes'!$L80</f>
        <v>0</v>
      </c>
      <c r="J80" s="147">
        <f>'Historical Volumes'!$L80</f>
        <v>0</v>
      </c>
      <c r="K80" s="87"/>
      <c r="L80" s="88"/>
      <c r="M80" s="88"/>
      <c r="N80" s="88"/>
      <c r="O80" s="88"/>
      <c r="P80" s="88"/>
      <c r="Q80" s="88"/>
      <c r="R80" s="88"/>
    </row>
    <row r="81" spans="1:18" x14ac:dyDescent="0.2">
      <c r="A81" s="88"/>
      <c r="B81" s="118"/>
      <c r="C81" s="93" t="s">
        <v>236</v>
      </c>
      <c r="D81" s="147">
        <f>'Historical Volumes'!$L81</f>
        <v>0</v>
      </c>
      <c r="E81" s="147">
        <f>'Historical Volumes'!$L81</f>
        <v>0</v>
      </c>
      <c r="F81" s="147">
        <f>'Historical Volumes'!$L81</f>
        <v>0</v>
      </c>
      <c r="G81" s="147">
        <f>'Historical Volumes'!$L81</f>
        <v>0</v>
      </c>
      <c r="H81" s="147">
        <f>'Historical Volumes'!$L81</f>
        <v>0</v>
      </c>
      <c r="I81" s="147">
        <f>'Historical Volumes'!$L81</f>
        <v>0</v>
      </c>
      <c r="J81" s="147">
        <f>'Historical Volumes'!$L81</f>
        <v>0</v>
      </c>
      <c r="K81" s="87"/>
      <c r="L81" s="88"/>
      <c r="M81" s="88"/>
      <c r="N81" s="88"/>
      <c r="O81" s="88"/>
      <c r="P81" s="88"/>
      <c r="Q81" s="88"/>
      <c r="R81" s="88"/>
    </row>
    <row r="82" spans="1:18" x14ac:dyDescent="0.2">
      <c r="A82" s="88"/>
      <c r="B82" s="118"/>
      <c r="C82" s="93" t="s">
        <v>237</v>
      </c>
      <c r="D82" s="147">
        <f>'Historical Volumes'!$L82</f>
        <v>0</v>
      </c>
      <c r="E82" s="147">
        <f>'Historical Volumes'!$L82</f>
        <v>0</v>
      </c>
      <c r="F82" s="147">
        <f>'Historical Volumes'!$L82</f>
        <v>0</v>
      </c>
      <c r="G82" s="147">
        <f>'Historical Volumes'!$L82</f>
        <v>0</v>
      </c>
      <c r="H82" s="147">
        <f>'Historical Volumes'!$L82</f>
        <v>0</v>
      </c>
      <c r="I82" s="147">
        <f>'Historical Volumes'!$L82</f>
        <v>0</v>
      </c>
      <c r="J82" s="147">
        <f>'Historical Volumes'!$L82</f>
        <v>0</v>
      </c>
      <c r="K82" s="87"/>
      <c r="L82" s="88"/>
      <c r="M82" s="88"/>
      <c r="N82" s="88"/>
      <c r="O82" s="88"/>
      <c r="P82" s="88"/>
      <c r="Q82" s="88"/>
      <c r="R82" s="88"/>
    </row>
    <row r="83" spans="1:18" x14ac:dyDescent="0.2">
      <c r="A83" s="88"/>
      <c r="B83" s="118"/>
      <c r="C83" s="93" t="s">
        <v>238</v>
      </c>
      <c r="D83" s="147">
        <f>'Historical Volumes'!$L83</f>
        <v>0</v>
      </c>
      <c r="E83" s="147">
        <f>'Historical Volumes'!$L83</f>
        <v>0</v>
      </c>
      <c r="F83" s="147">
        <f>'Historical Volumes'!$L83</f>
        <v>0</v>
      </c>
      <c r="G83" s="147">
        <f>'Historical Volumes'!$L83</f>
        <v>0</v>
      </c>
      <c r="H83" s="147">
        <f>'Historical Volumes'!$L83</f>
        <v>0</v>
      </c>
      <c r="I83" s="147">
        <f>'Historical Volumes'!$L83</f>
        <v>0</v>
      </c>
      <c r="J83" s="147">
        <f>'Historical Volumes'!$L83</f>
        <v>0</v>
      </c>
      <c r="K83" s="87"/>
      <c r="L83" s="88"/>
      <c r="M83" s="88"/>
      <c r="N83" s="88"/>
      <c r="O83" s="88"/>
      <c r="P83" s="88"/>
      <c r="Q83" s="88"/>
      <c r="R83" s="88"/>
    </row>
    <row r="84" spans="1:18" x14ac:dyDescent="0.2">
      <c r="A84" s="88"/>
      <c r="B84" s="118"/>
      <c r="C84" s="93" t="s">
        <v>239</v>
      </c>
      <c r="D84" s="147">
        <f>'Historical Volumes'!$L84</f>
        <v>0</v>
      </c>
      <c r="E84" s="147">
        <f>'Historical Volumes'!$L84</f>
        <v>0</v>
      </c>
      <c r="F84" s="147">
        <f>'Historical Volumes'!$L84</f>
        <v>0</v>
      </c>
      <c r="G84" s="147">
        <f>'Historical Volumes'!$L84</f>
        <v>0</v>
      </c>
      <c r="H84" s="147">
        <f>'Historical Volumes'!$L84</f>
        <v>0</v>
      </c>
      <c r="I84" s="147">
        <f>'Historical Volumes'!$L84</f>
        <v>0</v>
      </c>
      <c r="J84" s="147">
        <f>'Historical Volumes'!$L84</f>
        <v>0</v>
      </c>
      <c r="K84" s="87"/>
      <c r="L84" s="88"/>
      <c r="M84" s="88"/>
      <c r="N84" s="88"/>
      <c r="O84" s="88"/>
      <c r="P84" s="88"/>
      <c r="Q84" s="88"/>
      <c r="R84" s="88"/>
    </row>
    <row r="85" spans="1:18" x14ac:dyDescent="0.2">
      <c r="A85" s="88"/>
      <c r="B85" s="118"/>
      <c r="C85" s="93" t="s">
        <v>240</v>
      </c>
      <c r="D85" s="147">
        <f>'Historical Volumes'!$L85</f>
        <v>0</v>
      </c>
      <c r="E85" s="147">
        <f>'Historical Volumes'!$L85</f>
        <v>0</v>
      </c>
      <c r="F85" s="147">
        <f>'Historical Volumes'!$L85</f>
        <v>0</v>
      </c>
      <c r="G85" s="147">
        <f>'Historical Volumes'!$L85</f>
        <v>0</v>
      </c>
      <c r="H85" s="147">
        <f>'Historical Volumes'!$L85</f>
        <v>0</v>
      </c>
      <c r="I85" s="147">
        <f>'Historical Volumes'!$L85</f>
        <v>0</v>
      </c>
      <c r="J85" s="147">
        <f>'Historical Volumes'!$L85</f>
        <v>0</v>
      </c>
      <c r="K85" s="87"/>
      <c r="L85" s="88"/>
      <c r="M85" s="88"/>
      <c r="N85" s="88"/>
      <c r="O85" s="88"/>
      <c r="P85" s="88"/>
      <c r="Q85" s="88"/>
      <c r="R85" s="88"/>
    </row>
    <row r="86" spans="1:18" x14ac:dyDescent="0.2">
      <c r="A86" s="88"/>
      <c r="B86" s="118"/>
      <c r="C86" s="93" t="s">
        <v>241</v>
      </c>
      <c r="D86" s="147">
        <f>'Historical Volumes'!$L86</f>
        <v>0</v>
      </c>
      <c r="E86" s="147">
        <f>'Historical Volumes'!$L86</f>
        <v>0</v>
      </c>
      <c r="F86" s="147">
        <f>'Historical Volumes'!$L86</f>
        <v>0</v>
      </c>
      <c r="G86" s="147">
        <f>'Historical Volumes'!$L86</f>
        <v>0</v>
      </c>
      <c r="H86" s="147">
        <f>'Historical Volumes'!$L86</f>
        <v>0</v>
      </c>
      <c r="I86" s="147">
        <f>'Historical Volumes'!$L86</f>
        <v>0</v>
      </c>
      <c r="J86" s="147">
        <f>'Historical Volumes'!$L86</f>
        <v>0</v>
      </c>
      <c r="K86" s="87"/>
      <c r="L86" s="88"/>
      <c r="M86" s="88"/>
      <c r="N86" s="88"/>
      <c r="O86" s="88"/>
      <c r="P86" s="88"/>
      <c r="Q86" s="88"/>
      <c r="R86" s="88"/>
    </row>
    <row r="87" spans="1:18" x14ac:dyDescent="0.2">
      <c r="A87" s="88"/>
      <c r="B87" s="100"/>
      <c r="C87" s="93" t="s">
        <v>163</v>
      </c>
      <c r="D87" s="147">
        <f>'Historical Volumes'!$L87</f>
        <v>1.625</v>
      </c>
      <c r="E87" s="147">
        <f>'Historical Volumes'!$L87</f>
        <v>1.625</v>
      </c>
      <c r="F87" s="147">
        <f>'Historical Volumes'!$L87</f>
        <v>1.625</v>
      </c>
      <c r="G87" s="147">
        <f>'Historical Volumes'!$L87</f>
        <v>1.625</v>
      </c>
      <c r="H87" s="147">
        <f>'Historical Volumes'!$L87</f>
        <v>1.625</v>
      </c>
      <c r="I87" s="147">
        <f>'Historical Volumes'!$L87</f>
        <v>1.625</v>
      </c>
      <c r="J87" s="147">
        <f>'Historical Volumes'!$L87</f>
        <v>1.625</v>
      </c>
      <c r="K87" s="87"/>
      <c r="L87" s="88"/>
      <c r="M87" s="88"/>
      <c r="N87" s="88"/>
      <c r="O87" s="88"/>
      <c r="P87" s="88"/>
      <c r="Q87" s="88"/>
      <c r="R87" s="88"/>
    </row>
    <row r="88" spans="1:18" x14ac:dyDescent="0.2">
      <c r="A88" s="88"/>
      <c r="B88" s="101" t="s">
        <v>184</v>
      </c>
      <c r="C88" s="92" t="s">
        <v>185</v>
      </c>
      <c r="D88" s="147">
        <f>'Historical Volumes'!$L88</f>
        <v>0</v>
      </c>
      <c r="E88" s="147">
        <f>'Historical Volumes'!$L88</f>
        <v>0</v>
      </c>
      <c r="F88" s="147">
        <f>'Historical Volumes'!$L88</f>
        <v>0</v>
      </c>
      <c r="G88" s="147">
        <f>'Historical Volumes'!$L88</f>
        <v>0</v>
      </c>
      <c r="H88" s="147">
        <f>'Historical Volumes'!$L88</f>
        <v>0</v>
      </c>
      <c r="I88" s="147">
        <f>'Historical Volumes'!$L88</f>
        <v>0</v>
      </c>
      <c r="J88" s="147">
        <f>'Historical Volumes'!$L88</f>
        <v>0</v>
      </c>
      <c r="K88" s="87"/>
      <c r="L88" s="88"/>
      <c r="M88" s="88"/>
      <c r="N88" s="88"/>
      <c r="O88" s="88"/>
      <c r="P88" s="88"/>
      <c r="Q88" s="88"/>
      <c r="R88" s="88"/>
    </row>
    <row r="89" spans="1:18" x14ac:dyDescent="0.2">
      <c r="A89" s="88"/>
      <c r="B89" s="167" t="s">
        <v>186</v>
      </c>
      <c r="C89" s="92" t="s">
        <v>187</v>
      </c>
      <c r="D89" s="147">
        <f>'Historical Volumes'!$L89</f>
        <v>0</v>
      </c>
      <c r="E89" s="147">
        <f>'Historical Volumes'!$L89</f>
        <v>0</v>
      </c>
      <c r="F89" s="147">
        <f>'Historical Volumes'!$L89</f>
        <v>0</v>
      </c>
      <c r="G89" s="147">
        <f>'Historical Volumes'!$L89</f>
        <v>0</v>
      </c>
      <c r="H89" s="147">
        <f>'Historical Volumes'!$L89</f>
        <v>0</v>
      </c>
      <c r="I89" s="147">
        <f>'Historical Volumes'!$L89</f>
        <v>0</v>
      </c>
      <c r="J89" s="147">
        <f>'Historical Volumes'!$L89</f>
        <v>0</v>
      </c>
      <c r="K89" s="87"/>
      <c r="L89" s="88"/>
      <c r="M89" s="88"/>
      <c r="N89" s="88"/>
      <c r="O89" s="88"/>
      <c r="P89" s="88"/>
      <c r="Q89" s="88"/>
      <c r="R89" s="88"/>
    </row>
    <row r="90" spans="1:18" x14ac:dyDescent="0.2">
      <c r="A90" s="88"/>
      <c r="B90" s="167"/>
      <c r="C90" s="92" t="s">
        <v>188</v>
      </c>
      <c r="D90" s="147">
        <f>'Historical Volumes'!$L90</f>
        <v>0</v>
      </c>
      <c r="E90" s="147">
        <f>'Historical Volumes'!$L90</f>
        <v>0</v>
      </c>
      <c r="F90" s="147">
        <f>'Historical Volumes'!$L90</f>
        <v>0</v>
      </c>
      <c r="G90" s="147">
        <f>'Historical Volumes'!$L90</f>
        <v>0</v>
      </c>
      <c r="H90" s="147">
        <f>'Historical Volumes'!$L90</f>
        <v>0</v>
      </c>
      <c r="I90" s="147">
        <f>'Historical Volumes'!$L90</f>
        <v>0</v>
      </c>
      <c r="J90" s="147">
        <f>'Historical Volumes'!$L90</f>
        <v>0</v>
      </c>
      <c r="K90" s="87"/>
      <c r="L90" s="88"/>
      <c r="M90" s="88"/>
      <c r="N90" s="88"/>
      <c r="O90" s="88"/>
      <c r="P90" s="88"/>
      <c r="Q90" s="88"/>
      <c r="R90" s="88"/>
    </row>
    <row r="91" spans="1:18" x14ac:dyDescent="0.2">
      <c r="A91" s="88"/>
      <c r="B91" s="167"/>
      <c r="C91" s="92" t="s">
        <v>189</v>
      </c>
      <c r="D91" s="147">
        <f>'Historical Volumes'!$L91</f>
        <v>10.375</v>
      </c>
      <c r="E91" s="147">
        <f>'Historical Volumes'!$L91</f>
        <v>10.375</v>
      </c>
      <c r="F91" s="147">
        <f>'Historical Volumes'!$L91</f>
        <v>10.375</v>
      </c>
      <c r="G91" s="147">
        <f>'Historical Volumes'!$L91</f>
        <v>10.375</v>
      </c>
      <c r="H91" s="147">
        <f>'Historical Volumes'!$L91</f>
        <v>10.375</v>
      </c>
      <c r="I91" s="147">
        <f>'Historical Volumes'!$L91</f>
        <v>10.375</v>
      </c>
      <c r="J91" s="147">
        <f>'Historical Volumes'!$L91</f>
        <v>10.375</v>
      </c>
      <c r="K91" s="87"/>
      <c r="L91" s="88"/>
      <c r="M91" s="88"/>
      <c r="N91" s="88"/>
      <c r="O91" s="88"/>
      <c r="P91" s="88"/>
      <c r="Q91" s="88"/>
      <c r="R91" s="88"/>
    </row>
    <row r="92" spans="1:18" x14ac:dyDescent="0.2">
      <c r="A92" s="88"/>
      <c r="B92" s="167"/>
      <c r="C92" s="92" t="s">
        <v>190</v>
      </c>
      <c r="D92" s="147">
        <f>'Historical Volumes'!$L92</f>
        <v>0</v>
      </c>
      <c r="E92" s="147">
        <f>'Historical Volumes'!$L92</f>
        <v>0</v>
      </c>
      <c r="F92" s="147">
        <f>'Historical Volumes'!$L92</f>
        <v>0</v>
      </c>
      <c r="G92" s="147">
        <f>'Historical Volumes'!$L92</f>
        <v>0</v>
      </c>
      <c r="H92" s="147">
        <f>'Historical Volumes'!$L92</f>
        <v>0</v>
      </c>
      <c r="I92" s="147">
        <f>'Historical Volumes'!$L92</f>
        <v>0</v>
      </c>
      <c r="J92" s="147">
        <f>'Historical Volumes'!$L92</f>
        <v>0</v>
      </c>
      <c r="K92" s="87"/>
      <c r="L92" s="88"/>
      <c r="M92" s="88"/>
      <c r="N92" s="88"/>
      <c r="O92" s="88"/>
      <c r="P92" s="88"/>
      <c r="Q92" s="88"/>
      <c r="R92" s="88"/>
    </row>
    <row r="93" spans="1:18" x14ac:dyDescent="0.2">
      <c r="A93" s="88"/>
      <c r="B93" s="167"/>
      <c r="C93" s="92" t="s">
        <v>191</v>
      </c>
      <c r="D93" s="147">
        <f>'Historical Volumes'!$L93</f>
        <v>3.375</v>
      </c>
      <c r="E93" s="147">
        <f>'Historical Volumes'!$L93</f>
        <v>3.375</v>
      </c>
      <c r="F93" s="147">
        <f>'Historical Volumes'!$L93</f>
        <v>3.375</v>
      </c>
      <c r="G93" s="147">
        <f>'Historical Volumes'!$L93</f>
        <v>3.375</v>
      </c>
      <c r="H93" s="147">
        <f>'Historical Volumes'!$L93</f>
        <v>3.375</v>
      </c>
      <c r="I93" s="147">
        <f>'Historical Volumes'!$L93</f>
        <v>3.375</v>
      </c>
      <c r="J93" s="147">
        <f>'Historical Volumes'!$L93</f>
        <v>3.375</v>
      </c>
      <c r="K93" s="87"/>
      <c r="L93" s="88"/>
      <c r="M93" s="88"/>
      <c r="N93" s="88"/>
      <c r="O93" s="88"/>
      <c r="P93" s="88"/>
      <c r="Q93" s="88"/>
      <c r="R93" s="88"/>
    </row>
    <row r="94" spans="1:18" x14ac:dyDescent="0.2">
      <c r="A94" s="88"/>
      <c r="B94" s="167"/>
      <c r="C94" s="92" t="s">
        <v>192</v>
      </c>
      <c r="D94" s="147">
        <f>'Historical Volumes'!$L94</f>
        <v>0.25</v>
      </c>
      <c r="E94" s="147">
        <f>'Historical Volumes'!$L94</f>
        <v>0.25</v>
      </c>
      <c r="F94" s="147">
        <f>'Historical Volumes'!$L94</f>
        <v>0.25</v>
      </c>
      <c r="G94" s="147">
        <f>'Historical Volumes'!$L94</f>
        <v>0.25</v>
      </c>
      <c r="H94" s="147">
        <f>'Historical Volumes'!$L94</f>
        <v>0.25</v>
      </c>
      <c r="I94" s="147">
        <f>'Historical Volumes'!$L94</f>
        <v>0.25</v>
      </c>
      <c r="J94" s="147">
        <f>'Historical Volumes'!$L94</f>
        <v>0.25</v>
      </c>
      <c r="K94" s="87"/>
      <c r="L94" s="88"/>
      <c r="M94" s="88"/>
      <c r="N94" s="88"/>
      <c r="O94" s="88"/>
      <c r="P94" s="88"/>
      <c r="Q94" s="88"/>
      <c r="R94" s="88"/>
    </row>
    <row r="95" spans="1:18" x14ac:dyDescent="0.2">
      <c r="A95" s="88"/>
      <c r="B95" s="167"/>
      <c r="C95" s="92" t="s">
        <v>193</v>
      </c>
      <c r="D95" s="147">
        <f>'Historical Volumes'!$L95</f>
        <v>0</v>
      </c>
      <c r="E95" s="147">
        <f>'Historical Volumes'!$L95</f>
        <v>0</v>
      </c>
      <c r="F95" s="147">
        <f>'Historical Volumes'!$L95</f>
        <v>0</v>
      </c>
      <c r="G95" s="147">
        <f>'Historical Volumes'!$L95</f>
        <v>0</v>
      </c>
      <c r="H95" s="147">
        <f>'Historical Volumes'!$L95</f>
        <v>0</v>
      </c>
      <c r="I95" s="147">
        <f>'Historical Volumes'!$L95</f>
        <v>0</v>
      </c>
      <c r="J95" s="147">
        <f>'Historical Volumes'!$L95</f>
        <v>0</v>
      </c>
      <c r="K95" s="87"/>
      <c r="L95" s="88"/>
      <c r="M95" s="88"/>
      <c r="N95" s="88"/>
      <c r="O95" s="88"/>
      <c r="P95" s="88"/>
      <c r="Q95" s="88"/>
      <c r="R95" s="88"/>
    </row>
    <row r="96" spans="1:18" x14ac:dyDescent="0.2">
      <c r="A96" s="88"/>
      <c r="B96" s="167"/>
      <c r="C96" s="92" t="s">
        <v>194</v>
      </c>
      <c r="D96" s="147">
        <f>'Historical Volumes'!$L96</f>
        <v>0</v>
      </c>
      <c r="E96" s="147">
        <f>'Historical Volumes'!$L96</f>
        <v>0</v>
      </c>
      <c r="F96" s="147">
        <f>'Historical Volumes'!$L96</f>
        <v>0</v>
      </c>
      <c r="G96" s="147">
        <f>'Historical Volumes'!$L96</f>
        <v>0</v>
      </c>
      <c r="H96" s="147">
        <f>'Historical Volumes'!$L96</f>
        <v>0</v>
      </c>
      <c r="I96" s="147">
        <f>'Historical Volumes'!$L96</f>
        <v>0</v>
      </c>
      <c r="J96" s="147">
        <f>'Historical Volumes'!$L96</f>
        <v>0</v>
      </c>
      <c r="K96" s="87"/>
      <c r="L96" s="88"/>
      <c r="M96" s="88"/>
      <c r="N96" s="88"/>
      <c r="O96" s="88"/>
      <c r="P96" s="88"/>
      <c r="Q96" s="88"/>
      <c r="R96" s="88"/>
    </row>
    <row r="97" spans="1:18" x14ac:dyDescent="0.2">
      <c r="A97" s="88"/>
      <c r="B97" s="167"/>
      <c r="C97" s="92" t="s">
        <v>195</v>
      </c>
      <c r="D97" s="147">
        <f>'Historical Volumes'!$L97</f>
        <v>0</v>
      </c>
      <c r="E97" s="147">
        <f>'Historical Volumes'!$L97</f>
        <v>0</v>
      </c>
      <c r="F97" s="147">
        <f>'Historical Volumes'!$L97</f>
        <v>0</v>
      </c>
      <c r="G97" s="147">
        <f>'Historical Volumes'!$L97</f>
        <v>0</v>
      </c>
      <c r="H97" s="147">
        <f>'Historical Volumes'!$L97</f>
        <v>0</v>
      </c>
      <c r="I97" s="147">
        <f>'Historical Volumes'!$L97</f>
        <v>0</v>
      </c>
      <c r="J97" s="147">
        <f>'Historical Volumes'!$L97</f>
        <v>0</v>
      </c>
      <c r="K97" s="87"/>
      <c r="L97" s="88"/>
      <c r="M97" s="88"/>
      <c r="N97" s="88"/>
      <c r="O97" s="88"/>
      <c r="P97" s="88"/>
      <c r="Q97" s="88"/>
      <c r="R97" s="88"/>
    </row>
    <row r="98" spans="1:18" x14ac:dyDescent="0.2">
      <c r="A98" s="88"/>
      <c r="B98" s="167"/>
      <c r="C98" s="92" t="s">
        <v>196</v>
      </c>
      <c r="D98" s="147">
        <f>'Historical Volumes'!$L98</f>
        <v>0</v>
      </c>
      <c r="E98" s="147">
        <f>'Historical Volumes'!$L98</f>
        <v>0</v>
      </c>
      <c r="F98" s="147">
        <f>'Historical Volumes'!$L98</f>
        <v>0</v>
      </c>
      <c r="G98" s="147">
        <f>'Historical Volumes'!$L98</f>
        <v>0</v>
      </c>
      <c r="H98" s="147">
        <f>'Historical Volumes'!$L98</f>
        <v>0</v>
      </c>
      <c r="I98" s="147">
        <f>'Historical Volumes'!$L98</f>
        <v>0</v>
      </c>
      <c r="J98" s="147">
        <f>'Historical Volumes'!$L98</f>
        <v>0</v>
      </c>
      <c r="K98" s="87"/>
      <c r="L98" s="88"/>
      <c r="M98" s="88"/>
      <c r="N98" s="88"/>
      <c r="O98" s="88"/>
      <c r="P98" s="88"/>
      <c r="Q98" s="88"/>
      <c r="R98" s="88"/>
    </row>
    <row r="99" spans="1:18" x14ac:dyDescent="0.2">
      <c r="A99" s="88"/>
      <c r="B99" s="167"/>
      <c r="C99" s="92" t="s">
        <v>197</v>
      </c>
      <c r="D99" s="147">
        <f>'Historical Volumes'!$L99</f>
        <v>0</v>
      </c>
      <c r="E99" s="147">
        <f>'Historical Volumes'!$L99</f>
        <v>0</v>
      </c>
      <c r="F99" s="147">
        <f>'Historical Volumes'!$L99</f>
        <v>0</v>
      </c>
      <c r="G99" s="147">
        <f>'Historical Volumes'!$L99</f>
        <v>0</v>
      </c>
      <c r="H99" s="147">
        <f>'Historical Volumes'!$L99</f>
        <v>0</v>
      </c>
      <c r="I99" s="147">
        <f>'Historical Volumes'!$L99</f>
        <v>0</v>
      </c>
      <c r="J99" s="147">
        <f>'Historical Volumes'!$L99</f>
        <v>0</v>
      </c>
      <c r="K99" s="87"/>
      <c r="L99" s="88"/>
      <c r="M99" s="88"/>
      <c r="N99" s="88"/>
      <c r="O99" s="88"/>
      <c r="P99" s="88"/>
      <c r="Q99" s="88"/>
      <c r="R99" s="88"/>
    </row>
    <row r="100" spans="1:18" x14ac:dyDescent="0.2">
      <c r="A100" s="88"/>
      <c r="B100" s="167"/>
      <c r="C100" s="92" t="s">
        <v>198</v>
      </c>
      <c r="D100" s="147">
        <f>'Historical Volumes'!$L100</f>
        <v>0</v>
      </c>
      <c r="E100" s="147">
        <f>'Historical Volumes'!$L100</f>
        <v>0</v>
      </c>
      <c r="F100" s="147">
        <f>'Historical Volumes'!$L100</f>
        <v>0</v>
      </c>
      <c r="G100" s="147">
        <f>'Historical Volumes'!$L100</f>
        <v>0</v>
      </c>
      <c r="H100" s="147">
        <f>'Historical Volumes'!$L100</f>
        <v>0</v>
      </c>
      <c r="I100" s="147">
        <f>'Historical Volumes'!$L100</f>
        <v>0</v>
      </c>
      <c r="J100" s="147">
        <f>'Historical Volumes'!$L100</f>
        <v>0</v>
      </c>
      <c r="K100" s="87"/>
      <c r="L100" s="88"/>
      <c r="M100" s="88"/>
      <c r="N100" s="88"/>
      <c r="O100" s="88"/>
      <c r="P100" s="88"/>
      <c r="Q100" s="88"/>
      <c r="R100" s="88"/>
    </row>
    <row r="101" spans="1:18" x14ac:dyDescent="0.2">
      <c r="A101" s="88"/>
      <c r="B101" s="167"/>
      <c r="C101" s="92" t="s">
        <v>199</v>
      </c>
      <c r="D101" s="147">
        <f>'Historical Volumes'!$L101</f>
        <v>0</v>
      </c>
      <c r="E101" s="147">
        <f>'Historical Volumes'!$L101</f>
        <v>0</v>
      </c>
      <c r="F101" s="147">
        <f>'Historical Volumes'!$L101</f>
        <v>0</v>
      </c>
      <c r="G101" s="147">
        <f>'Historical Volumes'!$L101</f>
        <v>0</v>
      </c>
      <c r="H101" s="147">
        <f>'Historical Volumes'!$L101</f>
        <v>0</v>
      </c>
      <c r="I101" s="147">
        <f>'Historical Volumes'!$L101</f>
        <v>0</v>
      </c>
      <c r="J101" s="147">
        <f>'Historical Volumes'!$L101</f>
        <v>0</v>
      </c>
      <c r="K101" s="87"/>
      <c r="L101" s="88"/>
      <c r="M101" s="88"/>
      <c r="N101" s="88"/>
      <c r="O101" s="88"/>
      <c r="P101" s="88"/>
      <c r="Q101" s="88"/>
      <c r="R101" s="88"/>
    </row>
    <row r="102" spans="1:18" x14ac:dyDescent="0.2">
      <c r="A102" s="88"/>
      <c r="B102" s="167"/>
      <c r="C102" s="92" t="s">
        <v>200</v>
      </c>
      <c r="D102" s="147">
        <f>'Historical Volumes'!$L102</f>
        <v>0</v>
      </c>
      <c r="E102" s="147">
        <f>'Historical Volumes'!$L102</f>
        <v>0</v>
      </c>
      <c r="F102" s="147">
        <f>'Historical Volumes'!$L102</f>
        <v>0</v>
      </c>
      <c r="G102" s="147">
        <f>'Historical Volumes'!$L102</f>
        <v>0</v>
      </c>
      <c r="H102" s="147">
        <f>'Historical Volumes'!$L102</f>
        <v>0</v>
      </c>
      <c r="I102" s="147">
        <f>'Historical Volumes'!$L102</f>
        <v>0</v>
      </c>
      <c r="J102" s="147">
        <f>'Historical Volumes'!$L102</f>
        <v>0</v>
      </c>
      <c r="K102" s="87"/>
      <c r="L102" s="88"/>
      <c r="M102" s="88"/>
      <c r="N102" s="88"/>
      <c r="O102" s="88"/>
      <c r="P102" s="88"/>
      <c r="Q102" s="88"/>
      <c r="R102" s="88"/>
    </row>
    <row r="103" spans="1:18" x14ac:dyDescent="0.2">
      <c r="A103" s="88"/>
      <c r="B103" s="167"/>
      <c r="C103" s="92" t="s">
        <v>201</v>
      </c>
      <c r="D103" s="147">
        <f>'Historical Volumes'!$L103</f>
        <v>0</v>
      </c>
      <c r="E103" s="147">
        <f>'Historical Volumes'!$L103</f>
        <v>0</v>
      </c>
      <c r="F103" s="147">
        <f>'Historical Volumes'!$L103</f>
        <v>0</v>
      </c>
      <c r="G103" s="147">
        <f>'Historical Volumes'!$L103</f>
        <v>0</v>
      </c>
      <c r="H103" s="147">
        <f>'Historical Volumes'!$L103</f>
        <v>0</v>
      </c>
      <c r="I103" s="147">
        <f>'Historical Volumes'!$L103</f>
        <v>0</v>
      </c>
      <c r="J103" s="147">
        <f>'Historical Volumes'!$L103</f>
        <v>0</v>
      </c>
      <c r="K103" s="87"/>
      <c r="L103" s="88"/>
      <c r="M103" s="88"/>
      <c r="N103" s="88"/>
      <c r="O103" s="88"/>
      <c r="P103" s="88"/>
      <c r="Q103" s="88"/>
      <c r="R103" s="88"/>
    </row>
    <row r="104" spans="1:18" x14ac:dyDescent="0.2">
      <c r="A104" s="88"/>
      <c r="B104" s="167"/>
      <c r="C104" s="92" t="s">
        <v>202</v>
      </c>
      <c r="D104" s="147">
        <f>'Historical Volumes'!$L104</f>
        <v>0</v>
      </c>
      <c r="E104" s="147">
        <f>'Historical Volumes'!$L104</f>
        <v>0</v>
      </c>
      <c r="F104" s="147">
        <f>'Historical Volumes'!$L104</f>
        <v>0</v>
      </c>
      <c r="G104" s="147">
        <f>'Historical Volumes'!$L104</f>
        <v>0</v>
      </c>
      <c r="H104" s="147">
        <f>'Historical Volumes'!$L104</f>
        <v>0</v>
      </c>
      <c r="I104" s="147">
        <f>'Historical Volumes'!$L104</f>
        <v>0</v>
      </c>
      <c r="J104" s="147">
        <f>'Historical Volumes'!$L104</f>
        <v>0</v>
      </c>
      <c r="K104" s="87"/>
      <c r="L104" s="88"/>
      <c r="M104" s="88"/>
      <c r="N104" s="88"/>
      <c r="O104" s="88"/>
      <c r="P104" s="88"/>
      <c r="Q104" s="88"/>
      <c r="R104" s="88"/>
    </row>
    <row r="105" spans="1:18" x14ac:dyDescent="0.2">
      <c r="A105" s="88"/>
      <c r="B105" s="167"/>
      <c r="C105" s="92" t="s">
        <v>203</v>
      </c>
      <c r="D105" s="147">
        <f>'Historical Volumes'!$L105</f>
        <v>0</v>
      </c>
      <c r="E105" s="147">
        <f>'Historical Volumes'!$L105</f>
        <v>0</v>
      </c>
      <c r="F105" s="147">
        <f>'Historical Volumes'!$L105</f>
        <v>0</v>
      </c>
      <c r="G105" s="147">
        <f>'Historical Volumes'!$L105</f>
        <v>0</v>
      </c>
      <c r="H105" s="147">
        <f>'Historical Volumes'!$L105</f>
        <v>0</v>
      </c>
      <c r="I105" s="147">
        <f>'Historical Volumes'!$L105</f>
        <v>0</v>
      </c>
      <c r="J105" s="147">
        <f>'Historical Volumes'!$L105</f>
        <v>0</v>
      </c>
      <c r="K105" s="87"/>
      <c r="L105" s="88"/>
      <c r="M105" s="88"/>
      <c r="N105" s="88"/>
      <c r="O105" s="88"/>
      <c r="P105" s="88"/>
      <c r="Q105" s="88"/>
      <c r="R105" s="88"/>
    </row>
    <row r="106" spans="1:18" x14ac:dyDescent="0.2">
      <c r="A106" s="88"/>
      <c r="B106" s="168"/>
      <c r="C106" s="92" t="s">
        <v>163</v>
      </c>
      <c r="D106" s="147">
        <f>'Historical Volumes'!$L106</f>
        <v>600.125</v>
      </c>
      <c r="E106" s="147">
        <f>'Historical Volumes'!$L106</f>
        <v>600.125</v>
      </c>
      <c r="F106" s="147">
        <f>'Historical Volumes'!$L106</f>
        <v>600.125</v>
      </c>
      <c r="G106" s="147">
        <f>'Historical Volumes'!$L106</f>
        <v>600.125</v>
      </c>
      <c r="H106" s="147">
        <f>'Historical Volumes'!$L106</f>
        <v>600.125</v>
      </c>
      <c r="I106" s="147">
        <f>'Historical Volumes'!$L106</f>
        <v>600.125</v>
      </c>
      <c r="J106" s="147">
        <f>'Historical Volumes'!$L106</f>
        <v>600.125</v>
      </c>
      <c r="K106" s="87"/>
      <c r="L106" s="88"/>
      <c r="M106" s="88"/>
      <c r="N106" s="88"/>
      <c r="O106" s="88"/>
      <c r="P106" s="88"/>
      <c r="Q106" s="88"/>
      <c r="R106" s="88"/>
    </row>
    <row r="107" spans="1:18" x14ac:dyDescent="0.2">
      <c r="A107" s="88"/>
      <c r="B107" s="117" t="s">
        <v>251</v>
      </c>
      <c r="C107" s="92" t="s">
        <v>242</v>
      </c>
      <c r="D107" s="147">
        <f>'Historical Volumes'!$L107</f>
        <v>0</v>
      </c>
      <c r="E107" s="147">
        <f>'Historical Volumes'!$L107</f>
        <v>0</v>
      </c>
      <c r="F107" s="147">
        <f>'Historical Volumes'!$L107</f>
        <v>0</v>
      </c>
      <c r="G107" s="147">
        <f>'Historical Volumes'!$L107</f>
        <v>0</v>
      </c>
      <c r="H107" s="147">
        <f>'Historical Volumes'!$L107</f>
        <v>0</v>
      </c>
      <c r="I107" s="147">
        <f>'Historical Volumes'!$L107</f>
        <v>0</v>
      </c>
      <c r="J107" s="147">
        <f>'Historical Volumes'!$L107</f>
        <v>0</v>
      </c>
      <c r="K107" s="87"/>
      <c r="L107" s="88"/>
      <c r="M107" s="88"/>
      <c r="N107" s="88"/>
      <c r="O107" s="88"/>
      <c r="P107" s="88"/>
      <c r="Q107" s="88"/>
      <c r="R107" s="88"/>
    </row>
    <row r="108" spans="1:18" x14ac:dyDescent="0.2">
      <c r="A108" s="88"/>
      <c r="B108" s="117" t="s">
        <v>250</v>
      </c>
      <c r="C108" s="92" t="s">
        <v>243</v>
      </c>
      <c r="D108" s="147">
        <f>'Historical Volumes'!$L108</f>
        <v>0</v>
      </c>
      <c r="E108" s="147">
        <f>'Historical Volumes'!$L108</f>
        <v>0</v>
      </c>
      <c r="F108" s="147">
        <f>'Historical Volumes'!$L108</f>
        <v>0</v>
      </c>
      <c r="G108" s="147">
        <f>'Historical Volumes'!$L108</f>
        <v>0</v>
      </c>
      <c r="H108" s="147">
        <f>'Historical Volumes'!$L108</f>
        <v>0</v>
      </c>
      <c r="I108" s="147">
        <f>'Historical Volumes'!$L108</f>
        <v>0</v>
      </c>
      <c r="J108" s="147">
        <f>'Historical Volumes'!$L108</f>
        <v>0</v>
      </c>
      <c r="K108" s="87"/>
      <c r="L108" s="88"/>
      <c r="M108" s="88"/>
      <c r="N108" s="88"/>
      <c r="O108" s="88"/>
      <c r="P108" s="88"/>
      <c r="Q108" s="88"/>
      <c r="R108" s="88"/>
    </row>
    <row r="109" spans="1:18" x14ac:dyDescent="0.2">
      <c r="A109" s="88"/>
      <c r="B109" s="117"/>
      <c r="C109" s="92" t="s">
        <v>244</v>
      </c>
      <c r="D109" s="147">
        <f>'Historical Volumes'!$L109</f>
        <v>0</v>
      </c>
      <c r="E109" s="147">
        <f>'Historical Volumes'!$L109</f>
        <v>0</v>
      </c>
      <c r="F109" s="147">
        <f>'Historical Volumes'!$L109</f>
        <v>0</v>
      </c>
      <c r="G109" s="147">
        <f>'Historical Volumes'!$L109</f>
        <v>0</v>
      </c>
      <c r="H109" s="147">
        <f>'Historical Volumes'!$L109</f>
        <v>0</v>
      </c>
      <c r="I109" s="147">
        <f>'Historical Volumes'!$L109</f>
        <v>0</v>
      </c>
      <c r="J109" s="147">
        <f>'Historical Volumes'!$L109</f>
        <v>0</v>
      </c>
      <c r="K109" s="87"/>
      <c r="L109" s="88"/>
      <c r="M109" s="88"/>
      <c r="N109" s="88"/>
      <c r="O109" s="88"/>
      <c r="P109" s="88"/>
      <c r="Q109" s="88"/>
      <c r="R109" s="88"/>
    </row>
    <row r="110" spans="1:18" x14ac:dyDescent="0.2">
      <c r="A110" s="88"/>
      <c r="B110" s="117"/>
      <c r="C110" s="92" t="s">
        <v>245</v>
      </c>
      <c r="D110" s="147">
        <f>'Historical Volumes'!$L110</f>
        <v>0</v>
      </c>
      <c r="E110" s="147">
        <f>'Historical Volumes'!$L110</f>
        <v>0</v>
      </c>
      <c r="F110" s="147">
        <f>'Historical Volumes'!$L110</f>
        <v>0</v>
      </c>
      <c r="G110" s="147">
        <f>'Historical Volumes'!$L110</f>
        <v>0</v>
      </c>
      <c r="H110" s="147">
        <f>'Historical Volumes'!$L110</f>
        <v>0</v>
      </c>
      <c r="I110" s="147">
        <f>'Historical Volumes'!$L110</f>
        <v>0</v>
      </c>
      <c r="J110" s="147">
        <f>'Historical Volumes'!$L110</f>
        <v>0</v>
      </c>
      <c r="K110" s="87"/>
      <c r="L110" s="88"/>
      <c r="M110" s="88"/>
      <c r="N110" s="88"/>
      <c r="O110" s="88"/>
      <c r="P110" s="88"/>
      <c r="Q110" s="88"/>
      <c r="R110" s="88"/>
    </row>
    <row r="111" spans="1:18" x14ac:dyDescent="0.2">
      <c r="A111" s="88"/>
      <c r="B111" s="117"/>
      <c r="C111" s="92" t="s">
        <v>246</v>
      </c>
      <c r="D111" s="147">
        <f>'Historical Volumes'!$L111</f>
        <v>0</v>
      </c>
      <c r="E111" s="147">
        <f>'Historical Volumes'!$L111</f>
        <v>0</v>
      </c>
      <c r="F111" s="147">
        <f>'Historical Volumes'!$L111</f>
        <v>0</v>
      </c>
      <c r="G111" s="147">
        <f>'Historical Volumes'!$L111</f>
        <v>0</v>
      </c>
      <c r="H111" s="147">
        <f>'Historical Volumes'!$L111</f>
        <v>0</v>
      </c>
      <c r="I111" s="147">
        <f>'Historical Volumes'!$L111</f>
        <v>0</v>
      </c>
      <c r="J111" s="147">
        <f>'Historical Volumes'!$L111</f>
        <v>0</v>
      </c>
      <c r="K111" s="87"/>
      <c r="L111" s="88"/>
      <c r="M111" s="88"/>
      <c r="N111" s="88"/>
      <c r="O111" s="88"/>
      <c r="P111" s="88"/>
      <c r="Q111" s="88"/>
      <c r="R111" s="88"/>
    </row>
    <row r="112" spans="1:18" x14ac:dyDescent="0.2">
      <c r="A112" s="88"/>
      <c r="B112" s="117"/>
      <c r="C112" s="92" t="s">
        <v>247</v>
      </c>
      <c r="D112" s="147">
        <f>'Historical Volumes'!$L112</f>
        <v>0</v>
      </c>
      <c r="E112" s="147">
        <f>'Historical Volumes'!$L112</f>
        <v>0</v>
      </c>
      <c r="F112" s="147">
        <f>'Historical Volumes'!$L112</f>
        <v>0</v>
      </c>
      <c r="G112" s="147">
        <f>'Historical Volumes'!$L112</f>
        <v>0</v>
      </c>
      <c r="H112" s="147">
        <f>'Historical Volumes'!$L112</f>
        <v>0</v>
      </c>
      <c r="I112" s="147">
        <f>'Historical Volumes'!$L112</f>
        <v>0</v>
      </c>
      <c r="J112" s="147">
        <f>'Historical Volumes'!$L112</f>
        <v>0</v>
      </c>
      <c r="K112" s="87"/>
      <c r="L112" s="88"/>
      <c r="M112" s="88"/>
      <c r="N112" s="88"/>
      <c r="O112" s="88"/>
      <c r="P112" s="88"/>
      <c r="Q112" s="88"/>
      <c r="R112" s="88"/>
    </row>
    <row r="113" spans="1:18" x14ac:dyDescent="0.2">
      <c r="A113" s="88"/>
      <c r="B113" s="117"/>
      <c r="C113" s="92" t="s">
        <v>248</v>
      </c>
      <c r="D113" s="147"/>
      <c r="E113" s="147"/>
      <c r="F113" s="147"/>
      <c r="G113" s="147"/>
      <c r="H113" s="147"/>
      <c r="I113" s="147"/>
      <c r="J113" s="147"/>
      <c r="K113" s="87"/>
      <c r="L113" s="88"/>
      <c r="M113" s="88"/>
      <c r="N113" s="88"/>
      <c r="O113" s="88"/>
      <c r="P113" s="88"/>
      <c r="Q113" s="88"/>
      <c r="R113" s="88"/>
    </row>
    <row r="114" spans="1:18" x14ac:dyDescent="0.2">
      <c r="A114" s="88"/>
      <c r="B114" s="117"/>
      <c r="C114" s="92" t="s">
        <v>249</v>
      </c>
      <c r="D114" s="147"/>
      <c r="E114" s="147"/>
      <c r="F114" s="147"/>
      <c r="G114" s="147"/>
      <c r="H114" s="147"/>
      <c r="I114" s="147"/>
      <c r="J114" s="147"/>
      <c r="K114" s="87"/>
      <c r="L114" s="88"/>
      <c r="M114" s="88"/>
      <c r="N114" s="88"/>
      <c r="O114" s="88"/>
      <c r="P114" s="88"/>
      <c r="Q114" s="88"/>
      <c r="R114" s="88"/>
    </row>
    <row r="115" spans="1:18" x14ac:dyDescent="0.2">
      <c r="A115" s="88"/>
      <c r="B115" s="117"/>
      <c r="C115" s="92" t="s">
        <v>163</v>
      </c>
      <c r="D115" s="147">
        <f>'Historical Volumes'!$L115</f>
        <v>0</v>
      </c>
      <c r="E115" s="147">
        <f>'Historical Volumes'!$L115</f>
        <v>0</v>
      </c>
      <c r="F115" s="147">
        <f>'Historical Volumes'!$L115</f>
        <v>0</v>
      </c>
      <c r="G115" s="147">
        <f>'Historical Volumes'!$L115</f>
        <v>0</v>
      </c>
      <c r="H115" s="147">
        <f>'Historical Volumes'!$L115</f>
        <v>0</v>
      </c>
      <c r="I115" s="147">
        <f>'Historical Volumes'!$L115</f>
        <v>0</v>
      </c>
      <c r="J115" s="147">
        <f>'Historical Volumes'!$L115</f>
        <v>0</v>
      </c>
      <c r="K115" s="87"/>
      <c r="L115" s="88"/>
      <c r="M115" s="88"/>
      <c r="N115" s="88"/>
      <c r="O115" s="88"/>
      <c r="P115" s="88"/>
      <c r="Q115" s="88"/>
      <c r="R115" s="88"/>
    </row>
    <row r="116" spans="1:18" x14ac:dyDescent="0.2">
      <c r="A116" s="88"/>
      <c r="B116" s="98" t="s">
        <v>204</v>
      </c>
      <c r="C116" s="92" t="s">
        <v>254</v>
      </c>
      <c r="D116" s="147">
        <f>'Historical Volumes'!$L116</f>
        <v>0</v>
      </c>
      <c r="E116" s="147">
        <f>'Historical Volumes'!$L116</f>
        <v>0</v>
      </c>
      <c r="F116" s="147">
        <f>'Historical Volumes'!$L116</f>
        <v>0</v>
      </c>
      <c r="G116" s="147">
        <f>'Historical Volumes'!$L116</f>
        <v>0</v>
      </c>
      <c r="H116" s="147">
        <f>'Historical Volumes'!$L116</f>
        <v>0</v>
      </c>
      <c r="I116" s="147">
        <f>'Historical Volumes'!$L116</f>
        <v>0</v>
      </c>
      <c r="J116" s="147">
        <f>'Historical Volumes'!$L116</f>
        <v>0</v>
      </c>
      <c r="K116" s="87"/>
      <c r="L116" s="88"/>
      <c r="M116" s="88"/>
      <c r="N116" s="88"/>
      <c r="O116" s="88"/>
      <c r="P116" s="88"/>
      <c r="Q116" s="88"/>
      <c r="R116" s="88"/>
    </row>
    <row r="117" spans="1:18" x14ac:dyDescent="0.2">
      <c r="A117" s="88"/>
      <c r="B117" s="95" t="s">
        <v>205</v>
      </c>
      <c r="C117" s="92" t="s">
        <v>255</v>
      </c>
      <c r="D117" s="147">
        <f>'Historical Volumes'!$L117</f>
        <v>0</v>
      </c>
      <c r="E117" s="147">
        <f>'Historical Volumes'!$L117</f>
        <v>0</v>
      </c>
      <c r="F117" s="147">
        <f>'Historical Volumes'!$L117</f>
        <v>0</v>
      </c>
      <c r="G117" s="147">
        <f>'Historical Volumes'!$L117</f>
        <v>0</v>
      </c>
      <c r="H117" s="147">
        <f>'Historical Volumes'!$L117</f>
        <v>0</v>
      </c>
      <c r="I117" s="147">
        <f>'Historical Volumes'!$L117</f>
        <v>0</v>
      </c>
      <c r="J117" s="147">
        <f>'Historical Volumes'!$L117</f>
        <v>0</v>
      </c>
      <c r="K117" s="87"/>
      <c r="L117" s="88"/>
      <c r="M117" s="88"/>
      <c r="N117" s="88"/>
      <c r="O117" s="88"/>
      <c r="P117" s="88"/>
      <c r="Q117" s="88"/>
      <c r="R117" s="88"/>
    </row>
    <row r="118" spans="1:18" x14ac:dyDescent="0.2">
      <c r="A118" s="88"/>
      <c r="B118" s="95"/>
      <c r="C118" s="92" t="s">
        <v>256</v>
      </c>
      <c r="D118" s="147">
        <f>'Historical Volumes'!$L118</f>
        <v>0</v>
      </c>
      <c r="E118" s="147">
        <f>'Historical Volumes'!$L118</f>
        <v>0</v>
      </c>
      <c r="F118" s="147">
        <f>'Historical Volumes'!$L118</f>
        <v>0</v>
      </c>
      <c r="G118" s="147">
        <f>'Historical Volumes'!$L118</f>
        <v>0</v>
      </c>
      <c r="H118" s="147">
        <f>'Historical Volumes'!$L118</f>
        <v>0</v>
      </c>
      <c r="I118" s="147">
        <f>'Historical Volumes'!$L118</f>
        <v>0</v>
      </c>
      <c r="J118" s="147">
        <f>'Historical Volumes'!$L118</f>
        <v>0</v>
      </c>
      <c r="K118" s="87"/>
      <c r="L118" s="88"/>
      <c r="M118" s="88"/>
      <c r="N118" s="88"/>
      <c r="O118" s="88"/>
      <c r="P118" s="88"/>
      <c r="Q118" s="88"/>
      <c r="R118" s="88"/>
    </row>
    <row r="119" spans="1:18" x14ac:dyDescent="0.2">
      <c r="A119" s="88"/>
      <c r="B119" s="96"/>
      <c r="C119" s="92" t="s">
        <v>257</v>
      </c>
      <c r="D119" s="147">
        <f>'Historical Volumes'!$L119</f>
        <v>0</v>
      </c>
      <c r="E119" s="147">
        <f>'Historical Volumes'!$L119</f>
        <v>0</v>
      </c>
      <c r="F119" s="147">
        <f>'Historical Volumes'!$L119</f>
        <v>0</v>
      </c>
      <c r="G119" s="147">
        <f>'Historical Volumes'!$L119</f>
        <v>0</v>
      </c>
      <c r="H119" s="147">
        <f>'Historical Volumes'!$L119</f>
        <v>0</v>
      </c>
      <c r="I119" s="147">
        <f>'Historical Volumes'!$L119</f>
        <v>0</v>
      </c>
      <c r="J119" s="147">
        <f>'Historical Volumes'!$L119</f>
        <v>0</v>
      </c>
      <c r="K119" s="87"/>
      <c r="L119" s="88"/>
      <c r="M119" s="88"/>
      <c r="N119" s="88"/>
      <c r="O119" s="88"/>
      <c r="P119" s="88"/>
      <c r="Q119" s="88"/>
      <c r="R119" s="88"/>
    </row>
    <row r="120" spans="1:18" x14ac:dyDescent="0.2">
      <c r="A120" s="88"/>
      <c r="B120" s="88"/>
      <c r="C120" s="5" t="s">
        <v>46</v>
      </c>
      <c r="D120" s="122">
        <f t="shared" ref="D120" si="0">SUM(D10:D119)</f>
        <v>1688.360625</v>
      </c>
      <c r="E120" s="122">
        <f>SUM(E10:E119)</f>
        <v>1688.360625</v>
      </c>
      <c r="F120" s="122">
        <f t="shared" ref="F120:J120" si="1">SUM(F10:F119)</f>
        <v>1688.360625</v>
      </c>
      <c r="G120" s="122">
        <f t="shared" si="1"/>
        <v>1688.360625</v>
      </c>
      <c r="H120" s="122">
        <f t="shared" si="1"/>
        <v>1688.360625</v>
      </c>
      <c r="I120" s="122">
        <f t="shared" si="1"/>
        <v>1688.360625</v>
      </c>
      <c r="J120" s="122">
        <f t="shared" si="1"/>
        <v>1688.360625</v>
      </c>
      <c r="K120" s="88"/>
      <c r="L120" s="88"/>
      <c r="M120" s="88"/>
      <c r="N120" s="88"/>
      <c r="O120" s="88"/>
      <c r="P120" s="88"/>
      <c r="Q120" s="88"/>
      <c r="R120" s="88"/>
    </row>
    <row r="121" spans="1:18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1:18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1:18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1:18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1:18" ht="15.75" x14ac:dyDescent="0.25">
      <c r="A125" s="32"/>
      <c r="B125" s="32" t="s">
        <v>262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88"/>
      <c r="M125" s="88"/>
      <c r="N125" s="88"/>
      <c r="O125" s="88"/>
      <c r="P125" s="88"/>
      <c r="Q125" s="88"/>
      <c r="R125" s="88"/>
    </row>
    <row r="126" spans="1:18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1:18" hidden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1:18" hidden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1:18" hidden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1:18" hidden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1:18" hidden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1:18" hidden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1:18" hidden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1:18" hidden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1:18" hidden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1:18" hidden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1:18" hidden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1:18" hidden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1:18" hidden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1:18" hidden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1:18" hidden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1:18" hidden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1:18" hidden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1:18" hidden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1:18" hidden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1:18" hidden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1:18" hidden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1:18" hidden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1:18" hidden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1:18" hidden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1:18" hidden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1:18" hidden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1:18" hidden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1:18" hidden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1:18" hidden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1:18" hidden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1:18" hidden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1:18" hidden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1:18" hidden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1:18" hidden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1:18" hidden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1:18" hidden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1:18" hidden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1:18" hidden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1:18" hidden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1:18" hidden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1:18" hidden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1:18" hidden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1:18" hidden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1:18" hidden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1:18" hidden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1:18" hidden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1:18" hidden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1:18" hidden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1:18" hidden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1:18" hidden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1:18" hidden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1:18" hidden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1:18" hidden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1:18" hidden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1:18" hidden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1:18" hidden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1:18" hidden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1:18" hidden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1:18" hidden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1:18" hidden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1:18" hidden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1:18" hidden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1:18" hidden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1:18" hidden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1:18" hidden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1:18" hidden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1:18" hidden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1:18" hidden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1:18" hidden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1:18" hidden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1:18" hidden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1:18" hidden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1:18" hidden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1:18" hidden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1:18" hidden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1:18" hidden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1:18" hidden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1:18" hidden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1:18" hidden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1:18" hidden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1:18" hidden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1:18" hidden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1:18" hidden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1:18" hidden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1:18" hidden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1:18" hidden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1:18" hidden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1:18" hidden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  <row r="215" spans="1:18" hidden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</row>
    <row r="216" spans="1:18" hidden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</row>
    <row r="217" spans="1:18" hidden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</row>
    <row r="218" spans="1:18" hidden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</row>
    <row r="219" spans="1:18" hidden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</row>
    <row r="220" spans="1:18" hidden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</row>
    <row r="221" spans="1:18" hidden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</row>
    <row r="222" spans="1:18" hidden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</row>
    <row r="223" spans="1:18" hidden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</row>
    <row r="224" spans="1:18" hidden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</row>
    <row r="225" spans="1:18" hidden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</row>
    <row r="226" spans="1:18" hidden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</row>
    <row r="227" spans="1:18" hidden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</row>
    <row r="228" spans="1:18" hidden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</row>
    <row r="229" spans="1:18" hidden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</row>
    <row r="230" spans="1:18" hidden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</row>
    <row r="231" spans="1:18" hidden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</row>
    <row r="232" spans="1:18" hidden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</row>
    <row r="233" spans="1:18" hidden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</row>
    <row r="234" spans="1:18" hidden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</row>
    <row r="235" spans="1:18" hidden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</row>
    <row r="236" spans="1:18" hidden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</row>
    <row r="237" spans="1:18" hidden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</row>
    <row r="238" spans="1:18" hidden="1" x14ac:dyDescent="0.2"/>
    <row r="239" spans="1:18" hidden="1" x14ac:dyDescent="0.2"/>
    <row r="240" spans="1:18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x14ac:dyDescent="0.2"/>
  </sheetData>
  <mergeCells count="6">
    <mergeCell ref="B89:B106"/>
    <mergeCell ref="D8:J8"/>
    <mergeCell ref="B11:B13"/>
    <mergeCell ref="B38:B39"/>
    <mergeCell ref="B55:B56"/>
    <mergeCell ref="B60:B64"/>
  </mergeCells>
  <hyperlinks>
    <hyperlink ref="J1" location="Menu!A1" display="Menu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311"/>
  <sheetViews>
    <sheetView zoomScaleNormal="100" workbookViewId="0">
      <selection activeCell="C28" sqref="C28"/>
    </sheetView>
  </sheetViews>
  <sheetFormatPr defaultColWidth="0" defaultRowHeight="12.75" zeroHeight="1" x14ac:dyDescent="0.2"/>
  <cols>
    <col min="1" max="1" width="3.625" customWidth="1"/>
    <col min="2" max="2" width="31.125" customWidth="1"/>
    <col min="3" max="3" width="48" customWidth="1"/>
    <col min="4" max="6" width="9.625" style="51" customWidth="1"/>
    <col min="7" max="18" width="9.625" customWidth="1"/>
    <col min="19" max="19" width="3.625" customWidth="1"/>
    <col min="20" max="16384" width="9" hidden="1"/>
  </cols>
  <sheetData>
    <row r="1" spans="1:27" ht="18" x14ac:dyDescent="0.25">
      <c r="A1" s="41" t="str">
        <f>Menu!A1</f>
        <v>Powercor - Network faults</v>
      </c>
      <c r="B1" s="41"/>
      <c r="C1" s="41"/>
      <c r="D1" s="41"/>
      <c r="E1" s="41"/>
      <c r="F1" s="41"/>
      <c r="G1" s="41"/>
      <c r="H1" s="41"/>
      <c r="I1" s="152" t="s">
        <v>290</v>
      </c>
      <c r="J1" s="152"/>
      <c r="K1" s="41"/>
      <c r="L1" s="41"/>
      <c r="M1" s="41"/>
      <c r="N1" s="41"/>
      <c r="O1" s="41"/>
      <c r="P1" s="41"/>
      <c r="Q1" s="41"/>
      <c r="R1" s="47" t="s">
        <v>39</v>
      </c>
      <c r="S1" s="41"/>
      <c r="T1" s="41"/>
      <c r="U1" s="41"/>
      <c r="V1" s="41"/>
      <c r="W1" s="41"/>
      <c r="X1" s="41"/>
      <c r="Y1" s="41"/>
      <c r="Z1" s="41"/>
      <c r="AA1" s="41"/>
    </row>
    <row r="2" spans="1:27" ht="15.75" x14ac:dyDescent="0.25">
      <c r="A2" s="126" t="str">
        <f ca="1">RIGHT(CELL("filename", $A$1), LEN(CELL("filename", $A$1)) - SEARCH("]", CELL("filename", $A$1)))</f>
        <v>Forecast Expenditure-RRP</v>
      </c>
      <c r="B2" s="32"/>
      <c r="C2" s="32"/>
      <c r="D2" s="32"/>
      <c r="E2" s="32"/>
      <c r="F2" s="32"/>
      <c r="G2" s="32"/>
      <c r="H2" s="32"/>
      <c r="I2" s="153" t="s">
        <v>291</v>
      </c>
      <c r="J2" s="153"/>
      <c r="K2" s="32"/>
      <c r="L2" s="32"/>
      <c r="M2" s="32"/>
      <c r="N2" s="32"/>
      <c r="O2" s="32"/>
      <c r="P2" s="32"/>
      <c r="Q2" s="1" t="s">
        <v>40</v>
      </c>
      <c r="R2" s="125" t="str">
        <f>IF(SUM(D121:K121)=0,"OK","Check!")</f>
        <v>OK</v>
      </c>
      <c r="S2" s="32"/>
      <c r="T2" s="32"/>
      <c r="U2" s="32"/>
      <c r="V2" s="32"/>
      <c r="W2" s="32"/>
      <c r="X2" s="32"/>
      <c r="Y2" s="32"/>
      <c r="Z2" s="32"/>
      <c r="AA2" s="32"/>
    </row>
    <row r="3" spans="1:27" x14ac:dyDescent="0.2">
      <c r="A3" s="45"/>
      <c r="B3" s="45"/>
      <c r="C3" s="45"/>
      <c r="D3" s="89"/>
      <c r="E3" s="89"/>
      <c r="F3" s="89"/>
      <c r="G3" s="45"/>
      <c r="H3" s="45"/>
      <c r="I3" s="45"/>
      <c r="J3" s="45"/>
      <c r="K3" s="45"/>
      <c r="L3" s="45"/>
      <c r="M3" s="45"/>
      <c r="N3" s="45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</row>
    <row r="4" spans="1:27" s="109" customFormat="1" x14ac:dyDescent="0.2">
      <c r="A4" s="89"/>
      <c r="B4" s="11" t="s">
        <v>261</v>
      </c>
      <c r="C4" s="10"/>
      <c r="D4" s="10"/>
      <c r="E4" s="10"/>
      <c r="F4" s="10"/>
      <c r="G4" s="10"/>
      <c r="H4" s="10"/>
      <c r="I4" s="10"/>
      <c r="J4" s="10"/>
      <c r="K4" s="10"/>
      <c r="L4" s="11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</row>
    <row r="5" spans="1:27" s="109" customFormat="1" x14ac:dyDescent="0.2">
      <c r="A5" s="8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7" s="109" customFormat="1" x14ac:dyDescent="0.2">
      <c r="A6" s="89"/>
      <c r="B6" s="9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1:27" s="109" customFormat="1" x14ac:dyDescent="0.2">
      <c r="A7" s="89"/>
      <c r="B7" s="9"/>
      <c r="C7" s="10"/>
      <c r="D7" s="10"/>
      <c r="E7" s="10"/>
      <c r="F7" s="10"/>
      <c r="G7" s="10"/>
      <c r="H7" s="10"/>
      <c r="I7" s="10"/>
      <c r="J7" s="10"/>
      <c r="K7" s="10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</row>
    <row r="8" spans="1:27" s="109" customFormat="1" x14ac:dyDescent="0.2">
      <c r="A8" s="89"/>
      <c r="B8" s="9"/>
      <c r="C8" s="10"/>
      <c r="D8" s="164" t="s">
        <v>281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/>
      <c r="S8" s="89"/>
      <c r="T8" s="89"/>
      <c r="U8" s="89"/>
      <c r="V8" s="89"/>
      <c r="W8" s="89"/>
      <c r="X8" s="89"/>
      <c r="Y8" s="89"/>
      <c r="Z8" s="89"/>
      <c r="AA8" s="89"/>
    </row>
    <row r="9" spans="1:27" s="109" customFormat="1" x14ac:dyDescent="0.2">
      <c r="A9" s="89"/>
      <c r="B9" s="16" t="s">
        <v>140</v>
      </c>
      <c r="C9" s="8" t="s">
        <v>141</v>
      </c>
      <c r="D9" s="119" t="s">
        <v>273</v>
      </c>
      <c r="E9" s="119" t="s">
        <v>274</v>
      </c>
      <c r="F9" s="119" t="s">
        <v>275</v>
      </c>
      <c r="G9" s="119" t="s">
        <v>276</v>
      </c>
      <c r="H9" s="119" t="s">
        <v>277</v>
      </c>
      <c r="I9" s="119" t="s">
        <v>278</v>
      </c>
      <c r="J9" s="119" t="s">
        <v>279</v>
      </c>
      <c r="K9" s="119" t="s">
        <v>280</v>
      </c>
      <c r="L9" s="16" t="s">
        <v>263</v>
      </c>
      <c r="M9" s="16" t="s">
        <v>264</v>
      </c>
      <c r="N9" s="16" t="s">
        <v>265</v>
      </c>
      <c r="O9" s="16" t="s">
        <v>266</v>
      </c>
      <c r="P9" s="16" t="s">
        <v>267</v>
      </c>
      <c r="Q9" s="16" t="s">
        <v>268</v>
      </c>
      <c r="R9" s="16" t="s">
        <v>269</v>
      </c>
      <c r="S9" s="89"/>
      <c r="T9" s="89"/>
      <c r="U9" s="89"/>
      <c r="V9" s="89"/>
      <c r="W9" s="89"/>
      <c r="X9" s="89"/>
      <c r="Y9" s="89"/>
      <c r="Z9" s="89"/>
      <c r="AA9" s="89"/>
    </row>
    <row r="10" spans="1:27" s="109" customFormat="1" x14ac:dyDescent="0.2">
      <c r="A10" s="89"/>
      <c r="B10" s="94" t="s">
        <v>142</v>
      </c>
      <c r="C10" s="93" t="s">
        <v>143</v>
      </c>
      <c r="D10" s="124">
        <f>'Historical Expenditure'!D23*Inflation!C$10</f>
        <v>0</v>
      </c>
      <c r="E10" s="124">
        <f>'Historical Expenditure'!E23*Inflation!D$10</f>
        <v>0</v>
      </c>
      <c r="F10" s="124">
        <f>'Historical Expenditure'!F23*Inflation!E$10</f>
        <v>0</v>
      </c>
      <c r="G10" s="124">
        <f>'Historical Expenditure'!G23*Inflation!F$10</f>
        <v>0</v>
      </c>
      <c r="H10" s="124">
        <f>'Historical Expenditure'!H23*Inflation!G$10</f>
        <v>0</v>
      </c>
      <c r="I10" s="124">
        <f>'Historical Expenditure'!I23*Inflation!H$10</f>
        <v>0</v>
      </c>
      <c r="J10" s="124">
        <f>'Historical Expenditure'!J23*Inflation!I$10</f>
        <v>0</v>
      </c>
      <c r="K10" s="124">
        <f>'Historical Expenditure'!K23*Inflation!J$10</f>
        <v>0</v>
      </c>
      <c r="L10" s="123">
        <f>'Forecast Volumes'!D10*'Historical Volumes'!$N10</f>
        <v>0</v>
      </c>
      <c r="M10" s="123">
        <f>'Forecast Volumes'!E10*'Historical Volumes'!$N10</f>
        <v>0</v>
      </c>
      <c r="N10" s="123">
        <f>'Forecast Volumes'!F10*'Historical Volumes'!$N10</f>
        <v>0</v>
      </c>
      <c r="O10" s="123">
        <f>'Forecast Volumes'!G10*'Historical Volumes'!$N10</f>
        <v>0</v>
      </c>
      <c r="P10" s="123">
        <f>'Forecast Volumes'!H10*'Historical Volumes'!$N10</f>
        <v>0</v>
      </c>
      <c r="Q10" s="123">
        <f>'Forecast Volumes'!I10*'Historical Volumes'!$N10</f>
        <v>0</v>
      </c>
      <c r="R10" s="123">
        <f>'Forecast Volumes'!J10*'Historical Volumes'!$N10</f>
        <v>0</v>
      </c>
      <c r="S10" s="89"/>
      <c r="T10" s="89"/>
      <c r="U10" s="89"/>
      <c r="V10" s="89"/>
      <c r="W10" s="89"/>
      <c r="X10" s="89"/>
      <c r="Y10" s="89"/>
      <c r="Z10" s="89"/>
      <c r="AA10" s="89"/>
    </row>
    <row r="11" spans="1:27" s="109" customFormat="1" x14ac:dyDescent="0.2">
      <c r="A11" s="89"/>
      <c r="B11" s="167" t="s">
        <v>144</v>
      </c>
      <c r="C11" s="93" t="s">
        <v>145</v>
      </c>
      <c r="D11" s="124">
        <f>'Historical Expenditure'!D24*Inflation!C$10</f>
        <v>167211.90260618512</v>
      </c>
      <c r="E11" s="124">
        <f>'Historical Expenditure'!E24*Inflation!D$10</f>
        <v>179738.84073315223</v>
      </c>
      <c r="F11" s="124">
        <f>'Historical Expenditure'!F24*Inflation!E$10</f>
        <v>193739.78493460995</v>
      </c>
      <c r="G11" s="124">
        <f>'Historical Expenditure'!G24*Inflation!F$10</f>
        <v>171193.90571656861</v>
      </c>
      <c r="H11" s="124">
        <f>'Historical Expenditure'!H24*Inflation!G$10</f>
        <v>213641.76487252122</v>
      </c>
      <c r="I11" s="124">
        <f>'Historical Expenditure'!I24*Inflation!H$10</f>
        <v>306981.48372093023</v>
      </c>
      <c r="J11" s="124">
        <f>'Historical Expenditure'!J24*Inflation!I$10</f>
        <v>285166.11238029471</v>
      </c>
      <c r="K11" s="124">
        <f>'Historical Expenditure'!K24*Inflation!J$10</f>
        <v>298068.46806291054</v>
      </c>
      <c r="L11" s="123">
        <f>'Forecast Volumes'!D11*'Historical Volumes'!$N11</f>
        <v>275964.45725916419</v>
      </c>
      <c r="M11" s="123">
        <f>'Forecast Volumes'!E11*'Historical Volumes'!$N11</f>
        <v>275964.45725916419</v>
      </c>
      <c r="N11" s="143">
        <f>'Forecast Volumes'!F11*'Historical Volumes'!$N11</f>
        <v>275964.45725916419</v>
      </c>
      <c r="O11" s="143">
        <f>'Forecast Volumes'!G11*'Historical Volumes'!$N11</f>
        <v>275964.45725916419</v>
      </c>
      <c r="P11" s="143">
        <f>'Forecast Volumes'!H11*'Historical Volumes'!$N11</f>
        <v>275964.45725916419</v>
      </c>
      <c r="Q11" s="143">
        <f>'Forecast Volumes'!I11*'Historical Volumes'!$N11</f>
        <v>275964.45725916419</v>
      </c>
      <c r="R11" s="143">
        <f>'Forecast Volumes'!J11*'Historical Volumes'!$N11</f>
        <v>275964.45725916419</v>
      </c>
      <c r="S11" s="89"/>
      <c r="T11" s="89"/>
      <c r="U11" s="89"/>
      <c r="V11" s="89"/>
      <c r="W11" s="89"/>
      <c r="X11" s="89"/>
      <c r="Y11" s="89"/>
      <c r="Z11" s="89"/>
      <c r="AA11" s="89"/>
    </row>
    <row r="12" spans="1:27" s="109" customFormat="1" x14ac:dyDescent="0.2">
      <c r="A12" s="89"/>
      <c r="B12" s="167"/>
      <c r="C12" s="93" t="s">
        <v>146</v>
      </c>
      <c r="D12" s="124">
        <f>'Historical Expenditure'!D25*Inflation!C$10</f>
        <v>0</v>
      </c>
      <c r="E12" s="124">
        <f>'Historical Expenditure'!E25*Inflation!D$10</f>
        <v>0</v>
      </c>
      <c r="F12" s="124">
        <f>'Historical Expenditure'!F25*Inflation!E$10</f>
        <v>0</v>
      </c>
      <c r="G12" s="124">
        <f>'Historical Expenditure'!G25*Inflation!F$10</f>
        <v>0</v>
      </c>
      <c r="H12" s="124">
        <f>'Historical Expenditure'!H25*Inflation!G$10</f>
        <v>0</v>
      </c>
      <c r="I12" s="124">
        <f>'Historical Expenditure'!I25*Inflation!H$10</f>
        <v>0</v>
      </c>
      <c r="J12" s="124">
        <f>'Historical Expenditure'!J25*Inflation!I$10</f>
        <v>0</v>
      </c>
      <c r="K12" s="124">
        <f>'Historical Expenditure'!K25*Inflation!J$10</f>
        <v>0</v>
      </c>
      <c r="L12" s="123">
        <f>'Forecast Volumes'!D12*'Historical Volumes'!$N12</f>
        <v>0</v>
      </c>
      <c r="M12" s="123">
        <f>'Forecast Volumes'!E12*'Historical Volumes'!$N12</f>
        <v>0</v>
      </c>
      <c r="N12" s="123">
        <f>'Forecast Volumes'!F12*'Historical Volumes'!$N12</f>
        <v>0</v>
      </c>
      <c r="O12" s="123">
        <f>'Forecast Volumes'!G12*'Historical Volumes'!$N12</f>
        <v>0</v>
      </c>
      <c r="P12" s="123">
        <f>'Forecast Volumes'!H12*'Historical Volumes'!$N12</f>
        <v>0</v>
      </c>
      <c r="Q12" s="123">
        <f>'Forecast Volumes'!I12*'Historical Volumes'!$N12</f>
        <v>0</v>
      </c>
      <c r="R12" s="123">
        <f>'Forecast Volumes'!J12*'Historical Volumes'!$N12</f>
        <v>0</v>
      </c>
      <c r="S12" s="89"/>
      <c r="T12" s="89"/>
      <c r="U12" s="89"/>
      <c r="V12" s="89"/>
      <c r="W12" s="89"/>
      <c r="X12" s="89"/>
      <c r="Y12" s="89"/>
      <c r="Z12" s="89"/>
      <c r="AA12" s="89"/>
    </row>
    <row r="13" spans="1:27" s="109" customFormat="1" x14ac:dyDescent="0.2">
      <c r="A13" s="89"/>
      <c r="B13" s="167"/>
      <c r="C13" s="93" t="s">
        <v>147</v>
      </c>
      <c r="D13" s="124">
        <f>'Historical Expenditure'!D26*Inflation!C$10</f>
        <v>788556.131608714</v>
      </c>
      <c r="E13" s="124">
        <f>'Historical Expenditure'!E26*Inflation!D$10</f>
        <v>847632.03300293372</v>
      </c>
      <c r="F13" s="124">
        <f>'Historical Expenditure'!F26*Inflation!E$10</f>
        <v>913659.21304389928</v>
      </c>
      <c r="G13" s="124">
        <f>'Historical Expenditure'!G26*Inflation!F$10</f>
        <v>813311.37502723909</v>
      </c>
      <c r="H13" s="124">
        <f>'Historical Expenditure'!H26*Inflation!G$10</f>
        <v>678927.85174693097</v>
      </c>
      <c r="I13" s="124">
        <f>'Historical Expenditure'!I26*Inflation!H$10</f>
        <v>701052.97581395356</v>
      </c>
      <c r="J13" s="124">
        <f>'Historical Expenditure'!J26*Inflation!I$10</f>
        <v>998871.27540331485</v>
      </c>
      <c r="K13" s="124">
        <f>'Historical Expenditure'!K26*Inflation!J$10</f>
        <v>1571293.7004581867</v>
      </c>
      <c r="L13" s="123">
        <f>'Forecast Volumes'!D13*'Historical Volumes'!$N13</f>
        <v>987536.45085559646</v>
      </c>
      <c r="M13" s="123">
        <f>'Forecast Volumes'!E13*'Historical Volumes'!$N13</f>
        <v>987536.45085559646</v>
      </c>
      <c r="N13" s="143">
        <f>'Forecast Volumes'!F13*'Historical Volumes'!$N13</f>
        <v>987536.45085559646</v>
      </c>
      <c r="O13" s="143">
        <f>'Forecast Volumes'!G13*'Historical Volumes'!$N13</f>
        <v>987536.45085559646</v>
      </c>
      <c r="P13" s="143">
        <f>'Forecast Volumes'!H13*'Historical Volumes'!$N13</f>
        <v>987536.45085559646</v>
      </c>
      <c r="Q13" s="143">
        <f>'Forecast Volumes'!I13*'Historical Volumes'!$N13</f>
        <v>987536.45085559646</v>
      </c>
      <c r="R13" s="143">
        <f>'Forecast Volumes'!J13*'Historical Volumes'!$N13</f>
        <v>987536.45085559646</v>
      </c>
      <c r="S13" s="89"/>
      <c r="T13" s="89"/>
      <c r="U13" s="89"/>
      <c r="V13" s="89"/>
      <c r="W13" s="89"/>
      <c r="X13" s="89"/>
      <c r="Y13" s="89"/>
      <c r="Z13" s="89"/>
      <c r="AA13" s="89"/>
    </row>
    <row r="14" spans="1:27" s="109" customFormat="1" x14ac:dyDescent="0.2">
      <c r="A14" s="89"/>
      <c r="B14" s="95"/>
      <c r="C14" s="93" t="s">
        <v>148</v>
      </c>
      <c r="D14" s="124">
        <f>'Historical Expenditure'!D27*Inflation!C$10</f>
        <v>67454.801619540594</v>
      </c>
      <c r="E14" s="124">
        <f>'Historical Expenditure'!E27*Inflation!D$10</f>
        <v>72508.282341214814</v>
      </c>
      <c r="F14" s="124">
        <f>'Historical Expenditure'!F27*Inflation!E$10</f>
        <v>78156.390513393781</v>
      </c>
      <c r="G14" s="124">
        <f>'Historical Expenditure'!G27*Inflation!F$10</f>
        <v>65671.104815864019</v>
      </c>
      <c r="H14" s="124">
        <f>'Historical Expenditure'!H27*Inflation!G$10</f>
        <v>61791.187913125585</v>
      </c>
      <c r="I14" s="124">
        <f>'Historical Expenditure'!I27*Inflation!H$10</f>
        <v>60548.847441860467</v>
      </c>
      <c r="J14" s="124">
        <f>'Historical Expenditure'!J27*Inflation!I$10</f>
        <v>83069.462058011064</v>
      </c>
      <c r="K14" s="124">
        <f>'Historical Expenditure'!K27*Inflation!J$10</f>
        <v>145263.12372323519</v>
      </c>
      <c r="L14" s="123">
        <f>'Forecast Volumes'!D14*'Historical Volumes'!$N14</f>
        <v>87668.15528405807</v>
      </c>
      <c r="M14" s="123">
        <f>'Forecast Volumes'!E14*'Historical Volumes'!$N14</f>
        <v>87668.15528405807</v>
      </c>
      <c r="N14" s="143">
        <f>'Forecast Volumes'!F14*'Historical Volumes'!$N14</f>
        <v>87668.15528405807</v>
      </c>
      <c r="O14" s="143">
        <f>'Forecast Volumes'!G14*'Historical Volumes'!$N14</f>
        <v>87668.15528405807</v>
      </c>
      <c r="P14" s="143">
        <f>'Forecast Volumes'!H14*'Historical Volumes'!$N14</f>
        <v>87668.15528405807</v>
      </c>
      <c r="Q14" s="143">
        <f>'Forecast Volumes'!I14*'Historical Volumes'!$N14</f>
        <v>87668.15528405807</v>
      </c>
      <c r="R14" s="143">
        <f>'Forecast Volumes'!J14*'Historical Volumes'!$N14</f>
        <v>87668.15528405807</v>
      </c>
      <c r="S14" s="89"/>
      <c r="T14" s="89"/>
      <c r="U14" s="89"/>
      <c r="V14" s="89"/>
      <c r="W14" s="89"/>
      <c r="X14" s="89"/>
      <c r="Y14" s="89"/>
      <c r="Z14" s="89"/>
      <c r="AA14" s="89"/>
    </row>
    <row r="15" spans="1:27" s="109" customFormat="1" x14ac:dyDescent="0.2">
      <c r="A15" s="89"/>
      <c r="B15" s="95"/>
      <c r="C15" s="93" t="s">
        <v>149</v>
      </c>
      <c r="D15" s="124">
        <f>'Historical Expenditure'!D28*Inflation!C$10</f>
        <v>0</v>
      </c>
      <c r="E15" s="124">
        <f>'Historical Expenditure'!E28*Inflation!D$10</f>
        <v>0</v>
      </c>
      <c r="F15" s="124">
        <f>'Historical Expenditure'!F28*Inflation!E$10</f>
        <v>0</v>
      </c>
      <c r="G15" s="124">
        <f>'Historical Expenditure'!G28*Inflation!F$10</f>
        <v>0</v>
      </c>
      <c r="H15" s="124">
        <f>'Historical Expenditure'!H28*Inflation!G$10</f>
        <v>0</v>
      </c>
      <c r="I15" s="124">
        <f>'Historical Expenditure'!I28*Inflation!H$10</f>
        <v>0</v>
      </c>
      <c r="J15" s="124">
        <f>'Historical Expenditure'!J28*Inflation!I$10</f>
        <v>0</v>
      </c>
      <c r="K15" s="124">
        <f>'Historical Expenditure'!K28*Inflation!J$10</f>
        <v>0</v>
      </c>
      <c r="L15" s="123">
        <f>'Forecast Volumes'!D15*'Historical Volumes'!$N15</f>
        <v>0</v>
      </c>
      <c r="M15" s="123">
        <f>'Forecast Volumes'!E15*'Historical Volumes'!$N15</f>
        <v>0</v>
      </c>
      <c r="N15" s="123">
        <f>'Forecast Volumes'!F15*'Historical Volumes'!$N15</f>
        <v>0</v>
      </c>
      <c r="O15" s="123">
        <f>'Forecast Volumes'!G15*'Historical Volumes'!$N15</f>
        <v>0</v>
      </c>
      <c r="P15" s="123">
        <f>'Forecast Volumes'!H15*'Historical Volumes'!$N15</f>
        <v>0</v>
      </c>
      <c r="Q15" s="123">
        <f>'Forecast Volumes'!I15*'Historical Volumes'!$N15</f>
        <v>0</v>
      </c>
      <c r="R15" s="123">
        <f>'Forecast Volumes'!J15*'Historical Volumes'!$N15</f>
        <v>0</v>
      </c>
      <c r="S15" s="89"/>
      <c r="T15" s="89"/>
      <c r="U15" s="89"/>
      <c r="V15" s="89"/>
      <c r="W15" s="89"/>
      <c r="X15" s="89"/>
      <c r="Y15" s="89"/>
      <c r="Z15" s="89"/>
      <c r="AA15" s="89"/>
    </row>
    <row r="16" spans="1:27" s="109" customFormat="1" x14ac:dyDescent="0.2">
      <c r="A16" s="89"/>
      <c r="B16" s="95"/>
      <c r="C16" s="93" t="s">
        <v>150</v>
      </c>
      <c r="D16" s="124">
        <f>'Historical Expenditure'!D29*Inflation!C$10</f>
        <v>0</v>
      </c>
      <c r="E16" s="124">
        <f>'Historical Expenditure'!E29*Inflation!D$10</f>
        <v>0</v>
      </c>
      <c r="F16" s="124">
        <f>'Historical Expenditure'!F29*Inflation!E$10</f>
        <v>0</v>
      </c>
      <c r="G16" s="124">
        <f>'Historical Expenditure'!G29*Inflation!F$10</f>
        <v>0</v>
      </c>
      <c r="H16" s="124">
        <f>'Historical Expenditure'!H29*Inflation!G$10</f>
        <v>0</v>
      </c>
      <c r="I16" s="124">
        <f>'Historical Expenditure'!I29*Inflation!H$10</f>
        <v>0</v>
      </c>
      <c r="J16" s="124">
        <f>'Historical Expenditure'!J29*Inflation!I$10</f>
        <v>0</v>
      </c>
      <c r="K16" s="124">
        <f>'Historical Expenditure'!K29*Inflation!J$10</f>
        <v>0</v>
      </c>
      <c r="L16" s="123">
        <f>'Forecast Volumes'!D16*'Historical Volumes'!$N16</f>
        <v>0</v>
      </c>
      <c r="M16" s="123">
        <f>'Forecast Volumes'!E16*'Historical Volumes'!$N16</f>
        <v>0</v>
      </c>
      <c r="N16" s="123">
        <f>'Forecast Volumes'!F16*'Historical Volumes'!$N16</f>
        <v>0</v>
      </c>
      <c r="O16" s="123">
        <f>'Forecast Volumes'!G16*'Historical Volumes'!$N16</f>
        <v>0</v>
      </c>
      <c r="P16" s="123">
        <f>'Forecast Volumes'!H16*'Historical Volumes'!$N16</f>
        <v>0</v>
      </c>
      <c r="Q16" s="123">
        <f>'Forecast Volumes'!I16*'Historical Volumes'!$N16</f>
        <v>0</v>
      </c>
      <c r="R16" s="123">
        <f>'Forecast Volumes'!J16*'Historical Volumes'!$N16</f>
        <v>0</v>
      </c>
      <c r="S16" s="89"/>
      <c r="T16" s="89"/>
      <c r="U16" s="89"/>
      <c r="V16" s="89"/>
      <c r="W16" s="89"/>
      <c r="X16" s="89"/>
      <c r="Y16" s="89"/>
      <c r="Z16" s="89"/>
      <c r="AA16" s="89"/>
    </row>
    <row r="17" spans="1:27" s="109" customFormat="1" x14ac:dyDescent="0.2">
      <c r="A17" s="89"/>
      <c r="B17" s="95"/>
      <c r="C17" s="93" t="s">
        <v>151</v>
      </c>
      <c r="D17" s="124">
        <f>'Historical Expenditure'!D30*Inflation!C$10</f>
        <v>146310.41478041201</v>
      </c>
      <c r="E17" s="124">
        <f>'Historical Expenditure'!E30*Inflation!D$10</f>
        <v>157271.48564150822</v>
      </c>
      <c r="F17" s="124">
        <f>'Historical Expenditure'!F30*Inflation!E$10</f>
        <v>169522.31181778372</v>
      </c>
      <c r="G17" s="124">
        <f>'Historical Expenditure'!G30*Inflation!F$10</f>
        <v>150426.1204329193</v>
      </c>
      <c r="H17" s="124">
        <f>'Historical Expenditure'!H30*Inflation!G$10</f>
        <v>140113.16997167136</v>
      </c>
      <c r="I17" s="124">
        <f>'Historical Expenditure'!I30*Inflation!H$10</f>
        <v>230702.93953488374</v>
      </c>
      <c r="J17" s="124">
        <f>'Historical Expenditure'!J30*Inflation!I$10</f>
        <v>230683.22417863723</v>
      </c>
      <c r="K17" s="124">
        <f>'Historical Expenditure'!K30*Inflation!J$10</f>
        <v>192659.62718326112</v>
      </c>
      <c r="L17" s="123">
        <f>'Forecast Volumes'!D17*'Historical Volumes'!$N17</f>
        <v>198539.7402171134</v>
      </c>
      <c r="M17" s="123">
        <f>'Forecast Volumes'!E17*'Historical Volumes'!$N17</f>
        <v>198539.7402171134</v>
      </c>
      <c r="N17" s="143">
        <f>'Forecast Volumes'!F17*'Historical Volumes'!$N17</f>
        <v>198539.7402171134</v>
      </c>
      <c r="O17" s="143">
        <f>'Forecast Volumes'!G17*'Historical Volumes'!$N17</f>
        <v>198539.7402171134</v>
      </c>
      <c r="P17" s="143">
        <f>'Forecast Volumes'!H17*'Historical Volumes'!$N17</f>
        <v>198539.7402171134</v>
      </c>
      <c r="Q17" s="143">
        <f>'Forecast Volumes'!I17*'Historical Volumes'!$N17</f>
        <v>198539.7402171134</v>
      </c>
      <c r="R17" s="143">
        <f>'Forecast Volumes'!J17*'Historical Volumes'!$N17</f>
        <v>198539.7402171134</v>
      </c>
      <c r="S17" s="89"/>
      <c r="T17" s="89"/>
      <c r="U17" s="89"/>
      <c r="V17" s="89"/>
      <c r="W17" s="89"/>
      <c r="X17" s="89"/>
      <c r="Y17" s="89"/>
      <c r="Z17" s="89"/>
      <c r="AA17" s="89"/>
    </row>
    <row r="18" spans="1:27" s="109" customFormat="1" x14ac:dyDescent="0.2">
      <c r="A18" s="89"/>
      <c r="B18" s="95"/>
      <c r="C18" s="93" t="s">
        <v>152</v>
      </c>
      <c r="D18" s="124">
        <f>'Historical Expenditure'!D31*Inflation!C$10</f>
        <v>0</v>
      </c>
      <c r="E18" s="124">
        <f>'Historical Expenditure'!E31*Inflation!D$10</f>
        <v>0</v>
      </c>
      <c r="F18" s="124">
        <f>'Historical Expenditure'!F31*Inflation!E$10</f>
        <v>0</v>
      </c>
      <c r="G18" s="124">
        <f>'Historical Expenditure'!G31*Inflation!F$10</f>
        <v>0</v>
      </c>
      <c r="H18" s="124">
        <f>'Historical Expenditure'!H31*Inflation!G$10</f>
        <v>0</v>
      </c>
      <c r="I18" s="124">
        <f>'Historical Expenditure'!I31*Inflation!H$10</f>
        <v>0</v>
      </c>
      <c r="J18" s="124">
        <f>'Historical Expenditure'!J31*Inflation!I$10</f>
        <v>0</v>
      </c>
      <c r="K18" s="124">
        <f>'Historical Expenditure'!K31*Inflation!J$10</f>
        <v>0</v>
      </c>
      <c r="L18" s="123">
        <f>'Forecast Volumes'!D18*'Historical Volumes'!$N18</f>
        <v>0</v>
      </c>
      <c r="M18" s="123">
        <f>'Forecast Volumes'!E18*'Historical Volumes'!$N18</f>
        <v>0</v>
      </c>
      <c r="N18" s="123">
        <f>'Forecast Volumes'!F18*'Historical Volumes'!$N18</f>
        <v>0</v>
      </c>
      <c r="O18" s="123">
        <f>'Forecast Volumes'!G18*'Historical Volumes'!$N18</f>
        <v>0</v>
      </c>
      <c r="P18" s="123">
        <f>'Forecast Volumes'!H18*'Historical Volumes'!$N18</f>
        <v>0</v>
      </c>
      <c r="Q18" s="123">
        <f>'Forecast Volumes'!I18*'Historical Volumes'!$N18</f>
        <v>0</v>
      </c>
      <c r="R18" s="123">
        <f>'Forecast Volumes'!J18*'Historical Volumes'!$N18</f>
        <v>0</v>
      </c>
      <c r="S18" s="89"/>
      <c r="T18" s="89"/>
      <c r="U18" s="89"/>
      <c r="V18" s="89"/>
      <c r="W18" s="89"/>
      <c r="X18" s="89"/>
      <c r="Y18" s="89"/>
      <c r="Z18" s="89"/>
      <c r="AA18" s="89"/>
    </row>
    <row r="19" spans="1:27" s="109" customFormat="1" x14ac:dyDescent="0.2">
      <c r="A19" s="89"/>
      <c r="B19" s="95"/>
      <c r="C19" s="93" t="s">
        <v>153</v>
      </c>
      <c r="D19" s="124">
        <f>'Historical Expenditure'!D32*Inflation!C$10</f>
        <v>2431440.3806699589</v>
      </c>
      <c r="E19" s="124">
        <f>'Historical Expenditure'!E32*Inflation!D$10</f>
        <v>2613595.4948294903</v>
      </c>
      <c r="F19" s="124">
        <f>'Historical Expenditure'!F32*Inflation!E$10</f>
        <v>2817184.238025046</v>
      </c>
      <c r="G19" s="124">
        <f>'Historical Expenditure'!G32*Inflation!F$10</f>
        <v>2057823.0079778943</v>
      </c>
      <c r="H19" s="124">
        <f>'Historical Expenditure'!H32*Inflation!G$10</f>
        <v>1158938.6402266289</v>
      </c>
      <c r="I19" s="124">
        <f>'Historical Expenditure'!I32*Inflation!H$10</f>
        <v>1237690.5181395349</v>
      </c>
      <c r="J19" s="124">
        <f>'Historical Expenditure'!J32*Inflation!I$10</f>
        <v>1579447.3053655617</v>
      </c>
      <c r="K19" s="124">
        <f>'Historical Expenditure'!K32*Inflation!J$10</f>
        <v>2204882.4071845287</v>
      </c>
      <c r="L19" s="123">
        <f>'Forecast Volumes'!D19*'Historical Volumes'!$N19</f>
        <v>1545239.7177290637</v>
      </c>
      <c r="M19" s="123">
        <f>'Forecast Volumes'!E19*'Historical Volumes'!$N19</f>
        <v>1545239.7177290637</v>
      </c>
      <c r="N19" s="143">
        <f>'Forecast Volumes'!F19*'Historical Volumes'!$N19</f>
        <v>1545239.7177290637</v>
      </c>
      <c r="O19" s="143">
        <f>'Forecast Volumes'!G19*'Historical Volumes'!$N19</f>
        <v>1545239.7177290637</v>
      </c>
      <c r="P19" s="143">
        <f>'Forecast Volumes'!H19*'Historical Volumes'!$N19</f>
        <v>1545239.7177290637</v>
      </c>
      <c r="Q19" s="143">
        <f>'Forecast Volumes'!I19*'Historical Volumes'!$N19</f>
        <v>1545239.7177290637</v>
      </c>
      <c r="R19" s="143">
        <f>'Forecast Volumes'!J19*'Historical Volumes'!$N19</f>
        <v>1545239.7177290637</v>
      </c>
      <c r="S19" s="89"/>
      <c r="T19" s="89"/>
      <c r="U19" s="89"/>
      <c r="V19" s="89"/>
      <c r="W19" s="89"/>
      <c r="X19" s="89"/>
      <c r="Y19" s="89"/>
      <c r="Z19" s="89"/>
      <c r="AA19" s="89"/>
    </row>
    <row r="20" spans="1:27" s="109" customFormat="1" x14ac:dyDescent="0.2">
      <c r="A20" s="89"/>
      <c r="B20" s="95"/>
      <c r="C20" s="93" t="s">
        <v>154</v>
      </c>
      <c r="D20" s="124">
        <f>'Historical Expenditure'!D33*Inflation!C$10</f>
        <v>126358.99458308308</v>
      </c>
      <c r="E20" s="124">
        <f>'Historical Expenditure'!E33*Inflation!D$10</f>
        <v>135825.37396312071</v>
      </c>
      <c r="F20" s="124">
        <f>'Historical Expenditure'!F33*Inflation!E$10</f>
        <v>146405.6329335405</v>
      </c>
      <c r="G20" s="124">
        <f>'Historical Expenditure'!G33*Inflation!F$10</f>
        <v>201503.64640081354</v>
      </c>
      <c r="H20" s="124">
        <f>'Historical Expenditure'!H33*Inflation!G$10</f>
        <v>255506.68271954672</v>
      </c>
      <c r="I20" s="124">
        <f>'Historical Expenditure'!I33*Inflation!H$10</f>
        <v>142935.18790697676</v>
      </c>
      <c r="J20" s="124">
        <f>'Historical Expenditure'!J33*Inflation!I$10</f>
        <v>49288.725197053405</v>
      </c>
      <c r="K20" s="124">
        <f>'Historical Expenditure'!K33*Inflation!J$10</f>
        <v>89085.854548417818</v>
      </c>
      <c r="L20" s="123">
        <f>'Forecast Volumes'!D20*'Historical Volumes'!$N20</f>
        <v>134204.11259299869</v>
      </c>
      <c r="M20" s="123">
        <f>'Forecast Volumes'!E20*'Historical Volumes'!$N20</f>
        <v>134204.11259299869</v>
      </c>
      <c r="N20" s="143">
        <f>'Forecast Volumes'!F20*'Historical Volumes'!$N20</f>
        <v>134204.11259299869</v>
      </c>
      <c r="O20" s="143">
        <f>'Forecast Volumes'!G20*'Historical Volumes'!$N20</f>
        <v>134204.11259299869</v>
      </c>
      <c r="P20" s="143">
        <f>'Forecast Volumes'!H20*'Historical Volumes'!$N20</f>
        <v>134204.11259299869</v>
      </c>
      <c r="Q20" s="143">
        <f>'Forecast Volumes'!I20*'Historical Volumes'!$N20</f>
        <v>134204.11259299869</v>
      </c>
      <c r="R20" s="143">
        <f>'Forecast Volumes'!J20*'Historical Volumes'!$N20</f>
        <v>134204.11259299869</v>
      </c>
      <c r="S20" s="89"/>
      <c r="T20" s="89"/>
      <c r="U20" s="89"/>
      <c r="V20" s="89"/>
      <c r="W20" s="89"/>
      <c r="X20" s="89"/>
      <c r="Y20" s="89"/>
      <c r="Z20" s="89"/>
      <c r="AA20" s="89"/>
    </row>
    <row r="21" spans="1:27" s="109" customFormat="1" x14ac:dyDescent="0.2">
      <c r="A21" s="89"/>
      <c r="B21" s="95"/>
      <c r="C21" s="93" t="s">
        <v>155</v>
      </c>
      <c r="D21" s="124">
        <f>'Historical Expenditure'!D34*Inflation!C$10</f>
        <v>0</v>
      </c>
      <c r="E21" s="124">
        <f>'Historical Expenditure'!E34*Inflation!D$10</f>
        <v>0</v>
      </c>
      <c r="F21" s="124">
        <f>'Historical Expenditure'!F34*Inflation!E$10</f>
        <v>0</v>
      </c>
      <c r="G21" s="124">
        <f>'Historical Expenditure'!G34*Inflation!F$10</f>
        <v>0</v>
      </c>
      <c r="H21" s="124">
        <f>'Historical Expenditure'!H34*Inflation!G$10</f>
        <v>0</v>
      </c>
      <c r="I21" s="124">
        <f>'Historical Expenditure'!I34*Inflation!H$10</f>
        <v>0</v>
      </c>
      <c r="J21" s="124">
        <f>'Historical Expenditure'!J34*Inflation!I$10</f>
        <v>0</v>
      </c>
      <c r="K21" s="124">
        <f>'Historical Expenditure'!K34*Inflation!J$10</f>
        <v>0</v>
      </c>
      <c r="L21" s="123">
        <f>'Forecast Volumes'!D21*'Historical Volumes'!$N21</f>
        <v>0</v>
      </c>
      <c r="M21" s="123">
        <f>'Forecast Volumes'!E21*'Historical Volumes'!$N21</f>
        <v>0</v>
      </c>
      <c r="N21" s="123">
        <f>'Forecast Volumes'!F21*'Historical Volumes'!$N21</f>
        <v>0</v>
      </c>
      <c r="O21" s="123">
        <f>'Forecast Volumes'!G21*'Historical Volumes'!$N21</f>
        <v>0</v>
      </c>
      <c r="P21" s="123">
        <f>'Forecast Volumes'!H21*'Historical Volumes'!$N21</f>
        <v>0</v>
      </c>
      <c r="Q21" s="123">
        <f>'Forecast Volumes'!I21*'Historical Volumes'!$N21</f>
        <v>0</v>
      </c>
      <c r="R21" s="123">
        <f>'Forecast Volumes'!J21*'Historical Volumes'!$N21</f>
        <v>0</v>
      </c>
      <c r="S21" s="89"/>
      <c r="T21" s="89"/>
      <c r="U21" s="89"/>
      <c r="V21" s="89"/>
      <c r="W21" s="89"/>
      <c r="X21" s="89"/>
      <c r="Y21" s="89"/>
      <c r="Z21" s="89"/>
      <c r="AA21" s="89"/>
    </row>
    <row r="22" spans="1:27" s="109" customFormat="1" x14ac:dyDescent="0.2">
      <c r="A22" s="89"/>
      <c r="B22" s="95"/>
      <c r="C22" s="93" t="s">
        <v>156</v>
      </c>
      <c r="D22" s="124">
        <f>'Historical Expenditure'!D35*Inflation!C$10</f>
        <v>0</v>
      </c>
      <c r="E22" s="124">
        <f>'Historical Expenditure'!E35*Inflation!D$10</f>
        <v>0</v>
      </c>
      <c r="F22" s="124">
        <f>'Historical Expenditure'!F35*Inflation!E$10</f>
        <v>0</v>
      </c>
      <c r="G22" s="124">
        <f>'Historical Expenditure'!G35*Inflation!F$10</f>
        <v>0</v>
      </c>
      <c r="H22" s="124">
        <f>'Historical Expenditure'!H35*Inflation!G$10</f>
        <v>0</v>
      </c>
      <c r="I22" s="124">
        <f>'Historical Expenditure'!I35*Inflation!H$10</f>
        <v>0</v>
      </c>
      <c r="J22" s="124">
        <f>'Historical Expenditure'!J35*Inflation!I$10</f>
        <v>0</v>
      </c>
      <c r="K22" s="124">
        <f>'Historical Expenditure'!K35*Inflation!J$10</f>
        <v>0</v>
      </c>
      <c r="L22" s="123">
        <f>'Forecast Volumes'!D22*'Historical Volumes'!$N22</f>
        <v>0</v>
      </c>
      <c r="M22" s="123">
        <f>'Forecast Volumes'!E22*'Historical Volumes'!$N22</f>
        <v>0</v>
      </c>
      <c r="N22" s="123">
        <f>'Forecast Volumes'!F22*'Historical Volumes'!$N22</f>
        <v>0</v>
      </c>
      <c r="O22" s="123">
        <f>'Forecast Volumes'!G22*'Historical Volumes'!$N22</f>
        <v>0</v>
      </c>
      <c r="P22" s="123">
        <f>'Forecast Volumes'!H22*'Historical Volumes'!$N22</f>
        <v>0</v>
      </c>
      <c r="Q22" s="123">
        <f>'Forecast Volumes'!I22*'Historical Volumes'!$N22</f>
        <v>0</v>
      </c>
      <c r="R22" s="123">
        <f>'Forecast Volumes'!J22*'Historical Volumes'!$N22</f>
        <v>0</v>
      </c>
      <c r="S22" s="89"/>
      <c r="T22" s="89"/>
      <c r="U22" s="89"/>
      <c r="V22" s="89"/>
      <c r="W22" s="89"/>
      <c r="X22" s="89"/>
      <c r="Y22" s="89"/>
      <c r="Z22" s="89"/>
      <c r="AA22" s="89"/>
    </row>
    <row r="23" spans="1:27" s="109" customFormat="1" x14ac:dyDescent="0.2">
      <c r="A23" s="89"/>
      <c r="B23" s="95"/>
      <c r="C23" s="93" t="s">
        <v>157</v>
      </c>
      <c r="D23" s="124">
        <f>'Historical Expenditure'!D36*Inflation!C$10</f>
        <v>0</v>
      </c>
      <c r="E23" s="124">
        <f>'Historical Expenditure'!E36*Inflation!D$10</f>
        <v>0</v>
      </c>
      <c r="F23" s="124">
        <f>'Historical Expenditure'!F36*Inflation!E$10</f>
        <v>0</v>
      </c>
      <c r="G23" s="124">
        <f>'Historical Expenditure'!G36*Inflation!F$10</f>
        <v>0</v>
      </c>
      <c r="H23" s="124">
        <f>'Historical Expenditure'!H36*Inflation!G$10</f>
        <v>0</v>
      </c>
      <c r="I23" s="124">
        <f>'Historical Expenditure'!I36*Inflation!H$10</f>
        <v>0</v>
      </c>
      <c r="J23" s="124">
        <f>'Historical Expenditure'!J36*Inflation!I$10</f>
        <v>0</v>
      </c>
      <c r="K23" s="124">
        <f>'Historical Expenditure'!K36*Inflation!J$10</f>
        <v>0</v>
      </c>
      <c r="L23" s="123">
        <f>'Forecast Volumes'!D23*'Historical Volumes'!$N23</f>
        <v>0</v>
      </c>
      <c r="M23" s="123">
        <f>'Forecast Volumes'!E23*'Historical Volumes'!$N23</f>
        <v>0</v>
      </c>
      <c r="N23" s="123">
        <f>'Forecast Volumes'!F23*'Historical Volumes'!$N23</f>
        <v>0</v>
      </c>
      <c r="O23" s="123">
        <f>'Forecast Volumes'!G23*'Historical Volumes'!$N23</f>
        <v>0</v>
      </c>
      <c r="P23" s="123">
        <f>'Forecast Volumes'!H23*'Historical Volumes'!$N23</f>
        <v>0</v>
      </c>
      <c r="Q23" s="123">
        <f>'Forecast Volumes'!I23*'Historical Volumes'!$N23</f>
        <v>0</v>
      </c>
      <c r="R23" s="123">
        <f>'Forecast Volumes'!J23*'Historical Volumes'!$N23</f>
        <v>0</v>
      </c>
      <c r="S23" s="89"/>
      <c r="T23" s="89"/>
      <c r="U23" s="89"/>
      <c r="V23" s="89"/>
      <c r="W23" s="89"/>
      <c r="X23" s="89"/>
      <c r="Y23" s="89"/>
      <c r="Z23" s="89"/>
      <c r="AA23" s="89"/>
    </row>
    <row r="24" spans="1:27" s="109" customFormat="1" x14ac:dyDescent="0.2">
      <c r="A24" s="89"/>
      <c r="B24" s="95"/>
      <c r="C24" s="93" t="s">
        <v>158</v>
      </c>
      <c r="D24" s="124">
        <f>'Historical Expenditure'!D37*Inflation!C$10</f>
        <v>0</v>
      </c>
      <c r="E24" s="124">
        <f>'Historical Expenditure'!E37*Inflation!D$10</f>
        <v>0</v>
      </c>
      <c r="F24" s="124">
        <f>'Historical Expenditure'!F37*Inflation!E$10</f>
        <v>0</v>
      </c>
      <c r="G24" s="124">
        <f>'Historical Expenditure'!G37*Inflation!F$10</f>
        <v>0</v>
      </c>
      <c r="H24" s="124">
        <f>'Historical Expenditure'!H37*Inflation!G$10</f>
        <v>0</v>
      </c>
      <c r="I24" s="124">
        <f>'Historical Expenditure'!I37*Inflation!H$10</f>
        <v>0</v>
      </c>
      <c r="J24" s="124">
        <f>'Historical Expenditure'!J37*Inflation!I$10</f>
        <v>0</v>
      </c>
      <c r="K24" s="124">
        <f>'Historical Expenditure'!K37*Inflation!J$10</f>
        <v>0</v>
      </c>
      <c r="L24" s="123">
        <f>'Forecast Volumes'!D24*'Historical Volumes'!$N24</f>
        <v>0</v>
      </c>
      <c r="M24" s="123">
        <f>'Forecast Volumes'!E24*'Historical Volumes'!$N24</f>
        <v>0</v>
      </c>
      <c r="N24" s="123">
        <f>'Forecast Volumes'!F24*'Historical Volumes'!$N24</f>
        <v>0</v>
      </c>
      <c r="O24" s="123">
        <f>'Forecast Volumes'!G24*'Historical Volumes'!$N24</f>
        <v>0</v>
      </c>
      <c r="P24" s="123">
        <f>'Forecast Volumes'!H24*'Historical Volumes'!$N24</f>
        <v>0</v>
      </c>
      <c r="Q24" s="123">
        <f>'Forecast Volumes'!I24*'Historical Volumes'!$N24</f>
        <v>0</v>
      </c>
      <c r="R24" s="123">
        <f>'Forecast Volumes'!J24*'Historical Volumes'!$N24</f>
        <v>0</v>
      </c>
      <c r="S24" s="89"/>
      <c r="T24" s="89"/>
      <c r="U24" s="89"/>
      <c r="V24" s="89"/>
      <c r="W24" s="89"/>
      <c r="X24" s="89"/>
      <c r="Y24" s="89"/>
      <c r="Z24" s="89"/>
      <c r="AA24" s="89"/>
    </row>
    <row r="25" spans="1:27" s="109" customFormat="1" x14ac:dyDescent="0.2">
      <c r="A25" s="89"/>
      <c r="B25" s="95"/>
      <c r="C25" s="93" t="s">
        <v>159</v>
      </c>
      <c r="D25" s="124">
        <f>'Historical Expenditure'!D38*Inflation!C$10</f>
        <v>0</v>
      </c>
      <c r="E25" s="124">
        <f>'Historical Expenditure'!E38*Inflation!D$10</f>
        <v>0</v>
      </c>
      <c r="F25" s="124">
        <f>'Historical Expenditure'!F38*Inflation!E$10</f>
        <v>0</v>
      </c>
      <c r="G25" s="124">
        <f>'Historical Expenditure'!G38*Inflation!F$10</f>
        <v>0</v>
      </c>
      <c r="H25" s="124">
        <f>'Historical Expenditure'!H38*Inflation!G$10</f>
        <v>0</v>
      </c>
      <c r="I25" s="124">
        <f>'Historical Expenditure'!I38*Inflation!H$10</f>
        <v>0</v>
      </c>
      <c r="J25" s="124">
        <f>'Historical Expenditure'!J38*Inflation!I$10</f>
        <v>0</v>
      </c>
      <c r="K25" s="124">
        <f>'Historical Expenditure'!K38*Inflation!J$10</f>
        <v>0</v>
      </c>
      <c r="L25" s="123">
        <f>'Forecast Volumes'!D25*'Historical Volumes'!$N25</f>
        <v>0</v>
      </c>
      <c r="M25" s="123">
        <f>'Forecast Volumes'!E25*'Historical Volumes'!$N25</f>
        <v>0</v>
      </c>
      <c r="N25" s="123">
        <f>'Forecast Volumes'!F25*'Historical Volumes'!$N25</f>
        <v>0</v>
      </c>
      <c r="O25" s="123">
        <f>'Forecast Volumes'!G25*'Historical Volumes'!$N25</f>
        <v>0</v>
      </c>
      <c r="P25" s="123">
        <f>'Forecast Volumes'!H25*'Historical Volumes'!$N25</f>
        <v>0</v>
      </c>
      <c r="Q25" s="123">
        <f>'Forecast Volumes'!I25*'Historical Volumes'!$N25</f>
        <v>0</v>
      </c>
      <c r="R25" s="123">
        <f>'Forecast Volumes'!J25*'Historical Volumes'!$N25</f>
        <v>0</v>
      </c>
      <c r="S25" s="89"/>
      <c r="T25" s="89"/>
      <c r="U25" s="89"/>
      <c r="V25" s="89"/>
      <c r="W25" s="89"/>
      <c r="X25" s="89"/>
      <c r="Y25" s="89"/>
      <c r="Z25" s="89"/>
      <c r="AA25" s="89"/>
    </row>
    <row r="26" spans="1:27" s="109" customFormat="1" x14ac:dyDescent="0.2">
      <c r="A26" s="89"/>
      <c r="B26" s="95"/>
      <c r="C26" s="93" t="s">
        <v>160</v>
      </c>
      <c r="D26" s="124">
        <f>'Historical Expenditure'!D39*Inflation!C$10</f>
        <v>0</v>
      </c>
      <c r="E26" s="124">
        <f>'Historical Expenditure'!E39*Inflation!D$10</f>
        <v>0</v>
      </c>
      <c r="F26" s="124">
        <f>'Historical Expenditure'!F39*Inflation!E$10</f>
        <v>0</v>
      </c>
      <c r="G26" s="124">
        <f>'Historical Expenditure'!G39*Inflation!F$10</f>
        <v>0</v>
      </c>
      <c r="H26" s="124">
        <f>'Historical Expenditure'!H39*Inflation!G$10</f>
        <v>0</v>
      </c>
      <c r="I26" s="124">
        <f>'Historical Expenditure'!I39*Inflation!H$10</f>
        <v>0</v>
      </c>
      <c r="J26" s="124">
        <f>'Historical Expenditure'!J39*Inflation!I$10</f>
        <v>0</v>
      </c>
      <c r="K26" s="124">
        <f>'Historical Expenditure'!K39*Inflation!J$10</f>
        <v>0</v>
      </c>
      <c r="L26" s="123">
        <f>'Forecast Volumes'!D26*'Historical Volumes'!$N26</f>
        <v>0</v>
      </c>
      <c r="M26" s="123">
        <f>'Forecast Volumes'!E26*'Historical Volumes'!$N26</f>
        <v>0</v>
      </c>
      <c r="N26" s="123">
        <f>'Forecast Volumes'!F26*'Historical Volumes'!$N26</f>
        <v>0</v>
      </c>
      <c r="O26" s="123">
        <f>'Forecast Volumes'!G26*'Historical Volumes'!$N26</f>
        <v>0</v>
      </c>
      <c r="P26" s="123">
        <f>'Forecast Volumes'!H26*'Historical Volumes'!$N26</f>
        <v>0</v>
      </c>
      <c r="Q26" s="123">
        <f>'Forecast Volumes'!I26*'Historical Volumes'!$N26</f>
        <v>0</v>
      </c>
      <c r="R26" s="123">
        <f>'Forecast Volumes'!J26*'Historical Volumes'!$N26</f>
        <v>0</v>
      </c>
      <c r="S26" s="89"/>
      <c r="T26" s="89"/>
      <c r="U26" s="89"/>
      <c r="V26" s="89"/>
      <c r="W26" s="89"/>
      <c r="X26" s="89"/>
      <c r="Y26" s="89"/>
      <c r="Z26" s="89"/>
      <c r="AA26" s="89"/>
    </row>
    <row r="27" spans="1:27" s="109" customFormat="1" x14ac:dyDescent="0.2">
      <c r="A27" s="89"/>
      <c r="B27" s="95"/>
      <c r="C27" s="93" t="s">
        <v>161</v>
      </c>
      <c r="D27" s="124">
        <f>'Historical Expenditure'!D40*Inflation!C$10</f>
        <v>0</v>
      </c>
      <c r="E27" s="124">
        <f>'Historical Expenditure'!E40*Inflation!D$10</f>
        <v>0</v>
      </c>
      <c r="F27" s="124">
        <f>'Historical Expenditure'!F40*Inflation!E$10</f>
        <v>0</v>
      </c>
      <c r="G27" s="124">
        <f>'Historical Expenditure'!G40*Inflation!F$10</f>
        <v>0</v>
      </c>
      <c r="H27" s="124">
        <f>'Historical Expenditure'!H40*Inflation!G$10</f>
        <v>0</v>
      </c>
      <c r="I27" s="124">
        <f>'Historical Expenditure'!I40*Inflation!H$10</f>
        <v>0</v>
      </c>
      <c r="J27" s="124">
        <f>'Historical Expenditure'!J40*Inflation!I$10</f>
        <v>0</v>
      </c>
      <c r="K27" s="124">
        <f>'Historical Expenditure'!K40*Inflation!J$10</f>
        <v>0</v>
      </c>
      <c r="L27" s="123">
        <f>'Forecast Volumes'!D27*'Historical Volumes'!$N27</f>
        <v>0</v>
      </c>
      <c r="M27" s="123">
        <f>'Forecast Volumes'!E27*'Historical Volumes'!$N27</f>
        <v>0</v>
      </c>
      <c r="N27" s="123">
        <f>'Forecast Volumes'!F27*'Historical Volumes'!$N27</f>
        <v>0</v>
      </c>
      <c r="O27" s="123">
        <f>'Forecast Volumes'!G27*'Historical Volumes'!$N27</f>
        <v>0</v>
      </c>
      <c r="P27" s="123">
        <f>'Forecast Volumes'!H27*'Historical Volumes'!$N27</f>
        <v>0</v>
      </c>
      <c r="Q27" s="123">
        <f>'Forecast Volumes'!I27*'Historical Volumes'!$N27</f>
        <v>0</v>
      </c>
      <c r="R27" s="123">
        <f>'Forecast Volumes'!J27*'Historical Volumes'!$N27</f>
        <v>0</v>
      </c>
      <c r="S27" s="89"/>
      <c r="T27" s="89"/>
      <c r="U27" s="89"/>
      <c r="V27" s="89"/>
      <c r="W27" s="89"/>
      <c r="X27" s="89"/>
      <c r="Y27" s="89"/>
      <c r="Z27" s="89"/>
      <c r="AA27" s="89"/>
    </row>
    <row r="28" spans="1:27" s="109" customFormat="1" x14ac:dyDescent="0.2">
      <c r="A28" s="89"/>
      <c r="B28" s="95"/>
      <c r="C28" s="93" t="s">
        <v>162</v>
      </c>
      <c r="D28" s="124">
        <f>'Historical Expenditure'!D41*Inflation!C$10</f>
        <v>0</v>
      </c>
      <c r="E28" s="124">
        <f>'Historical Expenditure'!E41*Inflation!D$10</f>
        <v>0</v>
      </c>
      <c r="F28" s="124">
        <f>'Historical Expenditure'!F41*Inflation!E$10</f>
        <v>0</v>
      </c>
      <c r="G28" s="124">
        <f>'Historical Expenditure'!G41*Inflation!F$10</f>
        <v>0</v>
      </c>
      <c r="H28" s="124">
        <f>'Historical Expenditure'!H41*Inflation!G$10</f>
        <v>0</v>
      </c>
      <c r="I28" s="124">
        <f>'Historical Expenditure'!I41*Inflation!H$10</f>
        <v>0</v>
      </c>
      <c r="J28" s="124">
        <f>'Historical Expenditure'!J41*Inflation!I$10</f>
        <v>0</v>
      </c>
      <c r="K28" s="124">
        <f>'Historical Expenditure'!K41*Inflation!J$10</f>
        <v>0</v>
      </c>
      <c r="L28" s="123">
        <f>'Forecast Volumes'!D28*'Historical Volumes'!$N28</f>
        <v>0</v>
      </c>
      <c r="M28" s="123">
        <f>'Forecast Volumes'!E28*'Historical Volumes'!$N28</f>
        <v>0</v>
      </c>
      <c r="N28" s="123">
        <f>'Forecast Volumes'!F28*'Historical Volumes'!$N28</f>
        <v>0</v>
      </c>
      <c r="O28" s="123">
        <f>'Forecast Volumes'!G28*'Historical Volumes'!$N28</f>
        <v>0</v>
      </c>
      <c r="P28" s="123">
        <f>'Forecast Volumes'!H28*'Historical Volumes'!$N28</f>
        <v>0</v>
      </c>
      <c r="Q28" s="123">
        <f>'Forecast Volumes'!I28*'Historical Volumes'!$N28</f>
        <v>0</v>
      </c>
      <c r="R28" s="123">
        <f>'Forecast Volumes'!J28*'Historical Volumes'!$N28</f>
        <v>0</v>
      </c>
      <c r="S28" s="89"/>
      <c r="T28" s="89"/>
      <c r="U28" s="89"/>
      <c r="V28" s="89"/>
      <c r="W28" s="89"/>
      <c r="X28" s="89"/>
      <c r="Y28" s="89"/>
      <c r="Z28" s="89"/>
      <c r="AA28" s="89"/>
    </row>
    <row r="29" spans="1:27" s="109" customFormat="1" x14ac:dyDescent="0.2">
      <c r="A29" s="89"/>
      <c r="B29" s="95"/>
      <c r="C29" s="93" t="s">
        <v>163</v>
      </c>
      <c r="D29" s="124">
        <f>'Historical Expenditure'!D42*Inflation!C$10</f>
        <v>0</v>
      </c>
      <c r="E29" s="124">
        <f>'Historical Expenditure'!E42*Inflation!D$10</f>
        <v>0</v>
      </c>
      <c r="F29" s="124">
        <f>'Historical Expenditure'!F42*Inflation!E$10</f>
        <v>0</v>
      </c>
      <c r="G29" s="124">
        <f>'Historical Expenditure'!G42*Inflation!F$10</f>
        <v>0</v>
      </c>
      <c r="H29" s="124">
        <f>'Historical Expenditure'!H42*Inflation!G$10</f>
        <v>0</v>
      </c>
      <c r="I29" s="124">
        <f>'Historical Expenditure'!I42*Inflation!H$10</f>
        <v>0</v>
      </c>
      <c r="J29" s="124">
        <f>'Historical Expenditure'!J42*Inflation!I$10</f>
        <v>0</v>
      </c>
      <c r="K29" s="124">
        <f>'Historical Expenditure'!K42*Inflation!J$10</f>
        <v>0</v>
      </c>
      <c r="L29" s="123">
        <f>'Forecast Volumes'!D29*'Historical Volumes'!$N29</f>
        <v>0</v>
      </c>
      <c r="M29" s="123">
        <f>'Forecast Volumes'!E29*'Historical Volumes'!$N29</f>
        <v>0</v>
      </c>
      <c r="N29" s="123">
        <f>'Forecast Volumes'!F29*'Historical Volumes'!$N29</f>
        <v>0</v>
      </c>
      <c r="O29" s="123">
        <f>'Forecast Volumes'!G29*'Historical Volumes'!$N29</f>
        <v>0</v>
      </c>
      <c r="P29" s="123">
        <f>'Forecast Volumes'!H29*'Historical Volumes'!$N29</f>
        <v>0</v>
      </c>
      <c r="Q29" s="123">
        <f>'Forecast Volumes'!I29*'Historical Volumes'!$N29</f>
        <v>0</v>
      </c>
      <c r="R29" s="123">
        <f>'Forecast Volumes'!J29*'Historical Volumes'!$N29</f>
        <v>0</v>
      </c>
      <c r="S29" s="89"/>
      <c r="T29" s="89"/>
      <c r="U29" s="89"/>
      <c r="V29" s="89"/>
      <c r="W29" s="89"/>
      <c r="X29" s="89"/>
      <c r="Y29" s="89"/>
      <c r="Z29" s="89"/>
      <c r="AA29" s="89"/>
    </row>
    <row r="30" spans="1:27" s="109" customFormat="1" x14ac:dyDescent="0.2">
      <c r="A30" s="89"/>
      <c r="B30" s="94" t="s">
        <v>164</v>
      </c>
      <c r="C30" s="93" t="s">
        <v>165</v>
      </c>
      <c r="D30" s="124">
        <f>'Historical Expenditure'!D43*Inflation!C$10</f>
        <v>461732.86742389761</v>
      </c>
      <c r="E30" s="124">
        <f>'Historical Expenditure'!E43*Inflation!D$10</f>
        <v>496324.29884268175</v>
      </c>
      <c r="F30" s="124">
        <f>'Historical Expenditure'!F43*Inflation!E$10</f>
        <v>534985.99703534343</v>
      </c>
      <c r="G30" s="124">
        <f>'Historical Expenditure'!G43*Inflation!F$10</f>
        <v>550065.66426963033</v>
      </c>
      <c r="H30" s="124">
        <f>'Historical Expenditure'!H43*Inflation!G$10</f>
        <v>556245.77903682715</v>
      </c>
      <c r="I30" s="124">
        <f>'Historical Expenditure'!I43*Inflation!H$10</f>
        <v>645978.49953488377</v>
      </c>
      <c r="J30" s="124">
        <f>'Historical Expenditure'!J43*Inflation!I$10</f>
        <v>623599.09975690616</v>
      </c>
      <c r="K30" s="124">
        <f>'Historical Expenditure'!K43*Inflation!J$10</f>
        <v>648217.30976876023</v>
      </c>
      <c r="L30" s="123">
        <f>'Forecast Volumes'!D30*'Historical Volumes'!$N30</f>
        <v>618510.17202434433</v>
      </c>
      <c r="M30" s="123">
        <f>'Forecast Volumes'!E30*'Historical Volumes'!$N30</f>
        <v>618510.17202434433</v>
      </c>
      <c r="N30" s="143">
        <f>'Forecast Volumes'!F30*'Historical Volumes'!$N30</f>
        <v>618510.17202434433</v>
      </c>
      <c r="O30" s="143">
        <f>'Forecast Volumes'!G30*'Historical Volumes'!$N30</f>
        <v>618510.17202434433</v>
      </c>
      <c r="P30" s="143">
        <f>'Forecast Volumes'!H30*'Historical Volumes'!$N30</f>
        <v>618510.17202434433</v>
      </c>
      <c r="Q30" s="143">
        <f>'Forecast Volumes'!I30*'Historical Volumes'!$N30</f>
        <v>618510.17202434433</v>
      </c>
      <c r="R30" s="143">
        <f>'Forecast Volumes'!J30*'Historical Volumes'!$N30</f>
        <v>618510.17202434433</v>
      </c>
      <c r="S30" s="89"/>
      <c r="T30" s="89"/>
      <c r="U30" s="89"/>
      <c r="V30" s="89"/>
      <c r="W30" s="89"/>
      <c r="X30" s="89"/>
      <c r="Y30" s="89"/>
      <c r="Z30" s="89"/>
      <c r="AA30" s="89"/>
    </row>
    <row r="31" spans="1:27" s="109" customFormat="1" x14ac:dyDescent="0.2">
      <c r="A31" s="89"/>
      <c r="B31" s="67" t="s">
        <v>166</v>
      </c>
      <c r="C31" s="93" t="s">
        <v>167</v>
      </c>
      <c r="D31" s="124">
        <f>'Historical Expenditure'!D44*Inflation!C$10</f>
        <v>0</v>
      </c>
      <c r="E31" s="124">
        <f>'Historical Expenditure'!E44*Inflation!D$10</f>
        <v>0</v>
      </c>
      <c r="F31" s="124">
        <f>'Historical Expenditure'!F44*Inflation!E$10</f>
        <v>0</v>
      </c>
      <c r="G31" s="124">
        <f>'Historical Expenditure'!G44*Inflation!F$10</f>
        <v>0</v>
      </c>
      <c r="H31" s="124">
        <f>'Historical Expenditure'!H44*Inflation!G$10</f>
        <v>0</v>
      </c>
      <c r="I31" s="124">
        <f>'Historical Expenditure'!I44*Inflation!H$10</f>
        <v>0</v>
      </c>
      <c r="J31" s="124">
        <f>'Historical Expenditure'!J44*Inflation!I$10</f>
        <v>0</v>
      </c>
      <c r="K31" s="124">
        <f>'Historical Expenditure'!K44*Inflation!J$10</f>
        <v>0</v>
      </c>
      <c r="L31" s="123">
        <f>'Forecast Volumes'!D31*'Historical Volumes'!$N31</f>
        <v>0</v>
      </c>
      <c r="M31" s="123">
        <f>'Forecast Volumes'!E31*'Historical Volumes'!$N31</f>
        <v>0</v>
      </c>
      <c r="N31" s="123">
        <f>'Forecast Volumes'!F31*'Historical Volumes'!$N31</f>
        <v>0</v>
      </c>
      <c r="O31" s="123">
        <f>'Forecast Volumes'!G31*'Historical Volumes'!$N31</f>
        <v>0</v>
      </c>
      <c r="P31" s="123">
        <f>'Forecast Volumes'!H31*'Historical Volumes'!$N31</f>
        <v>0</v>
      </c>
      <c r="Q31" s="123">
        <f>'Forecast Volumes'!I31*'Historical Volumes'!$N31</f>
        <v>0</v>
      </c>
      <c r="R31" s="123">
        <f>'Forecast Volumes'!J31*'Historical Volumes'!$N31</f>
        <v>0</v>
      </c>
      <c r="S31" s="89"/>
      <c r="T31" s="89"/>
      <c r="U31" s="89"/>
      <c r="V31" s="89"/>
      <c r="W31" s="89"/>
      <c r="X31" s="89"/>
      <c r="Y31" s="89"/>
      <c r="Z31" s="89"/>
      <c r="AA31" s="89"/>
    </row>
    <row r="32" spans="1:27" s="109" customFormat="1" x14ac:dyDescent="0.2">
      <c r="A32" s="89"/>
      <c r="B32" s="95"/>
      <c r="C32" s="93" t="s">
        <v>168</v>
      </c>
      <c r="D32" s="124">
        <f>'Historical Expenditure'!D45*Inflation!C$10</f>
        <v>1579012.3984743168</v>
      </c>
      <c r="E32" s="124">
        <f>'Historical Expenditure'!E45*Inflation!D$10</f>
        <v>1697306.5528323804</v>
      </c>
      <c r="F32" s="124">
        <f>'Historical Expenditure'!F45*Inflation!E$10</f>
        <v>1829520.0145529644</v>
      </c>
      <c r="G32" s="124">
        <f>'Historical Expenditure'!G45*Inflation!F$10</f>
        <v>1279183.3151739668</v>
      </c>
      <c r="H32" s="124">
        <f>'Historical Expenditure'!H45*Inflation!G$10</f>
        <v>695260.59017941449</v>
      </c>
      <c r="I32" s="124">
        <f>'Historical Expenditure'!I45*Inflation!H$10</f>
        <v>690059.91534883727</v>
      </c>
      <c r="J32" s="124">
        <f>'Historical Expenditure'!J45*Inflation!I$10</f>
        <v>678433.04731123394</v>
      </c>
      <c r="K32" s="124">
        <f>'Historical Expenditure'!K45*Inflation!J$10</f>
        <v>848281.06136268098</v>
      </c>
      <c r="L32" s="123">
        <f>'Forecast Volumes'!D32*'Historical Volumes'!$N32</f>
        <v>728008.65355054161</v>
      </c>
      <c r="M32" s="123">
        <f>'Forecast Volumes'!E32*'Historical Volumes'!$N32</f>
        <v>728008.65355054161</v>
      </c>
      <c r="N32" s="143">
        <f>'Forecast Volumes'!F32*'Historical Volumes'!$N32</f>
        <v>728008.65355054161</v>
      </c>
      <c r="O32" s="143">
        <f>'Forecast Volumes'!G32*'Historical Volumes'!$N32</f>
        <v>728008.65355054161</v>
      </c>
      <c r="P32" s="143">
        <f>'Forecast Volumes'!H32*'Historical Volumes'!$N32</f>
        <v>728008.65355054161</v>
      </c>
      <c r="Q32" s="143">
        <f>'Forecast Volumes'!I32*'Historical Volumes'!$N32</f>
        <v>728008.65355054161</v>
      </c>
      <c r="R32" s="143">
        <f>'Forecast Volumes'!J32*'Historical Volumes'!$N32</f>
        <v>728008.65355054161</v>
      </c>
      <c r="S32" s="89"/>
      <c r="T32" s="89"/>
      <c r="U32" s="89"/>
      <c r="V32" s="89"/>
      <c r="W32" s="89"/>
      <c r="X32" s="89"/>
      <c r="Y32" s="89"/>
      <c r="Z32" s="89"/>
      <c r="AA32" s="89"/>
    </row>
    <row r="33" spans="1:27" s="109" customFormat="1" x14ac:dyDescent="0.2">
      <c r="A33" s="89"/>
      <c r="B33" s="95"/>
      <c r="C33" s="93" t="s">
        <v>169</v>
      </c>
      <c r="D33" s="124">
        <f>'Historical Expenditure'!D46*Inflation!C$10</f>
        <v>101657.23624353301</v>
      </c>
      <c r="E33" s="124">
        <f>'Historical Expenditure'!E46*Inflation!D$10</f>
        <v>109273.0452184505</v>
      </c>
      <c r="F33" s="124">
        <f>'Historical Expenditure'!F46*Inflation!E$10</f>
        <v>117784.98288638219</v>
      </c>
      <c r="G33" s="124">
        <f>'Historical Expenditure'!G46*Inflation!F$10</f>
        <v>160529.36732766763</v>
      </c>
      <c r="H33" s="124">
        <f>'Historical Expenditure'!H46*Inflation!G$10</f>
        <v>149280.24173748819</v>
      </c>
      <c r="I33" s="124">
        <f>'Historical Expenditure'!I46*Inflation!H$10</f>
        <v>70191.826046511633</v>
      </c>
      <c r="J33" s="124">
        <f>'Historical Expenditure'!J46*Inflation!I$10</f>
        <v>55383.991382136279</v>
      </c>
      <c r="K33" s="124">
        <f>'Historical Expenditure'!K46*Inflation!J$10</f>
        <v>88247.904662940462</v>
      </c>
      <c r="L33" s="123">
        <f>'Forecast Volumes'!D33*'Historical Volumes'!$N33</f>
        <v>90775.990957269154</v>
      </c>
      <c r="M33" s="123">
        <f>'Forecast Volumes'!E33*'Historical Volumes'!$N33</f>
        <v>90775.990957269154</v>
      </c>
      <c r="N33" s="143">
        <f>'Forecast Volumes'!F33*'Historical Volumes'!$N33</f>
        <v>90775.990957269154</v>
      </c>
      <c r="O33" s="143">
        <f>'Forecast Volumes'!G33*'Historical Volumes'!$N33</f>
        <v>90775.990957269154</v>
      </c>
      <c r="P33" s="143">
        <f>'Forecast Volumes'!H33*'Historical Volumes'!$N33</f>
        <v>90775.990957269154</v>
      </c>
      <c r="Q33" s="143">
        <f>'Forecast Volumes'!I33*'Historical Volumes'!$N33</f>
        <v>90775.990957269154</v>
      </c>
      <c r="R33" s="143">
        <f>'Forecast Volumes'!J33*'Historical Volumes'!$N33</f>
        <v>90775.990957269154</v>
      </c>
      <c r="S33" s="89"/>
      <c r="T33" s="89"/>
      <c r="U33" s="89"/>
      <c r="V33" s="89"/>
      <c r="W33" s="89"/>
      <c r="X33" s="89"/>
      <c r="Y33" s="89"/>
      <c r="Z33" s="89"/>
      <c r="AA33" s="89"/>
    </row>
    <row r="34" spans="1:27" s="109" customFormat="1" x14ac:dyDescent="0.2">
      <c r="A34" s="89"/>
      <c r="B34" s="95"/>
      <c r="C34" s="93" t="s">
        <v>170</v>
      </c>
      <c r="D34" s="124">
        <f>'Historical Expenditure'!D47*Inflation!C$10</f>
        <v>0</v>
      </c>
      <c r="E34" s="124">
        <f>'Historical Expenditure'!E47*Inflation!D$10</f>
        <v>0</v>
      </c>
      <c r="F34" s="124">
        <f>'Historical Expenditure'!F47*Inflation!E$10</f>
        <v>0</v>
      </c>
      <c r="G34" s="124">
        <f>'Historical Expenditure'!G47*Inflation!F$10</f>
        <v>0</v>
      </c>
      <c r="H34" s="124">
        <f>'Historical Expenditure'!H47*Inflation!G$10</f>
        <v>0</v>
      </c>
      <c r="I34" s="124">
        <f>'Historical Expenditure'!I47*Inflation!H$10</f>
        <v>0</v>
      </c>
      <c r="J34" s="124">
        <f>'Historical Expenditure'!J47*Inflation!I$10</f>
        <v>0</v>
      </c>
      <c r="K34" s="124">
        <f>'Historical Expenditure'!K47*Inflation!J$10</f>
        <v>0</v>
      </c>
      <c r="L34" s="123">
        <f>'Forecast Volumes'!D34*'Historical Volumes'!$N34</f>
        <v>0</v>
      </c>
      <c r="M34" s="123">
        <f>'Forecast Volumes'!E34*'Historical Volumes'!$N34</f>
        <v>0</v>
      </c>
      <c r="N34" s="123">
        <f>'Forecast Volumes'!F34*'Historical Volumes'!$N34</f>
        <v>0</v>
      </c>
      <c r="O34" s="123">
        <f>'Forecast Volumes'!G34*'Historical Volumes'!$N34</f>
        <v>0</v>
      </c>
      <c r="P34" s="123">
        <f>'Forecast Volumes'!H34*'Historical Volumes'!$N34</f>
        <v>0</v>
      </c>
      <c r="Q34" s="123">
        <f>'Forecast Volumes'!I34*'Historical Volumes'!$N34</f>
        <v>0</v>
      </c>
      <c r="R34" s="123">
        <f>'Forecast Volumes'!J34*'Historical Volumes'!$N34</f>
        <v>0</v>
      </c>
      <c r="S34" s="89"/>
      <c r="T34" s="89"/>
      <c r="U34" s="89"/>
      <c r="V34" s="89"/>
      <c r="W34" s="89"/>
      <c r="X34" s="89"/>
      <c r="Y34" s="89"/>
      <c r="Z34" s="89"/>
      <c r="AA34" s="89"/>
    </row>
    <row r="35" spans="1:27" s="109" customFormat="1" x14ac:dyDescent="0.2">
      <c r="A35" s="89"/>
      <c r="B35" s="95"/>
      <c r="C35" s="93" t="s">
        <v>171</v>
      </c>
      <c r="D35" s="124">
        <f>'Historical Expenditure'!D48*Inflation!C$10</f>
        <v>0</v>
      </c>
      <c r="E35" s="124">
        <f>'Historical Expenditure'!E48*Inflation!D$10</f>
        <v>0</v>
      </c>
      <c r="F35" s="124">
        <f>'Historical Expenditure'!F48*Inflation!E$10</f>
        <v>0</v>
      </c>
      <c r="G35" s="124">
        <f>'Historical Expenditure'!G48*Inflation!F$10</f>
        <v>0</v>
      </c>
      <c r="H35" s="124">
        <f>'Historical Expenditure'!H48*Inflation!G$10</f>
        <v>0</v>
      </c>
      <c r="I35" s="124">
        <f>'Historical Expenditure'!I48*Inflation!H$10</f>
        <v>0</v>
      </c>
      <c r="J35" s="124">
        <f>'Historical Expenditure'!J48*Inflation!I$10</f>
        <v>0</v>
      </c>
      <c r="K35" s="124">
        <f>'Historical Expenditure'!K48*Inflation!J$10</f>
        <v>0</v>
      </c>
      <c r="L35" s="123">
        <f>'Forecast Volumes'!D35*'Historical Volumes'!$N35</f>
        <v>0</v>
      </c>
      <c r="M35" s="123">
        <f>'Forecast Volumes'!E35*'Historical Volumes'!$N35</f>
        <v>0</v>
      </c>
      <c r="N35" s="123">
        <f>'Forecast Volumes'!F35*'Historical Volumes'!$N35</f>
        <v>0</v>
      </c>
      <c r="O35" s="123">
        <f>'Forecast Volumes'!G35*'Historical Volumes'!$N35</f>
        <v>0</v>
      </c>
      <c r="P35" s="123">
        <f>'Forecast Volumes'!H35*'Historical Volumes'!$N35</f>
        <v>0</v>
      </c>
      <c r="Q35" s="123">
        <f>'Forecast Volumes'!I35*'Historical Volumes'!$N35</f>
        <v>0</v>
      </c>
      <c r="R35" s="123">
        <f>'Forecast Volumes'!J35*'Historical Volumes'!$N35</f>
        <v>0</v>
      </c>
      <c r="S35" s="89"/>
      <c r="T35" s="89"/>
      <c r="U35" s="89"/>
      <c r="V35" s="89"/>
      <c r="W35" s="89"/>
      <c r="X35" s="89"/>
      <c r="Y35" s="89"/>
      <c r="Z35" s="89"/>
      <c r="AA35" s="89"/>
    </row>
    <row r="36" spans="1:27" s="109" customFormat="1" x14ac:dyDescent="0.2">
      <c r="A36" s="89"/>
      <c r="B36" s="96"/>
      <c r="C36" s="93" t="s">
        <v>163</v>
      </c>
      <c r="D36" s="124">
        <f>'Historical Expenditure'!D49*Inflation!C$10</f>
        <v>0</v>
      </c>
      <c r="E36" s="124">
        <f>'Historical Expenditure'!E49*Inflation!D$10</f>
        <v>0</v>
      </c>
      <c r="F36" s="124">
        <f>'Historical Expenditure'!F49*Inflation!E$10</f>
        <v>0</v>
      </c>
      <c r="G36" s="124">
        <f>'Historical Expenditure'!G49*Inflation!F$10</f>
        <v>0</v>
      </c>
      <c r="H36" s="124">
        <f>'Historical Expenditure'!H49*Inflation!G$10</f>
        <v>0</v>
      </c>
      <c r="I36" s="124">
        <f>'Historical Expenditure'!I49*Inflation!H$10</f>
        <v>0</v>
      </c>
      <c r="J36" s="124">
        <f>'Historical Expenditure'!J49*Inflation!I$10</f>
        <v>0</v>
      </c>
      <c r="K36" s="124">
        <f>'Historical Expenditure'!K49*Inflation!J$10</f>
        <v>0</v>
      </c>
      <c r="L36" s="123">
        <f>'Forecast Volumes'!D36*'Historical Volumes'!$N36</f>
        <v>0</v>
      </c>
      <c r="M36" s="123">
        <f>'Forecast Volumes'!E36*'Historical Volumes'!$N36</f>
        <v>0</v>
      </c>
      <c r="N36" s="123">
        <f>'Forecast Volumes'!F36*'Historical Volumes'!$N36</f>
        <v>0</v>
      </c>
      <c r="O36" s="123">
        <f>'Forecast Volumes'!G36*'Historical Volumes'!$N36</f>
        <v>0</v>
      </c>
      <c r="P36" s="123">
        <f>'Forecast Volumes'!H36*'Historical Volumes'!$N36</f>
        <v>0</v>
      </c>
      <c r="Q36" s="123">
        <f>'Forecast Volumes'!I36*'Historical Volumes'!$N36</f>
        <v>0</v>
      </c>
      <c r="R36" s="123">
        <f>'Forecast Volumes'!J36*'Historical Volumes'!$N36</f>
        <v>0</v>
      </c>
      <c r="S36" s="89"/>
      <c r="T36" s="89"/>
      <c r="U36" s="89"/>
      <c r="V36" s="89"/>
      <c r="W36" s="89"/>
      <c r="X36" s="89"/>
      <c r="Y36" s="89"/>
      <c r="Z36" s="89"/>
      <c r="AA36" s="89"/>
    </row>
    <row r="37" spans="1:27" s="109" customFormat="1" x14ac:dyDescent="0.2">
      <c r="A37" s="89"/>
      <c r="B37" s="68" t="s">
        <v>172</v>
      </c>
      <c r="C37" s="92" t="s">
        <v>165</v>
      </c>
      <c r="D37" s="124">
        <f>'Historical Expenditure'!D50*Inflation!C$10</f>
        <v>89306.357073757972</v>
      </c>
      <c r="E37" s="124">
        <f>'Historical Expenditure'!E50*Inflation!D$10</f>
        <v>95996.880846115397</v>
      </c>
      <c r="F37" s="124">
        <f>'Historical Expenditure'!F50*Inflation!E$10</f>
        <v>103474.65786280304</v>
      </c>
      <c r="G37" s="124">
        <f>'Historical Expenditure'!G50*Inflation!F$10</f>
        <v>52761.400450352296</v>
      </c>
      <c r="H37" s="124">
        <f>'Historical Expenditure'!H50*Inflation!G$10</f>
        <v>137334.35505193577</v>
      </c>
      <c r="I37" s="124">
        <f>'Historical Expenditure'!I50*Inflation!H$10</f>
        <v>276082.01209302328</v>
      </c>
      <c r="J37" s="124">
        <f>'Historical Expenditure'!J50*Inflation!I$10</f>
        <v>285823.21000552486</v>
      </c>
      <c r="K37" s="124">
        <f>'Historical Expenditure'!K50*Inflation!J$10</f>
        <v>361945.33879467583</v>
      </c>
      <c r="L37" s="171" t="s">
        <v>283</v>
      </c>
      <c r="M37" s="172"/>
      <c r="N37" s="172"/>
      <c r="O37" s="172"/>
      <c r="P37" s="172"/>
      <c r="Q37" s="172"/>
      <c r="R37" s="173"/>
      <c r="S37" s="89"/>
      <c r="T37" s="89"/>
      <c r="U37" s="89"/>
      <c r="V37" s="89"/>
      <c r="W37" s="89"/>
      <c r="X37" s="89"/>
      <c r="Y37" s="89"/>
      <c r="Z37" s="89"/>
      <c r="AA37" s="89"/>
    </row>
    <row r="38" spans="1:27" s="109" customFormat="1" x14ac:dyDescent="0.2">
      <c r="A38" s="89"/>
      <c r="B38" s="167" t="s">
        <v>173</v>
      </c>
      <c r="C38" s="92" t="s">
        <v>167</v>
      </c>
      <c r="D38" s="124">
        <f>'Historical Expenditure'!D51*Inflation!C$10</f>
        <v>0</v>
      </c>
      <c r="E38" s="124">
        <f>'Historical Expenditure'!E51*Inflation!D$10</f>
        <v>0</v>
      </c>
      <c r="F38" s="124">
        <f>'Historical Expenditure'!F51*Inflation!E$10</f>
        <v>0</v>
      </c>
      <c r="G38" s="124">
        <f>'Historical Expenditure'!G51*Inflation!F$10</f>
        <v>0</v>
      </c>
      <c r="H38" s="124">
        <f>'Historical Expenditure'!H51*Inflation!G$10</f>
        <v>0</v>
      </c>
      <c r="I38" s="124">
        <f>'Historical Expenditure'!I51*Inflation!H$10</f>
        <v>0</v>
      </c>
      <c r="J38" s="124">
        <f>'Historical Expenditure'!J51*Inflation!I$10</f>
        <v>0</v>
      </c>
      <c r="K38" s="124">
        <f>'Historical Expenditure'!K51*Inflation!J$10</f>
        <v>0</v>
      </c>
      <c r="L38" s="174"/>
      <c r="M38" s="175"/>
      <c r="N38" s="175"/>
      <c r="O38" s="175"/>
      <c r="P38" s="175"/>
      <c r="Q38" s="175"/>
      <c r="R38" s="176"/>
      <c r="S38" s="89"/>
      <c r="T38" s="89"/>
      <c r="U38" s="89"/>
      <c r="V38" s="89"/>
      <c r="W38" s="89"/>
      <c r="X38" s="89"/>
      <c r="Y38" s="89"/>
      <c r="Z38" s="89"/>
      <c r="AA38" s="89"/>
    </row>
    <row r="39" spans="1:27" s="109" customFormat="1" x14ac:dyDescent="0.2">
      <c r="A39" s="89"/>
      <c r="B39" s="167"/>
      <c r="C39" s="92" t="s">
        <v>174</v>
      </c>
      <c r="D39" s="124">
        <f>'Historical Expenditure'!D52*Inflation!C$10</f>
        <v>0</v>
      </c>
      <c r="E39" s="124">
        <f>'Historical Expenditure'!E52*Inflation!D$10</f>
        <v>0</v>
      </c>
      <c r="F39" s="124">
        <f>'Historical Expenditure'!F52*Inflation!E$10</f>
        <v>0</v>
      </c>
      <c r="G39" s="124">
        <f>'Historical Expenditure'!G52*Inflation!F$10</f>
        <v>0</v>
      </c>
      <c r="H39" s="124">
        <f>'Historical Expenditure'!H52*Inflation!G$10</f>
        <v>0</v>
      </c>
      <c r="I39" s="124">
        <f>'Historical Expenditure'!I52*Inflation!H$10</f>
        <v>0</v>
      </c>
      <c r="J39" s="124">
        <f>'Historical Expenditure'!J52*Inflation!I$10</f>
        <v>0</v>
      </c>
      <c r="K39" s="124">
        <f>'Historical Expenditure'!K52*Inflation!J$10</f>
        <v>0</v>
      </c>
      <c r="L39" s="174"/>
      <c r="M39" s="175"/>
      <c r="N39" s="175"/>
      <c r="O39" s="175"/>
      <c r="P39" s="175"/>
      <c r="Q39" s="175"/>
      <c r="R39" s="176"/>
      <c r="S39" s="89"/>
      <c r="T39" s="89"/>
      <c r="U39" s="89"/>
      <c r="V39" s="89"/>
      <c r="W39" s="89"/>
      <c r="X39" s="89"/>
      <c r="Y39" s="89"/>
      <c r="Z39" s="89"/>
      <c r="AA39" s="89"/>
    </row>
    <row r="40" spans="1:27" s="109" customFormat="1" x14ac:dyDescent="0.2">
      <c r="A40" s="89"/>
      <c r="B40" s="66"/>
      <c r="C40" s="92" t="s">
        <v>175</v>
      </c>
      <c r="D40" s="124">
        <f>'Historical Expenditure'!D53*Inflation!C$10</f>
        <v>70305.004504873301</v>
      </c>
      <c r="E40" s="124">
        <f>'Historical Expenditure'!E53*Inflation!D$10</f>
        <v>75572.012580984461</v>
      </c>
      <c r="F40" s="124">
        <f>'Historical Expenditure'!F53*Inflation!E$10</f>
        <v>81458.773211142819</v>
      </c>
      <c r="G40" s="124">
        <f>'Historical Expenditure'!G53*Inflation!F$10</f>
        <v>118993.796760369</v>
      </c>
      <c r="H40" s="124">
        <f>'Historical Expenditure'!H53*Inflation!G$10</f>
        <v>270167.19452313503</v>
      </c>
      <c r="I40" s="124">
        <f>'Historical Expenditure'!I53*Inflation!H$10</f>
        <v>288247.34139534883</v>
      </c>
      <c r="J40" s="124">
        <f>'Historical Expenditure'!J53*Inflation!I$10</f>
        <v>197167.4340174954</v>
      </c>
      <c r="K40" s="124">
        <f>'Historical Expenditure'!K53*Inflation!J$10</f>
        <v>250744.65718481474</v>
      </c>
      <c r="L40" s="174"/>
      <c r="M40" s="175"/>
      <c r="N40" s="175"/>
      <c r="O40" s="175"/>
      <c r="P40" s="175"/>
      <c r="Q40" s="175"/>
      <c r="R40" s="176"/>
      <c r="S40" s="89"/>
      <c r="T40" s="89"/>
      <c r="U40" s="89"/>
      <c r="V40" s="89"/>
      <c r="W40" s="89"/>
      <c r="X40" s="89"/>
      <c r="Y40" s="89"/>
      <c r="Z40" s="89"/>
      <c r="AA40" s="89"/>
    </row>
    <row r="41" spans="1:27" s="109" customFormat="1" x14ac:dyDescent="0.2">
      <c r="A41" s="89"/>
      <c r="B41" s="65"/>
      <c r="C41" s="92" t="s">
        <v>176</v>
      </c>
      <c r="D41" s="124">
        <f>'Historical Expenditure'!D54*Inflation!C$10</f>
        <v>240367.10999639114</v>
      </c>
      <c r="E41" s="124">
        <f>'Historical Expenditure'!E54*Inflation!D$10</f>
        <v>258374.58355390633</v>
      </c>
      <c r="F41" s="124">
        <f>'Historical Expenditure'!F54*Inflation!E$10</f>
        <v>278500.94084350183</v>
      </c>
      <c r="G41" s="124">
        <f>'Historical Expenditure'!G54*Inflation!F$10</f>
        <v>142006.74802062905</v>
      </c>
      <c r="H41" s="124">
        <f>'Historical Expenditure'!H54*Inflation!G$10</f>
        <v>45903.389046270066</v>
      </c>
      <c r="I41" s="124">
        <f>'Historical Expenditure'!I54*Inflation!H$10</f>
        <v>189682.17767441861</v>
      </c>
      <c r="J41" s="124">
        <f>'Historical Expenditure'!J54*Inflation!I$10</f>
        <v>294596.17893278087</v>
      </c>
      <c r="K41" s="124">
        <f>'Historical Expenditure'!K54*Inflation!J$10</f>
        <v>374647.60758697608</v>
      </c>
      <c r="L41" s="174"/>
      <c r="M41" s="175"/>
      <c r="N41" s="175"/>
      <c r="O41" s="175"/>
      <c r="P41" s="175"/>
      <c r="Q41" s="175"/>
      <c r="R41" s="176"/>
      <c r="S41" s="89"/>
      <c r="T41" s="89"/>
      <c r="U41" s="89"/>
      <c r="V41" s="89"/>
      <c r="W41" s="89"/>
      <c r="X41" s="89"/>
      <c r="Y41" s="89"/>
      <c r="Z41" s="89"/>
      <c r="AA41" s="89"/>
    </row>
    <row r="42" spans="1:27" s="109" customFormat="1" x14ac:dyDescent="0.2">
      <c r="A42" s="89"/>
      <c r="B42" s="66"/>
      <c r="C42" s="92" t="s">
        <v>169</v>
      </c>
      <c r="D42" s="124">
        <f>'Historical Expenditure'!D55*Inflation!C$10</f>
        <v>0</v>
      </c>
      <c r="E42" s="124">
        <f>'Historical Expenditure'!E55*Inflation!D$10</f>
        <v>0</v>
      </c>
      <c r="F42" s="124">
        <f>'Historical Expenditure'!F55*Inflation!E$10</f>
        <v>0</v>
      </c>
      <c r="G42" s="124">
        <f>'Historical Expenditure'!G55*Inflation!F$10</f>
        <v>0</v>
      </c>
      <c r="H42" s="124">
        <f>'Historical Expenditure'!H55*Inflation!G$10</f>
        <v>0</v>
      </c>
      <c r="I42" s="124">
        <f>'Historical Expenditure'!I55*Inflation!H$10</f>
        <v>0</v>
      </c>
      <c r="J42" s="124">
        <f>'Historical Expenditure'!J55*Inflation!I$10</f>
        <v>0</v>
      </c>
      <c r="K42" s="124">
        <f>'Historical Expenditure'!K55*Inflation!J$10</f>
        <v>0</v>
      </c>
      <c r="L42" s="174"/>
      <c r="M42" s="175"/>
      <c r="N42" s="175"/>
      <c r="O42" s="175"/>
      <c r="P42" s="175"/>
      <c r="Q42" s="175"/>
      <c r="R42" s="176"/>
      <c r="S42" s="89"/>
      <c r="T42" s="89"/>
      <c r="U42" s="89"/>
      <c r="V42" s="89"/>
      <c r="W42" s="89"/>
      <c r="X42" s="89"/>
      <c r="Y42" s="89"/>
      <c r="Z42" s="89"/>
      <c r="AA42" s="89"/>
    </row>
    <row r="43" spans="1:27" s="109" customFormat="1" x14ac:dyDescent="0.2">
      <c r="A43" s="89"/>
      <c r="B43" s="66"/>
      <c r="C43" s="92" t="s">
        <v>170</v>
      </c>
      <c r="D43" s="124">
        <f>'Historical Expenditure'!D56*Inflation!C$10</f>
        <v>0</v>
      </c>
      <c r="E43" s="124">
        <f>'Historical Expenditure'!E56*Inflation!D$10</f>
        <v>0</v>
      </c>
      <c r="F43" s="124">
        <f>'Historical Expenditure'!F56*Inflation!E$10</f>
        <v>0</v>
      </c>
      <c r="G43" s="124">
        <f>'Historical Expenditure'!G56*Inflation!F$10</f>
        <v>97103.428488414327</v>
      </c>
      <c r="H43" s="124">
        <f>'Historical Expenditure'!H56*Inflation!G$10</f>
        <v>94913.125590179407</v>
      </c>
      <c r="I43" s="124">
        <f>'Historical Expenditure'!I56*Inflation!H$10</f>
        <v>0</v>
      </c>
      <c r="J43" s="124">
        <f>'Historical Expenditure'!J56*Inflation!I$10</f>
        <v>0</v>
      </c>
      <c r="K43" s="124">
        <f>'Historical Expenditure'!K56*Inflation!J$10</f>
        <v>0</v>
      </c>
      <c r="L43" s="174"/>
      <c r="M43" s="175"/>
      <c r="N43" s="175"/>
      <c r="O43" s="175"/>
      <c r="P43" s="175"/>
      <c r="Q43" s="175"/>
      <c r="R43" s="176"/>
      <c r="S43" s="89"/>
      <c r="T43" s="89"/>
      <c r="U43" s="89"/>
      <c r="V43" s="89"/>
      <c r="W43" s="89"/>
      <c r="X43" s="89"/>
      <c r="Y43" s="89"/>
      <c r="Z43" s="89"/>
      <c r="AA43" s="89"/>
    </row>
    <row r="44" spans="1:27" s="109" customFormat="1" x14ac:dyDescent="0.2">
      <c r="A44" s="89"/>
      <c r="B44" s="66"/>
      <c r="C44" s="92" t="s">
        <v>171</v>
      </c>
      <c r="D44" s="124">
        <f>'Historical Expenditure'!D57*Inflation!C$10</f>
        <v>0</v>
      </c>
      <c r="E44" s="124">
        <f>'Historical Expenditure'!E57*Inflation!D$10</f>
        <v>0</v>
      </c>
      <c r="F44" s="124">
        <f>'Historical Expenditure'!F57*Inflation!E$10</f>
        <v>0</v>
      </c>
      <c r="G44" s="124">
        <f>'Historical Expenditure'!G57*Inflation!F$10</f>
        <v>38729.113096535191</v>
      </c>
      <c r="H44" s="124">
        <f>'Historical Expenditure'!H57*Inflation!G$10</f>
        <v>37855.524079320108</v>
      </c>
      <c r="I44" s="124">
        <f>'Historical Expenditure'!I57*Inflation!H$10</f>
        <v>0</v>
      </c>
      <c r="J44" s="124">
        <f>'Historical Expenditure'!J57*Inflation!I$10</f>
        <v>0</v>
      </c>
      <c r="K44" s="124">
        <f>'Historical Expenditure'!K57*Inflation!J$10</f>
        <v>0</v>
      </c>
      <c r="L44" s="174"/>
      <c r="M44" s="175"/>
      <c r="N44" s="175"/>
      <c r="O44" s="175"/>
      <c r="P44" s="175"/>
      <c r="Q44" s="175"/>
      <c r="R44" s="176"/>
      <c r="S44" s="89"/>
      <c r="T44" s="89"/>
      <c r="U44" s="89"/>
      <c r="V44" s="89"/>
      <c r="W44" s="89"/>
      <c r="X44" s="89"/>
      <c r="Y44" s="89"/>
      <c r="Z44" s="89"/>
      <c r="AA44" s="89"/>
    </row>
    <row r="45" spans="1:27" s="109" customFormat="1" x14ac:dyDescent="0.2">
      <c r="A45" s="89"/>
      <c r="B45" s="63"/>
      <c r="C45" s="92" t="s">
        <v>163</v>
      </c>
      <c r="D45" s="124">
        <f>'Historical Expenditure'!D58*Inflation!C$10</f>
        <v>0</v>
      </c>
      <c r="E45" s="124">
        <f>'Historical Expenditure'!E58*Inflation!D$10</f>
        <v>0</v>
      </c>
      <c r="F45" s="124">
        <f>'Historical Expenditure'!F58*Inflation!E$10</f>
        <v>0</v>
      </c>
      <c r="G45" s="124">
        <f>'Historical Expenditure'!G58*Inflation!F$10</f>
        <v>0</v>
      </c>
      <c r="H45" s="124">
        <f>'Historical Expenditure'!H58*Inflation!G$10</f>
        <v>0</v>
      </c>
      <c r="I45" s="124">
        <f>'Historical Expenditure'!I58*Inflation!H$10</f>
        <v>0</v>
      </c>
      <c r="J45" s="124">
        <f>'Historical Expenditure'!J58*Inflation!I$10</f>
        <v>0</v>
      </c>
      <c r="K45" s="124">
        <f>'Historical Expenditure'!K58*Inflation!J$10</f>
        <v>0</v>
      </c>
      <c r="L45" s="174"/>
      <c r="M45" s="175"/>
      <c r="N45" s="175"/>
      <c r="O45" s="175"/>
      <c r="P45" s="175"/>
      <c r="Q45" s="175"/>
      <c r="R45" s="176"/>
      <c r="S45" s="89"/>
      <c r="T45" s="89"/>
      <c r="U45" s="89"/>
      <c r="V45" s="89"/>
      <c r="W45" s="89"/>
      <c r="X45" s="89"/>
      <c r="Y45" s="89"/>
      <c r="Z45" s="89"/>
      <c r="AA45" s="89"/>
    </row>
    <row r="46" spans="1:27" s="109" customFormat="1" x14ac:dyDescent="0.2">
      <c r="A46" s="89"/>
      <c r="B46" s="94" t="s">
        <v>206</v>
      </c>
      <c r="C46" s="93" t="s">
        <v>165</v>
      </c>
      <c r="D46" s="124">
        <f>'Historical Expenditure'!D59*Inflation!C$10</f>
        <v>450332.05588256684</v>
      </c>
      <c r="E46" s="124">
        <f>'Historical Expenditure'!E59*Inflation!D$10</f>
        <v>484069.37788360321</v>
      </c>
      <c r="F46" s="124">
        <f>'Historical Expenditure'!F59*Inflation!E$10</f>
        <v>521776.46624434728</v>
      </c>
      <c r="G46" s="124">
        <f>'Historical Expenditure'!G59*Inflation!F$10</f>
        <v>266052.16822837223</v>
      </c>
      <c r="H46" s="124">
        <f>'Historical Expenditure'!H59*Inflation!G$10</f>
        <v>537382.75542965054</v>
      </c>
      <c r="I46" s="124">
        <f>'Historical Expenditure'!I59*Inflation!H$10</f>
        <v>799988.89860465121</v>
      </c>
      <c r="J46" s="124">
        <f>'Historical Expenditure'!J59*Inflation!I$10</f>
        <v>795530.21884438302</v>
      </c>
      <c r="K46" s="124">
        <f>'Historical Expenditure'!K59*Inflation!J$10</f>
        <v>1304039.9035899276</v>
      </c>
      <c r="L46" s="174"/>
      <c r="M46" s="175"/>
      <c r="N46" s="175"/>
      <c r="O46" s="175"/>
      <c r="P46" s="175"/>
      <c r="Q46" s="175"/>
      <c r="R46" s="176"/>
      <c r="S46" s="89"/>
      <c r="T46" s="89"/>
      <c r="U46" s="89"/>
      <c r="V46" s="89"/>
      <c r="W46" s="89"/>
      <c r="X46" s="89"/>
      <c r="Y46" s="89"/>
      <c r="Z46" s="89"/>
      <c r="AA46" s="89"/>
    </row>
    <row r="47" spans="1:27" s="109" customFormat="1" x14ac:dyDescent="0.2">
      <c r="A47" s="89"/>
      <c r="B47" s="95" t="s">
        <v>207</v>
      </c>
      <c r="C47" s="93" t="s">
        <v>167</v>
      </c>
      <c r="D47" s="124">
        <f>'Historical Expenditure'!D60*Inflation!C$10</f>
        <v>0</v>
      </c>
      <c r="E47" s="124">
        <f>'Historical Expenditure'!E60*Inflation!D$10</f>
        <v>0</v>
      </c>
      <c r="F47" s="124">
        <f>'Historical Expenditure'!F60*Inflation!E$10</f>
        <v>0</v>
      </c>
      <c r="G47" s="124">
        <f>'Historical Expenditure'!G60*Inflation!F$10</f>
        <v>0</v>
      </c>
      <c r="H47" s="124">
        <f>'Historical Expenditure'!H60*Inflation!G$10</f>
        <v>0</v>
      </c>
      <c r="I47" s="124">
        <f>'Historical Expenditure'!I60*Inflation!H$10</f>
        <v>0</v>
      </c>
      <c r="J47" s="124">
        <f>'Historical Expenditure'!J60*Inflation!I$10</f>
        <v>0</v>
      </c>
      <c r="K47" s="124">
        <f>'Historical Expenditure'!K60*Inflation!J$10</f>
        <v>0</v>
      </c>
      <c r="L47" s="174"/>
      <c r="M47" s="175"/>
      <c r="N47" s="175"/>
      <c r="O47" s="175"/>
      <c r="P47" s="175"/>
      <c r="Q47" s="175"/>
      <c r="R47" s="176"/>
      <c r="S47" s="89"/>
      <c r="T47" s="89"/>
      <c r="U47" s="89"/>
      <c r="V47" s="89"/>
      <c r="W47" s="89"/>
      <c r="X47" s="89"/>
      <c r="Y47" s="89"/>
      <c r="Z47" s="89"/>
      <c r="AA47" s="89"/>
    </row>
    <row r="48" spans="1:27" s="109" customFormat="1" x14ac:dyDescent="0.2">
      <c r="A48" s="89"/>
      <c r="B48" s="95"/>
      <c r="C48" s="93" t="s">
        <v>208</v>
      </c>
      <c r="D48" s="124">
        <f>'Historical Expenditure'!D61*Inflation!C$10</f>
        <v>0</v>
      </c>
      <c r="E48" s="124">
        <f>'Historical Expenditure'!E61*Inflation!D$10</f>
        <v>0</v>
      </c>
      <c r="F48" s="124">
        <f>'Historical Expenditure'!F61*Inflation!E$10</f>
        <v>0</v>
      </c>
      <c r="G48" s="124">
        <f>'Historical Expenditure'!G61*Inflation!F$10</f>
        <v>0</v>
      </c>
      <c r="H48" s="124">
        <f>'Historical Expenditure'!H61*Inflation!G$10</f>
        <v>403783.47875354101</v>
      </c>
      <c r="I48" s="124">
        <f>'Historical Expenditure'!I61*Inflation!H$10</f>
        <v>526208.18697674421</v>
      </c>
      <c r="J48" s="124">
        <f>'Historical Expenditure'!J61*Inflation!I$10</f>
        <v>249762.66070902394</v>
      </c>
      <c r="K48" s="124">
        <f>'Historical Expenditure'!K61*Inflation!J$10</f>
        <v>303057.1470565644</v>
      </c>
      <c r="L48" s="174"/>
      <c r="M48" s="175"/>
      <c r="N48" s="175"/>
      <c r="O48" s="175"/>
      <c r="P48" s="175"/>
      <c r="Q48" s="175"/>
      <c r="R48" s="176"/>
      <c r="S48" s="89"/>
      <c r="T48" s="89"/>
      <c r="U48" s="89"/>
      <c r="V48" s="89"/>
      <c r="W48" s="89"/>
      <c r="X48" s="89"/>
      <c r="Y48" s="89"/>
      <c r="Z48" s="89"/>
      <c r="AA48" s="89"/>
    </row>
    <row r="49" spans="1:27" s="109" customFormat="1" x14ac:dyDescent="0.2">
      <c r="A49" s="89"/>
      <c r="B49" s="95"/>
      <c r="C49" s="93" t="s">
        <v>209</v>
      </c>
      <c r="D49" s="124">
        <f>'Historical Expenditure'!D62*Inflation!C$10</f>
        <v>0</v>
      </c>
      <c r="E49" s="124">
        <f>'Historical Expenditure'!E62*Inflation!D$10</f>
        <v>0</v>
      </c>
      <c r="F49" s="124">
        <f>'Historical Expenditure'!F62*Inflation!E$10</f>
        <v>0</v>
      </c>
      <c r="G49" s="124">
        <f>'Historical Expenditure'!G62*Inflation!F$10</f>
        <v>0</v>
      </c>
      <c r="H49" s="124">
        <f>'Historical Expenditure'!H62*Inflation!G$10</f>
        <v>0</v>
      </c>
      <c r="I49" s="124">
        <f>'Historical Expenditure'!I62*Inflation!H$10</f>
        <v>0</v>
      </c>
      <c r="J49" s="124">
        <f>'Historical Expenditure'!J62*Inflation!I$10</f>
        <v>0</v>
      </c>
      <c r="K49" s="124">
        <f>'Historical Expenditure'!K62*Inflation!J$10</f>
        <v>0</v>
      </c>
      <c r="L49" s="174"/>
      <c r="M49" s="175"/>
      <c r="N49" s="175"/>
      <c r="O49" s="175"/>
      <c r="P49" s="175"/>
      <c r="Q49" s="175"/>
      <c r="R49" s="176"/>
      <c r="S49" s="89"/>
      <c r="T49" s="89"/>
      <c r="U49" s="89"/>
      <c r="V49" s="89"/>
      <c r="W49" s="89"/>
      <c r="X49" s="89"/>
      <c r="Y49" s="89"/>
      <c r="Z49" s="89"/>
      <c r="AA49" s="89"/>
    </row>
    <row r="50" spans="1:27" s="109" customFormat="1" x14ac:dyDescent="0.2">
      <c r="A50" s="89"/>
      <c r="B50" s="95"/>
      <c r="C50" s="93" t="s">
        <v>210</v>
      </c>
      <c r="D50" s="124">
        <f>'Historical Expenditure'!D63*Inflation!C$10</f>
        <v>0</v>
      </c>
      <c r="E50" s="124">
        <f>'Historical Expenditure'!E63*Inflation!D$10</f>
        <v>0</v>
      </c>
      <c r="F50" s="124">
        <f>'Historical Expenditure'!F63*Inflation!E$10</f>
        <v>0</v>
      </c>
      <c r="G50" s="124">
        <f>'Historical Expenditure'!G63*Inflation!F$10</f>
        <v>0</v>
      </c>
      <c r="H50" s="124">
        <f>'Historical Expenditure'!H63*Inflation!G$10</f>
        <v>0</v>
      </c>
      <c r="I50" s="124">
        <f>'Historical Expenditure'!I63*Inflation!H$10</f>
        <v>0</v>
      </c>
      <c r="J50" s="124">
        <f>'Historical Expenditure'!J63*Inflation!I$10</f>
        <v>0</v>
      </c>
      <c r="K50" s="124">
        <f>'Historical Expenditure'!K63*Inflation!J$10</f>
        <v>0</v>
      </c>
      <c r="L50" s="174"/>
      <c r="M50" s="175"/>
      <c r="N50" s="175"/>
      <c r="O50" s="175"/>
      <c r="P50" s="175"/>
      <c r="Q50" s="175"/>
      <c r="R50" s="176"/>
      <c r="S50" s="89"/>
      <c r="T50" s="89"/>
      <c r="U50" s="89"/>
      <c r="V50" s="89"/>
      <c r="W50" s="89"/>
      <c r="X50" s="89"/>
      <c r="Y50" s="89"/>
      <c r="Z50" s="89"/>
      <c r="AA50" s="89"/>
    </row>
    <row r="51" spans="1:27" s="109" customFormat="1" x14ac:dyDescent="0.2">
      <c r="A51" s="89"/>
      <c r="B51" s="95"/>
      <c r="C51" s="93" t="s">
        <v>170</v>
      </c>
      <c r="D51" s="124">
        <f>'Historical Expenditure'!D64*Inflation!C$10</f>
        <v>0</v>
      </c>
      <c r="E51" s="124">
        <f>'Historical Expenditure'!E64*Inflation!D$10</f>
        <v>0</v>
      </c>
      <c r="F51" s="124">
        <f>'Historical Expenditure'!F64*Inflation!E$10</f>
        <v>0</v>
      </c>
      <c r="G51" s="124">
        <f>'Historical Expenditure'!G64*Inflation!F$10</f>
        <v>256510.21282777659</v>
      </c>
      <c r="H51" s="124">
        <f>'Historical Expenditure'!H64*Inflation!G$10</f>
        <v>250724.26817752596</v>
      </c>
      <c r="I51" s="124">
        <f>'Historical Expenditure'!I64*Inflation!H$10</f>
        <v>0</v>
      </c>
      <c r="J51" s="124">
        <f>'Historical Expenditure'!J64*Inflation!I$10</f>
        <v>0</v>
      </c>
      <c r="K51" s="124">
        <f>'Historical Expenditure'!K64*Inflation!J$10</f>
        <v>0</v>
      </c>
      <c r="L51" s="174"/>
      <c r="M51" s="175"/>
      <c r="N51" s="175"/>
      <c r="O51" s="175"/>
      <c r="P51" s="175"/>
      <c r="Q51" s="175"/>
      <c r="R51" s="176"/>
      <c r="S51" s="89"/>
      <c r="T51" s="89"/>
      <c r="U51" s="89"/>
      <c r="V51" s="89"/>
      <c r="W51" s="89"/>
      <c r="X51" s="89"/>
      <c r="Y51" s="89"/>
      <c r="Z51" s="89"/>
      <c r="AA51" s="89"/>
    </row>
    <row r="52" spans="1:27" s="109" customFormat="1" x14ac:dyDescent="0.2">
      <c r="A52" s="89"/>
      <c r="B52" s="95"/>
      <c r="C52" s="93" t="s">
        <v>211</v>
      </c>
      <c r="D52" s="124">
        <f>'Historical Expenditure'!D65*Inflation!C$10</f>
        <v>0</v>
      </c>
      <c r="E52" s="124">
        <f>'Historical Expenditure'!E65*Inflation!D$10</f>
        <v>0</v>
      </c>
      <c r="F52" s="124">
        <f>'Historical Expenditure'!F65*Inflation!E$10</f>
        <v>0</v>
      </c>
      <c r="G52" s="124">
        <f>'Historical Expenditure'!G65*Inflation!F$10</f>
        <v>0</v>
      </c>
      <c r="H52" s="124">
        <f>'Historical Expenditure'!H65*Inflation!G$10</f>
        <v>0</v>
      </c>
      <c r="I52" s="124">
        <f>'Historical Expenditure'!I65*Inflation!H$10</f>
        <v>0</v>
      </c>
      <c r="J52" s="124">
        <f>'Historical Expenditure'!J65*Inflation!I$10</f>
        <v>0</v>
      </c>
      <c r="K52" s="124">
        <f>'Historical Expenditure'!K65*Inflation!J$10</f>
        <v>0</v>
      </c>
      <c r="L52" s="174"/>
      <c r="M52" s="175"/>
      <c r="N52" s="175"/>
      <c r="O52" s="175"/>
      <c r="P52" s="175"/>
      <c r="Q52" s="175"/>
      <c r="R52" s="176"/>
      <c r="S52" s="89"/>
      <c r="T52" s="89"/>
      <c r="U52" s="89"/>
      <c r="V52" s="89"/>
      <c r="W52" s="89"/>
      <c r="X52" s="89"/>
      <c r="Y52" s="89"/>
      <c r="Z52" s="89"/>
      <c r="AA52" s="89"/>
    </row>
    <row r="53" spans="1:27" s="109" customFormat="1" x14ac:dyDescent="0.2">
      <c r="A53" s="89"/>
      <c r="B53" s="95"/>
      <c r="C53" s="93" t="s">
        <v>163</v>
      </c>
      <c r="D53" s="124">
        <f>'Historical Expenditure'!D66*Inflation!C$10</f>
        <v>0</v>
      </c>
      <c r="E53" s="124">
        <f>'Historical Expenditure'!E66*Inflation!D$10</f>
        <v>0</v>
      </c>
      <c r="F53" s="124">
        <f>'Historical Expenditure'!F66*Inflation!E$10</f>
        <v>0</v>
      </c>
      <c r="G53" s="124">
        <f>'Historical Expenditure'!G66*Inflation!F$10</f>
        <v>0</v>
      </c>
      <c r="H53" s="124">
        <f>'Historical Expenditure'!H66*Inflation!G$10</f>
        <v>0</v>
      </c>
      <c r="I53" s="124">
        <f>'Historical Expenditure'!I66*Inflation!H$10</f>
        <v>0</v>
      </c>
      <c r="J53" s="124">
        <f>'Historical Expenditure'!J66*Inflation!I$10</f>
        <v>0</v>
      </c>
      <c r="K53" s="124">
        <f>'Historical Expenditure'!K66*Inflation!J$10</f>
        <v>0</v>
      </c>
      <c r="L53" s="177"/>
      <c r="M53" s="178"/>
      <c r="N53" s="178"/>
      <c r="O53" s="178"/>
      <c r="P53" s="178"/>
      <c r="Q53" s="178"/>
      <c r="R53" s="179"/>
      <c r="S53" s="89"/>
      <c r="T53" s="89"/>
      <c r="U53" s="89"/>
      <c r="V53" s="89"/>
      <c r="W53" s="89"/>
      <c r="X53" s="89"/>
      <c r="Y53" s="89"/>
      <c r="Z53" s="89"/>
      <c r="AA53" s="89"/>
    </row>
    <row r="54" spans="1:27" s="109" customFormat="1" x14ac:dyDescent="0.2">
      <c r="A54" s="89"/>
      <c r="B54" s="94" t="s">
        <v>177</v>
      </c>
      <c r="C54" s="96" t="s">
        <v>178</v>
      </c>
      <c r="D54" s="124">
        <f>'Historical Expenditure'!D67*Inflation!C$10</f>
        <v>1115379.3957935304</v>
      </c>
      <c r="E54" s="124">
        <f>'Historical Expenditure'!E67*Inflation!D$10</f>
        <v>1198939.7671631859</v>
      </c>
      <c r="F54" s="124">
        <f>'Historical Expenditure'!F67*Inflation!E$10</f>
        <v>1292332.4290524551</v>
      </c>
      <c r="G54" s="124">
        <f>'Historical Expenditure'!G67*Inflation!F$10</f>
        <v>1221931.582770393</v>
      </c>
      <c r="H54" s="124">
        <f>'Historical Expenditure'!H67*Inflation!G$10</f>
        <v>1279380.104815864</v>
      </c>
      <c r="I54" s="124">
        <f>'Historical Expenditure'!I67*Inflation!H$10</f>
        <v>1359223.2874418604</v>
      </c>
      <c r="J54" s="124">
        <f>'Historical Expenditure'!J67*Inflation!I$10</f>
        <v>1517065.9570248621</v>
      </c>
      <c r="K54" s="124">
        <f>'Historical Expenditure'!K67*Inflation!J$10</f>
        <v>2181164.9890513229</v>
      </c>
      <c r="L54" s="123">
        <f>'Forecast Volumes'!D54*'Historical Volumes'!$N54</f>
        <v>1584208.5845834773</v>
      </c>
      <c r="M54" s="123">
        <f>'Forecast Volumes'!E54*'Historical Volumes'!$N54</f>
        <v>1584208.5845834773</v>
      </c>
      <c r="N54" s="143">
        <f>'Forecast Volumes'!F54*'Historical Volumes'!$N54</f>
        <v>1584208.5845834773</v>
      </c>
      <c r="O54" s="143">
        <f>'Forecast Volumes'!G54*'Historical Volumes'!$N54</f>
        <v>1584208.5845834773</v>
      </c>
      <c r="P54" s="143">
        <f>'Forecast Volumes'!H54*'Historical Volumes'!$N54</f>
        <v>1584208.5845834773</v>
      </c>
      <c r="Q54" s="143">
        <f>'Forecast Volumes'!I54*'Historical Volumes'!$N54</f>
        <v>1584208.5845834773</v>
      </c>
      <c r="R54" s="143">
        <f>'Forecast Volumes'!J54*'Historical Volumes'!$N54</f>
        <v>1584208.5845834773</v>
      </c>
      <c r="S54" s="89"/>
      <c r="T54" s="89"/>
      <c r="U54" s="89"/>
      <c r="V54" s="89"/>
      <c r="W54" s="89"/>
      <c r="X54" s="89"/>
      <c r="Y54" s="89"/>
      <c r="Z54" s="89"/>
      <c r="AA54" s="89"/>
    </row>
    <row r="55" spans="1:27" s="109" customFormat="1" x14ac:dyDescent="0.2">
      <c r="A55" s="89"/>
      <c r="B55" s="167" t="s">
        <v>179</v>
      </c>
      <c r="C55" s="92" t="s">
        <v>180</v>
      </c>
      <c r="D55" s="124">
        <f>'Historical Expenditure'!D68*Inflation!C$10</f>
        <v>0</v>
      </c>
      <c r="E55" s="124">
        <f>'Historical Expenditure'!E68*Inflation!D$10</f>
        <v>0</v>
      </c>
      <c r="F55" s="124">
        <f>'Historical Expenditure'!F68*Inflation!E$10</f>
        <v>0</v>
      </c>
      <c r="G55" s="124">
        <f>'Historical Expenditure'!G68*Inflation!F$10</f>
        <v>0</v>
      </c>
      <c r="H55" s="124">
        <f>'Historical Expenditure'!H68*Inflation!G$10</f>
        <v>0</v>
      </c>
      <c r="I55" s="124">
        <f>'Historical Expenditure'!I68*Inflation!H$10</f>
        <v>0</v>
      </c>
      <c r="J55" s="124">
        <f>'Historical Expenditure'!J68*Inflation!I$10</f>
        <v>0</v>
      </c>
      <c r="K55" s="124">
        <f>'Historical Expenditure'!K68*Inflation!J$10</f>
        <v>0</v>
      </c>
      <c r="L55" s="123">
        <f>'Forecast Volumes'!D55*'Historical Volumes'!$N55</f>
        <v>0</v>
      </c>
      <c r="M55" s="123">
        <f>'Forecast Volumes'!E55*'Historical Volumes'!$N55</f>
        <v>0</v>
      </c>
      <c r="N55" s="123">
        <f>'Forecast Volumes'!F55*'Historical Volumes'!$N55</f>
        <v>0</v>
      </c>
      <c r="O55" s="123">
        <f>'Forecast Volumes'!G55*'Historical Volumes'!$N55</f>
        <v>0</v>
      </c>
      <c r="P55" s="123">
        <f>'Forecast Volumes'!H55*'Historical Volumes'!$N55</f>
        <v>0</v>
      </c>
      <c r="Q55" s="123">
        <f>'Forecast Volumes'!I55*'Historical Volumes'!$N55</f>
        <v>0</v>
      </c>
      <c r="R55" s="123">
        <f>'Forecast Volumes'!J55*'Historical Volumes'!$N55</f>
        <v>0</v>
      </c>
      <c r="S55" s="89"/>
      <c r="T55" s="89"/>
      <c r="U55" s="89"/>
      <c r="V55" s="89"/>
      <c r="W55" s="89"/>
      <c r="X55" s="89"/>
      <c r="Y55" s="89"/>
      <c r="Z55" s="89"/>
      <c r="AA55" s="89"/>
    </row>
    <row r="56" spans="1:27" s="109" customFormat="1" x14ac:dyDescent="0.2">
      <c r="A56" s="89"/>
      <c r="B56" s="167"/>
      <c r="C56" s="92" t="s">
        <v>181</v>
      </c>
      <c r="D56" s="124">
        <f>'Historical Expenditure'!D69*Inflation!C$10</f>
        <v>0</v>
      </c>
      <c r="E56" s="124">
        <f>'Historical Expenditure'!E69*Inflation!D$10</f>
        <v>0</v>
      </c>
      <c r="F56" s="124">
        <f>'Historical Expenditure'!F69*Inflation!E$10</f>
        <v>0</v>
      </c>
      <c r="G56" s="124">
        <f>'Historical Expenditure'!G69*Inflation!F$10</f>
        <v>0</v>
      </c>
      <c r="H56" s="124">
        <f>'Historical Expenditure'!H69*Inflation!G$10</f>
        <v>0</v>
      </c>
      <c r="I56" s="124">
        <f>'Historical Expenditure'!I69*Inflation!H$10</f>
        <v>0</v>
      </c>
      <c r="J56" s="124">
        <f>'Historical Expenditure'!J69*Inflation!I$10</f>
        <v>0</v>
      </c>
      <c r="K56" s="124">
        <f>'Historical Expenditure'!K69*Inflation!J$10</f>
        <v>0</v>
      </c>
      <c r="L56" s="123">
        <f>'Forecast Volumes'!D56*'Historical Volumes'!$N56</f>
        <v>0</v>
      </c>
      <c r="M56" s="123">
        <f>'Forecast Volumes'!E56*'Historical Volumes'!$N56</f>
        <v>0</v>
      </c>
      <c r="N56" s="123">
        <f>'Forecast Volumes'!F56*'Historical Volumes'!$N56</f>
        <v>0</v>
      </c>
      <c r="O56" s="123">
        <f>'Forecast Volumes'!G56*'Historical Volumes'!$N56</f>
        <v>0</v>
      </c>
      <c r="P56" s="123">
        <f>'Forecast Volumes'!H56*'Historical Volumes'!$N56</f>
        <v>0</v>
      </c>
      <c r="Q56" s="123">
        <f>'Forecast Volumes'!I56*'Historical Volumes'!$N56</f>
        <v>0</v>
      </c>
      <c r="R56" s="123">
        <f>'Forecast Volumes'!J56*'Historical Volumes'!$N56</f>
        <v>0</v>
      </c>
      <c r="S56" s="89"/>
      <c r="T56" s="89"/>
      <c r="U56" s="89"/>
      <c r="V56" s="89"/>
      <c r="W56" s="89"/>
      <c r="X56" s="89"/>
      <c r="Y56" s="89"/>
      <c r="Z56" s="89"/>
      <c r="AA56" s="89"/>
    </row>
    <row r="57" spans="1:27" s="109" customFormat="1" x14ac:dyDescent="0.2">
      <c r="A57" s="89"/>
      <c r="B57" s="95"/>
      <c r="C57" s="92" t="s">
        <v>182</v>
      </c>
      <c r="D57" s="124">
        <f>'Historical Expenditure'!D70*Inflation!C$10</f>
        <v>0</v>
      </c>
      <c r="E57" s="124">
        <f>'Historical Expenditure'!E70*Inflation!D$10</f>
        <v>0</v>
      </c>
      <c r="F57" s="124">
        <f>'Historical Expenditure'!F70*Inflation!E$10</f>
        <v>0</v>
      </c>
      <c r="G57" s="124">
        <f>'Historical Expenditure'!G70*Inflation!F$10</f>
        <v>0</v>
      </c>
      <c r="H57" s="124">
        <f>'Historical Expenditure'!H70*Inflation!G$10</f>
        <v>0</v>
      </c>
      <c r="I57" s="124">
        <f>'Historical Expenditure'!I70*Inflation!H$10</f>
        <v>0</v>
      </c>
      <c r="J57" s="124">
        <f>'Historical Expenditure'!J70*Inflation!I$10</f>
        <v>0</v>
      </c>
      <c r="K57" s="124">
        <f>'Historical Expenditure'!K70*Inflation!J$10</f>
        <v>0</v>
      </c>
      <c r="L57" s="123">
        <f>'Forecast Volumes'!D57*'Historical Volumes'!$N57</f>
        <v>0</v>
      </c>
      <c r="M57" s="123">
        <f>'Forecast Volumes'!E57*'Historical Volumes'!$N57</f>
        <v>0</v>
      </c>
      <c r="N57" s="123">
        <f>'Forecast Volumes'!F57*'Historical Volumes'!$N57</f>
        <v>0</v>
      </c>
      <c r="O57" s="123">
        <f>'Forecast Volumes'!G57*'Historical Volumes'!$N57</f>
        <v>0</v>
      </c>
      <c r="P57" s="123">
        <f>'Forecast Volumes'!H57*'Historical Volumes'!$N57</f>
        <v>0</v>
      </c>
      <c r="Q57" s="123">
        <f>'Forecast Volumes'!I57*'Historical Volumes'!$N57</f>
        <v>0</v>
      </c>
      <c r="R57" s="123">
        <f>'Forecast Volumes'!J57*'Historical Volumes'!$N57</f>
        <v>0</v>
      </c>
      <c r="S57" s="89"/>
      <c r="T57" s="89"/>
      <c r="U57" s="89"/>
      <c r="V57" s="89"/>
      <c r="W57" s="89"/>
      <c r="X57" s="89"/>
      <c r="Y57" s="89"/>
      <c r="Z57" s="89"/>
      <c r="AA57" s="89"/>
    </row>
    <row r="58" spans="1:27" s="109" customFormat="1" x14ac:dyDescent="0.2">
      <c r="A58" s="89"/>
      <c r="B58" s="64"/>
      <c r="C58" s="92" t="s">
        <v>183</v>
      </c>
      <c r="D58" s="124">
        <f>'Historical Expenditure'!D71*Inflation!C$10</f>
        <v>0</v>
      </c>
      <c r="E58" s="124">
        <f>'Historical Expenditure'!E71*Inflation!D$10</f>
        <v>0</v>
      </c>
      <c r="F58" s="124">
        <f>'Historical Expenditure'!F71*Inflation!E$10</f>
        <v>0</v>
      </c>
      <c r="G58" s="124">
        <f>'Historical Expenditure'!G71*Inflation!F$10</f>
        <v>0</v>
      </c>
      <c r="H58" s="124">
        <f>'Historical Expenditure'!H71*Inflation!G$10</f>
        <v>0</v>
      </c>
      <c r="I58" s="124">
        <f>'Historical Expenditure'!I71*Inflation!H$10</f>
        <v>0</v>
      </c>
      <c r="J58" s="124">
        <f>'Historical Expenditure'!J71*Inflation!I$10</f>
        <v>0</v>
      </c>
      <c r="K58" s="124">
        <f>'Historical Expenditure'!K71*Inflation!J$10</f>
        <v>0</v>
      </c>
      <c r="L58" s="123">
        <f>'Forecast Volumes'!D58*'Historical Volumes'!$N58</f>
        <v>0</v>
      </c>
      <c r="M58" s="123">
        <f>'Forecast Volumes'!E58*'Historical Volumes'!$N58</f>
        <v>0</v>
      </c>
      <c r="N58" s="123">
        <f>'Forecast Volumes'!F58*'Historical Volumes'!$N58</f>
        <v>0</v>
      </c>
      <c r="O58" s="123">
        <f>'Forecast Volumes'!G58*'Historical Volumes'!$N58</f>
        <v>0</v>
      </c>
      <c r="P58" s="123">
        <f>'Forecast Volumes'!H58*'Historical Volumes'!$N58</f>
        <v>0</v>
      </c>
      <c r="Q58" s="123">
        <f>'Forecast Volumes'!I58*'Historical Volumes'!$N58</f>
        <v>0</v>
      </c>
      <c r="R58" s="123">
        <f>'Forecast Volumes'!J58*'Historical Volumes'!$N58</f>
        <v>0</v>
      </c>
      <c r="S58" s="89"/>
      <c r="T58" s="89"/>
      <c r="U58" s="89"/>
      <c r="V58" s="89"/>
      <c r="W58" s="89"/>
      <c r="X58" s="89"/>
      <c r="Y58" s="89"/>
      <c r="Z58" s="89"/>
      <c r="AA58" s="89"/>
    </row>
    <row r="59" spans="1:27" s="109" customFormat="1" x14ac:dyDescent="0.2">
      <c r="A59" s="89"/>
      <c r="B59" s="98" t="s">
        <v>212</v>
      </c>
      <c r="C59" s="93" t="s">
        <v>213</v>
      </c>
      <c r="D59" s="124">
        <f>'Historical Expenditure'!D72*Inflation!C$10</f>
        <v>1905835.6626591329</v>
      </c>
      <c r="E59" s="124">
        <f>'Historical Expenditure'!E72*Inflation!D$10</f>
        <v>2048614.2869926328</v>
      </c>
      <c r="F59" s="124">
        <f>'Historical Expenditure'!F72*Inflation!E$10</f>
        <v>2208193.23056152</v>
      </c>
      <c r="G59" s="124">
        <f>'Historical Expenditure'!G72*Inflation!F$10</f>
        <v>2651313.5942896795</v>
      </c>
      <c r="H59" s="124">
        <f>'Historical Expenditure'!H72*Inflation!G$10</f>
        <v>2320792.0570538254</v>
      </c>
      <c r="I59" s="124">
        <f>'Historical Expenditure'!I72*Inflation!H$10</f>
        <v>1846716.3367441862</v>
      </c>
      <c r="J59" s="124">
        <f>'Historical Expenditure'!J72*Inflation!I$10</f>
        <v>2025631.8599290976</v>
      </c>
      <c r="K59" s="124">
        <f>'Historical Expenditure'!K72*Inflation!J$10</f>
        <v>2488200.0641561863</v>
      </c>
      <c r="L59" s="123">
        <f>'Forecast Volumes'!D59*'Historical Volumes'!$N59</f>
        <v>2170335.079470824</v>
      </c>
      <c r="M59" s="123">
        <f>'Forecast Volumes'!E59*'Historical Volumes'!$N59</f>
        <v>2170335.079470824</v>
      </c>
      <c r="N59" s="143">
        <f>'Forecast Volumes'!F59*'Historical Volumes'!$N59</f>
        <v>2170335.079470824</v>
      </c>
      <c r="O59" s="143">
        <f>'Forecast Volumes'!G59*'Historical Volumes'!$N59</f>
        <v>2170335.079470824</v>
      </c>
      <c r="P59" s="143">
        <f>'Forecast Volumes'!H59*'Historical Volumes'!$N59</f>
        <v>2170335.079470824</v>
      </c>
      <c r="Q59" s="143">
        <f>'Forecast Volumes'!I59*'Historical Volumes'!$N59</f>
        <v>2170335.079470824</v>
      </c>
      <c r="R59" s="143">
        <f>'Forecast Volumes'!J59*'Historical Volumes'!$N59</f>
        <v>2170335.079470824</v>
      </c>
      <c r="S59" s="89"/>
      <c r="T59" s="89"/>
      <c r="U59" s="89"/>
      <c r="V59" s="89"/>
      <c r="W59" s="89"/>
      <c r="X59" s="89"/>
      <c r="Y59" s="89"/>
      <c r="Z59" s="89"/>
      <c r="AA59" s="89"/>
    </row>
    <row r="60" spans="1:27" s="109" customFormat="1" x14ac:dyDescent="0.2">
      <c r="A60" s="89"/>
      <c r="B60" s="169" t="s">
        <v>214</v>
      </c>
      <c r="C60" s="93" t="s">
        <v>215</v>
      </c>
      <c r="D60" s="124">
        <f>'Historical Expenditure'!D73*Inflation!C$10</f>
        <v>164361.69972085246</v>
      </c>
      <c r="E60" s="124">
        <f>'Historical Expenditure'!E73*Inflation!D$10</f>
        <v>176675.11049338258</v>
      </c>
      <c r="F60" s="124">
        <f>'Historical Expenditure'!F73*Inflation!E$10</f>
        <v>190437.40223686091</v>
      </c>
      <c r="G60" s="124">
        <f>'Historical Expenditure'!G73*Inflation!F$10</f>
        <v>249213.42340379168</v>
      </c>
      <c r="H60" s="124">
        <f>'Historical Expenditure'!H73*Inflation!G$10</f>
        <v>219088.57129367325</v>
      </c>
      <c r="I60" s="124">
        <f>'Historical Expenditure'!I73*Inflation!H$10</f>
        <v>213785.30046511628</v>
      </c>
      <c r="J60" s="124">
        <f>'Historical Expenditure'!J73*Inflation!I$10</f>
        <v>378835.07789779006</v>
      </c>
      <c r="K60" s="124">
        <f>'Historical Expenditure'!K73*Inflation!J$10</f>
        <v>582923.79506359785</v>
      </c>
      <c r="L60" s="123">
        <f>'Forecast Volumes'!D60*'Historical Volumes'!$N60</f>
        <v>348658.18618004437</v>
      </c>
      <c r="M60" s="123">
        <f>'Forecast Volumes'!E60*'Historical Volumes'!$N60</f>
        <v>348658.18618004437</v>
      </c>
      <c r="N60" s="143">
        <f>'Forecast Volumes'!F60*'Historical Volumes'!$N60</f>
        <v>348658.18618004437</v>
      </c>
      <c r="O60" s="143">
        <f>'Forecast Volumes'!G60*'Historical Volumes'!$N60</f>
        <v>348658.18618004437</v>
      </c>
      <c r="P60" s="143">
        <f>'Forecast Volumes'!H60*'Historical Volumes'!$N60</f>
        <v>348658.18618004437</v>
      </c>
      <c r="Q60" s="143">
        <f>'Forecast Volumes'!I60*'Historical Volumes'!$N60</f>
        <v>348658.18618004437</v>
      </c>
      <c r="R60" s="143">
        <f>'Forecast Volumes'!J60*'Historical Volumes'!$N60</f>
        <v>348658.18618004437</v>
      </c>
      <c r="S60" s="89"/>
      <c r="T60" s="89"/>
      <c r="U60" s="89"/>
      <c r="V60" s="89"/>
      <c r="W60" s="89"/>
      <c r="X60" s="89"/>
      <c r="Y60" s="89"/>
      <c r="Z60" s="89"/>
      <c r="AA60" s="89"/>
    </row>
    <row r="61" spans="1:27" s="109" customFormat="1" x14ac:dyDescent="0.2">
      <c r="A61" s="89"/>
      <c r="B61" s="169"/>
      <c r="C61" s="97" t="s">
        <v>216</v>
      </c>
      <c r="D61" s="124">
        <f>'Historical Expenditure'!D74*Inflation!C$10</f>
        <v>0</v>
      </c>
      <c r="E61" s="124">
        <f>'Historical Expenditure'!E74*Inflation!D$10</f>
        <v>0</v>
      </c>
      <c r="F61" s="124">
        <f>'Historical Expenditure'!F74*Inflation!E$10</f>
        <v>0</v>
      </c>
      <c r="G61" s="124">
        <f>'Historical Expenditure'!G74*Inflation!F$10</f>
        <v>0</v>
      </c>
      <c r="H61" s="124">
        <f>'Historical Expenditure'!H74*Inflation!G$10</f>
        <v>0</v>
      </c>
      <c r="I61" s="124">
        <f>'Historical Expenditure'!I74*Inflation!H$10</f>
        <v>0</v>
      </c>
      <c r="J61" s="124">
        <f>'Historical Expenditure'!J74*Inflation!I$10</f>
        <v>0</v>
      </c>
      <c r="K61" s="124">
        <f>'Historical Expenditure'!K74*Inflation!J$10</f>
        <v>0</v>
      </c>
      <c r="L61" s="123">
        <f>'Forecast Volumes'!D61*'Historical Volumes'!$N61</f>
        <v>0</v>
      </c>
      <c r="M61" s="123">
        <f>'Forecast Volumes'!E61*'Historical Volumes'!$N61</f>
        <v>0</v>
      </c>
      <c r="N61" s="123">
        <f>'Forecast Volumes'!F61*'Historical Volumes'!$N61</f>
        <v>0</v>
      </c>
      <c r="O61" s="123">
        <f>'Forecast Volumes'!G61*'Historical Volumes'!$N61</f>
        <v>0</v>
      </c>
      <c r="P61" s="123">
        <f>'Forecast Volumes'!H61*'Historical Volumes'!$N61</f>
        <v>0</v>
      </c>
      <c r="Q61" s="123">
        <f>'Forecast Volumes'!I61*'Historical Volumes'!$N61</f>
        <v>0</v>
      </c>
      <c r="R61" s="123">
        <f>'Forecast Volumes'!J61*'Historical Volumes'!$N61</f>
        <v>0</v>
      </c>
      <c r="S61" s="89"/>
      <c r="T61" s="89"/>
      <c r="U61" s="89"/>
      <c r="V61" s="89"/>
      <c r="W61" s="89"/>
      <c r="X61" s="89"/>
      <c r="Y61" s="89"/>
      <c r="Z61" s="89"/>
      <c r="AA61" s="89"/>
    </row>
    <row r="62" spans="1:27" s="109" customFormat="1" x14ac:dyDescent="0.2">
      <c r="A62" s="89"/>
      <c r="B62" s="169"/>
      <c r="C62" s="97" t="s">
        <v>217</v>
      </c>
      <c r="D62" s="124">
        <f>'Historical Expenditure'!D75*Inflation!C$10</f>
        <v>253668.05679461043</v>
      </c>
      <c r="E62" s="124">
        <f>'Historical Expenditure'!E75*Inflation!D$10</f>
        <v>272671.99133949797</v>
      </c>
      <c r="F62" s="124">
        <f>'Historical Expenditure'!F75*Inflation!E$10</f>
        <v>293912.06009966397</v>
      </c>
      <c r="G62" s="124">
        <f>'Historical Expenditure'!G75*Inflation!F$10</f>
        <v>285136.07902956347</v>
      </c>
      <c r="H62" s="124">
        <f>'Historical Expenditure'!H75*Inflation!G$10</f>
        <v>252327.91595845134</v>
      </c>
      <c r="I62" s="124">
        <f>'Historical Expenditure'!I75*Inflation!H$10</f>
        <v>356539.97302325582</v>
      </c>
      <c r="J62" s="124">
        <f>'Historical Expenditure'!J75*Inflation!I$10</f>
        <v>482712.22197513812</v>
      </c>
      <c r="K62" s="124">
        <f>'Historical Expenditure'!K75*Inflation!J$10</f>
        <v>610185.30214288482</v>
      </c>
      <c r="L62" s="123">
        <f>'Forecast Volumes'!D62*'Historical Volumes'!$N62</f>
        <v>425441.35327493254</v>
      </c>
      <c r="M62" s="123">
        <f>'Forecast Volumes'!E62*'Historical Volumes'!$N62</f>
        <v>425441.35327493254</v>
      </c>
      <c r="N62" s="143">
        <f>'Forecast Volumes'!F62*'Historical Volumes'!$N62</f>
        <v>425441.35327493254</v>
      </c>
      <c r="O62" s="143">
        <f>'Forecast Volumes'!G62*'Historical Volumes'!$N62</f>
        <v>425441.35327493254</v>
      </c>
      <c r="P62" s="143">
        <f>'Forecast Volumes'!H62*'Historical Volumes'!$N62</f>
        <v>425441.35327493254</v>
      </c>
      <c r="Q62" s="143">
        <f>'Forecast Volumes'!I62*'Historical Volumes'!$N62</f>
        <v>425441.35327493254</v>
      </c>
      <c r="R62" s="143">
        <f>'Forecast Volumes'!J62*'Historical Volumes'!$N62</f>
        <v>425441.35327493254</v>
      </c>
      <c r="S62" s="89"/>
      <c r="T62" s="89"/>
      <c r="U62" s="89"/>
      <c r="V62" s="89"/>
      <c r="W62" s="89"/>
      <c r="X62" s="89"/>
      <c r="Y62" s="89"/>
      <c r="Z62" s="89"/>
      <c r="AA62" s="89"/>
    </row>
    <row r="63" spans="1:27" s="109" customFormat="1" x14ac:dyDescent="0.2">
      <c r="A63" s="89"/>
      <c r="B63" s="169"/>
      <c r="C63" s="93" t="s">
        <v>218</v>
      </c>
      <c r="D63" s="124">
        <f>'Historical Expenditure'!D76*Inflation!C$10</f>
        <v>859811.20374203159</v>
      </c>
      <c r="E63" s="124">
        <f>'Historical Expenditure'!E76*Inflation!D$10</f>
        <v>924225.28899717482</v>
      </c>
      <c r="F63" s="124">
        <f>'Historical Expenditure'!F76*Inflation!E$10</f>
        <v>996218.78048762504</v>
      </c>
      <c r="G63" s="124">
        <f>'Historical Expenditure'!G76*Inflation!F$10</f>
        <v>1059157.0494661147</v>
      </c>
      <c r="H63" s="124">
        <f>'Historical Expenditure'!H76*Inflation!G$10</f>
        <v>1110266.3116147309</v>
      </c>
      <c r="I63" s="124">
        <f>'Historical Expenditure'!I76*Inflation!H$10</f>
        <v>1124131.7711627907</v>
      </c>
      <c r="J63" s="124">
        <f>'Historical Expenditure'!J76*Inflation!I$10</f>
        <v>1399419.6120939227</v>
      </c>
      <c r="K63" s="124">
        <f>'Historical Expenditure'!K76*Inflation!J$10</f>
        <v>2085745.4873920882</v>
      </c>
      <c r="L63" s="123">
        <f>'Forecast Volumes'!D63*'Historical Volumes'!$N63</f>
        <v>1429890.7955658832</v>
      </c>
      <c r="M63" s="123">
        <f>'Forecast Volumes'!E63*'Historical Volumes'!$N63</f>
        <v>1429890.7955658832</v>
      </c>
      <c r="N63" s="143">
        <f>'Forecast Volumes'!F63*'Historical Volumes'!$N63</f>
        <v>1429890.7955658832</v>
      </c>
      <c r="O63" s="143">
        <f>'Forecast Volumes'!G63*'Historical Volumes'!$N63</f>
        <v>1429890.7955658832</v>
      </c>
      <c r="P63" s="143">
        <f>'Forecast Volumes'!H63*'Historical Volumes'!$N63</f>
        <v>1429890.7955658832</v>
      </c>
      <c r="Q63" s="143">
        <f>'Forecast Volumes'!I63*'Historical Volumes'!$N63</f>
        <v>1429890.7955658832</v>
      </c>
      <c r="R63" s="143">
        <f>'Forecast Volumes'!J63*'Historical Volumes'!$N63</f>
        <v>1429890.7955658832</v>
      </c>
      <c r="S63" s="89"/>
      <c r="T63" s="89"/>
      <c r="U63" s="89"/>
      <c r="V63" s="89"/>
      <c r="W63" s="89"/>
      <c r="X63" s="89"/>
      <c r="Y63" s="89"/>
      <c r="Z63" s="89"/>
      <c r="AA63" s="89"/>
    </row>
    <row r="64" spans="1:27" s="109" customFormat="1" x14ac:dyDescent="0.2">
      <c r="A64" s="89"/>
      <c r="B64" s="169"/>
      <c r="C64" s="93" t="s">
        <v>219</v>
      </c>
      <c r="D64" s="124">
        <f>'Historical Expenditure'!D77*Inflation!C$10</f>
        <v>552939.3597545441</v>
      </c>
      <c r="E64" s="124">
        <f>'Historical Expenditure'!E77*Inflation!D$10</f>
        <v>594363.66651531006</v>
      </c>
      <c r="F64" s="124">
        <f>'Historical Expenditure'!F77*Inflation!E$10</f>
        <v>640662.24336331256</v>
      </c>
      <c r="G64" s="124">
        <f>'Historical Expenditure'!G77*Inflation!F$10</f>
        <v>390658.87993026804</v>
      </c>
      <c r="H64" s="124">
        <f>'Historical Expenditure'!H77*Inflation!G$10</f>
        <v>62543.909348441921</v>
      </c>
      <c r="I64" s="124">
        <f>'Historical Expenditure'!I77*Inflation!H$10</f>
        <v>121622.48651162791</v>
      </c>
      <c r="J64" s="124">
        <f>'Historical Expenditure'!J77*Inflation!I$10</f>
        <v>229639.77920810314</v>
      </c>
      <c r="K64" s="124">
        <f>'Historical Expenditure'!K77*Inflation!J$10</f>
        <v>269991.07232697232</v>
      </c>
      <c r="L64" s="123">
        <f>'Forecast Volumes'!D64*'Historical Volumes'!$N64</f>
        <v>170949.31184878631</v>
      </c>
      <c r="M64" s="123">
        <f>'Forecast Volumes'!E64*'Historical Volumes'!$N64</f>
        <v>170949.31184878631</v>
      </c>
      <c r="N64" s="143">
        <f>'Forecast Volumes'!F64*'Historical Volumes'!$N64</f>
        <v>170949.31184878631</v>
      </c>
      <c r="O64" s="143">
        <f>'Forecast Volumes'!G64*'Historical Volumes'!$N64</f>
        <v>170949.31184878631</v>
      </c>
      <c r="P64" s="143">
        <f>'Forecast Volumes'!H64*'Historical Volumes'!$N64</f>
        <v>170949.31184878631</v>
      </c>
      <c r="Q64" s="143">
        <f>'Forecast Volumes'!I64*'Historical Volumes'!$N64</f>
        <v>170949.31184878631</v>
      </c>
      <c r="R64" s="143">
        <f>'Forecast Volumes'!J64*'Historical Volumes'!$N64</f>
        <v>170949.31184878631</v>
      </c>
      <c r="S64" s="89"/>
      <c r="T64" s="89"/>
      <c r="U64" s="89"/>
      <c r="V64" s="89"/>
      <c r="W64" s="89"/>
      <c r="X64" s="89"/>
      <c r="Y64" s="89"/>
      <c r="Z64" s="89"/>
      <c r="AA64" s="89"/>
    </row>
    <row r="65" spans="1:27" s="109" customFormat="1" x14ac:dyDescent="0.2">
      <c r="A65" s="89"/>
      <c r="B65" s="114"/>
      <c r="C65" s="93" t="s">
        <v>220</v>
      </c>
      <c r="D65" s="124">
        <f>'Historical Expenditure'!D78*Inflation!C$10</f>
        <v>0</v>
      </c>
      <c r="E65" s="124">
        <f>'Historical Expenditure'!E78*Inflation!D$10</f>
        <v>0</v>
      </c>
      <c r="F65" s="124">
        <f>'Historical Expenditure'!F78*Inflation!E$10</f>
        <v>0</v>
      </c>
      <c r="G65" s="124">
        <f>'Historical Expenditure'!G78*Inflation!F$10</f>
        <v>0</v>
      </c>
      <c r="H65" s="124">
        <f>'Historical Expenditure'!H78*Inflation!G$10</f>
        <v>5459.4249291784699</v>
      </c>
      <c r="I65" s="124">
        <f>'Historical Expenditure'!I78*Inflation!H$10</f>
        <v>5378.1683720930232</v>
      </c>
      <c r="J65" s="124">
        <f>'Historical Expenditure'!J78*Inflation!I$10</f>
        <v>0</v>
      </c>
      <c r="K65" s="124">
        <f>'Historical Expenditure'!K78*Inflation!J$10</f>
        <v>0</v>
      </c>
      <c r="L65" s="123">
        <f>'Forecast Volumes'!D65*'Historical Volumes'!$N65</f>
        <v>2709.3983253178731</v>
      </c>
      <c r="M65" s="123">
        <f>'Forecast Volumes'!E65*'Historical Volumes'!$N65</f>
        <v>2709.3983253178731</v>
      </c>
      <c r="N65" s="143">
        <f>'Forecast Volumes'!F65*'Historical Volumes'!$N65</f>
        <v>2709.3983253178731</v>
      </c>
      <c r="O65" s="143">
        <f>'Forecast Volumes'!G65*'Historical Volumes'!$N65</f>
        <v>2709.3983253178731</v>
      </c>
      <c r="P65" s="143">
        <f>'Forecast Volumes'!H65*'Historical Volumes'!$N65</f>
        <v>2709.3983253178731</v>
      </c>
      <c r="Q65" s="143">
        <f>'Forecast Volumes'!I65*'Historical Volumes'!$N65</f>
        <v>2709.3983253178731</v>
      </c>
      <c r="R65" s="143">
        <f>'Forecast Volumes'!J65*'Historical Volumes'!$N65</f>
        <v>2709.3983253178731</v>
      </c>
      <c r="S65" s="89"/>
      <c r="T65" s="89"/>
      <c r="U65" s="89"/>
      <c r="V65" s="89"/>
      <c r="W65" s="89"/>
      <c r="X65" s="89"/>
      <c r="Y65" s="89"/>
      <c r="Z65" s="89"/>
      <c r="AA65" s="89"/>
    </row>
    <row r="66" spans="1:27" s="109" customFormat="1" x14ac:dyDescent="0.2">
      <c r="A66" s="89"/>
      <c r="B66" s="114"/>
      <c r="C66" s="93" t="s">
        <v>221</v>
      </c>
      <c r="D66" s="124">
        <f>'Historical Expenditure'!D79*Inflation!C$10</f>
        <v>0</v>
      </c>
      <c r="E66" s="124">
        <f>'Historical Expenditure'!E79*Inflation!D$10</f>
        <v>0</v>
      </c>
      <c r="F66" s="124">
        <f>'Historical Expenditure'!F79*Inflation!E$10</f>
        <v>0</v>
      </c>
      <c r="G66" s="124">
        <f>'Historical Expenditure'!G79*Inflation!F$10</f>
        <v>0</v>
      </c>
      <c r="H66" s="124">
        <f>'Historical Expenditure'!H79*Inflation!G$10</f>
        <v>0</v>
      </c>
      <c r="I66" s="124">
        <f>'Historical Expenditure'!I79*Inflation!H$10</f>
        <v>0</v>
      </c>
      <c r="J66" s="124">
        <f>'Historical Expenditure'!J79*Inflation!I$10</f>
        <v>0</v>
      </c>
      <c r="K66" s="124">
        <f>'Historical Expenditure'!K79*Inflation!J$10</f>
        <v>0</v>
      </c>
      <c r="L66" s="123">
        <f>'Forecast Volumes'!D66*'Historical Volumes'!$N66</f>
        <v>0</v>
      </c>
      <c r="M66" s="123">
        <f>'Forecast Volumes'!E66*'Historical Volumes'!$N66</f>
        <v>0</v>
      </c>
      <c r="N66" s="123">
        <f>'Forecast Volumes'!F66*'Historical Volumes'!$N66</f>
        <v>0</v>
      </c>
      <c r="O66" s="123">
        <f>'Forecast Volumes'!G66*'Historical Volumes'!$N66</f>
        <v>0</v>
      </c>
      <c r="P66" s="123">
        <f>'Forecast Volumes'!H66*'Historical Volumes'!$N66</f>
        <v>0</v>
      </c>
      <c r="Q66" s="123">
        <f>'Forecast Volumes'!I66*'Historical Volumes'!$N66</f>
        <v>0</v>
      </c>
      <c r="R66" s="123">
        <f>'Forecast Volumes'!J66*'Historical Volumes'!$N66</f>
        <v>0</v>
      </c>
      <c r="S66" s="89"/>
      <c r="T66" s="89"/>
      <c r="U66" s="89"/>
      <c r="V66" s="89"/>
      <c r="W66" s="89"/>
      <c r="X66" s="89"/>
      <c r="Y66" s="89"/>
      <c r="Z66" s="89"/>
      <c r="AA66" s="89"/>
    </row>
    <row r="67" spans="1:27" s="109" customFormat="1" x14ac:dyDescent="0.2">
      <c r="A67" s="89"/>
      <c r="B67" s="114"/>
      <c r="C67" s="93" t="s">
        <v>222</v>
      </c>
      <c r="D67" s="124">
        <f>'Historical Expenditure'!D80*Inflation!C$10</f>
        <v>0</v>
      </c>
      <c r="E67" s="124">
        <f>'Historical Expenditure'!E80*Inflation!D$10</f>
        <v>0</v>
      </c>
      <c r="F67" s="124">
        <f>'Historical Expenditure'!F80*Inflation!E$10</f>
        <v>0</v>
      </c>
      <c r="G67" s="124">
        <f>'Historical Expenditure'!G80*Inflation!F$10</f>
        <v>0</v>
      </c>
      <c r="H67" s="124">
        <f>'Historical Expenditure'!H80*Inflation!G$10</f>
        <v>0</v>
      </c>
      <c r="I67" s="124">
        <f>'Historical Expenditure'!I80*Inflation!H$10</f>
        <v>0</v>
      </c>
      <c r="J67" s="124">
        <f>'Historical Expenditure'!J80*Inflation!I$10</f>
        <v>0</v>
      </c>
      <c r="K67" s="124">
        <f>'Historical Expenditure'!K80*Inflation!J$10</f>
        <v>0</v>
      </c>
      <c r="L67" s="123">
        <f>'Forecast Volumes'!D67*'Historical Volumes'!$N67</f>
        <v>0</v>
      </c>
      <c r="M67" s="123">
        <f>'Forecast Volumes'!E67*'Historical Volumes'!$N67</f>
        <v>0</v>
      </c>
      <c r="N67" s="123">
        <f>'Forecast Volumes'!F67*'Historical Volumes'!$N67</f>
        <v>0</v>
      </c>
      <c r="O67" s="123">
        <f>'Forecast Volumes'!G67*'Historical Volumes'!$N67</f>
        <v>0</v>
      </c>
      <c r="P67" s="123">
        <f>'Forecast Volumes'!H67*'Historical Volumes'!$N67</f>
        <v>0</v>
      </c>
      <c r="Q67" s="123">
        <f>'Forecast Volumes'!I67*'Historical Volumes'!$N67</f>
        <v>0</v>
      </c>
      <c r="R67" s="123">
        <f>'Forecast Volumes'!J67*'Historical Volumes'!$N67</f>
        <v>0</v>
      </c>
      <c r="S67" s="89"/>
      <c r="T67" s="89"/>
      <c r="U67" s="89"/>
      <c r="V67" s="89"/>
      <c r="W67" s="89"/>
      <c r="X67" s="89"/>
      <c r="Y67" s="89"/>
      <c r="Z67" s="89"/>
      <c r="AA67" s="89"/>
    </row>
    <row r="68" spans="1:27" s="109" customFormat="1" x14ac:dyDescent="0.2">
      <c r="A68" s="89"/>
      <c r="B68" s="114"/>
      <c r="C68" s="93" t="s">
        <v>223</v>
      </c>
      <c r="D68" s="124">
        <f>'Historical Expenditure'!D81*Inflation!C$10</f>
        <v>0</v>
      </c>
      <c r="E68" s="124">
        <f>'Historical Expenditure'!E81*Inflation!D$10</f>
        <v>0</v>
      </c>
      <c r="F68" s="124">
        <f>'Historical Expenditure'!F81*Inflation!E$10</f>
        <v>0</v>
      </c>
      <c r="G68" s="124">
        <f>'Historical Expenditure'!G81*Inflation!F$10</f>
        <v>0</v>
      </c>
      <c r="H68" s="124">
        <f>'Historical Expenditure'!H81*Inflation!G$10</f>
        <v>0</v>
      </c>
      <c r="I68" s="124">
        <f>'Historical Expenditure'!I81*Inflation!H$10</f>
        <v>0</v>
      </c>
      <c r="J68" s="124">
        <f>'Historical Expenditure'!J81*Inflation!I$10</f>
        <v>0</v>
      </c>
      <c r="K68" s="124">
        <f>'Historical Expenditure'!K81*Inflation!J$10</f>
        <v>0</v>
      </c>
      <c r="L68" s="123">
        <f>'Forecast Volumes'!D68*'Historical Volumes'!$N68</f>
        <v>0</v>
      </c>
      <c r="M68" s="123">
        <f>'Forecast Volumes'!E68*'Historical Volumes'!$N68</f>
        <v>0</v>
      </c>
      <c r="N68" s="123">
        <f>'Forecast Volumes'!F68*'Historical Volumes'!$N68</f>
        <v>0</v>
      </c>
      <c r="O68" s="123">
        <f>'Forecast Volumes'!G68*'Historical Volumes'!$N68</f>
        <v>0</v>
      </c>
      <c r="P68" s="123">
        <f>'Forecast Volumes'!H68*'Historical Volumes'!$N68</f>
        <v>0</v>
      </c>
      <c r="Q68" s="123">
        <f>'Forecast Volumes'!I68*'Historical Volumes'!$N68</f>
        <v>0</v>
      </c>
      <c r="R68" s="123">
        <f>'Forecast Volumes'!J68*'Historical Volumes'!$N68</f>
        <v>0</v>
      </c>
      <c r="S68" s="89"/>
      <c r="T68" s="89"/>
      <c r="U68" s="89"/>
      <c r="V68" s="89"/>
      <c r="W68" s="89"/>
      <c r="X68" s="89"/>
      <c r="Y68" s="89"/>
      <c r="Z68" s="89"/>
      <c r="AA68" s="89"/>
    </row>
    <row r="69" spans="1:27" s="109" customFormat="1" x14ac:dyDescent="0.2">
      <c r="A69" s="89"/>
      <c r="B69" s="114"/>
      <c r="C69" s="93" t="s">
        <v>224</v>
      </c>
      <c r="D69" s="124">
        <f>'Historical Expenditure'!D82*Inflation!C$10</f>
        <v>472183.61133678426</v>
      </c>
      <c r="E69" s="124">
        <f>'Historical Expenditure'!E82*Inflation!D$10</f>
        <v>507557.9763885038</v>
      </c>
      <c r="F69" s="124">
        <f>'Historical Expenditure'!F82*Inflation!E$10</f>
        <v>547094.73359375657</v>
      </c>
      <c r="G69" s="124">
        <f>'Historical Expenditure'!G82*Inflation!F$10</f>
        <v>532665.62795089709</v>
      </c>
      <c r="H69" s="124">
        <f>'Historical Expenditure'!H82*Inflation!G$10</f>
        <v>624379.13881019829</v>
      </c>
      <c r="I69" s="124">
        <f>'Historical Expenditure'!I82*Inflation!H$10</f>
        <v>791921.91627906985</v>
      </c>
      <c r="J69" s="124">
        <f>'Historical Expenditure'!J82*Inflation!I$10</f>
        <v>795143.72384162073</v>
      </c>
      <c r="K69" s="124">
        <f>'Historical Expenditure'!K82*Inflation!J$10</f>
        <v>934863.45430901682</v>
      </c>
      <c r="L69" s="123">
        <f>'Forecast Volumes'!D69*'Historical Volumes'!$N69</f>
        <v>786577.05830997648</v>
      </c>
      <c r="M69" s="123">
        <f>'Forecast Volumes'!E69*'Historical Volumes'!$N69</f>
        <v>786577.05830997648</v>
      </c>
      <c r="N69" s="143">
        <f>'Forecast Volumes'!F69*'Historical Volumes'!$N69</f>
        <v>786577.05830997648</v>
      </c>
      <c r="O69" s="143">
        <f>'Forecast Volumes'!G69*'Historical Volumes'!$N69</f>
        <v>786577.05830997648</v>
      </c>
      <c r="P69" s="143">
        <f>'Forecast Volumes'!H69*'Historical Volumes'!$N69</f>
        <v>786577.05830997648</v>
      </c>
      <c r="Q69" s="143">
        <f>'Forecast Volumes'!I69*'Historical Volumes'!$N69</f>
        <v>786577.05830997648</v>
      </c>
      <c r="R69" s="143">
        <f>'Forecast Volumes'!J69*'Historical Volumes'!$N69</f>
        <v>786577.05830997648</v>
      </c>
      <c r="S69" s="89"/>
      <c r="T69" s="89"/>
      <c r="U69" s="89"/>
      <c r="V69" s="89"/>
      <c r="W69" s="89"/>
      <c r="X69" s="89"/>
      <c r="Y69" s="89"/>
      <c r="Z69" s="89"/>
      <c r="AA69" s="89"/>
    </row>
    <row r="70" spans="1:27" s="109" customFormat="1" x14ac:dyDescent="0.2">
      <c r="A70" s="89"/>
      <c r="B70" s="114"/>
      <c r="C70" s="93" t="s">
        <v>225</v>
      </c>
      <c r="D70" s="124">
        <f>'Historical Expenditure'!D83*Inflation!C$10</f>
        <v>95006.762844423371</v>
      </c>
      <c r="E70" s="124">
        <f>'Historical Expenditure'!E83*Inflation!D$10</f>
        <v>102124.34132565466</v>
      </c>
      <c r="F70" s="124">
        <f>'Historical Expenditure'!F83*Inflation!E$10</f>
        <v>110079.4232583011</v>
      </c>
      <c r="G70" s="124">
        <f>'Historical Expenditure'!G83*Inflation!F$10</f>
        <v>56129.149415268395</v>
      </c>
      <c r="H70" s="124">
        <f>'Historical Expenditure'!H83*Inflation!G$10</f>
        <v>163057.45797922567</v>
      </c>
      <c r="I70" s="124">
        <f>'Historical Expenditure'!I83*Inflation!H$10</f>
        <v>160630.55627906977</v>
      </c>
      <c r="J70" s="124">
        <f>'Historical Expenditure'!J83*Inflation!I$10</f>
        <v>54624.598167587479</v>
      </c>
      <c r="K70" s="124">
        <f>'Historical Expenditure'!K83*Inflation!J$10</f>
        <v>134995.53616348616</v>
      </c>
      <c r="L70" s="123">
        <f>'Forecast Volumes'!D70*'Historical Volumes'!$N70</f>
        <v>128327.03714734226</v>
      </c>
      <c r="M70" s="123">
        <f>'Forecast Volumes'!E70*'Historical Volumes'!$N70</f>
        <v>128327.03714734226</v>
      </c>
      <c r="N70" s="143">
        <f>'Forecast Volumes'!F70*'Historical Volumes'!$N70</f>
        <v>128327.03714734226</v>
      </c>
      <c r="O70" s="143">
        <f>'Forecast Volumes'!G70*'Historical Volumes'!$N70</f>
        <v>128327.03714734226</v>
      </c>
      <c r="P70" s="143">
        <f>'Forecast Volumes'!H70*'Historical Volumes'!$N70</f>
        <v>128327.03714734226</v>
      </c>
      <c r="Q70" s="143">
        <f>'Forecast Volumes'!I70*'Historical Volumes'!$N70</f>
        <v>128327.03714734226</v>
      </c>
      <c r="R70" s="143">
        <f>'Forecast Volumes'!J70*'Historical Volumes'!$N70</f>
        <v>128327.03714734226</v>
      </c>
      <c r="S70" s="89"/>
      <c r="T70" s="89"/>
      <c r="U70" s="89"/>
      <c r="V70" s="89"/>
      <c r="W70" s="89"/>
      <c r="X70" s="89"/>
      <c r="Y70" s="89"/>
      <c r="Z70" s="89"/>
      <c r="AA70" s="89"/>
    </row>
    <row r="71" spans="1:27" s="109" customFormat="1" x14ac:dyDescent="0.2">
      <c r="A71" s="89"/>
      <c r="B71" s="114"/>
      <c r="C71" s="93" t="s">
        <v>226</v>
      </c>
      <c r="D71" s="124">
        <f>'Historical Expenditure'!D84*Inflation!C$10</f>
        <v>0</v>
      </c>
      <c r="E71" s="124">
        <f>'Historical Expenditure'!E84*Inflation!D$10</f>
        <v>0</v>
      </c>
      <c r="F71" s="124">
        <f>'Historical Expenditure'!F84*Inflation!E$10</f>
        <v>0</v>
      </c>
      <c r="G71" s="124">
        <f>'Historical Expenditure'!G84*Inflation!F$10</f>
        <v>0</v>
      </c>
      <c r="H71" s="124">
        <f>'Historical Expenditure'!H84*Inflation!G$10</f>
        <v>0</v>
      </c>
      <c r="I71" s="124">
        <f>'Historical Expenditure'!I84*Inflation!H$10</f>
        <v>0</v>
      </c>
      <c r="J71" s="124">
        <f>'Historical Expenditure'!J84*Inflation!I$10</f>
        <v>0</v>
      </c>
      <c r="K71" s="124">
        <f>'Historical Expenditure'!K84*Inflation!J$10</f>
        <v>0</v>
      </c>
      <c r="L71" s="123">
        <f>'Forecast Volumes'!D71*'Historical Volumes'!$N71</f>
        <v>0</v>
      </c>
      <c r="M71" s="123">
        <f>'Forecast Volumes'!E71*'Historical Volumes'!$N71</f>
        <v>0</v>
      </c>
      <c r="N71" s="123">
        <f>'Forecast Volumes'!F71*'Historical Volumes'!$N71</f>
        <v>0</v>
      </c>
      <c r="O71" s="123">
        <f>'Forecast Volumes'!G71*'Historical Volumes'!$N71</f>
        <v>0</v>
      </c>
      <c r="P71" s="123">
        <f>'Forecast Volumes'!H71*'Historical Volumes'!$N71</f>
        <v>0</v>
      </c>
      <c r="Q71" s="123">
        <f>'Forecast Volumes'!I71*'Historical Volumes'!$N71</f>
        <v>0</v>
      </c>
      <c r="R71" s="123">
        <f>'Forecast Volumes'!J71*'Historical Volumes'!$N71</f>
        <v>0</v>
      </c>
      <c r="S71" s="89"/>
      <c r="T71" s="89"/>
      <c r="U71" s="89"/>
      <c r="V71" s="89"/>
      <c r="W71" s="89"/>
      <c r="X71" s="89"/>
      <c r="Y71" s="89"/>
      <c r="Z71" s="89"/>
      <c r="AA71" s="89"/>
    </row>
    <row r="72" spans="1:27" s="109" customFormat="1" x14ac:dyDescent="0.2">
      <c r="A72" s="89"/>
      <c r="B72" s="114"/>
      <c r="C72" s="93" t="s">
        <v>227</v>
      </c>
      <c r="D72" s="124">
        <f>'Historical Expenditure'!D85*Inflation!C$10</f>
        <v>0</v>
      </c>
      <c r="E72" s="124">
        <f>'Historical Expenditure'!E85*Inflation!D$10</f>
        <v>0</v>
      </c>
      <c r="F72" s="124">
        <f>'Historical Expenditure'!F85*Inflation!E$10</f>
        <v>0</v>
      </c>
      <c r="G72" s="124">
        <f>'Historical Expenditure'!G85*Inflation!F$10</f>
        <v>0</v>
      </c>
      <c r="H72" s="124">
        <f>'Historical Expenditure'!H85*Inflation!G$10</f>
        <v>0</v>
      </c>
      <c r="I72" s="124">
        <f>'Historical Expenditure'!I85*Inflation!H$10</f>
        <v>0</v>
      </c>
      <c r="J72" s="124">
        <f>'Historical Expenditure'!J85*Inflation!I$10</f>
        <v>0</v>
      </c>
      <c r="K72" s="124">
        <f>'Historical Expenditure'!K85*Inflation!J$10</f>
        <v>0</v>
      </c>
      <c r="L72" s="123">
        <f>'Forecast Volumes'!D72*'Historical Volumes'!$N72</f>
        <v>0</v>
      </c>
      <c r="M72" s="123">
        <f>'Forecast Volumes'!E72*'Historical Volumes'!$N72</f>
        <v>0</v>
      </c>
      <c r="N72" s="123">
        <f>'Forecast Volumes'!F72*'Historical Volumes'!$N72</f>
        <v>0</v>
      </c>
      <c r="O72" s="123">
        <f>'Forecast Volumes'!G72*'Historical Volumes'!$N72</f>
        <v>0</v>
      </c>
      <c r="P72" s="123">
        <f>'Forecast Volumes'!H72*'Historical Volumes'!$N72</f>
        <v>0</v>
      </c>
      <c r="Q72" s="123">
        <f>'Forecast Volumes'!I72*'Historical Volumes'!$N72</f>
        <v>0</v>
      </c>
      <c r="R72" s="123">
        <f>'Forecast Volumes'!J72*'Historical Volumes'!$N72</f>
        <v>0</v>
      </c>
      <c r="S72" s="89"/>
      <c r="T72" s="89"/>
      <c r="U72" s="89"/>
      <c r="V72" s="89"/>
      <c r="W72" s="89"/>
      <c r="X72" s="89"/>
      <c r="Y72" s="89"/>
      <c r="Z72" s="89"/>
      <c r="AA72" s="89"/>
    </row>
    <row r="73" spans="1:27" s="109" customFormat="1" x14ac:dyDescent="0.2">
      <c r="A73" s="89"/>
      <c r="B73" s="114"/>
      <c r="C73" s="93" t="s">
        <v>228</v>
      </c>
      <c r="D73" s="124">
        <f>'Historical Expenditure'!D86*Inflation!C$10</f>
        <v>0</v>
      </c>
      <c r="E73" s="124">
        <f>'Historical Expenditure'!E86*Inflation!D$10</f>
        <v>0</v>
      </c>
      <c r="F73" s="124">
        <f>'Historical Expenditure'!F86*Inflation!E$10</f>
        <v>0</v>
      </c>
      <c r="G73" s="124">
        <f>'Historical Expenditure'!G86*Inflation!F$10</f>
        <v>0</v>
      </c>
      <c r="H73" s="124">
        <f>'Historical Expenditure'!H86*Inflation!G$10</f>
        <v>0</v>
      </c>
      <c r="I73" s="124">
        <f>'Historical Expenditure'!I86*Inflation!H$10</f>
        <v>0</v>
      </c>
      <c r="J73" s="124">
        <f>'Historical Expenditure'!J86*Inflation!I$10</f>
        <v>0</v>
      </c>
      <c r="K73" s="124">
        <f>'Historical Expenditure'!K86*Inflation!J$10</f>
        <v>0</v>
      </c>
      <c r="L73" s="123">
        <f>'Forecast Volumes'!D73*'Historical Volumes'!$N73</f>
        <v>0</v>
      </c>
      <c r="M73" s="123">
        <f>'Forecast Volumes'!E73*'Historical Volumes'!$N73</f>
        <v>0</v>
      </c>
      <c r="N73" s="123">
        <f>'Forecast Volumes'!F73*'Historical Volumes'!$N73</f>
        <v>0</v>
      </c>
      <c r="O73" s="123">
        <f>'Forecast Volumes'!G73*'Historical Volumes'!$N73</f>
        <v>0</v>
      </c>
      <c r="P73" s="123">
        <f>'Forecast Volumes'!H73*'Historical Volumes'!$N73</f>
        <v>0</v>
      </c>
      <c r="Q73" s="123">
        <f>'Forecast Volumes'!I73*'Historical Volumes'!$N73</f>
        <v>0</v>
      </c>
      <c r="R73" s="123">
        <f>'Forecast Volumes'!J73*'Historical Volumes'!$N73</f>
        <v>0</v>
      </c>
      <c r="S73" s="89"/>
      <c r="T73" s="89"/>
      <c r="U73" s="89"/>
      <c r="V73" s="89"/>
      <c r="W73" s="89"/>
      <c r="X73" s="89"/>
      <c r="Y73" s="89"/>
      <c r="Z73" s="89"/>
      <c r="AA73" s="89"/>
    </row>
    <row r="74" spans="1:27" s="109" customFormat="1" x14ac:dyDescent="0.2">
      <c r="A74" s="89"/>
      <c r="B74" s="114"/>
      <c r="C74" s="93" t="s">
        <v>229</v>
      </c>
      <c r="D74" s="124">
        <f>'Historical Expenditure'!D87*Inflation!C$10</f>
        <v>0</v>
      </c>
      <c r="E74" s="124">
        <f>'Historical Expenditure'!E87*Inflation!D$10</f>
        <v>0</v>
      </c>
      <c r="F74" s="124">
        <f>'Historical Expenditure'!F87*Inflation!E$10</f>
        <v>0</v>
      </c>
      <c r="G74" s="124">
        <f>'Historical Expenditure'!G87*Inflation!F$10</f>
        <v>0</v>
      </c>
      <c r="H74" s="124">
        <f>'Historical Expenditure'!H87*Inflation!G$10</f>
        <v>0</v>
      </c>
      <c r="I74" s="124">
        <f>'Historical Expenditure'!I87*Inflation!H$10</f>
        <v>0</v>
      </c>
      <c r="J74" s="124">
        <f>'Historical Expenditure'!J87*Inflation!I$10</f>
        <v>0</v>
      </c>
      <c r="K74" s="124">
        <f>'Historical Expenditure'!K87*Inflation!J$10</f>
        <v>0</v>
      </c>
      <c r="L74" s="123">
        <f>'Forecast Volumes'!D74*'Historical Volumes'!$N74</f>
        <v>0</v>
      </c>
      <c r="M74" s="123">
        <f>'Forecast Volumes'!E74*'Historical Volumes'!$N74</f>
        <v>0</v>
      </c>
      <c r="N74" s="123">
        <f>'Forecast Volumes'!F74*'Historical Volumes'!$N74</f>
        <v>0</v>
      </c>
      <c r="O74" s="123">
        <f>'Forecast Volumes'!G74*'Historical Volumes'!$N74</f>
        <v>0</v>
      </c>
      <c r="P74" s="123">
        <f>'Forecast Volumes'!H74*'Historical Volumes'!$N74</f>
        <v>0</v>
      </c>
      <c r="Q74" s="123">
        <f>'Forecast Volumes'!I74*'Historical Volumes'!$N74</f>
        <v>0</v>
      </c>
      <c r="R74" s="123">
        <f>'Forecast Volumes'!J74*'Historical Volumes'!$N74</f>
        <v>0</v>
      </c>
      <c r="S74" s="89"/>
      <c r="T74" s="89"/>
      <c r="U74" s="89"/>
      <c r="V74" s="89"/>
      <c r="W74" s="89"/>
      <c r="X74" s="89"/>
      <c r="Y74" s="89"/>
      <c r="Z74" s="89"/>
      <c r="AA74" s="89"/>
    </row>
    <row r="75" spans="1:27" s="109" customFormat="1" x14ac:dyDescent="0.2">
      <c r="A75" s="89"/>
      <c r="B75" s="114"/>
      <c r="C75" s="93" t="s">
        <v>230</v>
      </c>
      <c r="D75" s="124">
        <f>'Historical Expenditure'!D88*Inflation!C$10</f>
        <v>0</v>
      </c>
      <c r="E75" s="124">
        <f>'Historical Expenditure'!E88*Inflation!D$10</f>
        <v>0</v>
      </c>
      <c r="F75" s="124">
        <f>'Historical Expenditure'!F88*Inflation!E$10</f>
        <v>0</v>
      </c>
      <c r="G75" s="124">
        <f>'Historical Expenditure'!G88*Inflation!F$10</f>
        <v>0</v>
      </c>
      <c r="H75" s="124">
        <f>'Historical Expenditure'!H88*Inflation!G$10</f>
        <v>0</v>
      </c>
      <c r="I75" s="124">
        <f>'Historical Expenditure'!I88*Inflation!H$10</f>
        <v>0</v>
      </c>
      <c r="J75" s="124">
        <f>'Historical Expenditure'!J88*Inflation!I$10</f>
        <v>0</v>
      </c>
      <c r="K75" s="124">
        <f>'Historical Expenditure'!K88*Inflation!J$10</f>
        <v>0</v>
      </c>
      <c r="L75" s="123">
        <f>'Forecast Volumes'!D75*'Historical Volumes'!$N75</f>
        <v>0</v>
      </c>
      <c r="M75" s="123">
        <f>'Forecast Volumes'!E75*'Historical Volumes'!$N75</f>
        <v>0</v>
      </c>
      <c r="N75" s="123">
        <f>'Forecast Volumes'!F75*'Historical Volumes'!$N75</f>
        <v>0</v>
      </c>
      <c r="O75" s="123">
        <f>'Forecast Volumes'!G75*'Historical Volumes'!$N75</f>
        <v>0</v>
      </c>
      <c r="P75" s="123">
        <f>'Forecast Volumes'!H75*'Historical Volumes'!$N75</f>
        <v>0</v>
      </c>
      <c r="Q75" s="123">
        <f>'Forecast Volumes'!I75*'Historical Volumes'!$N75</f>
        <v>0</v>
      </c>
      <c r="R75" s="123">
        <f>'Forecast Volumes'!J75*'Historical Volumes'!$N75</f>
        <v>0</v>
      </c>
      <c r="S75" s="89"/>
      <c r="T75" s="89"/>
      <c r="U75" s="89"/>
      <c r="V75" s="89"/>
      <c r="W75" s="89"/>
      <c r="X75" s="89"/>
      <c r="Y75" s="89"/>
      <c r="Z75" s="89"/>
      <c r="AA75" s="89"/>
    </row>
    <row r="76" spans="1:27" s="109" customFormat="1" x14ac:dyDescent="0.2">
      <c r="A76" s="89"/>
      <c r="B76" s="114"/>
      <c r="C76" s="93" t="s">
        <v>231</v>
      </c>
      <c r="D76" s="124">
        <f>'Historical Expenditure'!D89*Inflation!C$10</f>
        <v>0</v>
      </c>
      <c r="E76" s="124">
        <f>'Historical Expenditure'!E89*Inflation!D$10</f>
        <v>0</v>
      </c>
      <c r="F76" s="124">
        <f>'Historical Expenditure'!F89*Inflation!E$10</f>
        <v>0</v>
      </c>
      <c r="G76" s="124">
        <f>'Historical Expenditure'!G89*Inflation!F$10</f>
        <v>0</v>
      </c>
      <c r="H76" s="124">
        <f>'Historical Expenditure'!H89*Inflation!G$10</f>
        <v>11735.212464589235</v>
      </c>
      <c r="I76" s="124">
        <f>'Historical Expenditure'!I89*Inflation!H$10</f>
        <v>11560.548837209302</v>
      </c>
      <c r="J76" s="124">
        <f>'Historical Expenditure'!J89*Inflation!I$10</f>
        <v>0</v>
      </c>
      <c r="K76" s="124">
        <f>'Historical Expenditure'!K89*Inflation!J$10</f>
        <v>0</v>
      </c>
      <c r="L76" s="123">
        <f>'Forecast Volumes'!D76*'Historical Volumes'!$N76</f>
        <v>5823.9403254496337</v>
      </c>
      <c r="M76" s="123">
        <f>'Forecast Volumes'!E76*'Historical Volumes'!$N76</f>
        <v>5823.9403254496337</v>
      </c>
      <c r="N76" s="143">
        <f>'Forecast Volumes'!F76*'Historical Volumes'!$N76</f>
        <v>5823.9403254496337</v>
      </c>
      <c r="O76" s="143">
        <f>'Forecast Volumes'!G76*'Historical Volumes'!$N76</f>
        <v>5823.9403254496337</v>
      </c>
      <c r="P76" s="143">
        <f>'Forecast Volumes'!H76*'Historical Volumes'!$N76</f>
        <v>5823.9403254496337</v>
      </c>
      <c r="Q76" s="143">
        <f>'Forecast Volumes'!I76*'Historical Volumes'!$N76</f>
        <v>5823.9403254496337</v>
      </c>
      <c r="R76" s="143">
        <f>'Forecast Volumes'!J76*'Historical Volumes'!$N76</f>
        <v>5823.9403254496337</v>
      </c>
      <c r="S76" s="89"/>
      <c r="T76" s="89"/>
      <c r="U76" s="89"/>
      <c r="V76" s="89"/>
      <c r="W76" s="89"/>
      <c r="X76" s="89"/>
      <c r="Y76" s="89"/>
      <c r="Z76" s="89"/>
      <c r="AA76" s="89"/>
    </row>
    <row r="77" spans="1:27" s="109" customFormat="1" x14ac:dyDescent="0.2">
      <c r="A77" s="89"/>
      <c r="B77" s="114"/>
      <c r="C77" s="93" t="s">
        <v>232</v>
      </c>
      <c r="D77" s="124">
        <f>'Historical Expenditure'!D90*Inflation!C$10</f>
        <v>0</v>
      </c>
      <c r="E77" s="124">
        <f>'Historical Expenditure'!E90*Inflation!D$10</f>
        <v>0</v>
      </c>
      <c r="F77" s="124">
        <f>'Historical Expenditure'!F90*Inflation!E$10</f>
        <v>0</v>
      </c>
      <c r="G77" s="124">
        <f>'Historical Expenditure'!G90*Inflation!F$10</f>
        <v>0</v>
      </c>
      <c r="H77" s="124">
        <f>'Historical Expenditure'!H90*Inflation!G$10</f>
        <v>0</v>
      </c>
      <c r="I77" s="124">
        <f>'Historical Expenditure'!I90*Inflation!H$10</f>
        <v>0</v>
      </c>
      <c r="J77" s="124">
        <f>'Historical Expenditure'!J90*Inflation!I$10</f>
        <v>0</v>
      </c>
      <c r="K77" s="124">
        <f>'Historical Expenditure'!K90*Inflation!J$10</f>
        <v>0</v>
      </c>
      <c r="L77" s="123">
        <f>'Forecast Volumes'!D77*'Historical Volumes'!$N77</f>
        <v>0</v>
      </c>
      <c r="M77" s="123">
        <f>'Forecast Volumes'!E77*'Historical Volumes'!$N77</f>
        <v>0</v>
      </c>
      <c r="N77" s="123">
        <f>'Forecast Volumes'!F77*'Historical Volumes'!$N77</f>
        <v>0</v>
      </c>
      <c r="O77" s="123">
        <f>'Forecast Volumes'!G77*'Historical Volumes'!$N77</f>
        <v>0</v>
      </c>
      <c r="P77" s="123">
        <f>'Forecast Volumes'!H77*'Historical Volumes'!$N77</f>
        <v>0</v>
      </c>
      <c r="Q77" s="123">
        <f>'Forecast Volumes'!I77*'Historical Volumes'!$N77</f>
        <v>0</v>
      </c>
      <c r="R77" s="123">
        <f>'Forecast Volumes'!J77*'Historical Volumes'!$N77</f>
        <v>0</v>
      </c>
      <c r="S77" s="89"/>
      <c r="T77" s="89"/>
      <c r="U77" s="89"/>
      <c r="V77" s="89"/>
      <c r="W77" s="89"/>
      <c r="X77" s="89"/>
      <c r="Y77" s="89"/>
      <c r="Z77" s="89"/>
      <c r="AA77" s="89"/>
    </row>
    <row r="78" spans="1:27" s="109" customFormat="1" x14ac:dyDescent="0.2">
      <c r="A78" s="89"/>
      <c r="B78" s="114"/>
      <c r="C78" s="93" t="s">
        <v>233</v>
      </c>
      <c r="D78" s="124">
        <f>'Historical Expenditure'!D91*Inflation!C$10</f>
        <v>0</v>
      </c>
      <c r="E78" s="124">
        <f>'Historical Expenditure'!E91*Inflation!D$10</f>
        <v>0</v>
      </c>
      <c r="F78" s="124">
        <f>'Historical Expenditure'!F91*Inflation!E$10</f>
        <v>0</v>
      </c>
      <c r="G78" s="124">
        <f>'Historical Expenditure'!G91*Inflation!F$10</f>
        <v>0</v>
      </c>
      <c r="H78" s="124">
        <f>'Historical Expenditure'!H91*Inflation!G$10</f>
        <v>0</v>
      </c>
      <c r="I78" s="124">
        <f>'Historical Expenditure'!I91*Inflation!H$10</f>
        <v>0</v>
      </c>
      <c r="J78" s="124">
        <f>'Historical Expenditure'!J91*Inflation!I$10</f>
        <v>0</v>
      </c>
      <c r="K78" s="124">
        <f>'Historical Expenditure'!K91*Inflation!J$10</f>
        <v>0</v>
      </c>
      <c r="L78" s="123">
        <f>'Forecast Volumes'!D78*'Historical Volumes'!$N78</f>
        <v>0</v>
      </c>
      <c r="M78" s="123">
        <f>'Forecast Volumes'!E78*'Historical Volumes'!$N78</f>
        <v>0</v>
      </c>
      <c r="N78" s="123">
        <f>'Forecast Volumes'!F78*'Historical Volumes'!$N78</f>
        <v>0</v>
      </c>
      <c r="O78" s="123">
        <f>'Forecast Volumes'!G78*'Historical Volumes'!$N78</f>
        <v>0</v>
      </c>
      <c r="P78" s="123">
        <f>'Forecast Volumes'!H78*'Historical Volumes'!$N78</f>
        <v>0</v>
      </c>
      <c r="Q78" s="123">
        <f>'Forecast Volumes'!I78*'Historical Volumes'!$N78</f>
        <v>0</v>
      </c>
      <c r="R78" s="123">
        <f>'Forecast Volumes'!J78*'Historical Volumes'!$N78</f>
        <v>0</v>
      </c>
      <c r="S78" s="89"/>
      <c r="T78" s="89"/>
      <c r="U78" s="89"/>
      <c r="V78" s="89"/>
      <c r="W78" s="89"/>
      <c r="X78" s="89"/>
      <c r="Y78" s="89"/>
      <c r="Z78" s="89"/>
      <c r="AA78" s="89"/>
    </row>
    <row r="79" spans="1:27" s="109" customFormat="1" x14ac:dyDescent="0.2">
      <c r="A79" s="89"/>
      <c r="B79" s="114"/>
      <c r="C79" s="93" t="s">
        <v>234</v>
      </c>
      <c r="D79" s="124">
        <f>'Historical Expenditure'!D92*Inflation!C$10</f>
        <v>0</v>
      </c>
      <c r="E79" s="124">
        <f>'Historical Expenditure'!E92*Inflation!D$10</f>
        <v>0</v>
      </c>
      <c r="F79" s="124">
        <f>'Historical Expenditure'!F92*Inflation!E$10</f>
        <v>0</v>
      </c>
      <c r="G79" s="124">
        <f>'Historical Expenditure'!G92*Inflation!F$10</f>
        <v>0</v>
      </c>
      <c r="H79" s="124">
        <f>'Historical Expenditure'!H92*Inflation!G$10</f>
        <v>0</v>
      </c>
      <c r="I79" s="124">
        <f>'Historical Expenditure'!I92*Inflation!H$10</f>
        <v>0</v>
      </c>
      <c r="J79" s="124">
        <f>'Historical Expenditure'!J92*Inflation!I$10</f>
        <v>0</v>
      </c>
      <c r="K79" s="124">
        <f>'Historical Expenditure'!K92*Inflation!J$10</f>
        <v>0</v>
      </c>
      <c r="L79" s="123">
        <f>'Forecast Volumes'!D79*'Historical Volumes'!$N79</f>
        <v>0</v>
      </c>
      <c r="M79" s="123">
        <f>'Forecast Volumes'!E79*'Historical Volumes'!$N79</f>
        <v>0</v>
      </c>
      <c r="N79" s="123">
        <f>'Forecast Volumes'!F79*'Historical Volumes'!$N79</f>
        <v>0</v>
      </c>
      <c r="O79" s="123">
        <f>'Forecast Volumes'!G79*'Historical Volumes'!$N79</f>
        <v>0</v>
      </c>
      <c r="P79" s="123">
        <f>'Forecast Volumes'!H79*'Historical Volumes'!$N79</f>
        <v>0</v>
      </c>
      <c r="Q79" s="123">
        <f>'Forecast Volumes'!I79*'Historical Volumes'!$N79</f>
        <v>0</v>
      </c>
      <c r="R79" s="123">
        <f>'Forecast Volumes'!J79*'Historical Volumes'!$N79</f>
        <v>0</v>
      </c>
      <c r="S79" s="89"/>
      <c r="T79" s="89"/>
      <c r="U79" s="89"/>
      <c r="V79" s="89"/>
      <c r="W79" s="89"/>
      <c r="X79" s="89"/>
      <c r="Y79" s="89"/>
      <c r="Z79" s="89"/>
      <c r="AA79" s="89"/>
    </row>
    <row r="80" spans="1:27" s="109" customFormat="1" x14ac:dyDescent="0.2">
      <c r="A80" s="89"/>
      <c r="B80" s="114"/>
      <c r="C80" s="93" t="s">
        <v>235</v>
      </c>
      <c r="D80" s="124">
        <f>'Historical Expenditure'!D93*Inflation!C$10</f>
        <v>0</v>
      </c>
      <c r="E80" s="124">
        <f>'Historical Expenditure'!E93*Inflation!D$10</f>
        <v>0</v>
      </c>
      <c r="F80" s="124">
        <f>'Historical Expenditure'!F93*Inflation!E$10</f>
        <v>0</v>
      </c>
      <c r="G80" s="124">
        <f>'Historical Expenditure'!G93*Inflation!F$10</f>
        <v>0</v>
      </c>
      <c r="H80" s="124">
        <f>'Historical Expenditure'!H93*Inflation!G$10</f>
        <v>0</v>
      </c>
      <c r="I80" s="124">
        <f>'Historical Expenditure'!I93*Inflation!H$10</f>
        <v>0</v>
      </c>
      <c r="J80" s="124">
        <f>'Historical Expenditure'!J93*Inflation!I$10</f>
        <v>0</v>
      </c>
      <c r="K80" s="124">
        <f>'Historical Expenditure'!K93*Inflation!J$10</f>
        <v>0</v>
      </c>
      <c r="L80" s="123">
        <f>'Forecast Volumes'!D80*'Historical Volumes'!$N80</f>
        <v>0</v>
      </c>
      <c r="M80" s="123">
        <f>'Forecast Volumes'!E80*'Historical Volumes'!$N80</f>
        <v>0</v>
      </c>
      <c r="N80" s="123">
        <f>'Forecast Volumes'!F80*'Historical Volumes'!$N80</f>
        <v>0</v>
      </c>
      <c r="O80" s="123">
        <f>'Forecast Volumes'!G80*'Historical Volumes'!$N80</f>
        <v>0</v>
      </c>
      <c r="P80" s="123">
        <f>'Forecast Volumes'!H80*'Historical Volumes'!$N80</f>
        <v>0</v>
      </c>
      <c r="Q80" s="123">
        <f>'Forecast Volumes'!I80*'Historical Volumes'!$N80</f>
        <v>0</v>
      </c>
      <c r="R80" s="123">
        <f>'Forecast Volumes'!J80*'Historical Volumes'!$N80</f>
        <v>0</v>
      </c>
      <c r="S80" s="89"/>
      <c r="T80" s="89"/>
      <c r="U80" s="89"/>
      <c r="V80" s="89"/>
      <c r="W80" s="89"/>
      <c r="X80" s="89"/>
      <c r="Y80" s="89"/>
      <c r="Z80" s="89"/>
      <c r="AA80" s="89"/>
    </row>
    <row r="81" spans="1:27" s="109" customFormat="1" x14ac:dyDescent="0.2">
      <c r="A81" s="89"/>
      <c r="B81" s="114"/>
      <c r="C81" s="93" t="s">
        <v>236</v>
      </c>
      <c r="D81" s="124">
        <f>'Historical Expenditure'!D94*Inflation!C$10</f>
        <v>0</v>
      </c>
      <c r="E81" s="124">
        <f>'Historical Expenditure'!E94*Inflation!D$10</f>
        <v>0</v>
      </c>
      <c r="F81" s="124">
        <f>'Historical Expenditure'!F94*Inflation!E$10</f>
        <v>0</v>
      </c>
      <c r="G81" s="124">
        <f>'Historical Expenditure'!G94*Inflation!F$10</f>
        <v>0</v>
      </c>
      <c r="H81" s="124">
        <f>'Historical Expenditure'!H94*Inflation!G$10</f>
        <v>0</v>
      </c>
      <c r="I81" s="124">
        <f>'Historical Expenditure'!I94*Inflation!H$10</f>
        <v>0</v>
      </c>
      <c r="J81" s="124">
        <f>'Historical Expenditure'!J94*Inflation!I$10</f>
        <v>0</v>
      </c>
      <c r="K81" s="124">
        <f>'Historical Expenditure'!K94*Inflation!J$10</f>
        <v>0</v>
      </c>
      <c r="L81" s="123">
        <f>'Forecast Volumes'!D81*'Historical Volumes'!$N81</f>
        <v>0</v>
      </c>
      <c r="M81" s="123">
        <f>'Forecast Volumes'!E81*'Historical Volumes'!$N81</f>
        <v>0</v>
      </c>
      <c r="N81" s="123">
        <f>'Forecast Volumes'!F81*'Historical Volumes'!$N81</f>
        <v>0</v>
      </c>
      <c r="O81" s="123">
        <f>'Forecast Volumes'!G81*'Historical Volumes'!$N81</f>
        <v>0</v>
      </c>
      <c r="P81" s="123">
        <f>'Forecast Volumes'!H81*'Historical Volumes'!$N81</f>
        <v>0</v>
      </c>
      <c r="Q81" s="123">
        <f>'Forecast Volumes'!I81*'Historical Volumes'!$N81</f>
        <v>0</v>
      </c>
      <c r="R81" s="123">
        <f>'Forecast Volumes'!J81*'Historical Volumes'!$N81</f>
        <v>0</v>
      </c>
      <c r="S81" s="89"/>
      <c r="T81" s="89"/>
      <c r="U81" s="89"/>
      <c r="V81" s="89"/>
      <c r="W81" s="89"/>
      <c r="X81" s="89"/>
      <c r="Y81" s="89"/>
      <c r="Z81" s="89"/>
      <c r="AA81" s="89"/>
    </row>
    <row r="82" spans="1:27" s="109" customFormat="1" x14ac:dyDescent="0.2">
      <c r="A82" s="89"/>
      <c r="B82" s="114"/>
      <c r="C82" s="93" t="s">
        <v>237</v>
      </c>
      <c r="D82" s="124">
        <f>'Historical Expenditure'!D95*Inflation!C$10</f>
        <v>0</v>
      </c>
      <c r="E82" s="124">
        <f>'Historical Expenditure'!E95*Inflation!D$10</f>
        <v>0</v>
      </c>
      <c r="F82" s="124">
        <f>'Historical Expenditure'!F95*Inflation!E$10</f>
        <v>0</v>
      </c>
      <c r="G82" s="124">
        <f>'Historical Expenditure'!G95*Inflation!F$10</f>
        <v>0</v>
      </c>
      <c r="H82" s="124">
        <f>'Historical Expenditure'!H95*Inflation!G$10</f>
        <v>0</v>
      </c>
      <c r="I82" s="124">
        <f>'Historical Expenditure'!I95*Inflation!H$10</f>
        <v>0</v>
      </c>
      <c r="J82" s="124">
        <f>'Historical Expenditure'!J95*Inflation!I$10</f>
        <v>0</v>
      </c>
      <c r="K82" s="124">
        <f>'Historical Expenditure'!K95*Inflation!J$10</f>
        <v>0</v>
      </c>
      <c r="L82" s="123">
        <f>'Forecast Volumes'!D82*'Historical Volumes'!$N82</f>
        <v>0</v>
      </c>
      <c r="M82" s="123">
        <f>'Forecast Volumes'!E82*'Historical Volumes'!$N82</f>
        <v>0</v>
      </c>
      <c r="N82" s="123">
        <f>'Forecast Volumes'!F82*'Historical Volumes'!$N82</f>
        <v>0</v>
      </c>
      <c r="O82" s="123">
        <f>'Forecast Volumes'!G82*'Historical Volumes'!$N82</f>
        <v>0</v>
      </c>
      <c r="P82" s="123">
        <f>'Forecast Volumes'!H82*'Historical Volumes'!$N82</f>
        <v>0</v>
      </c>
      <c r="Q82" s="123">
        <f>'Forecast Volumes'!I82*'Historical Volumes'!$N82</f>
        <v>0</v>
      </c>
      <c r="R82" s="123">
        <f>'Forecast Volumes'!J82*'Historical Volumes'!$N82</f>
        <v>0</v>
      </c>
      <c r="S82" s="89"/>
      <c r="T82" s="89"/>
      <c r="U82" s="89"/>
      <c r="V82" s="89"/>
      <c r="W82" s="89"/>
      <c r="X82" s="89"/>
      <c r="Y82" s="89"/>
      <c r="Z82" s="89"/>
      <c r="AA82" s="89"/>
    </row>
    <row r="83" spans="1:27" s="109" customFormat="1" x14ac:dyDescent="0.2">
      <c r="A83" s="89"/>
      <c r="B83" s="114"/>
      <c r="C83" s="93" t="s">
        <v>238</v>
      </c>
      <c r="D83" s="124">
        <f>'Historical Expenditure'!D96*Inflation!C$10</f>
        <v>0</v>
      </c>
      <c r="E83" s="124">
        <f>'Historical Expenditure'!E96*Inflation!D$10</f>
        <v>0</v>
      </c>
      <c r="F83" s="124">
        <f>'Historical Expenditure'!F96*Inflation!E$10</f>
        <v>0</v>
      </c>
      <c r="G83" s="124">
        <f>'Historical Expenditure'!G96*Inflation!F$10</f>
        <v>0</v>
      </c>
      <c r="H83" s="124">
        <f>'Historical Expenditure'!H96*Inflation!G$10</f>
        <v>0</v>
      </c>
      <c r="I83" s="124">
        <f>'Historical Expenditure'!I96*Inflation!H$10</f>
        <v>0</v>
      </c>
      <c r="J83" s="124">
        <f>'Historical Expenditure'!J96*Inflation!I$10</f>
        <v>0</v>
      </c>
      <c r="K83" s="124">
        <f>'Historical Expenditure'!K96*Inflation!J$10</f>
        <v>0</v>
      </c>
      <c r="L83" s="123">
        <f>'Forecast Volumes'!D83*'Historical Volumes'!$N83</f>
        <v>0</v>
      </c>
      <c r="M83" s="123">
        <f>'Forecast Volumes'!E83*'Historical Volumes'!$N83</f>
        <v>0</v>
      </c>
      <c r="N83" s="123">
        <f>'Forecast Volumes'!F83*'Historical Volumes'!$N83</f>
        <v>0</v>
      </c>
      <c r="O83" s="123">
        <f>'Forecast Volumes'!G83*'Historical Volumes'!$N83</f>
        <v>0</v>
      </c>
      <c r="P83" s="123">
        <f>'Forecast Volumes'!H83*'Historical Volumes'!$N83</f>
        <v>0</v>
      </c>
      <c r="Q83" s="123">
        <f>'Forecast Volumes'!I83*'Historical Volumes'!$N83</f>
        <v>0</v>
      </c>
      <c r="R83" s="123">
        <f>'Forecast Volumes'!J83*'Historical Volumes'!$N83</f>
        <v>0</v>
      </c>
      <c r="S83" s="89"/>
      <c r="T83" s="89"/>
      <c r="U83" s="89"/>
      <c r="V83" s="89"/>
      <c r="W83" s="89"/>
      <c r="X83" s="89"/>
      <c r="Y83" s="89"/>
      <c r="Z83" s="89"/>
      <c r="AA83" s="89"/>
    </row>
    <row r="84" spans="1:27" s="109" customFormat="1" x14ac:dyDescent="0.2">
      <c r="A84" s="89"/>
      <c r="B84" s="114"/>
      <c r="C84" s="93" t="s">
        <v>239</v>
      </c>
      <c r="D84" s="124">
        <f>'Historical Expenditure'!D97*Inflation!C$10</f>
        <v>0</v>
      </c>
      <c r="E84" s="124">
        <f>'Historical Expenditure'!E97*Inflation!D$10</f>
        <v>0</v>
      </c>
      <c r="F84" s="124">
        <f>'Historical Expenditure'!F97*Inflation!E$10</f>
        <v>0</v>
      </c>
      <c r="G84" s="124">
        <f>'Historical Expenditure'!G97*Inflation!F$10</f>
        <v>0</v>
      </c>
      <c r="H84" s="124">
        <f>'Historical Expenditure'!H97*Inflation!G$10</f>
        <v>0</v>
      </c>
      <c r="I84" s="124">
        <f>'Historical Expenditure'!I97*Inflation!H$10</f>
        <v>0</v>
      </c>
      <c r="J84" s="124">
        <f>'Historical Expenditure'!J97*Inflation!I$10</f>
        <v>0</v>
      </c>
      <c r="K84" s="124">
        <f>'Historical Expenditure'!K97*Inflation!J$10</f>
        <v>0</v>
      </c>
      <c r="L84" s="123">
        <f>'Forecast Volumes'!D84*'Historical Volumes'!$N84</f>
        <v>0</v>
      </c>
      <c r="M84" s="123">
        <f>'Forecast Volumes'!E84*'Historical Volumes'!$N84</f>
        <v>0</v>
      </c>
      <c r="N84" s="123">
        <f>'Forecast Volumes'!F84*'Historical Volumes'!$N84</f>
        <v>0</v>
      </c>
      <c r="O84" s="123">
        <f>'Forecast Volumes'!G84*'Historical Volumes'!$N84</f>
        <v>0</v>
      </c>
      <c r="P84" s="123">
        <f>'Forecast Volumes'!H84*'Historical Volumes'!$N84</f>
        <v>0</v>
      </c>
      <c r="Q84" s="123">
        <f>'Forecast Volumes'!I84*'Historical Volumes'!$N84</f>
        <v>0</v>
      </c>
      <c r="R84" s="123">
        <f>'Forecast Volumes'!J84*'Historical Volumes'!$N84</f>
        <v>0</v>
      </c>
      <c r="S84" s="89"/>
      <c r="T84" s="89"/>
      <c r="U84" s="89"/>
      <c r="V84" s="89"/>
      <c r="W84" s="89"/>
      <c r="X84" s="89"/>
      <c r="Y84" s="89"/>
      <c r="Z84" s="89"/>
      <c r="AA84" s="89"/>
    </row>
    <row r="85" spans="1:27" s="109" customFormat="1" x14ac:dyDescent="0.2">
      <c r="A85" s="89"/>
      <c r="B85" s="114"/>
      <c r="C85" s="93" t="s">
        <v>240</v>
      </c>
      <c r="D85" s="124">
        <f>'Historical Expenditure'!D98*Inflation!C$10</f>
        <v>0</v>
      </c>
      <c r="E85" s="124">
        <f>'Historical Expenditure'!E98*Inflation!D$10</f>
        <v>0</v>
      </c>
      <c r="F85" s="124">
        <f>'Historical Expenditure'!F98*Inflation!E$10</f>
        <v>0</v>
      </c>
      <c r="G85" s="124">
        <f>'Historical Expenditure'!G98*Inflation!F$10</f>
        <v>0</v>
      </c>
      <c r="H85" s="124">
        <f>'Historical Expenditure'!H98*Inflation!G$10</f>
        <v>0</v>
      </c>
      <c r="I85" s="124">
        <f>'Historical Expenditure'!I98*Inflation!H$10</f>
        <v>0</v>
      </c>
      <c r="J85" s="124">
        <f>'Historical Expenditure'!J98*Inflation!I$10</f>
        <v>0</v>
      </c>
      <c r="K85" s="124">
        <f>'Historical Expenditure'!K98*Inflation!J$10</f>
        <v>0</v>
      </c>
      <c r="L85" s="123">
        <f>'Forecast Volumes'!D85*'Historical Volumes'!$N85</f>
        <v>0</v>
      </c>
      <c r="M85" s="123">
        <f>'Forecast Volumes'!E85*'Historical Volumes'!$N85</f>
        <v>0</v>
      </c>
      <c r="N85" s="123">
        <f>'Forecast Volumes'!F85*'Historical Volumes'!$N85</f>
        <v>0</v>
      </c>
      <c r="O85" s="123">
        <f>'Forecast Volumes'!G85*'Historical Volumes'!$N85</f>
        <v>0</v>
      </c>
      <c r="P85" s="123">
        <f>'Forecast Volumes'!H85*'Historical Volumes'!$N85</f>
        <v>0</v>
      </c>
      <c r="Q85" s="123">
        <f>'Forecast Volumes'!I85*'Historical Volumes'!$N85</f>
        <v>0</v>
      </c>
      <c r="R85" s="123">
        <f>'Forecast Volumes'!J85*'Historical Volumes'!$N85</f>
        <v>0</v>
      </c>
      <c r="S85" s="89"/>
      <c r="T85" s="89"/>
      <c r="U85" s="89"/>
      <c r="V85" s="89"/>
      <c r="W85" s="89"/>
      <c r="X85" s="89"/>
      <c r="Y85" s="89"/>
      <c r="Z85" s="89"/>
      <c r="AA85" s="89"/>
    </row>
    <row r="86" spans="1:27" s="109" customFormat="1" x14ac:dyDescent="0.2">
      <c r="A86" s="89"/>
      <c r="B86" s="114"/>
      <c r="C86" s="93" t="s">
        <v>241</v>
      </c>
      <c r="D86" s="124">
        <f>'Historical Expenditure'!D99*Inflation!C$10</f>
        <v>0</v>
      </c>
      <c r="E86" s="124">
        <f>'Historical Expenditure'!E99*Inflation!D$10</f>
        <v>0</v>
      </c>
      <c r="F86" s="124">
        <f>'Historical Expenditure'!F99*Inflation!E$10</f>
        <v>0</v>
      </c>
      <c r="G86" s="124">
        <f>'Historical Expenditure'!G99*Inflation!F$10</f>
        <v>0</v>
      </c>
      <c r="H86" s="124">
        <f>'Historical Expenditure'!H99*Inflation!G$10</f>
        <v>0</v>
      </c>
      <c r="I86" s="124">
        <f>'Historical Expenditure'!I99*Inflation!H$10</f>
        <v>0</v>
      </c>
      <c r="J86" s="124">
        <f>'Historical Expenditure'!J99*Inflation!I$10</f>
        <v>0</v>
      </c>
      <c r="K86" s="124">
        <f>'Historical Expenditure'!K99*Inflation!J$10</f>
        <v>0</v>
      </c>
      <c r="L86" s="123">
        <f>'Forecast Volumes'!D86*'Historical Volumes'!$N86</f>
        <v>0</v>
      </c>
      <c r="M86" s="123">
        <f>'Forecast Volumes'!E86*'Historical Volumes'!$N86</f>
        <v>0</v>
      </c>
      <c r="N86" s="123">
        <f>'Forecast Volumes'!F86*'Historical Volumes'!$N86</f>
        <v>0</v>
      </c>
      <c r="O86" s="123">
        <f>'Forecast Volumes'!G86*'Historical Volumes'!$N86</f>
        <v>0</v>
      </c>
      <c r="P86" s="123">
        <f>'Forecast Volumes'!H86*'Historical Volumes'!$N86</f>
        <v>0</v>
      </c>
      <c r="Q86" s="123">
        <f>'Forecast Volumes'!I86*'Historical Volumes'!$N86</f>
        <v>0</v>
      </c>
      <c r="R86" s="123">
        <f>'Forecast Volumes'!J86*'Historical Volumes'!$N86</f>
        <v>0</v>
      </c>
      <c r="S86" s="89"/>
      <c r="T86" s="89"/>
      <c r="U86" s="89"/>
      <c r="V86" s="89"/>
      <c r="W86" s="89"/>
      <c r="X86" s="89"/>
      <c r="Y86" s="89"/>
      <c r="Z86" s="89"/>
      <c r="AA86" s="89"/>
    </row>
    <row r="87" spans="1:27" s="109" customFormat="1" x14ac:dyDescent="0.2">
      <c r="A87" s="89"/>
      <c r="B87" s="100"/>
      <c r="C87" s="93" t="s">
        <v>163</v>
      </c>
      <c r="D87" s="124">
        <f>'Historical Expenditure'!D100*Inflation!C$10</f>
        <v>228966.29845506034</v>
      </c>
      <c r="E87" s="124">
        <f>'Historical Expenditure'!E100*Inflation!D$10</f>
        <v>246119.66259482777</v>
      </c>
      <c r="F87" s="124">
        <f>'Historical Expenditure'!F100*Inflation!E$10</f>
        <v>265291.41005250567</v>
      </c>
      <c r="G87" s="124">
        <f>'Historical Expenditure'!G100*Inflation!F$10</f>
        <v>250897.29788624973</v>
      </c>
      <c r="H87" s="124">
        <f>'Historical Expenditure'!H100*Inflation!G$10</f>
        <v>178327.4985835694</v>
      </c>
      <c r="I87" s="124">
        <f>'Historical Expenditure'!I100*Inflation!H$10</f>
        <v>137407.8511627907</v>
      </c>
      <c r="J87" s="124">
        <f>'Historical Expenditure'!J100*Inflation!I$10</f>
        <v>105148.54701933701</v>
      </c>
      <c r="K87" s="124">
        <f>'Historical Expenditure'!K100*Inflation!J$10</f>
        <v>81104.992817108185</v>
      </c>
      <c r="L87" s="123">
        <f>'Forecast Volumes'!D87*'Historical Volumes'!$N87</f>
        <v>125497.22239570132</v>
      </c>
      <c r="M87" s="123">
        <f>'Forecast Volumes'!E87*'Historical Volumes'!$N87</f>
        <v>125497.22239570132</v>
      </c>
      <c r="N87" s="143">
        <f>'Forecast Volumes'!F87*'Historical Volumes'!$N87</f>
        <v>125497.22239570132</v>
      </c>
      <c r="O87" s="143">
        <f>'Forecast Volumes'!G87*'Historical Volumes'!$N87</f>
        <v>125497.22239570132</v>
      </c>
      <c r="P87" s="143">
        <f>'Forecast Volumes'!H87*'Historical Volumes'!$N87</f>
        <v>125497.22239570132</v>
      </c>
      <c r="Q87" s="143">
        <f>'Forecast Volumes'!I87*'Historical Volumes'!$N87</f>
        <v>125497.22239570132</v>
      </c>
      <c r="R87" s="143">
        <f>'Forecast Volumes'!J87*'Historical Volumes'!$N87</f>
        <v>125497.22239570132</v>
      </c>
      <c r="S87" s="89"/>
      <c r="T87" s="89"/>
      <c r="U87" s="89"/>
      <c r="V87" s="89"/>
      <c r="W87" s="89"/>
      <c r="X87" s="89"/>
      <c r="Y87" s="89"/>
      <c r="Z87" s="89"/>
      <c r="AA87" s="89"/>
    </row>
    <row r="88" spans="1:27" s="109" customFormat="1" x14ac:dyDescent="0.2">
      <c r="A88" s="89"/>
      <c r="B88" s="101" t="s">
        <v>184</v>
      </c>
      <c r="C88" s="92" t="s">
        <v>185</v>
      </c>
      <c r="D88" s="124">
        <f>'Historical Expenditure'!D101*Inflation!C$10</f>
        <v>0</v>
      </c>
      <c r="E88" s="124">
        <f>'Historical Expenditure'!E101*Inflation!D$10</f>
        <v>0</v>
      </c>
      <c r="F88" s="124">
        <f>'Historical Expenditure'!F101*Inflation!E$10</f>
        <v>0</v>
      </c>
      <c r="G88" s="124">
        <f>'Historical Expenditure'!G101*Inflation!F$10</f>
        <v>0</v>
      </c>
      <c r="H88" s="124">
        <f>'Historical Expenditure'!H101*Inflation!G$10</f>
        <v>0</v>
      </c>
      <c r="I88" s="124">
        <f>'Historical Expenditure'!I101*Inflation!H$10</f>
        <v>0</v>
      </c>
      <c r="J88" s="124">
        <f>'Historical Expenditure'!J101*Inflation!I$10</f>
        <v>0</v>
      </c>
      <c r="K88" s="124">
        <f>'Historical Expenditure'!K101*Inflation!J$10</f>
        <v>0</v>
      </c>
      <c r="L88" s="123">
        <f>'Forecast Volumes'!D88*'Historical Volumes'!$N88</f>
        <v>0</v>
      </c>
      <c r="M88" s="123">
        <f>'Forecast Volumes'!E88*'Historical Volumes'!$N88</f>
        <v>0</v>
      </c>
      <c r="N88" s="123">
        <f>'Forecast Volumes'!F88*'Historical Volumes'!$N88</f>
        <v>0</v>
      </c>
      <c r="O88" s="123">
        <f>'Forecast Volumes'!G88*'Historical Volumes'!$N88</f>
        <v>0</v>
      </c>
      <c r="P88" s="123">
        <f>'Forecast Volumes'!H88*'Historical Volumes'!$N88</f>
        <v>0</v>
      </c>
      <c r="Q88" s="123">
        <f>'Forecast Volumes'!I88*'Historical Volumes'!$N88</f>
        <v>0</v>
      </c>
      <c r="R88" s="123">
        <f>'Forecast Volumes'!J88*'Historical Volumes'!$N88</f>
        <v>0</v>
      </c>
      <c r="S88" s="89"/>
      <c r="T88" s="89"/>
      <c r="U88" s="89"/>
      <c r="V88" s="89"/>
      <c r="W88" s="89"/>
      <c r="X88" s="89"/>
      <c r="Y88" s="89"/>
      <c r="Z88" s="89"/>
      <c r="AA88" s="89"/>
    </row>
    <row r="89" spans="1:27" s="109" customFormat="1" x14ac:dyDescent="0.2">
      <c r="A89" s="89"/>
      <c r="B89" s="167" t="s">
        <v>186</v>
      </c>
      <c r="C89" s="92" t="s">
        <v>187</v>
      </c>
      <c r="D89" s="124">
        <f>'Historical Expenditure'!D102*Inflation!C$10</f>
        <v>0</v>
      </c>
      <c r="E89" s="124">
        <f>'Historical Expenditure'!E102*Inflation!D$10</f>
        <v>0</v>
      </c>
      <c r="F89" s="124">
        <f>'Historical Expenditure'!F102*Inflation!E$10</f>
        <v>0</v>
      </c>
      <c r="G89" s="124">
        <f>'Historical Expenditure'!G102*Inflation!F$10</f>
        <v>0</v>
      </c>
      <c r="H89" s="124">
        <f>'Historical Expenditure'!H102*Inflation!G$10</f>
        <v>0</v>
      </c>
      <c r="I89" s="124">
        <f>'Historical Expenditure'!I102*Inflation!H$10</f>
        <v>0</v>
      </c>
      <c r="J89" s="124">
        <f>'Historical Expenditure'!J102*Inflation!I$10</f>
        <v>0</v>
      </c>
      <c r="K89" s="124">
        <f>'Historical Expenditure'!K102*Inflation!J$10</f>
        <v>0</v>
      </c>
      <c r="L89" s="123">
        <f>'Forecast Volumes'!D89*'Historical Volumes'!$N89</f>
        <v>0</v>
      </c>
      <c r="M89" s="123">
        <f>'Forecast Volumes'!E89*'Historical Volumes'!$N89</f>
        <v>0</v>
      </c>
      <c r="N89" s="123">
        <f>'Forecast Volumes'!F89*'Historical Volumes'!$N89</f>
        <v>0</v>
      </c>
      <c r="O89" s="123">
        <f>'Forecast Volumes'!G89*'Historical Volumes'!$N89</f>
        <v>0</v>
      </c>
      <c r="P89" s="123">
        <f>'Forecast Volumes'!H89*'Historical Volumes'!$N89</f>
        <v>0</v>
      </c>
      <c r="Q89" s="123">
        <f>'Forecast Volumes'!I89*'Historical Volumes'!$N89</f>
        <v>0</v>
      </c>
      <c r="R89" s="123">
        <f>'Forecast Volumes'!J89*'Historical Volumes'!$N89</f>
        <v>0</v>
      </c>
      <c r="S89" s="89"/>
      <c r="T89" s="89"/>
      <c r="U89" s="89"/>
      <c r="V89" s="89"/>
      <c r="W89" s="89"/>
      <c r="X89" s="89"/>
      <c r="Y89" s="89"/>
      <c r="Z89" s="89"/>
      <c r="AA89" s="89"/>
    </row>
    <row r="90" spans="1:27" s="109" customFormat="1" x14ac:dyDescent="0.2">
      <c r="A90" s="89"/>
      <c r="B90" s="167"/>
      <c r="C90" s="92" t="s">
        <v>188</v>
      </c>
      <c r="D90" s="124">
        <f>'Historical Expenditure'!D103*Inflation!C$10</f>
        <v>0</v>
      </c>
      <c r="E90" s="124">
        <f>'Historical Expenditure'!E103*Inflation!D$10</f>
        <v>0</v>
      </c>
      <c r="F90" s="124">
        <f>'Historical Expenditure'!F103*Inflation!E$10</f>
        <v>0</v>
      </c>
      <c r="G90" s="124">
        <f>'Historical Expenditure'!G103*Inflation!F$10</f>
        <v>0</v>
      </c>
      <c r="H90" s="124">
        <f>'Historical Expenditure'!H103*Inflation!G$10</f>
        <v>0</v>
      </c>
      <c r="I90" s="124">
        <f>'Historical Expenditure'!I103*Inflation!H$10</f>
        <v>0</v>
      </c>
      <c r="J90" s="124">
        <f>'Historical Expenditure'!J103*Inflation!I$10</f>
        <v>0</v>
      </c>
      <c r="K90" s="124">
        <f>'Historical Expenditure'!K103*Inflation!J$10</f>
        <v>0</v>
      </c>
      <c r="L90" s="123">
        <f>'Forecast Volumes'!D90*'Historical Volumes'!$N90</f>
        <v>0</v>
      </c>
      <c r="M90" s="123">
        <f>'Forecast Volumes'!E90*'Historical Volumes'!$N90</f>
        <v>0</v>
      </c>
      <c r="N90" s="123">
        <f>'Forecast Volumes'!F90*'Historical Volumes'!$N90</f>
        <v>0</v>
      </c>
      <c r="O90" s="123">
        <f>'Forecast Volumes'!G90*'Historical Volumes'!$N90</f>
        <v>0</v>
      </c>
      <c r="P90" s="123">
        <f>'Forecast Volumes'!H90*'Historical Volumes'!$N90</f>
        <v>0</v>
      </c>
      <c r="Q90" s="123">
        <f>'Forecast Volumes'!I90*'Historical Volumes'!$N90</f>
        <v>0</v>
      </c>
      <c r="R90" s="123">
        <f>'Forecast Volumes'!J90*'Historical Volumes'!$N90</f>
        <v>0</v>
      </c>
      <c r="S90" s="89"/>
      <c r="T90" s="89"/>
      <c r="U90" s="89"/>
      <c r="V90" s="89"/>
      <c r="W90" s="89"/>
      <c r="X90" s="89"/>
      <c r="Y90" s="89"/>
      <c r="Z90" s="89"/>
      <c r="AA90" s="89"/>
    </row>
    <row r="91" spans="1:27" s="109" customFormat="1" x14ac:dyDescent="0.2">
      <c r="A91" s="89"/>
      <c r="B91" s="167"/>
      <c r="C91" s="92" t="s">
        <v>189</v>
      </c>
      <c r="D91" s="124">
        <f>'Historical Expenditure'!D104*Inflation!C$10</f>
        <v>207114.74300084298</v>
      </c>
      <c r="E91" s="124">
        <f>'Historical Expenditure'!E104*Inflation!D$10</f>
        <v>222631.06408992718</v>
      </c>
      <c r="F91" s="124">
        <f>'Historical Expenditure'!F104*Inflation!E$10</f>
        <v>239973.14270309641</v>
      </c>
      <c r="G91" s="124">
        <f>'Historical Expenditure'!G104*Inflation!F$10</f>
        <v>308710.32178397616</v>
      </c>
      <c r="H91" s="124">
        <f>'Historical Expenditure'!H104*Inflation!G$10</f>
        <v>293769.8394711992</v>
      </c>
      <c r="I91" s="124">
        <f>'Historical Expenditure'!I104*Inflation!H$10</f>
        <v>193222.22418604651</v>
      </c>
      <c r="J91" s="124">
        <f>'Historical Expenditure'!J104*Inflation!I$10</f>
        <v>166553.36917771641</v>
      </c>
      <c r="K91" s="124">
        <f>'Historical Expenditure'!K104*Inflation!J$10</f>
        <v>207931.73165228829</v>
      </c>
      <c r="L91" s="123">
        <f>'Forecast Volumes'!D91*'Historical Volumes'!$N91</f>
        <v>215369.2911218126</v>
      </c>
      <c r="M91" s="123">
        <f>'Forecast Volumes'!E91*'Historical Volumes'!$N91</f>
        <v>215369.2911218126</v>
      </c>
      <c r="N91" s="143">
        <f>'Forecast Volumes'!F91*'Historical Volumes'!$N91</f>
        <v>215369.2911218126</v>
      </c>
      <c r="O91" s="143">
        <f>'Forecast Volumes'!G91*'Historical Volumes'!$N91</f>
        <v>215369.2911218126</v>
      </c>
      <c r="P91" s="143">
        <f>'Forecast Volumes'!H91*'Historical Volumes'!$N91</f>
        <v>215369.2911218126</v>
      </c>
      <c r="Q91" s="143">
        <f>'Forecast Volumes'!I91*'Historical Volumes'!$N91</f>
        <v>215369.2911218126</v>
      </c>
      <c r="R91" s="143">
        <f>'Forecast Volumes'!J91*'Historical Volumes'!$N91</f>
        <v>215369.2911218126</v>
      </c>
      <c r="S91" s="89"/>
      <c r="T91" s="89"/>
      <c r="U91" s="89"/>
      <c r="V91" s="89"/>
      <c r="W91" s="89"/>
      <c r="X91" s="89"/>
      <c r="Y91" s="89"/>
      <c r="Z91" s="89"/>
      <c r="AA91" s="89"/>
    </row>
    <row r="92" spans="1:27" s="109" customFormat="1" x14ac:dyDescent="0.2">
      <c r="A92" s="89"/>
      <c r="B92" s="167"/>
      <c r="C92" s="92" t="s">
        <v>190</v>
      </c>
      <c r="D92" s="124">
        <f>'Historical Expenditure'!D105*Inflation!C$10</f>
        <v>0</v>
      </c>
      <c r="E92" s="124">
        <f>'Historical Expenditure'!E105*Inflation!D$10</f>
        <v>0</v>
      </c>
      <c r="F92" s="124">
        <f>'Historical Expenditure'!F105*Inflation!E$10</f>
        <v>0</v>
      </c>
      <c r="G92" s="124">
        <f>'Historical Expenditure'!G105*Inflation!F$10</f>
        <v>0</v>
      </c>
      <c r="H92" s="124">
        <f>'Historical Expenditure'!H105*Inflation!G$10</f>
        <v>0</v>
      </c>
      <c r="I92" s="124">
        <f>'Historical Expenditure'!I105*Inflation!H$10</f>
        <v>0</v>
      </c>
      <c r="J92" s="124">
        <f>'Historical Expenditure'!J105*Inflation!I$10</f>
        <v>0</v>
      </c>
      <c r="K92" s="124">
        <f>'Historical Expenditure'!K105*Inflation!J$10</f>
        <v>0</v>
      </c>
      <c r="L92" s="123">
        <f>'Forecast Volumes'!D92*'Historical Volumes'!$N92</f>
        <v>0</v>
      </c>
      <c r="M92" s="123">
        <f>'Forecast Volumes'!E92*'Historical Volumes'!$N92</f>
        <v>0</v>
      </c>
      <c r="N92" s="123">
        <f>'Forecast Volumes'!F92*'Historical Volumes'!$N92</f>
        <v>0</v>
      </c>
      <c r="O92" s="123">
        <f>'Forecast Volumes'!G92*'Historical Volumes'!$N92</f>
        <v>0</v>
      </c>
      <c r="P92" s="123">
        <f>'Forecast Volumes'!H92*'Historical Volumes'!$N92</f>
        <v>0</v>
      </c>
      <c r="Q92" s="123">
        <f>'Forecast Volumes'!I92*'Historical Volumes'!$N92</f>
        <v>0</v>
      </c>
      <c r="R92" s="123">
        <f>'Forecast Volumes'!J92*'Historical Volumes'!$N92</f>
        <v>0</v>
      </c>
      <c r="S92" s="89"/>
      <c r="T92" s="89"/>
      <c r="U92" s="89"/>
      <c r="V92" s="89"/>
      <c r="W92" s="89"/>
      <c r="X92" s="89"/>
      <c r="Y92" s="89"/>
      <c r="Z92" s="89"/>
      <c r="AA92" s="89"/>
    </row>
    <row r="93" spans="1:27" s="109" customFormat="1" x14ac:dyDescent="0.2">
      <c r="A93" s="89"/>
      <c r="B93" s="167"/>
      <c r="C93" s="92" t="s">
        <v>191</v>
      </c>
      <c r="D93" s="124">
        <f>'Historical Expenditure'!D106*Inflation!C$10</f>
        <v>0</v>
      </c>
      <c r="E93" s="124">
        <f>'Historical Expenditure'!E106*Inflation!D$10</f>
        <v>0</v>
      </c>
      <c r="F93" s="124">
        <f>'Historical Expenditure'!F106*Inflation!E$10</f>
        <v>0</v>
      </c>
      <c r="G93" s="124">
        <f>'Historical Expenditure'!G106*Inflation!F$10</f>
        <v>0</v>
      </c>
      <c r="H93" s="124">
        <f>'Historical Expenditure'!H106*Inflation!G$10</f>
        <v>40737.48158640226</v>
      </c>
      <c r="I93" s="124">
        <f>'Historical Expenditure'!I106*Inflation!H$10</f>
        <v>131287.62418604651</v>
      </c>
      <c r="J93" s="124">
        <f>'Historical Expenditure'!J106*Inflation!I$10</f>
        <v>376822.99678913446</v>
      </c>
      <c r="K93" s="124">
        <f>'Historical Expenditure'!K106*Inflation!J$10</f>
        <v>708258.7527065035</v>
      </c>
      <c r="L93" s="123">
        <f>'Forecast Volumes'!D93*'Historical Volumes'!$N93</f>
        <v>314276.71381702169</v>
      </c>
      <c r="M93" s="123">
        <f>'Forecast Volumes'!E93*'Historical Volumes'!$N93</f>
        <v>314276.71381702169</v>
      </c>
      <c r="N93" s="143">
        <f>'Forecast Volumes'!F93*'Historical Volumes'!$N93</f>
        <v>314276.71381702169</v>
      </c>
      <c r="O93" s="143">
        <f>'Forecast Volumes'!G93*'Historical Volumes'!$N93</f>
        <v>314276.71381702169</v>
      </c>
      <c r="P93" s="143">
        <f>'Forecast Volumes'!H93*'Historical Volumes'!$N93</f>
        <v>314276.71381702169</v>
      </c>
      <c r="Q93" s="143">
        <f>'Forecast Volumes'!I93*'Historical Volumes'!$N93</f>
        <v>314276.71381702169</v>
      </c>
      <c r="R93" s="143">
        <f>'Forecast Volumes'!J93*'Historical Volumes'!$N93</f>
        <v>314276.71381702169</v>
      </c>
      <c r="S93" s="89"/>
      <c r="T93" s="89"/>
      <c r="U93" s="89"/>
      <c r="V93" s="89"/>
      <c r="W93" s="89"/>
      <c r="X93" s="89"/>
      <c r="Y93" s="89"/>
      <c r="Z93" s="89"/>
      <c r="AA93" s="89"/>
    </row>
    <row r="94" spans="1:27" s="109" customFormat="1" x14ac:dyDescent="0.2">
      <c r="A94" s="89"/>
      <c r="B94" s="167"/>
      <c r="C94" s="92" t="s">
        <v>192</v>
      </c>
      <c r="D94" s="124">
        <f>'Historical Expenditure'!D107*Inflation!C$10</f>
        <v>0</v>
      </c>
      <c r="E94" s="124">
        <f>'Historical Expenditure'!E107*Inflation!D$10</f>
        <v>0</v>
      </c>
      <c r="F94" s="124">
        <f>'Historical Expenditure'!F107*Inflation!E$10</f>
        <v>0</v>
      </c>
      <c r="G94" s="124">
        <f>'Historical Expenditure'!G107*Inflation!F$10</f>
        <v>0</v>
      </c>
      <c r="H94" s="124">
        <f>'Historical Expenditure'!H107*Inflation!G$10</f>
        <v>0</v>
      </c>
      <c r="I94" s="124">
        <f>'Historical Expenditure'!I107*Inflation!H$10</f>
        <v>0</v>
      </c>
      <c r="J94" s="124">
        <f>'Historical Expenditure'!J107*Inflation!I$10</f>
        <v>0</v>
      </c>
      <c r="K94" s="124">
        <f>'Historical Expenditure'!K107*Inflation!J$10</f>
        <v>0</v>
      </c>
      <c r="L94" s="123">
        <f>'Forecast Volumes'!D94*'Historical Volumes'!$N94</f>
        <v>0</v>
      </c>
      <c r="M94" s="123">
        <f>'Forecast Volumes'!E94*'Historical Volumes'!$N94</f>
        <v>0</v>
      </c>
      <c r="N94" s="123">
        <f>'Forecast Volumes'!F94*'Historical Volumes'!$N94</f>
        <v>0</v>
      </c>
      <c r="O94" s="123">
        <f>'Forecast Volumes'!G94*'Historical Volumes'!$N94</f>
        <v>0</v>
      </c>
      <c r="P94" s="123">
        <f>'Forecast Volumes'!H94*'Historical Volumes'!$N94</f>
        <v>0</v>
      </c>
      <c r="Q94" s="123">
        <f>'Forecast Volumes'!I94*'Historical Volumes'!$N94</f>
        <v>0</v>
      </c>
      <c r="R94" s="123">
        <f>'Forecast Volumes'!J94*'Historical Volumes'!$N94</f>
        <v>0</v>
      </c>
      <c r="S94" s="89"/>
      <c r="T94" s="89"/>
      <c r="U94" s="89"/>
      <c r="V94" s="89"/>
      <c r="W94" s="89"/>
      <c r="X94" s="89"/>
      <c r="Y94" s="89"/>
      <c r="Z94" s="89"/>
      <c r="AA94" s="89"/>
    </row>
    <row r="95" spans="1:27" s="109" customFormat="1" x14ac:dyDescent="0.2">
      <c r="A95" s="89"/>
      <c r="B95" s="167"/>
      <c r="C95" s="92" t="s">
        <v>193</v>
      </c>
      <c r="D95" s="124">
        <f>'Historical Expenditure'!D108*Inflation!C$10</f>
        <v>0</v>
      </c>
      <c r="E95" s="124">
        <f>'Historical Expenditure'!E108*Inflation!D$10</f>
        <v>0</v>
      </c>
      <c r="F95" s="124">
        <f>'Historical Expenditure'!F108*Inflation!E$10</f>
        <v>0</v>
      </c>
      <c r="G95" s="124">
        <f>'Historical Expenditure'!G108*Inflation!F$10</f>
        <v>0</v>
      </c>
      <c r="H95" s="124">
        <f>'Historical Expenditure'!H108*Inflation!G$10</f>
        <v>0</v>
      </c>
      <c r="I95" s="124">
        <f>'Historical Expenditure'!I108*Inflation!H$10</f>
        <v>0</v>
      </c>
      <c r="J95" s="124">
        <f>'Historical Expenditure'!J108*Inflation!I$10</f>
        <v>0</v>
      </c>
      <c r="K95" s="124">
        <f>'Historical Expenditure'!K108*Inflation!J$10</f>
        <v>0</v>
      </c>
      <c r="L95" s="123">
        <f>'Forecast Volumes'!D95*'Historical Volumes'!$N95</f>
        <v>0</v>
      </c>
      <c r="M95" s="123">
        <f>'Forecast Volumes'!E95*'Historical Volumes'!$N95</f>
        <v>0</v>
      </c>
      <c r="N95" s="123">
        <f>'Forecast Volumes'!F95*'Historical Volumes'!$N95</f>
        <v>0</v>
      </c>
      <c r="O95" s="123">
        <f>'Forecast Volumes'!G95*'Historical Volumes'!$N95</f>
        <v>0</v>
      </c>
      <c r="P95" s="123">
        <f>'Forecast Volumes'!H95*'Historical Volumes'!$N95</f>
        <v>0</v>
      </c>
      <c r="Q95" s="123">
        <f>'Forecast Volumes'!I95*'Historical Volumes'!$N95</f>
        <v>0</v>
      </c>
      <c r="R95" s="123">
        <f>'Forecast Volumes'!J95*'Historical Volumes'!$N95</f>
        <v>0</v>
      </c>
      <c r="S95" s="89"/>
      <c r="T95" s="89"/>
      <c r="U95" s="89"/>
      <c r="V95" s="89"/>
      <c r="W95" s="89"/>
      <c r="X95" s="89"/>
      <c r="Y95" s="89"/>
      <c r="Z95" s="89"/>
      <c r="AA95" s="89"/>
    </row>
    <row r="96" spans="1:27" s="109" customFormat="1" x14ac:dyDescent="0.2">
      <c r="A96" s="89"/>
      <c r="B96" s="167"/>
      <c r="C96" s="92" t="s">
        <v>194</v>
      </c>
      <c r="D96" s="124">
        <f>'Historical Expenditure'!D109*Inflation!C$10</f>
        <v>0</v>
      </c>
      <c r="E96" s="124">
        <f>'Historical Expenditure'!E109*Inflation!D$10</f>
        <v>0</v>
      </c>
      <c r="F96" s="124">
        <f>'Historical Expenditure'!F109*Inflation!E$10</f>
        <v>0</v>
      </c>
      <c r="G96" s="124">
        <f>'Historical Expenditure'!G109*Inflation!F$10</f>
        <v>0</v>
      </c>
      <c r="H96" s="124">
        <f>'Historical Expenditure'!H109*Inflation!G$10</f>
        <v>0</v>
      </c>
      <c r="I96" s="124">
        <f>'Historical Expenditure'!I109*Inflation!H$10</f>
        <v>0</v>
      </c>
      <c r="J96" s="124">
        <f>'Historical Expenditure'!J109*Inflation!I$10</f>
        <v>0</v>
      </c>
      <c r="K96" s="124">
        <f>'Historical Expenditure'!K109*Inflation!J$10</f>
        <v>0</v>
      </c>
      <c r="L96" s="123">
        <f>'Forecast Volumes'!D96*'Historical Volumes'!$N96</f>
        <v>0</v>
      </c>
      <c r="M96" s="123">
        <f>'Forecast Volumes'!E96*'Historical Volumes'!$N96</f>
        <v>0</v>
      </c>
      <c r="N96" s="123">
        <f>'Forecast Volumes'!F96*'Historical Volumes'!$N96</f>
        <v>0</v>
      </c>
      <c r="O96" s="123">
        <f>'Forecast Volumes'!G96*'Historical Volumes'!$N96</f>
        <v>0</v>
      </c>
      <c r="P96" s="123">
        <f>'Forecast Volumes'!H96*'Historical Volumes'!$N96</f>
        <v>0</v>
      </c>
      <c r="Q96" s="123">
        <f>'Forecast Volumes'!I96*'Historical Volumes'!$N96</f>
        <v>0</v>
      </c>
      <c r="R96" s="123">
        <f>'Forecast Volumes'!J96*'Historical Volumes'!$N96</f>
        <v>0</v>
      </c>
      <c r="S96" s="89"/>
      <c r="T96" s="89"/>
      <c r="U96" s="89"/>
      <c r="V96" s="89"/>
      <c r="W96" s="89"/>
      <c r="X96" s="89"/>
      <c r="Y96" s="89"/>
      <c r="Z96" s="89"/>
      <c r="AA96" s="89"/>
    </row>
    <row r="97" spans="1:27" s="109" customFormat="1" x14ac:dyDescent="0.2">
      <c r="A97" s="89"/>
      <c r="B97" s="167"/>
      <c r="C97" s="92" t="s">
        <v>195</v>
      </c>
      <c r="D97" s="124">
        <f>'Historical Expenditure'!D110*Inflation!C$10</f>
        <v>0</v>
      </c>
      <c r="E97" s="124">
        <f>'Historical Expenditure'!E110*Inflation!D$10</f>
        <v>0</v>
      </c>
      <c r="F97" s="124">
        <f>'Historical Expenditure'!F110*Inflation!E$10</f>
        <v>0</v>
      </c>
      <c r="G97" s="124">
        <f>'Historical Expenditure'!G110*Inflation!F$10</f>
        <v>0</v>
      </c>
      <c r="H97" s="124">
        <f>'Historical Expenditure'!H110*Inflation!G$10</f>
        <v>0</v>
      </c>
      <c r="I97" s="124">
        <f>'Historical Expenditure'!I110*Inflation!H$10</f>
        <v>0</v>
      </c>
      <c r="J97" s="124">
        <f>'Historical Expenditure'!J110*Inflation!I$10</f>
        <v>0</v>
      </c>
      <c r="K97" s="124">
        <f>'Historical Expenditure'!K110*Inflation!J$10</f>
        <v>0</v>
      </c>
      <c r="L97" s="123">
        <f>'Forecast Volumes'!D97*'Historical Volumes'!$N97</f>
        <v>0</v>
      </c>
      <c r="M97" s="123">
        <f>'Forecast Volumes'!E97*'Historical Volumes'!$N97</f>
        <v>0</v>
      </c>
      <c r="N97" s="123">
        <f>'Forecast Volumes'!F97*'Historical Volumes'!$N97</f>
        <v>0</v>
      </c>
      <c r="O97" s="123">
        <f>'Forecast Volumes'!G97*'Historical Volumes'!$N97</f>
        <v>0</v>
      </c>
      <c r="P97" s="123">
        <f>'Forecast Volumes'!H97*'Historical Volumes'!$N97</f>
        <v>0</v>
      </c>
      <c r="Q97" s="123">
        <f>'Forecast Volumes'!I97*'Historical Volumes'!$N97</f>
        <v>0</v>
      </c>
      <c r="R97" s="123">
        <f>'Forecast Volumes'!J97*'Historical Volumes'!$N97</f>
        <v>0</v>
      </c>
      <c r="S97" s="89"/>
      <c r="T97" s="89"/>
      <c r="U97" s="89"/>
      <c r="V97" s="89"/>
      <c r="W97" s="89"/>
      <c r="X97" s="89"/>
      <c r="Y97" s="89"/>
      <c r="Z97" s="89"/>
      <c r="AA97" s="89"/>
    </row>
    <row r="98" spans="1:27" s="109" customFormat="1" x14ac:dyDescent="0.2">
      <c r="A98" s="89"/>
      <c r="B98" s="167"/>
      <c r="C98" s="92" t="s">
        <v>196</v>
      </c>
      <c r="D98" s="124">
        <f>'Historical Expenditure'!D111*Inflation!C$10</f>
        <v>0</v>
      </c>
      <c r="E98" s="124">
        <f>'Historical Expenditure'!E111*Inflation!D$10</f>
        <v>0</v>
      </c>
      <c r="F98" s="124">
        <f>'Historical Expenditure'!F111*Inflation!E$10</f>
        <v>0</v>
      </c>
      <c r="G98" s="124">
        <f>'Historical Expenditure'!G111*Inflation!F$10</f>
        <v>0</v>
      </c>
      <c r="H98" s="124">
        <f>'Historical Expenditure'!H111*Inflation!G$10</f>
        <v>0</v>
      </c>
      <c r="I98" s="124">
        <f>'Historical Expenditure'!I111*Inflation!H$10</f>
        <v>0</v>
      </c>
      <c r="J98" s="124">
        <f>'Historical Expenditure'!J111*Inflation!I$10</f>
        <v>0</v>
      </c>
      <c r="K98" s="124">
        <f>'Historical Expenditure'!K111*Inflation!J$10</f>
        <v>0</v>
      </c>
      <c r="L98" s="123">
        <f>'Forecast Volumes'!D98*'Historical Volumes'!$N98</f>
        <v>0</v>
      </c>
      <c r="M98" s="123">
        <f>'Forecast Volumes'!E98*'Historical Volumes'!$N98</f>
        <v>0</v>
      </c>
      <c r="N98" s="123">
        <f>'Forecast Volumes'!F98*'Historical Volumes'!$N98</f>
        <v>0</v>
      </c>
      <c r="O98" s="123">
        <f>'Forecast Volumes'!G98*'Historical Volumes'!$N98</f>
        <v>0</v>
      </c>
      <c r="P98" s="123">
        <f>'Forecast Volumes'!H98*'Historical Volumes'!$N98</f>
        <v>0</v>
      </c>
      <c r="Q98" s="123">
        <f>'Forecast Volumes'!I98*'Historical Volumes'!$N98</f>
        <v>0</v>
      </c>
      <c r="R98" s="123">
        <f>'Forecast Volumes'!J98*'Historical Volumes'!$N98</f>
        <v>0</v>
      </c>
      <c r="S98" s="89"/>
      <c r="T98" s="89"/>
      <c r="U98" s="89"/>
      <c r="V98" s="89"/>
      <c r="W98" s="89"/>
      <c r="X98" s="89"/>
      <c r="Y98" s="89"/>
      <c r="Z98" s="89"/>
      <c r="AA98" s="89"/>
    </row>
    <row r="99" spans="1:27" s="109" customFormat="1" x14ac:dyDescent="0.2">
      <c r="A99" s="89"/>
      <c r="B99" s="167"/>
      <c r="C99" s="92" t="s">
        <v>197</v>
      </c>
      <c r="D99" s="124">
        <f>'Historical Expenditure'!D112*Inflation!C$10</f>
        <v>0</v>
      </c>
      <c r="E99" s="124">
        <f>'Historical Expenditure'!E112*Inflation!D$10</f>
        <v>0</v>
      </c>
      <c r="F99" s="124">
        <f>'Historical Expenditure'!F112*Inflation!E$10</f>
        <v>0</v>
      </c>
      <c r="G99" s="124">
        <f>'Historical Expenditure'!G112*Inflation!F$10</f>
        <v>0</v>
      </c>
      <c r="H99" s="124">
        <f>'Historical Expenditure'!H112*Inflation!G$10</f>
        <v>0</v>
      </c>
      <c r="I99" s="124">
        <f>'Historical Expenditure'!I112*Inflation!H$10</f>
        <v>0</v>
      </c>
      <c r="J99" s="124">
        <f>'Historical Expenditure'!J112*Inflation!I$10</f>
        <v>0</v>
      </c>
      <c r="K99" s="124">
        <f>'Historical Expenditure'!K112*Inflation!J$10</f>
        <v>0</v>
      </c>
      <c r="L99" s="123">
        <f>'Forecast Volumes'!D99*'Historical Volumes'!$N99</f>
        <v>0</v>
      </c>
      <c r="M99" s="123">
        <f>'Forecast Volumes'!E99*'Historical Volumes'!$N99</f>
        <v>0</v>
      </c>
      <c r="N99" s="123">
        <f>'Forecast Volumes'!F99*'Historical Volumes'!$N99</f>
        <v>0</v>
      </c>
      <c r="O99" s="123">
        <f>'Forecast Volumes'!G99*'Historical Volumes'!$N99</f>
        <v>0</v>
      </c>
      <c r="P99" s="123">
        <f>'Forecast Volumes'!H99*'Historical Volumes'!$N99</f>
        <v>0</v>
      </c>
      <c r="Q99" s="123">
        <f>'Forecast Volumes'!I99*'Historical Volumes'!$N99</f>
        <v>0</v>
      </c>
      <c r="R99" s="123">
        <f>'Forecast Volumes'!J99*'Historical Volumes'!$N99</f>
        <v>0</v>
      </c>
      <c r="S99" s="89"/>
      <c r="T99" s="89"/>
      <c r="U99" s="89"/>
      <c r="V99" s="89"/>
      <c r="W99" s="89"/>
      <c r="X99" s="89"/>
      <c r="Y99" s="89"/>
      <c r="Z99" s="89"/>
      <c r="AA99" s="89"/>
    </row>
    <row r="100" spans="1:27" s="109" customFormat="1" x14ac:dyDescent="0.2">
      <c r="A100" s="89"/>
      <c r="B100" s="167"/>
      <c r="C100" s="92" t="s">
        <v>198</v>
      </c>
      <c r="D100" s="124">
        <f>'Historical Expenditure'!D113*Inflation!C$10</f>
        <v>0</v>
      </c>
      <c r="E100" s="124">
        <f>'Historical Expenditure'!E113*Inflation!D$10</f>
        <v>0</v>
      </c>
      <c r="F100" s="124">
        <f>'Historical Expenditure'!F113*Inflation!E$10</f>
        <v>0</v>
      </c>
      <c r="G100" s="124">
        <f>'Historical Expenditure'!G113*Inflation!F$10</f>
        <v>0</v>
      </c>
      <c r="H100" s="124">
        <f>'Historical Expenditure'!H113*Inflation!G$10</f>
        <v>0</v>
      </c>
      <c r="I100" s="124">
        <f>'Historical Expenditure'!I113*Inflation!H$10</f>
        <v>0</v>
      </c>
      <c r="J100" s="124">
        <f>'Historical Expenditure'!J113*Inflation!I$10</f>
        <v>0</v>
      </c>
      <c r="K100" s="124">
        <f>'Historical Expenditure'!K113*Inflation!J$10</f>
        <v>0</v>
      </c>
      <c r="L100" s="123">
        <f>'Forecast Volumes'!D100*'Historical Volumes'!$N100</f>
        <v>0</v>
      </c>
      <c r="M100" s="123">
        <f>'Forecast Volumes'!E100*'Historical Volumes'!$N100</f>
        <v>0</v>
      </c>
      <c r="N100" s="123">
        <f>'Forecast Volumes'!F100*'Historical Volumes'!$N100</f>
        <v>0</v>
      </c>
      <c r="O100" s="123">
        <f>'Forecast Volumes'!G100*'Historical Volumes'!$N100</f>
        <v>0</v>
      </c>
      <c r="P100" s="123">
        <f>'Forecast Volumes'!H100*'Historical Volumes'!$N100</f>
        <v>0</v>
      </c>
      <c r="Q100" s="123">
        <f>'Forecast Volumes'!I100*'Historical Volumes'!$N100</f>
        <v>0</v>
      </c>
      <c r="R100" s="123">
        <f>'Forecast Volumes'!J100*'Historical Volumes'!$N100</f>
        <v>0</v>
      </c>
      <c r="S100" s="89"/>
      <c r="T100" s="89"/>
      <c r="U100" s="89"/>
      <c r="V100" s="89"/>
      <c r="W100" s="89"/>
      <c r="X100" s="89"/>
      <c r="Y100" s="89"/>
      <c r="Z100" s="89"/>
      <c r="AA100" s="89"/>
    </row>
    <row r="101" spans="1:27" s="109" customFormat="1" x14ac:dyDescent="0.2">
      <c r="A101" s="89"/>
      <c r="B101" s="167"/>
      <c r="C101" s="92" t="s">
        <v>199</v>
      </c>
      <c r="D101" s="124">
        <f>'Historical Expenditure'!D114*Inflation!C$10</f>
        <v>0</v>
      </c>
      <c r="E101" s="124">
        <f>'Historical Expenditure'!E114*Inflation!D$10</f>
        <v>0</v>
      </c>
      <c r="F101" s="124">
        <f>'Historical Expenditure'!F114*Inflation!E$10</f>
        <v>0</v>
      </c>
      <c r="G101" s="124">
        <f>'Historical Expenditure'!G114*Inflation!F$10</f>
        <v>0</v>
      </c>
      <c r="H101" s="124">
        <f>'Historical Expenditure'!H114*Inflation!G$10</f>
        <v>0</v>
      </c>
      <c r="I101" s="124">
        <f>'Historical Expenditure'!I114*Inflation!H$10</f>
        <v>0</v>
      </c>
      <c r="J101" s="124">
        <f>'Historical Expenditure'!J114*Inflation!I$10</f>
        <v>0</v>
      </c>
      <c r="K101" s="124">
        <f>'Historical Expenditure'!K114*Inflation!J$10</f>
        <v>0</v>
      </c>
      <c r="L101" s="123">
        <f>'Forecast Volumes'!D101*'Historical Volumes'!$N101</f>
        <v>0</v>
      </c>
      <c r="M101" s="123">
        <f>'Forecast Volumes'!E101*'Historical Volumes'!$N101</f>
        <v>0</v>
      </c>
      <c r="N101" s="123">
        <f>'Forecast Volumes'!F101*'Historical Volumes'!$N101</f>
        <v>0</v>
      </c>
      <c r="O101" s="123">
        <f>'Forecast Volumes'!G101*'Historical Volumes'!$N101</f>
        <v>0</v>
      </c>
      <c r="P101" s="123">
        <f>'Forecast Volumes'!H101*'Historical Volumes'!$N101</f>
        <v>0</v>
      </c>
      <c r="Q101" s="123">
        <f>'Forecast Volumes'!I101*'Historical Volumes'!$N101</f>
        <v>0</v>
      </c>
      <c r="R101" s="123">
        <f>'Forecast Volumes'!J101*'Historical Volumes'!$N101</f>
        <v>0</v>
      </c>
      <c r="S101" s="89"/>
      <c r="T101" s="89"/>
      <c r="U101" s="89"/>
      <c r="V101" s="89"/>
      <c r="W101" s="89"/>
      <c r="X101" s="89"/>
      <c r="Y101" s="89"/>
      <c r="Z101" s="89"/>
      <c r="AA101" s="89"/>
    </row>
    <row r="102" spans="1:27" s="109" customFormat="1" x14ac:dyDescent="0.2">
      <c r="A102" s="89"/>
      <c r="B102" s="167"/>
      <c r="C102" s="92" t="s">
        <v>200</v>
      </c>
      <c r="D102" s="124">
        <f>'Historical Expenditure'!D115*Inflation!C$10</f>
        <v>0</v>
      </c>
      <c r="E102" s="124">
        <f>'Historical Expenditure'!E115*Inflation!D$10</f>
        <v>0</v>
      </c>
      <c r="F102" s="124">
        <f>'Historical Expenditure'!F115*Inflation!E$10</f>
        <v>0</v>
      </c>
      <c r="G102" s="124">
        <f>'Historical Expenditure'!G115*Inflation!F$10</f>
        <v>0</v>
      </c>
      <c r="H102" s="124">
        <f>'Historical Expenditure'!H115*Inflation!G$10</f>
        <v>0</v>
      </c>
      <c r="I102" s="124">
        <f>'Historical Expenditure'!I115*Inflation!H$10</f>
        <v>0</v>
      </c>
      <c r="J102" s="124">
        <f>'Historical Expenditure'!J115*Inflation!I$10</f>
        <v>0</v>
      </c>
      <c r="K102" s="124">
        <f>'Historical Expenditure'!K115*Inflation!J$10</f>
        <v>0</v>
      </c>
      <c r="L102" s="123">
        <f>'Forecast Volumes'!D102*'Historical Volumes'!$N102</f>
        <v>0</v>
      </c>
      <c r="M102" s="123">
        <f>'Forecast Volumes'!E102*'Historical Volumes'!$N102</f>
        <v>0</v>
      </c>
      <c r="N102" s="123">
        <f>'Forecast Volumes'!F102*'Historical Volumes'!$N102</f>
        <v>0</v>
      </c>
      <c r="O102" s="123">
        <f>'Forecast Volumes'!G102*'Historical Volumes'!$N102</f>
        <v>0</v>
      </c>
      <c r="P102" s="123">
        <f>'Forecast Volumes'!H102*'Historical Volumes'!$N102</f>
        <v>0</v>
      </c>
      <c r="Q102" s="123">
        <f>'Forecast Volumes'!I102*'Historical Volumes'!$N102</f>
        <v>0</v>
      </c>
      <c r="R102" s="123">
        <f>'Forecast Volumes'!J102*'Historical Volumes'!$N102</f>
        <v>0</v>
      </c>
      <c r="S102" s="89"/>
      <c r="T102" s="89"/>
      <c r="U102" s="89"/>
      <c r="V102" s="89"/>
      <c r="W102" s="89"/>
      <c r="X102" s="89"/>
      <c r="Y102" s="89"/>
      <c r="Z102" s="89"/>
      <c r="AA102" s="89"/>
    </row>
    <row r="103" spans="1:27" s="109" customFormat="1" x14ac:dyDescent="0.2">
      <c r="A103" s="89"/>
      <c r="B103" s="167"/>
      <c r="C103" s="92" t="s">
        <v>201</v>
      </c>
      <c r="D103" s="124">
        <f>'Historical Expenditure'!D116*Inflation!C$10</f>
        <v>0</v>
      </c>
      <c r="E103" s="124">
        <f>'Historical Expenditure'!E116*Inflation!D$10</f>
        <v>0</v>
      </c>
      <c r="F103" s="124">
        <f>'Historical Expenditure'!F116*Inflation!E$10</f>
        <v>0</v>
      </c>
      <c r="G103" s="124">
        <f>'Historical Expenditure'!G116*Inflation!F$10</f>
        <v>0</v>
      </c>
      <c r="H103" s="124">
        <f>'Historical Expenditure'!H116*Inflation!G$10</f>
        <v>0</v>
      </c>
      <c r="I103" s="124">
        <f>'Historical Expenditure'!I116*Inflation!H$10</f>
        <v>0</v>
      </c>
      <c r="J103" s="124">
        <f>'Historical Expenditure'!J116*Inflation!I$10</f>
        <v>0</v>
      </c>
      <c r="K103" s="124">
        <f>'Historical Expenditure'!K116*Inflation!J$10</f>
        <v>0</v>
      </c>
      <c r="L103" s="123">
        <f>'Forecast Volumes'!D103*'Historical Volumes'!$N103</f>
        <v>0</v>
      </c>
      <c r="M103" s="123">
        <f>'Forecast Volumes'!E103*'Historical Volumes'!$N103</f>
        <v>0</v>
      </c>
      <c r="N103" s="123">
        <f>'Forecast Volumes'!F103*'Historical Volumes'!$N103</f>
        <v>0</v>
      </c>
      <c r="O103" s="123">
        <f>'Forecast Volumes'!G103*'Historical Volumes'!$N103</f>
        <v>0</v>
      </c>
      <c r="P103" s="123">
        <f>'Forecast Volumes'!H103*'Historical Volumes'!$N103</f>
        <v>0</v>
      </c>
      <c r="Q103" s="123">
        <f>'Forecast Volumes'!I103*'Historical Volumes'!$N103</f>
        <v>0</v>
      </c>
      <c r="R103" s="123">
        <f>'Forecast Volumes'!J103*'Historical Volumes'!$N103</f>
        <v>0</v>
      </c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1:27" s="109" customFormat="1" x14ac:dyDescent="0.2">
      <c r="A104" s="89"/>
      <c r="B104" s="167"/>
      <c r="C104" s="92" t="s">
        <v>202</v>
      </c>
      <c r="D104" s="124">
        <f>'Historical Expenditure'!D117*Inflation!C$10</f>
        <v>0</v>
      </c>
      <c r="E104" s="124">
        <f>'Historical Expenditure'!E117*Inflation!D$10</f>
        <v>0</v>
      </c>
      <c r="F104" s="124">
        <f>'Historical Expenditure'!F117*Inflation!E$10</f>
        <v>0</v>
      </c>
      <c r="G104" s="124">
        <f>'Historical Expenditure'!G117*Inflation!F$10</f>
        <v>0</v>
      </c>
      <c r="H104" s="124">
        <f>'Historical Expenditure'!H117*Inflation!G$10</f>
        <v>0</v>
      </c>
      <c r="I104" s="124">
        <f>'Historical Expenditure'!I117*Inflation!H$10</f>
        <v>0</v>
      </c>
      <c r="J104" s="124">
        <f>'Historical Expenditure'!J117*Inflation!I$10</f>
        <v>0</v>
      </c>
      <c r="K104" s="124">
        <f>'Historical Expenditure'!K117*Inflation!J$10</f>
        <v>0</v>
      </c>
      <c r="L104" s="123">
        <f>'Forecast Volumes'!D104*'Historical Volumes'!$N104</f>
        <v>0</v>
      </c>
      <c r="M104" s="123">
        <f>'Forecast Volumes'!E104*'Historical Volumes'!$N104</f>
        <v>0</v>
      </c>
      <c r="N104" s="123">
        <f>'Forecast Volumes'!F104*'Historical Volumes'!$N104</f>
        <v>0</v>
      </c>
      <c r="O104" s="123">
        <f>'Forecast Volumes'!G104*'Historical Volumes'!$N104</f>
        <v>0</v>
      </c>
      <c r="P104" s="123">
        <f>'Forecast Volumes'!H104*'Historical Volumes'!$N104</f>
        <v>0</v>
      </c>
      <c r="Q104" s="123">
        <f>'Forecast Volumes'!I104*'Historical Volumes'!$N104</f>
        <v>0</v>
      </c>
      <c r="R104" s="123">
        <f>'Forecast Volumes'!J104*'Historical Volumes'!$N104</f>
        <v>0</v>
      </c>
      <c r="S104" s="89"/>
      <c r="T104" s="89"/>
      <c r="U104" s="89"/>
      <c r="V104" s="89"/>
      <c r="W104" s="89"/>
      <c r="X104" s="89"/>
      <c r="Y104" s="89"/>
      <c r="Z104" s="89"/>
      <c r="AA104" s="89"/>
    </row>
    <row r="105" spans="1:27" s="109" customFormat="1" x14ac:dyDescent="0.2">
      <c r="A105" s="89"/>
      <c r="B105" s="167"/>
      <c r="C105" s="92" t="s">
        <v>203</v>
      </c>
      <c r="D105" s="124">
        <f>'Historical Expenditure'!D118*Inflation!C$10</f>
        <v>0</v>
      </c>
      <c r="E105" s="124">
        <f>'Historical Expenditure'!E118*Inflation!D$10</f>
        <v>0</v>
      </c>
      <c r="F105" s="124">
        <f>'Historical Expenditure'!F118*Inflation!E$10</f>
        <v>0</v>
      </c>
      <c r="G105" s="124">
        <f>'Historical Expenditure'!G118*Inflation!F$10</f>
        <v>0</v>
      </c>
      <c r="H105" s="124">
        <f>'Historical Expenditure'!H118*Inflation!G$10</f>
        <v>0</v>
      </c>
      <c r="I105" s="124">
        <f>'Historical Expenditure'!I118*Inflation!H$10</f>
        <v>0</v>
      </c>
      <c r="J105" s="124">
        <f>'Historical Expenditure'!J118*Inflation!I$10</f>
        <v>0</v>
      </c>
      <c r="K105" s="124">
        <f>'Historical Expenditure'!K118*Inflation!J$10</f>
        <v>0</v>
      </c>
      <c r="L105" s="123">
        <f>'Forecast Volumes'!D105*'Historical Volumes'!$N105</f>
        <v>0</v>
      </c>
      <c r="M105" s="123">
        <f>'Forecast Volumes'!E105*'Historical Volumes'!$N105</f>
        <v>0</v>
      </c>
      <c r="N105" s="123">
        <f>'Forecast Volumes'!F105*'Historical Volumes'!$N105</f>
        <v>0</v>
      </c>
      <c r="O105" s="123">
        <f>'Forecast Volumes'!G105*'Historical Volumes'!$N105</f>
        <v>0</v>
      </c>
      <c r="P105" s="123">
        <f>'Forecast Volumes'!H105*'Historical Volumes'!$N105</f>
        <v>0</v>
      </c>
      <c r="Q105" s="123">
        <f>'Forecast Volumes'!I105*'Historical Volumes'!$N105</f>
        <v>0</v>
      </c>
      <c r="R105" s="123">
        <f>'Forecast Volumes'!J105*'Historical Volumes'!$N105</f>
        <v>0</v>
      </c>
      <c r="S105" s="89"/>
      <c r="T105" s="89"/>
      <c r="U105" s="89"/>
      <c r="V105" s="89"/>
      <c r="W105" s="89"/>
      <c r="X105" s="89"/>
      <c r="Y105" s="89"/>
      <c r="Z105" s="89"/>
      <c r="AA105" s="89"/>
    </row>
    <row r="106" spans="1:27" s="109" customFormat="1" x14ac:dyDescent="0.2">
      <c r="A106" s="89"/>
      <c r="B106" s="168"/>
      <c r="C106" s="92" t="s">
        <v>163</v>
      </c>
      <c r="D106" s="124">
        <f>'Historical Expenditure'!D119*Inflation!C$10</f>
        <v>206164.67537239875</v>
      </c>
      <c r="E106" s="124">
        <f>'Historical Expenditure'!E119*Inflation!D$10</f>
        <v>221609.82067667064</v>
      </c>
      <c r="F106" s="124">
        <f>'Historical Expenditure'!F119*Inflation!E$10</f>
        <v>238872.34847051342</v>
      </c>
      <c r="G106" s="124">
        <f>'Historical Expenditure'!G119*Inflation!F$10</f>
        <v>244161.79995641753</v>
      </c>
      <c r="H106" s="124">
        <f>'Historical Expenditure'!H119*Inflation!G$10</f>
        <v>204905.36827195465</v>
      </c>
      <c r="I106" s="124">
        <f>'Historical Expenditure'!I119*Inflation!H$10</f>
        <v>166187.61860465116</v>
      </c>
      <c r="J106" s="124">
        <f>'Historical Expenditure'!J119*Inflation!I$10</f>
        <v>180151.91545856354</v>
      </c>
      <c r="K106" s="124">
        <f>'Historical Expenditure'!K119*Inflation!J$10</f>
        <v>244243.35742746404</v>
      </c>
      <c r="L106" s="123">
        <f>'Forecast Volumes'!D106*'Historical Volumes'!$N106</f>
        <v>198872.06494065834</v>
      </c>
      <c r="M106" s="123">
        <f>'Forecast Volumes'!E106*'Historical Volumes'!$N106</f>
        <v>198872.06494065834</v>
      </c>
      <c r="N106" s="143">
        <f>'Forecast Volumes'!F106*'Historical Volumes'!$N106</f>
        <v>198872.06494065834</v>
      </c>
      <c r="O106" s="143">
        <f>'Forecast Volumes'!G106*'Historical Volumes'!$N106</f>
        <v>198872.06494065834</v>
      </c>
      <c r="P106" s="143">
        <f>'Forecast Volumes'!H106*'Historical Volumes'!$N106</f>
        <v>198872.06494065834</v>
      </c>
      <c r="Q106" s="143">
        <f>'Forecast Volumes'!I106*'Historical Volumes'!$N106</f>
        <v>198872.06494065834</v>
      </c>
      <c r="R106" s="143">
        <f>'Forecast Volumes'!J106*'Historical Volumes'!$N106</f>
        <v>198872.06494065834</v>
      </c>
      <c r="S106" s="89"/>
      <c r="T106" s="89"/>
      <c r="U106" s="89"/>
      <c r="V106" s="89"/>
      <c r="W106" s="89"/>
      <c r="X106" s="89"/>
      <c r="Y106" s="89"/>
      <c r="Z106" s="89"/>
      <c r="AA106" s="89"/>
    </row>
    <row r="107" spans="1:27" s="109" customFormat="1" x14ac:dyDescent="0.2">
      <c r="A107" s="89"/>
      <c r="B107" s="113" t="s">
        <v>251</v>
      </c>
      <c r="C107" s="92" t="s">
        <v>242</v>
      </c>
      <c r="D107" s="124">
        <f>'Historical Expenditure'!D120*Inflation!C$10</f>
        <v>0</v>
      </c>
      <c r="E107" s="124">
        <f>'Historical Expenditure'!E120*Inflation!D$10</f>
        <v>0</v>
      </c>
      <c r="F107" s="124">
        <f>'Historical Expenditure'!F120*Inflation!E$10</f>
        <v>0</v>
      </c>
      <c r="G107" s="124">
        <f>'Historical Expenditure'!G120*Inflation!F$10</f>
        <v>0</v>
      </c>
      <c r="H107" s="124">
        <f>'Historical Expenditure'!H120*Inflation!G$10</f>
        <v>0</v>
      </c>
      <c r="I107" s="124">
        <f>'Historical Expenditure'!I120*Inflation!H$10</f>
        <v>0</v>
      </c>
      <c r="J107" s="124">
        <f>'Historical Expenditure'!J120*Inflation!I$10</f>
        <v>0</v>
      </c>
      <c r="K107" s="124">
        <f>'Historical Expenditure'!K120*Inflation!J$10</f>
        <v>0</v>
      </c>
      <c r="L107" s="123"/>
      <c r="M107" s="123"/>
      <c r="N107" s="123"/>
      <c r="O107" s="123"/>
      <c r="P107" s="123"/>
      <c r="Q107" s="123"/>
      <c r="R107" s="123"/>
      <c r="S107" s="89"/>
      <c r="T107" s="89"/>
      <c r="U107" s="89"/>
      <c r="V107" s="89"/>
      <c r="W107" s="89"/>
      <c r="X107" s="89"/>
      <c r="Y107" s="89"/>
      <c r="Z107" s="89"/>
      <c r="AA107" s="89"/>
    </row>
    <row r="108" spans="1:27" s="109" customFormat="1" x14ac:dyDescent="0.2">
      <c r="A108" s="89"/>
      <c r="B108" s="113" t="s">
        <v>250</v>
      </c>
      <c r="C108" s="92" t="s">
        <v>243</v>
      </c>
      <c r="D108" s="124">
        <f>'Historical Expenditure'!D121*Inflation!C$10</f>
        <v>0</v>
      </c>
      <c r="E108" s="124">
        <f>'Historical Expenditure'!E121*Inflation!D$10</f>
        <v>0</v>
      </c>
      <c r="F108" s="124">
        <f>'Historical Expenditure'!F121*Inflation!E$10</f>
        <v>0</v>
      </c>
      <c r="G108" s="124">
        <f>'Historical Expenditure'!G121*Inflation!F$10</f>
        <v>0</v>
      </c>
      <c r="H108" s="124">
        <f>'Historical Expenditure'!H121*Inflation!G$10</f>
        <v>0</v>
      </c>
      <c r="I108" s="124">
        <f>'Historical Expenditure'!I121*Inflation!H$10</f>
        <v>0</v>
      </c>
      <c r="J108" s="124">
        <f>'Historical Expenditure'!J121*Inflation!I$10</f>
        <v>0</v>
      </c>
      <c r="K108" s="124">
        <f>'Historical Expenditure'!K121*Inflation!J$10</f>
        <v>0</v>
      </c>
      <c r="L108" s="123"/>
      <c r="M108" s="123"/>
      <c r="N108" s="123"/>
      <c r="O108" s="123"/>
      <c r="P108" s="123"/>
      <c r="Q108" s="123"/>
      <c r="R108" s="123"/>
      <c r="S108" s="89"/>
      <c r="T108" s="89"/>
      <c r="U108" s="89"/>
      <c r="V108" s="89"/>
      <c r="W108" s="89"/>
      <c r="X108" s="89"/>
      <c r="Y108" s="89"/>
      <c r="Z108" s="89"/>
      <c r="AA108" s="89"/>
    </row>
    <row r="109" spans="1:27" s="109" customFormat="1" x14ac:dyDescent="0.2">
      <c r="A109" s="89"/>
      <c r="B109" s="113"/>
      <c r="C109" s="92" t="s">
        <v>244</v>
      </c>
      <c r="D109" s="124">
        <f>'Historical Expenditure'!D122*Inflation!C$10</f>
        <v>0</v>
      </c>
      <c r="E109" s="124">
        <f>'Historical Expenditure'!E122*Inflation!D$10</f>
        <v>0</v>
      </c>
      <c r="F109" s="124">
        <f>'Historical Expenditure'!F122*Inflation!E$10</f>
        <v>0</v>
      </c>
      <c r="G109" s="124">
        <f>'Historical Expenditure'!G122*Inflation!F$10</f>
        <v>0</v>
      </c>
      <c r="H109" s="124">
        <f>'Historical Expenditure'!H122*Inflation!G$10</f>
        <v>0</v>
      </c>
      <c r="I109" s="124">
        <f>'Historical Expenditure'!I122*Inflation!H$10</f>
        <v>0</v>
      </c>
      <c r="J109" s="124">
        <f>'Historical Expenditure'!J122*Inflation!I$10</f>
        <v>0</v>
      </c>
      <c r="K109" s="124">
        <f>'Historical Expenditure'!K122*Inflation!J$10</f>
        <v>0</v>
      </c>
      <c r="L109" s="123"/>
      <c r="M109" s="123"/>
      <c r="N109" s="123"/>
      <c r="O109" s="123"/>
      <c r="P109" s="123"/>
      <c r="Q109" s="123"/>
      <c r="R109" s="123"/>
      <c r="S109" s="89"/>
      <c r="T109" s="89"/>
      <c r="U109" s="89"/>
      <c r="V109" s="89"/>
      <c r="W109" s="89"/>
      <c r="X109" s="89"/>
      <c r="Y109" s="89"/>
      <c r="Z109" s="89"/>
      <c r="AA109" s="89"/>
    </row>
    <row r="110" spans="1:27" s="109" customFormat="1" x14ac:dyDescent="0.2">
      <c r="A110" s="89"/>
      <c r="B110" s="113"/>
      <c r="C110" s="92" t="s">
        <v>245</v>
      </c>
      <c r="D110" s="124">
        <f>'Historical Expenditure'!D123*Inflation!C$10</f>
        <v>0</v>
      </c>
      <c r="E110" s="124">
        <f>'Historical Expenditure'!E123*Inflation!D$10</f>
        <v>0</v>
      </c>
      <c r="F110" s="124">
        <f>'Historical Expenditure'!F123*Inflation!E$10</f>
        <v>0</v>
      </c>
      <c r="G110" s="124">
        <f>'Historical Expenditure'!G123*Inflation!F$10</f>
        <v>0</v>
      </c>
      <c r="H110" s="124">
        <f>'Historical Expenditure'!H123*Inflation!G$10</f>
        <v>0</v>
      </c>
      <c r="I110" s="124">
        <f>'Historical Expenditure'!I123*Inflation!H$10</f>
        <v>0</v>
      </c>
      <c r="J110" s="124">
        <f>'Historical Expenditure'!J123*Inflation!I$10</f>
        <v>0</v>
      </c>
      <c r="K110" s="124">
        <f>'Historical Expenditure'!K123*Inflation!J$10</f>
        <v>0</v>
      </c>
      <c r="L110" s="123"/>
      <c r="M110" s="123"/>
      <c r="N110" s="123"/>
      <c r="O110" s="123"/>
      <c r="P110" s="123"/>
      <c r="Q110" s="123"/>
      <c r="R110" s="123"/>
      <c r="S110" s="89"/>
      <c r="T110" s="89"/>
      <c r="U110" s="89"/>
      <c r="V110" s="89"/>
      <c r="W110" s="89"/>
      <c r="X110" s="89"/>
      <c r="Y110" s="89"/>
      <c r="Z110" s="89"/>
      <c r="AA110" s="89"/>
    </row>
    <row r="111" spans="1:27" s="109" customFormat="1" x14ac:dyDescent="0.2">
      <c r="A111" s="89"/>
      <c r="B111" s="113"/>
      <c r="C111" s="92" t="s">
        <v>246</v>
      </c>
      <c r="D111" s="124">
        <f>'Historical Expenditure'!D124*Inflation!C$10</f>
        <v>0</v>
      </c>
      <c r="E111" s="124">
        <f>'Historical Expenditure'!E124*Inflation!D$10</f>
        <v>0</v>
      </c>
      <c r="F111" s="124">
        <f>'Historical Expenditure'!F124*Inflation!E$10</f>
        <v>0</v>
      </c>
      <c r="G111" s="124">
        <f>'Historical Expenditure'!G124*Inflation!F$10</f>
        <v>0</v>
      </c>
      <c r="H111" s="124">
        <f>'Historical Expenditure'!H124*Inflation!G$10</f>
        <v>0</v>
      </c>
      <c r="I111" s="124">
        <f>'Historical Expenditure'!I124*Inflation!H$10</f>
        <v>0</v>
      </c>
      <c r="J111" s="124">
        <f>'Historical Expenditure'!J124*Inflation!I$10</f>
        <v>0</v>
      </c>
      <c r="K111" s="124">
        <f>'Historical Expenditure'!K124*Inflation!J$10</f>
        <v>0</v>
      </c>
      <c r="L111" s="123"/>
      <c r="M111" s="123"/>
      <c r="N111" s="123"/>
      <c r="O111" s="123"/>
      <c r="P111" s="123"/>
      <c r="Q111" s="123"/>
      <c r="R111" s="123"/>
      <c r="S111" s="89"/>
      <c r="T111" s="89"/>
      <c r="U111" s="89"/>
      <c r="V111" s="89"/>
      <c r="W111" s="89"/>
      <c r="X111" s="89"/>
      <c r="Y111" s="89"/>
      <c r="Z111" s="89"/>
      <c r="AA111" s="89"/>
    </row>
    <row r="112" spans="1:27" s="109" customFormat="1" x14ac:dyDescent="0.2">
      <c r="A112" s="89"/>
      <c r="B112" s="113"/>
      <c r="C112" s="92" t="s">
        <v>247</v>
      </c>
      <c r="D112" s="124">
        <f>'Historical Expenditure'!D125*Inflation!C$10</f>
        <v>0</v>
      </c>
      <c r="E112" s="124">
        <f>'Historical Expenditure'!E125*Inflation!D$10</f>
        <v>0</v>
      </c>
      <c r="F112" s="124">
        <f>'Historical Expenditure'!F125*Inflation!E$10</f>
        <v>0</v>
      </c>
      <c r="G112" s="124">
        <f>'Historical Expenditure'!G125*Inflation!F$10</f>
        <v>0</v>
      </c>
      <c r="H112" s="124">
        <f>'Historical Expenditure'!H125*Inflation!G$10</f>
        <v>0</v>
      </c>
      <c r="I112" s="124">
        <f>'Historical Expenditure'!I125*Inflation!H$10</f>
        <v>0</v>
      </c>
      <c r="J112" s="124">
        <f>'Historical Expenditure'!J125*Inflation!I$10</f>
        <v>0</v>
      </c>
      <c r="K112" s="124">
        <f>'Historical Expenditure'!K125*Inflation!J$10</f>
        <v>0</v>
      </c>
      <c r="L112" s="123"/>
      <c r="M112" s="123"/>
      <c r="N112" s="123"/>
      <c r="O112" s="123"/>
      <c r="P112" s="123"/>
      <c r="Q112" s="123"/>
      <c r="R112" s="123"/>
      <c r="S112" s="89"/>
      <c r="T112" s="89"/>
      <c r="U112" s="89"/>
      <c r="V112" s="89"/>
      <c r="W112" s="89"/>
      <c r="X112" s="89"/>
      <c r="Y112" s="89"/>
      <c r="Z112" s="89"/>
      <c r="AA112" s="89"/>
    </row>
    <row r="113" spans="1:27" s="109" customFormat="1" x14ac:dyDescent="0.2">
      <c r="A113" s="89"/>
      <c r="B113" s="113"/>
      <c r="C113" s="92" t="s">
        <v>248</v>
      </c>
      <c r="D113" s="124">
        <f>'Historical Expenditure'!D126*Inflation!C$10</f>
        <v>20901.48782577314</v>
      </c>
      <c r="E113" s="124">
        <f>'Historical Expenditure'!E126*Inflation!D$10</f>
        <v>22467.355091644029</v>
      </c>
      <c r="F113" s="124">
        <f>'Historical Expenditure'!F126*Inflation!E$10</f>
        <v>24217.473116826244</v>
      </c>
      <c r="G113" s="124">
        <f>'Historical Expenditure'!G126*Inflation!F$10</f>
        <v>26380.700225176148</v>
      </c>
      <c r="H113" s="124">
        <f>'Historical Expenditure'!H126*Inflation!G$10</f>
        <v>21434.456090651554</v>
      </c>
      <c r="I113" s="124">
        <f>'Historical Expenditure'!I126*Inflation!H$10</f>
        <v>80946.541395348846</v>
      </c>
      <c r="J113" s="124">
        <f>'Historical Expenditure'!J126*Inflation!I$10</f>
        <v>90567.468749539607</v>
      </c>
      <c r="K113" s="124">
        <f>'Historical Expenditure'!K126*Inflation!J$10</f>
        <v>44403.943912456743</v>
      </c>
      <c r="L113" s="123"/>
      <c r="M113" s="123"/>
      <c r="N113" s="123"/>
      <c r="O113" s="123"/>
      <c r="P113" s="123"/>
      <c r="Q113" s="123"/>
      <c r="R113" s="123"/>
      <c r="S113" s="89"/>
      <c r="T113" s="89"/>
      <c r="U113" s="89"/>
      <c r="V113" s="89"/>
      <c r="W113" s="89"/>
      <c r="X113" s="89"/>
      <c r="Y113" s="89"/>
      <c r="Z113" s="89"/>
      <c r="AA113" s="89"/>
    </row>
    <row r="114" spans="1:27" s="109" customFormat="1" x14ac:dyDescent="0.2">
      <c r="A114" s="89"/>
      <c r="B114" s="113"/>
      <c r="C114" s="92" t="s">
        <v>249</v>
      </c>
      <c r="D114" s="124">
        <f>'Historical Expenditure'!D127*Inflation!C$10</f>
        <v>0</v>
      </c>
      <c r="E114" s="124">
        <f>'Historical Expenditure'!E127*Inflation!D$10</f>
        <v>0</v>
      </c>
      <c r="F114" s="124">
        <f>'Historical Expenditure'!F127*Inflation!E$10</f>
        <v>0</v>
      </c>
      <c r="G114" s="124">
        <f>'Historical Expenditure'!G127*Inflation!F$10</f>
        <v>0</v>
      </c>
      <c r="H114" s="124">
        <f>'Historical Expenditure'!H127*Inflation!G$10</f>
        <v>53522.773371104813</v>
      </c>
      <c r="I114" s="124">
        <f>'Historical Expenditure'!I127*Inflation!H$10</f>
        <v>100516.78325581396</v>
      </c>
      <c r="J114" s="124">
        <f>'Historical Expenditure'!J127*Inflation!I$10</f>
        <v>55892.343377532226</v>
      </c>
      <c r="K114" s="124">
        <f>'Historical Expenditure'!K127*Inflation!J$10</f>
        <v>21218.322237559511</v>
      </c>
      <c r="L114" s="123"/>
      <c r="M114" s="123"/>
      <c r="N114" s="123"/>
      <c r="O114" s="123"/>
      <c r="P114" s="123"/>
      <c r="Q114" s="123"/>
      <c r="R114" s="123"/>
      <c r="S114" s="89"/>
      <c r="T114" s="89"/>
      <c r="U114" s="89"/>
      <c r="V114" s="89"/>
      <c r="W114" s="89"/>
      <c r="X114" s="89"/>
      <c r="Y114" s="89"/>
      <c r="Z114" s="89"/>
      <c r="AA114" s="89"/>
    </row>
    <row r="115" spans="1:27" s="109" customFormat="1" x14ac:dyDescent="0.2">
      <c r="A115" s="89"/>
      <c r="B115" s="113"/>
      <c r="C115" s="92" t="s">
        <v>163</v>
      </c>
      <c r="D115" s="124">
        <f>'Historical Expenditure'!D128*Inflation!C$10</f>
        <v>0</v>
      </c>
      <c r="E115" s="124">
        <f>'Historical Expenditure'!E128*Inflation!D$10</f>
        <v>0</v>
      </c>
      <c r="F115" s="124">
        <f>'Historical Expenditure'!F128*Inflation!E$10</f>
        <v>0</v>
      </c>
      <c r="G115" s="124">
        <f>'Historical Expenditure'!G128*Inflation!F$10</f>
        <v>0</v>
      </c>
      <c r="H115" s="124">
        <f>'Historical Expenditure'!H128*Inflation!G$10</f>
        <v>0</v>
      </c>
      <c r="I115" s="124">
        <f>'Historical Expenditure'!I128*Inflation!H$10</f>
        <v>0</v>
      </c>
      <c r="J115" s="124">
        <f>'Historical Expenditure'!J128*Inflation!I$10</f>
        <v>0</v>
      </c>
      <c r="K115" s="124">
        <f>'Historical Expenditure'!K128*Inflation!J$10</f>
        <v>0</v>
      </c>
      <c r="L115" s="123"/>
      <c r="M115" s="123"/>
      <c r="N115" s="123"/>
      <c r="O115" s="123"/>
      <c r="P115" s="123"/>
      <c r="Q115" s="123"/>
      <c r="R115" s="123"/>
      <c r="S115" s="89"/>
      <c r="T115" s="89"/>
      <c r="U115" s="89"/>
      <c r="V115" s="89"/>
      <c r="W115" s="89"/>
      <c r="X115" s="89"/>
      <c r="Y115" s="89"/>
      <c r="Z115" s="89"/>
      <c r="AA115" s="89"/>
    </row>
    <row r="116" spans="1:27" s="109" customFormat="1" x14ac:dyDescent="0.2">
      <c r="A116" s="89"/>
      <c r="B116" s="98" t="s">
        <v>204</v>
      </c>
      <c r="C116" s="92" t="s">
        <v>254</v>
      </c>
      <c r="D116" s="124">
        <f>'Historical Expenditure'!D129*Inflation!C$10</f>
        <v>0</v>
      </c>
      <c r="E116" s="124">
        <f>'Historical Expenditure'!E129*Inflation!D$10</f>
        <v>0</v>
      </c>
      <c r="F116" s="124">
        <f>'Historical Expenditure'!F129*Inflation!E$10</f>
        <v>0</v>
      </c>
      <c r="G116" s="124">
        <f>'Historical Expenditure'!G129*Inflation!F$10</f>
        <v>0</v>
      </c>
      <c r="H116" s="124">
        <f>'Historical Expenditure'!H129*Inflation!G$10</f>
        <v>0</v>
      </c>
      <c r="I116" s="124">
        <f>'Historical Expenditure'!I129*Inflation!H$10</f>
        <v>0</v>
      </c>
      <c r="J116" s="124">
        <f>'Historical Expenditure'!J129*Inflation!I$10</f>
        <v>0</v>
      </c>
      <c r="K116" s="124">
        <f>'Historical Expenditure'!K129*Inflation!J$10</f>
        <v>0</v>
      </c>
      <c r="L116" s="123">
        <f>'Forecast Volumes'!D116*'Historical Volumes'!$N116</f>
        <v>0</v>
      </c>
      <c r="M116" s="123">
        <f>'Forecast Volumes'!E116*'Historical Volumes'!$N116</f>
        <v>0</v>
      </c>
      <c r="N116" s="123">
        <f>'Forecast Volumes'!F116*'Historical Volumes'!$N116</f>
        <v>0</v>
      </c>
      <c r="O116" s="123">
        <f>'Forecast Volumes'!G116*'Historical Volumes'!$N116</f>
        <v>0</v>
      </c>
      <c r="P116" s="123">
        <f>'Forecast Volumes'!H116*'Historical Volumes'!$N116</f>
        <v>0</v>
      </c>
      <c r="Q116" s="123">
        <f>'Forecast Volumes'!I116*'Historical Volumes'!$N116</f>
        <v>0</v>
      </c>
      <c r="R116" s="123">
        <f>'Forecast Volumes'!J116*'Historical Volumes'!$N116</f>
        <v>0</v>
      </c>
      <c r="S116" s="89"/>
      <c r="T116" s="89"/>
      <c r="U116" s="89"/>
      <c r="V116" s="89"/>
      <c r="W116" s="89"/>
      <c r="X116" s="89"/>
      <c r="Y116" s="89"/>
      <c r="Z116" s="89"/>
      <c r="AA116" s="89"/>
    </row>
    <row r="117" spans="1:27" s="109" customFormat="1" x14ac:dyDescent="0.2">
      <c r="A117" s="89"/>
      <c r="B117" s="95" t="s">
        <v>205</v>
      </c>
      <c r="C117" s="92" t="s">
        <v>255</v>
      </c>
      <c r="D117" s="124">
        <f>'Historical Expenditure'!D130*Inflation!C$10</f>
        <v>38952.772766213588</v>
      </c>
      <c r="E117" s="124">
        <f>'Historical Expenditure'!E130*Inflation!D$10</f>
        <v>41870.979943518418</v>
      </c>
      <c r="F117" s="124">
        <f>'Historical Expenditure'!F130*Inflation!E$10</f>
        <v>45132.563535903464</v>
      </c>
      <c r="G117" s="124">
        <f>'Historical Expenditure'!G130*Inflation!F$10</f>
        <v>27503.283213481514</v>
      </c>
      <c r="H117" s="124">
        <f>'Historical Expenditure'!H130*Inflation!G$10</f>
        <v>6687.2606232294611</v>
      </c>
      <c r="I117" s="124">
        <f>'Historical Expenditure'!I130*Inflation!H$10</f>
        <v>2264.0083720930234</v>
      </c>
      <c r="J117" s="124">
        <f>'Historical Expenditure'!J130*Inflation!I$10</f>
        <v>6173.1891988950292</v>
      </c>
      <c r="K117" s="124">
        <f>'Historical Expenditure'!K130*Inflation!J$10</f>
        <v>15256.002125393421</v>
      </c>
      <c r="L117" s="123">
        <f>'Forecast Volumes'!D117*'Historical Volumes'!$N117</f>
        <v>0</v>
      </c>
      <c r="M117" s="123">
        <f>'Forecast Volumes'!E117*'Historical Volumes'!$N117</f>
        <v>0</v>
      </c>
      <c r="N117" s="123">
        <f>'Forecast Volumes'!F117*'Historical Volumes'!$N117</f>
        <v>0</v>
      </c>
      <c r="O117" s="123">
        <f>'Forecast Volumes'!G117*'Historical Volumes'!$N117</f>
        <v>0</v>
      </c>
      <c r="P117" s="123">
        <f>'Forecast Volumes'!H117*'Historical Volumes'!$N117</f>
        <v>0</v>
      </c>
      <c r="Q117" s="123">
        <f>'Forecast Volumes'!I117*'Historical Volumes'!$N117</f>
        <v>0</v>
      </c>
      <c r="R117" s="123">
        <f>'Forecast Volumes'!J117*'Historical Volumes'!$N117</f>
        <v>0</v>
      </c>
      <c r="S117" s="89"/>
      <c r="T117" s="89"/>
      <c r="U117" s="89"/>
      <c r="V117" s="89"/>
      <c r="W117" s="89"/>
      <c r="X117" s="89"/>
      <c r="Y117" s="89"/>
      <c r="Z117" s="89"/>
      <c r="AA117" s="89"/>
    </row>
    <row r="118" spans="1:27" s="109" customFormat="1" x14ac:dyDescent="0.2">
      <c r="A118" s="89"/>
      <c r="B118" s="95"/>
      <c r="C118" s="92" t="s">
        <v>256</v>
      </c>
      <c r="D118" s="124">
        <f>'Historical Expenditure'!D131*Inflation!C$10</f>
        <v>0</v>
      </c>
      <c r="E118" s="124">
        <f>'Historical Expenditure'!E131*Inflation!D$10</f>
        <v>0</v>
      </c>
      <c r="F118" s="124">
        <f>'Historical Expenditure'!F131*Inflation!E$10</f>
        <v>0</v>
      </c>
      <c r="G118" s="124">
        <f>'Historical Expenditure'!G131*Inflation!F$10</f>
        <v>0</v>
      </c>
      <c r="H118" s="124">
        <f>'Historical Expenditure'!H131*Inflation!G$10</f>
        <v>0</v>
      </c>
      <c r="I118" s="124">
        <f>'Historical Expenditure'!I131*Inflation!H$10</f>
        <v>0</v>
      </c>
      <c r="J118" s="124">
        <f>'Historical Expenditure'!J131*Inflation!I$10</f>
        <v>0</v>
      </c>
      <c r="K118" s="124">
        <f>'Historical Expenditure'!K131*Inflation!J$10</f>
        <v>0</v>
      </c>
      <c r="L118" s="123">
        <f>'Forecast Volumes'!D118*'Historical Volumes'!$N118</f>
        <v>0</v>
      </c>
      <c r="M118" s="123">
        <f>'Forecast Volumes'!E118*'Historical Volumes'!$N118</f>
        <v>0</v>
      </c>
      <c r="N118" s="123">
        <f>'Forecast Volumes'!F118*'Historical Volumes'!$N118</f>
        <v>0</v>
      </c>
      <c r="O118" s="123">
        <f>'Forecast Volumes'!G118*'Historical Volumes'!$N118</f>
        <v>0</v>
      </c>
      <c r="P118" s="123">
        <f>'Forecast Volumes'!H118*'Historical Volumes'!$N118</f>
        <v>0</v>
      </c>
      <c r="Q118" s="123">
        <f>'Forecast Volumes'!I118*'Historical Volumes'!$N118</f>
        <v>0</v>
      </c>
      <c r="R118" s="123">
        <f>'Forecast Volumes'!J118*'Historical Volumes'!$N118</f>
        <v>0</v>
      </c>
      <c r="S118" s="89"/>
      <c r="T118" s="89"/>
      <c r="U118" s="89"/>
      <c r="V118" s="89"/>
      <c r="W118" s="89"/>
      <c r="X118" s="89"/>
      <c r="Y118" s="89"/>
      <c r="Z118" s="89"/>
      <c r="AA118" s="89"/>
    </row>
    <row r="119" spans="1:27" s="109" customFormat="1" x14ac:dyDescent="0.2">
      <c r="A119" s="89"/>
      <c r="B119" s="96"/>
      <c r="C119" s="92" t="s">
        <v>257</v>
      </c>
      <c r="D119" s="124">
        <f>'Historical Expenditure'!D132*Inflation!C$10</f>
        <v>0</v>
      </c>
      <c r="E119" s="124">
        <f>'Historical Expenditure'!E132*Inflation!D$10</f>
        <v>0</v>
      </c>
      <c r="F119" s="124">
        <f>'Historical Expenditure'!F132*Inflation!E$10</f>
        <v>0</v>
      </c>
      <c r="G119" s="124">
        <f>'Historical Expenditure'!G132*Inflation!F$10</f>
        <v>0</v>
      </c>
      <c r="H119" s="124">
        <f>'Historical Expenditure'!H132*Inflation!G$10</f>
        <v>0</v>
      </c>
      <c r="I119" s="124">
        <f>'Historical Expenditure'!I132*Inflation!H$10</f>
        <v>0</v>
      </c>
      <c r="J119" s="124">
        <f>'Historical Expenditure'!J132*Inflation!I$10</f>
        <v>0</v>
      </c>
      <c r="K119" s="124">
        <f>'Historical Expenditure'!K132*Inflation!J$10</f>
        <v>0</v>
      </c>
      <c r="L119" s="123">
        <f>'Forecast Volumes'!D119*'Historical Volumes'!$N119</f>
        <v>0</v>
      </c>
      <c r="M119" s="123">
        <f>'Forecast Volumes'!E119*'Historical Volumes'!$N119</f>
        <v>0</v>
      </c>
      <c r="N119" s="123">
        <f>'Forecast Volumes'!F119*'Historical Volumes'!$N119</f>
        <v>0</v>
      </c>
      <c r="O119" s="123">
        <f>'Forecast Volumes'!G119*'Historical Volumes'!$N119</f>
        <v>0</v>
      </c>
      <c r="P119" s="123">
        <f>'Forecast Volumes'!H119*'Historical Volumes'!$N119</f>
        <v>0</v>
      </c>
      <c r="Q119" s="123">
        <f>'Forecast Volumes'!I119*'Historical Volumes'!$N119</f>
        <v>0</v>
      </c>
      <c r="R119" s="123">
        <f>'Forecast Volumes'!J119*'Historical Volumes'!$N119</f>
        <v>0</v>
      </c>
      <c r="S119" s="89"/>
      <c r="T119" s="89"/>
      <c r="U119" s="89"/>
      <c r="V119" s="89"/>
      <c r="W119" s="89"/>
      <c r="X119" s="89"/>
      <c r="Y119" s="89"/>
      <c r="Z119" s="89"/>
      <c r="AA119" s="89"/>
    </row>
    <row r="120" spans="1:27" s="109" customFormat="1" x14ac:dyDescent="0.2">
      <c r="A120" s="89"/>
      <c r="B120" s="88"/>
      <c r="C120" s="5" t="s">
        <v>46</v>
      </c>
      <c r="D120" s="122">
        <f t="shared" ref="D120:F120" si="0">SUM(D10:D119)</f>
        <v>12841331.385533426</v>
      </c>
      <c r="E120" s="122">
        <f t="shared" si="0"/>
        <v>13803359.573881472</v>
      </c>
      <c r="F120" s="122">
        <f t="shared" si="0"/>
        <v>14878586.644437097</v>
      </c>
      <c r="G120" s="122">
        <f>SUM(G10:G119)</f>
        <v>13725723.16433629</v>
      </c>
      <c r="H120" s="122">
        <f t="shared" ref="H120:K120" si="1">SUM(H10:H119)</f>
        <v>12536184.781322002</v>
      </c>
      <c r="I120" s="122">
        <f t="shared" si="1"/>
        <v>12969693.806511628</v>
      </c>
      <c r="J120" s="122">
        <f t="shared" si="1"/>
        <v>14271204.605451196</v>
      </c>
      <c r="K120" s="122">
        <f t="shared" si="1"/>
        <v>19290920.914652213</v>
      </c>
      <c r="L120" s="122">
        <f t="shared" ref="L120:R120" si="2">SUM(L10:L119)</f>
        <v>12573383.487777377</v>
      </c>
      <c r="M120" s="122">
        <f>SUM(M10:M119)</f>
        <v>12573383.487777377</v>
      </c>
      <c r="N120" s="122">
        <f t="shared" si="2"/>
        <v>12573383.487777377</v>
      </c>
      <c r="O120" s="122">
        <f t="shared" si="2"/>
        <v>12573383.487777377</v>
      </c>
      <c r="P120" s="122">
        <f t="shared" si="2"/>
        <v>12573383.487777377</v>
      </c>
      <c r="Q120" s="122">
        <f t="shared" si="2"/>
        <v>12573383.487777377</v>
      </c>
      <c r="R120" s="122">
        <f t="shared" si="2"/>
        <v>12573383.487777377</v>
      </c>
      <c r="S120" s="89"/>
      <c r="T120" s="89"/>
      <c r="U120" s="89"/>
      <c r="V120" s="89"/>
      <c r="W120" s="89"/>
      <c r="X120" s="89"/>
      <c r="Y120" s="89"/>
      <c r="Z120" s="89"/>
      <c r="AA120" s="89"/>
    </row>
    <row r="121" spans="1:27" s="109" customFormat="1" x14ac:dyDescent="0.2">
      <c r="A121" s="89"/>
      <c r="B121" s="89"/>
      <c r="C121" s="89"/>
      <c r="D121" s="129">
        <f>D120-'Historical Expenditure'!D133*Inflation!C10</f>
        <v>0</v>
      </c>
      <c r="E121" s="129">
        <f>E120-'Historical Expenditure'!E133*Inflation!D10</f>
        <v>0</v>
      </c>
      <c r="F121" s="129">
        <f>F120-'Historical Expenditure'!F133*Inflation!E10</f>
        <v>0</v>
      </c>
      <c r="G121" s="129">
        <f>G120-'Historical Expenditure'!G133*Inflation!F10</f>
        <v>0</v>
      </c>
      <c r="H121" s="129">
        <f>H120-'Historical Expenditure'!H133*Inflation!G10</f>
        <v>0</v>
      </c>
      <c r="I121" s="129">
        <f>I120-'Historical Expenditure'!I133*Inflation!H10</f>
        <v>0</v>
      </c>
      <c r="J121" s="129">
        <f>J120-'Historical Expenditure'!J133*Inflation!I10</f>
        <v>0</v>
      </c>
      <c r="K121" s="129">
        <f>K120-'Historical Expenditure'!K133*Inflation!J10</f>
        <v>0</v>
      </c>
      <c r="L121" s="130">
        <f>SUMPRODUCT('Forecast Volumes'!D10:D119,'Historical Volumes'!$N$10:$N$119)-SUMPRODUCT('Forecast Volumes'!D37:D53,'Historical Volumes'!$N$37:$N$53)-L120</f>
        <v>0</v>
      </c>
      <c r="M121" s="130">
        <f>SUMPRODUCT('Forecast Volumes'!E10:E119,'Historical Volumes'!$N$10:$N$119)-SUMPRODUCT('Forecast Volumes'!E37:E53,'Historical Volumes'!$N$37:$N$53)-M120</f>
        <v>0</v>
      </c>
      <c r="N121" s="130">
        <f>SUMPRODUCT('Forecast Volumes'!F10:F119,'Historical Volumes'!$N$10:$N$119)-SUMPRODUCT('Forecast Volumes'!F37:F53,'Historical Volumes'!$N$37:$N$53)-N120</f>
        <v>0</v>
      </c>
      <c r="O121" s="130">
        <f>SUMPRODUCT('Forecast Volumes'!G10:G119,'Historical Volumes'!$N$10:$N$119)-SUMPRODUCT('Forecast Volumes'!G37:G53,'Historical Volumes'!$N$37:$N$53)-O120</f>
        <v>0</v>
      </c>
      <c r="P121" s="130">
        <f>SUMPRODUCT('Forecast Volumes'!H10:H119,'Historical Volumes'!$N$10:$N$119)-SUMPRODUCT('Forecast Volumes'!H37:H53,'Historical Volumes'!$N$37:$N$53)-P120</f>
        <v>0</v>
      </c>
      <c r="Q121" s="130">
        <f>SUMPRODUCT('Forecast Volumes'!I10:I119,'Historical Volumes'!$N$10:$N$119)-SUMPRODUCT('Forecast Volumes'!I37:I53,'Historical Volumes'!$N$37:$N$53)-Q120</f>
        <v>0</v>
      </c>
      <c r="R121" s="130">
        <f>SUMPRODUCT('Forecast Volumes'!J10:J119,'Historical Volumes'!$N$10:$N$119)-SUMPRODUCT('Forecast Volumes'!J37:J53,'Historical Volumes'!$N$37:$N$53)-R120</f>
        <v>0</v>
      </c>
      <c r="S121" s="89"/>
      <c r="T121" s="89"/>
      <c r="U121" s="89"/>
      <c r="V121" s="89"/>
      <c r="W121" s="89"/>
      <c r="X121" s="89"/>
      <c r="Y121" s="89"/>
      <c r="Z121" s="89"/>
      <c r="AA121" s="89"/>
    </row>
    <row r="122" spans="1:27" s="109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</row>
    <row r="123" spans="1:27" s="109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140"/>
      <c r="M123" s="140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</row>
    <row r="124" spans="1:27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</row>
    <row r="125" spans="1:27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</row>
    <row r="126" spans="1:27" ht="15.75" x14ac:dyDescent="0.25">
      <c r="A126" s="32"/>
      <c r="B126" s="32" t="s">
        <v>262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1:27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</row>
    <row r="128" spans="1:27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1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1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1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</row>
    <row r="132" spans="1:11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</row>
    <row r="133" spans="1:11" hidden="1" x14ac:dyDescent="0.2">
      <c r="B133" s="89"/>
      <c r="C133" s="89"/>
      <c r="D133" s="89"/>
      <c r="E133" s="89"/>
      <c r="F133" s="89"/>
      <c r="G133" s="89"/>
      <c r="H133" s="89"/>
      <c r="I133" s="89"/>
      <c r="J133" s="89"/>
      <c r="K133" s="89"/>
    </row>
    <row r="134" spans="1:11" hidden="1" x14ac:dyDescent="0.2">
      <c r="B134" s="89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1" hidden="1" x14ac:dyDescent="0.2"/>
    <row r="136" spans="1:11" hidden="1" x14ac:dyDescent="0.2"/>
    <row r="137" spans="1:11" hidden="1" x14ac:dyDescent="0.2"/>
    <row r="138" spans="1:11" hidden="1" x14ac:dyDescent="0.2"/>
    <row r="139" spans="1:11" hidden="1" x14ac:dyDescent="0.2"/>
    <row r="140" spans="1:11" hidden="1" x14ac:dyDescent="0.2"/>
    <row r="141" spans="1:11" hidden="1" x14ac:dyDescent="0.2"/>
    <row r="142" spans="1:11" hidden="1" x14ac:dyDescent="0.2"/>
    <row r="143" spans="1:11" hidden="1" x14ac:dyDescent="0.2"/>
    <row r="144" spans="1:11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</sheetData>
  <sortState ref="B8:M15">
    <sortCondition ref="B8"/>
  </sortState>
  <mergeCells count="7">
    <mergeCell ref="D8:R8"/>
    <mergeCell ref="L37:R53"/>
    <mergeCell ref="B60:B64"/>
    <mergeCell ref="B89:B106"/>
    <mergeCell ref="B11:B13"/>
    <mergeCell ref="B38:B39"/>
    <mergeCell ref="B55:B56"/>
  </mergeCells>
  <conditionalFormatting sqref="R2">
    <cfRule type="expression" dxfId="2" priority="1">
      <formula>R2="Check!"</formula>
    </cfRule>
  </conditionalFormatting>
  <hyperlinks>
    <hyperlink ref="R1" location="Menu!A1" display="Menu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11"/>
  <sheetViews>
    <sheetView topLeftCell="A88" zoomScaleNormal="100" workbookViewId="0">
      <selection activeCell="A88" sqref="A88"/>
    </sheetView>
  </sheetViews>
  <sheetFormatPr defaultColWidth="0" defaultRowHeight="12.75" zeroHeight="1" x14ac:dyDescent="0.2"/>
  <cols>
    <col min="1" max="1" width="3.625" style="109" customWidth="1"/>
    <col min="2" max="2" width="31.125" style="109" customWidth="1"/>
    <col min="3" max="3" width="48" style="109" customWidth="1"/>
    <col min="4" max="18" width="9.625" style="109" customWidth="1"/>
    <col min="19" max="19" width="3.625" style="109" customWidth="1"/>
    <col min="20" max="16384" width="9" style="109" hidden="1"/>
  </cols>
  <sheetData>
    <row r="1" spans="1:27" ht="18" x14ac:dyDescent="0.25">
      <c r="A1" s="41" t="str">
        <f>Menu!A1</f>
        <v>Powercor - Network faults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112" t="s">
        <v>39</v>
      </c>
      <c r="S1" s="41"/>
      <c r="T1" s="41"/>
      <c r="U1" s="41"/>
      <c r="V1" s="41"/>
      <c r="W1" s="41"/>
      <c r="X1" s="41"/>
      <c r="Y1" s="41"/>
      <c r="Z1" s="41"/>
      <c r="AA1" s="41"/>
    </row>
    <row r="2" spans="1:27" ht="15.75" x14ac:dyDescent="0.25">
      <c r="A2" s="126" t="str">
        <f ca="1">RIGHT(CELL("filename", $A$1), LEN(CELL("filename", $A$1)) - SEARCH("]", CELL("filename", $A$1)))</f>
        <v>Forecast Expenditure_AER DD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" t="s">
        <v>40</v>
      </c>
      <c r="R2" s="125" t="str">
        <f>IF(SUM(D121:K121)=0,"OK","Check!")</f>
        <v>OK</v>
      </c>
      <c r="S2" s="32"/>
      <c r="T2" s="32"/>
      <c r="U2" s="32"/>
      <c r="V2" s="32"/>
      <c r="W2" s="32"/>
      <c r="X2" s="32"/>
      <c r="Y2" s="32"/>
      <c r="Z2" s="32"/>
      <c r="AA2" s="32"/>
    </row>
    <row r="3" spans="1:27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</row>
    <row r="4" spans="1:27" x14ac:dyDescent="0.2">
      <c r="A4" s="89"/>
      <c r="B4" s="11" t="s">
        <v>261</v>
      </c>
      <c r="C4" s="10"/>
      <c r="D4" s="10"/>
      <c r="E4" s="10"/>
      <c r="F4" s="10"/>
      <c r="G4" s="10"/>
      <c r="H4" s="10"/>
      <c r="I4" s="10"/>
      <c r="J4" s="10"/>
      <c r="K4" s="10"/>
      <c r="L4" s="11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</row>
    <row r="5" spans="1:27" x14ac:dyDescent="0.2">
      <c r="A5" s="89"/>
      <c r="B5" s="9"/>
      <c r="C5" s="10"/>
      <c r="D5" s="10"/>
      <c r="E5" s="10"/>
      <c r="F5" s="10"/>
      <c r="G5" s="10"/>
      <c r="H5" s="10"/>
      <c r="I5" s="10"/>
      <c r="J5" s="10"/>
      <c r="K5" s="10"/>
      <c r="L5" s="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7" x14ac:dyDescent="0.2">
      <c r="A6" s="89"/>
      <c r="B6" s="91"/>
      <c r="C6" s="10"/>
      <c r="D6" s="10"/>
      <c r="E6" s="10"/>
      <c r="F6" s="10"/>
      <c r="G6" s="10"/>
      <c r="H6" s="10"/>
      <c r="I6" s="10"/>
      <c r="J6" s="10"/>
      <c r="K6" s="10"/>
      <c r="L6" s="91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1:27" x14ac:dyDescent="0.2">
      <c r="A7" s="89"/>
      <c r="B7" s="9"/>
      <c r="C7" s="10"/>
      <c r="D7" s="10"/>
      <c r="E7" s="10"/>
      <c r="F7" s="10"/>
      <c r="G7" s="10"/>
      <c r="H7" s="10"/>
      <c r="I7" s="10"/>
      <c r="J7" s="10"/>
      <c r="K7" s="10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</row>
    <row r="8" spans="1:27" x14ac:dyDescent="0.2">
      <c r="A8" s="89"/>
      <c r="B8" s="9"/>
      <c r="C8" s="10"/>
      <c r="D8" s="164" t="s">
        <v>281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/>
      <c r="S8" s="89"/>
      <c r="T8" s="89"/>
      <c r="U8" s="89"/>
      <c r="V8" s="89"/>
      <c r="W8" s="89"/>
      <c r="X8" s="89"/>
      <c r="Y8" s="89"/>
      <c r="Z8" s="89"/>
      <c r="AA8" s="89"/>
    </row>
    <row r="9" spans="1:27" x14ac:dyDescent="0.2">
      <c r="A9" s="89"/>
      <c r="B9" s="16" t="s">
        <v>140</v>
      </c>
      <c r="C9" s="8" t="s">
        <v>141</v>
      </c>
      <c r="D9" s="119" t="s">
        <v>273</v>
      </c>
      <c r="E9" s="119" t="s">
        <v>274</v>
      </c>
      <c r="F9" s="119" t="s">
        <v>275</v>
      </c>
      <c r="G9" s="119" t="s">
        <v>276</v>
      </c>
      <c r="H9" s="119" t="s">
        <v>277</v>
      </c>
      <c r="I9" s="119" t="s">
        <v>278</v>
      </c>
      <c r="J9" s="119" t="s">
        <v>279</v>
      </c>
      <c r="K9" s="119" t="s">
        <v>280</v>
      </c>
      <c r="L9" s="16" t="s">
        <v>263</v>
      </c>
      <c r="M9" s="16" t="s">
        <v>264</v>
      </c>
      <c r="N9" s="16" t="s">
        <v>265</v>
      </c>
      <c r="O9" s="16" t="s">
        <v>266</v>
      </c>
      <c r="P9" s="16" t="s">
        <v>267</v>
      </c>
      <c r="Q9" s="16" t="s">
        <v>268</v>
      </c>
      <c r="R9" s="16" t="s">
        <v>269</v>
      </c>
      <c r="S9" s="89"/>
      <c r="T9" s="89"/>
      <c r="U9" s="89"/>
      <c r="V9" s="89"/>
      <c r="W9" s="89"/>
      <c r="X9" s="89"/>
      <c r="Y9" s="89"/>
      <c r="Z9" s="89"/>
      <c r="AA9" s="89"/>
    </row>
    <row r="10" spans="1:27" x14ac:dyDescent="0.2">
      <c r="A10" s="89"/>
      <c r="B10" s="94" t="s">
        <v>142</v>
      </c>
      <c r="C10" s="93" t="s">
        <v>143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89"/>
      <c r="T10" s="89"/>
      <c r="U10" s="89"/>
      <c r="V10" s="89"/>
      <c r="W10" s="89"/>
      <c r="X10" s="89"/>
      <c r="Y10" s="89"/>
      <c r="Z10" s="89"/>
      <c r="AA10" s="89"/>
    </row>
    <row r="11" spans="1:27" x14ac:dyDescent="0.2">
      <c r="A11" s="89"/>
      <c r="B11" s="167" t="s">
        <v>144</v>
      </c>
      <c r="C11" s="93" t="s">
        <v>145</v>
      </c>
      <c r="D11" s="124">
        <v>167211.90260618512</v>
      </c>
      <c r="E11" s="124">
        <v>179738.84073315223</v>
      </c>
      <c r="F11" s="124">
        <v>193739.78493460995</v>
      </c>
      <c r="G11" s="124">
        <v>171193.90571656861</v>
      </c>
      <c r="H11" s="124">
        <v>213641.76487252122</v>
      </c>
      <c r="I11" s="124">
        <v>306981.48372093023</v>
      </c>
      <c r="J11" s="124">
        <v>285166.11238029471</v>
      </c>
      <c r="K11" s="124">
        <v>298068.46806291054</v>
      </c>
      <c r="L11" s="123">
        <v>275964.45725916419</v>
      </c>
      <c r="M11" s="123">
        <v>275964.45725916419</v>
      </c>
      <c r="N11" s="123">
        <v>275964.45725916419</v>
      </c>
      <c r="O11" s="123">
        <v>275964.45725916419</v>
      </c>
      <c r="P11" s="123">
        <v>275964.45725916419</v>
      </c>
      <c r="Q11" s="123">
        <v>275964.45725916419</v>
      </c>
      <c r="R11" s="123">
        <v>275964.45725916419</v>
      </c>
      <c r="S11" s="89"/>
      <c r="T11" s="89"/>
      <c r="U11" s="89"/>
      <c r="V11" s="89"/>
      <c r="W11" s="89"/>
      <c r="X11" s="89"/>
      <c r="Y11" s="89"/>
      <c r="Z11" s="89"/>
      <c r="AA11" s="89"/>
    </row>
    <row r="12" spans="1:27" x14ac:dyDescent="0.2">
      <c r="A12" s="89"/>
      <c r="B12" s="167"/>
      <c r="C12" s="93" t="s">
        <v>146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89"/>
      <c r="T12" s="89"/>
      <c r="U12" s="89"/>
      <c r="V12" s="89"/>
      <c r="W12" s="89"/>
      <c r="X12" s="89"/>
      <c r="Y12" s="89"/>
      <c r="Z12" s="89"/>
      <c r="AA12" s="89"/>
    </row>
    <row r="13" spans="1:27" x14ac:dyDescent="0.2">
      <c r="A13" s="89"/>
      <c r="B13" s="167"/>
      <c r="C13" s="93" t="s">
        <v>147</v>
      </c>
      <c r="D13" s="124">
        <v>788556.131608714</v>
      </c>
      <c r="E13" s="124">
        <v>847632.03300293372</v>
      </c>
      <c r="F13" s="124">
        <v>913659.21304389928</v>
      </c>
      <c r="G13" s="124">
        <v>813311.37502723909</v>
      </c>
      <c r="H13" s="124">
        <v>678927.85174693097</v>
      </c>
      <c r="I13" s="124">
        <v>701052.97581395356</v>
      </c>
      <c r="J13" s="124">
        <v>998871.27540331485</v>
      </c>
      <c r="K13" s="124">
        <v>1571293.7004581867</v>
      </c>
      <c r="L13" s="123">
        <v>987536.45085559646</v>
      </c>
      <c r="M13" s="123">
        <v>987536.45085559646</v>
      </c>
      <c r="N13" s="123">
        <v>987536.45085559646</v>
      </c>
      <c r="O13" s="123">
        <v>987536.45085559646</v>
      </c>
      <c r="P13" s="123">
        <v>987536.45085559646</v>
      </c>
      <c r="Q13" s="123">
        <v>987536.45085559646</v>
      </c>
      <c r="R13" s="123">
        <v>987536.45085559646</v>
      </c>
      <c r="S13" s="89"/>
      <c r="T13" s="89"/>
      <c r="U13" s="89"/>
      <c r="V13" s="89"/>
      <c r="W13" s="89"/>
      <c r="X13" s="89"/>
      <c r="Y13" s="89"/>
      <c r="Z13" s="89"/>
      <c r="AA13" s="89"/>
    </row>
    <row r="14" spans="1:27" x14ac:dyDescent="0.2">
      <c r="A14" s="89"/>
      <c r="B14" s="95"/>
      <c r="C14" s="93" t="s">
        <v>148</v>
      </c>
      <c r="D14" s="124">
        <v>67454.801619540594</v>
      </c>
      <c r="E14" s="124">
        <v>72508.282341214814</v>
      </c>
      <c r="F14" s="124">
        <v>78156.390513393781</v>
      </c>
      <c r="G14" s="124">
        <v>65671.104815864019</v>
      </c>
      <c r="H14" s="124">
        <v>61791.187913125585</v>
      </c>
      <c r="I14" s="124">
        <v>60548.847441860467</v>
      </c>
      <c r="J14" s="124">
        <v>83069.462058011064</v>
      </c>
      <c r="K14" s="124">
        <v>145263.12372323519</v>
      </c>
      <c r="L14" s="123">
        <v>87668.15528405807</v>
      </c>
      <c r="M14" s="123">
        <v>87668.15528405807</v>
      </c>
      <c r="N14" s="123">
        <v>87668.15528405807</v>
      </c>
      <c r="O14" s="123">
        <v>87668.15528405807</v>
      </c>
      <c r="P14" s="123">
        <v>87668.15528405807</v>
      </c>
      <c r="Q14" s="123">
        <v>87668.15528405807</v>
      </c>
      <c r="R14" s="123">
        <v>87668.15528405807</v>
      </c>
      <c r="S14" s="89"/>
      <c r="T14" s="89"/>
      <c r="U14" s="89"/>
      <c r="V14" s="89"/>
      <c r="W14" s="89"/>
      <c r="X14" s="89"/>
      <c r="Y14" s="89"/>
      <c r="Z14" s="89"/>
      <c r="AA14" s="89"/>
    </row>
    <row r="15" spans="1:27" x14ac:dyDescent="0.2">
      <c r="A15" s="89"/>
      <c r="B15" s="95"/>
      <c r="C15" s="93" t="s">
        <v>149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89"/>
      <c r="T15" s="89"/>
      <c r="U15" s="89"/>
      <c r="V15" s="89"/>
      <c r="W15" s="89"/>
      <c r="X15" s="89"/>
      <c r="Y15" s="89"/>
      <c r="Z15" s="89"/>
      <c r="AA15" s="89"/>
    </row>
    <row r="16" spans="1:27" x14ac:dyDescent="0.2">
      <c r="A16" s="89"/>
      <c r="B16" s="95"/>
      <c r="C16" s="93" t="s">
        <v>150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89"/>
      <c r="T16" s="89"/>
      <c r="U16" s="89"/>
      <c r="V16" s="89"/>
      <c r="W16" s="89"/>
      <c r="X16" s="89"/>
      <c r="Y16" s="89"/>
      <c r="Z16" s="89"/>
      <c r="AA16" s="89"/>
    </row>
    <row r="17" spans="1:27" x14ac:dyDescent="0.2">
      <c r="A17" s="89"/>
      <c r="B17" s="95"/>
      <c r="C17" s="93" t="s">
        <v>151</v>
      </c>
      <c r="D17" s="124">
        <v>146310.41478041201</v>
      </c>
      <c r="E17" s="124">
        <v>157271.48564150822</v>
      </c>
      <c r="F17" s="124">
        <v>169522.31181778372</v>
      </c>
      <c r="G17" s="124">
        <v>150426.1204329193</v>
      </c>
      <c r="H17" s="124">
        <v>140113.16997167136</v>
      </c>
      <c r="I17" s="124">
        <v>230702.93953488374</v>
      </c>
      <c r="J17" s="124">
        <v>230683.22417863723</v>
      </c>
      <c r="K17" s="124">
        <v>192659.62718326112</v>
      </c>
      <c r="L17" s="123">
        <v>198539.7402171134</v>
      </c>
      <c r="M17" s="123">
        <v>198539.7402171134</v>
      </c>
      <c r="N17" s="123">
        <v>198539.7402171134</v>
      </c>
      <c r="O17" s="123">
        <v>198539.7402171134</v>
      </c>
      <c r="P17" s="123">
        <v>198539.7402171134</v>
      </c>
      <c r="Q17" s="123">
        <v>198539.7402171134</v>
      </c>
      <c r="R17" s="123">
        <v>198539.7402171134</v>
      </c>
      <c r="S17" s="89"/>
      <c r="T17" s="89"/>
      <c r="U17" s="89"/>
      <c r="V17" s="89"/>
      <c r="W17" s="89"/>
      <c r="X17" s="89"/>
      <c r="Y17" s="89"/>
      <c r="Z17" s="89"/>
      <c r="AA17" s="89"/>
    </row>
    <row r="18" spans="1:27" x14ac:dyDescent="0.2">
      <c r="A18" s="89"/>
      <c r="B18" s="95"/>
      <c r="C18" s="93" t="s">
        <v>152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89"/>
      <c r="T18" s="89"/>
      <c r="U18" s="89"/>
      <c r="V18" s="89"/>
      <c r="W18" s="89"/>
      <c r="X18" s="89"/>
      <c r="Y18" s="89"/>
      <c r="Z18" s="89"/>
      <c r="AA18" s="89"/>
    </row>
    <row r="19" spans="1:27" x14ac:dyDescent="0.2">
      <c r="A19" s="89"/>
      <c r="B19" s="95"/>
      <c r="C19" s="93" t="s">
        <v>153</v>
      </c>
      <c r="D19" s="124">
        <v>2431440.3806699589</v>
      </c>
      <c r="E19" s="124">
        <v>2613595.4948294903</v>
      </c>
      <c r="F19" s="124">
        <v>2817184.238025046</v>
      </c>
      <c r="G19" s="124">
        <v>2057823.0079778943</v>
      </c>
      <c r="H19" s="124">
        <v>1158938.6402266289</v>
      </c>
      <c r="I19" s="124">
        <v>1237690.5181395349</v>
      </c>
      <c r="J19" s="124">
        <v>1579447.3053655617</v>
      </c>
      <c r="K19" s="124">
        <v>2204882.4071845287</v>
      </c>
      <c r="L19" s="123">
        <v>1545239.7177290637</v>
      </c>
      <c r="M19" s="123">
        <v>1545239.7177290637</v>
      </c>
      <c r="N19" s="123">
        <v>1545239.7177290637</v>
      </c>
      <c r="O19" s="123">
        <v>1545239.7177290637</v>
      </c>
      <c r="P19" s="123">
        <v>1545239.7177290637</v>
      </c>
      <c r="Q19" s="123">
        <v>1545239.7177290637</v>
      </c>
      <c r="R19" s="123">
        <v>1545239.7177290637</v>
      </c>
      <c r="S19" s="89"/>
      <c r="T19" s="89"/>
      <c r="U19" s="89"/>
      <c r="V19" s="89"/>
      <c r="W19" s="89"/>
      <c r="X19" s="89"/>
      <c r="Y19" s="89"/>
      <c r="Z19" s="89"/>
      <c r="AA19" s="89"/>
    </row>
    <row r="20" spans="1:27" x14ac:dyDescent="0.2">
      <c r="A20" s="89"/>
      <c r="B20" s="95"/>
      <c r="C20" s="93" t="s">
        <v>154</v>
      </c>
      <c r="D20" s="124">
        <v>126358.99458308308</v>
      </c>
      <c r="E20" s="124">
        <v>135825.37396312071</v>
      </c>
      <c r="F20" s="124">
        <v>146405.6329335405</v>
      </c>
      <c r="G20" s="124">
        <v>201503.64640081354</v>
      </c>
      <c r="H20" s="124">
        <v>255506.68271954672</v>
      </c>
      <c r="I20" s="124">
        <v>142935.18790697676</v>
      </c>
      <c r="J20" s="124">
        <v>49288.725197053405</v>
      </c>
      <c r="K20" s="124">
        <v>89085.854548417818</v>
      </c>
      <c r="L20" s="123">
        <v>134204.11259299869</v>
      </c>
      <c r="M20" s="123">
        <v>134204.11259299869</v>
      </c>
      <c r="N20" s="123">
        <v>134204.11259299869</v>
      </c>
      <c r="O20" s="123">
        <v>134204.11259299869</v>
      </c>
      <c r="P20" s="123">
        <v>134204.11259299869</v>
      </c>
      <c r="Q20" s="123">
        <v>134204.11259299869</v>
      </c>
      <c r="R20" s="123">
        <v>134204.11259299869</v>
      </c>
      <c r="S20" s="89"/>
      <c r="T20" s="89"/>
      <c r="U20" s="89"/>
      <c r="V20" s="89"/>
      <c r="W20" s="89"/>
      <c r="X20" s="89"/>
      <c r="Y20" s="89"/>
      <c r="Z20" s="89"/>
      <c r="AA20" s="89"/>
    </row>
    <row r="21" spans="1:27" x14ac:dyDescent="0.2">
      <c r="A21" s="89"/>
      <c r="B21" s="95"/>
      <c r="C21" s="93" t="s">
        <v>155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89"/>
      <c r="T21" s="89"/>
      <c r="U21" s="89"/>
      <c r="V21" s="89"/>
      <c r="W21" s="89"/>
      <c r="X21" s="89"/>
      <c r="Y21" s="89"/>
      <c r="Z21" s="89"/>
      <c r="AA21" s="89"/>
    </row>
    <row r="22" spans="1:27" x14ac:dyDescent="0.2">
      <c r="A22" s="89"/>
      <c r="B22" s="95"/>
      <c r="C22" s="93" t="s">
        <v>156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89"/>
      <c r="T22" s="89"/>
      <c r="U22" s="89"/>
      <c r="V22" s="89"/>
      <c r="W22" s="89"/>
      <c r="X22" s="89"/>
      <c r="Y22" s="89"/>
      <c r="Z22" s="89"/>
      <c r="AA22" s="89"/>
    </row>
    <row r="23" spans="1:27" x14ac:dyDescent="0.2">
      <c r="A23" s="89"/>
      <c r="B23" s="95"/>
      <c r="C23" s="93" t="s">
        <v>157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89"/>
      <c r="T23" s="89"/>
      <c r="U23" s="89"/>
      <c r="V23" s="89"/>
      <c r="W23" s="89"/>
      <c r="X23" s="89"/>
      <c r="Y23" s="89"/>
      <c r="Z23" s="89"/>
      <c r="AA23" s="89"/>
    </row>
    <row r="24" spans="1:27" x14ac:dyDescent="0.2">
      <c r="A24" s="89"/>
      <c r="B24" s="95"/>
      <c r="C24" s="93" t="s">
        <v>158</v>
      </c>
      <c r="D24" s="124">
        <v>0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89"/>
      <c r="T24" s="89"/>
      <c r="U24" s="89"/>
      <c r="V24" s="89"/>
      <c r="W24" s="89"/>
      <c r="X24" s="89"/>
      <c r="Y24" s="89"/>
      <c r="Z24" s="89"/>
      <c r="AA24" s="89"/>
    </row>
    <row r="25" spans="1:27" x14ac:dyDescent="0.2">
      <c r="A25" s="89"/>
      <c r="B25" s="95"/>
      <c r="C25" s="93" t="s">
        <v>159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89"/>
      <c r="T25" s="89"/>
      <c r="U25" s="89"/>
      <c r="V25" s="89"/>
      <c r="W25" s="89"/>
      <c r="X25" s="89"/>
      <c r="Y25" s="89"/>
      <c r="Z25" s="89"/>
      <c r="AA25" s="89"/>
    </row>
    <row r="26" spans="1:27" x14ac:dyDescent="0.2">
      <c r="A26" s="89"/>
      <c r="B26" s="95"/>
      <c r="C26" s="93" t="s">
        <v>160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89"/>
      <c r="T26" s="89"/>
      <c r="U26" s="89"/>
      <c r="V26" s="89"/>
      <c r="W26" s="89"/>
      <c r="X26" s="89"/>
      <c r="Y26" s="89"/>
      <c r="Z26" s="89"/>
      <c r="AA26" s="89"/>
    </row>
    <row r="27" spans="1:27" x14ac:dyDescent="0.2">
      <c r="A27" s="89"/>
      <c r="B27" s="95"/>
      <c r="C27" s="93" t="s">
        <v>161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89"/>
      <c r="T27" s="89"/>
      <c r="U27" s="89"/>
      <c r="V27" s="89"/>
      <c r="W27" s="89"/>
      <c r="X27" s="89"/>
      <c r="Y27" s="89"/>
      <c r="Z27" s="89"/>
      <c r="AA27" s="89"/>
    </row>
    <row r="28" spans="1:27" x14ac:dyDescent="0.2">
      <c r="A28" s="89"/>
      <c r="B28" s="95"/>
      <c r="C28" s="93" t="s">
        <v>162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89"/>
      <c r="T28" s="89"/>
      <c r="U28" s="89"/>
      <c r="V28" s="89"/>
      <c r="W28" s="89"/>
      <c r="X28" s="89"/>
      <c r="Y28" s="89"/>
      <c r="Z28" s="89"/>
      <c r="AA28" s="89"/>
    </row>
    <row r="29" spans="1:27" x14ac:dyDescent="0.2">
      <c r="A29" s="89"/>
      <c r="B29" s="95"/>
      <c r="C29" s="93" t="s">
        <v>163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89"/>
      <c r="T29" s="89"/>
      <c r="U29" s="89"/>
      <c r="V29" s="89"/>
      <c r="W29" s="89"/>
      <c r="X29" s="89"/>
      <c r="Y29" s="89"/>
      <c r="Z29" s="89"/>
      <c r="AA29" s="89"/>
    </row>
    <row r="30" spans="1:27" x14ac:dyDescent="0.2">
      <c r="A30" s="89"/>
      <c r="B30" s="94" t="s">
        <v>164</v>
      </c>
      <c r="C30" s="93" t="s">
        <v>165</v>
      </c>
      <c r="D30" s="124">
        <v>461732.86742389761</v>
      </c>
      <c r="E30" s="124">
        <v>496324.29884268175</v>
      </c>
      <c r="F30" s="124">
        <v>534985.99703534343</v>
      </c>
      <c r="G30" s="124">
        <v>550065.66426963033</v>
      </c>
      <c r="H30" s="124">
        <v>556245.77903682715</v>
      </c>
      <c r="I30" s="124">
        <v>645978.49953488377</v>
      </c>
      <c r="J30" s="124">
        <v>623599.09975690616</v>
      </c>
      <c r="K30" s="124">
        <v>648217.30976876023</v>
      </c>
      <c r="L30" s="123">
        <v>618510.17202434433</v>
      </c>
      <c r="M30" s="123">
        <v>618510.17202434433</v>
      </c>
      <c r="N30" s="123">
        <v>618510.17202434433</v>
      </c>
      <c r="O30" s="123">
        <v>618510.17202434433</v>
      </c>
      <c r="P30" s="123">
        <v>618510.17202434433</v>
      </c>
      <c r="Q30" s="123">
        <v>618510.17202434433</v>
      </c>
      <c r="R30" s="123">
        <v>618510.17202434433</v>
      </c>
      <c r="S30" s="89"/>
      <c r="T30" s="89"/>
      <c r="U30" s="89"/>
      <c r="V30" s="89"/>
      <c r="W30" s="89"/>
      <c r="X30" s="89"/>
      <c r="Y30" s="89"/>
      <c r="Z30" s="89"/>
      <c r="AA30" s="89"/>
    </row>
    <row r="31" spans="1:27" x14ac:dyDescent="0.2">
      <c r="A31" s="89"/>
      <c r="B31" s="67" t="s">
        <v>166</v>
      </c>
      <c r="C31" s="93" t="s">
        <v>167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89"/>
      <c r="T31" s="89"/>
      <c r="U31" s="89"/>
      <c r="V31" s="89"/>
      <c r="W31" s="89"/>
      <c r="X31" s="89"/>
      <c r="Y31" s="89"/>
      <c r="Z31" s="89"/>
      <c r="AA31" s="89"/>
    </row>
    <row r="32" spans="1:27" x14ac:dyDescent="0.2">
      <c r="A32" s="89"/>
      <c r="B32" s="95"/>
      <c r="C32" s="93" t="s">
        <v>168</v>
      </c>
      <c r="D32" s="124">
        <v>1579012.3984743168</v>
      </c>
      <c r="E32" s="124">
        <v>1697306.5528323804</v>
      </c>
      <c r="F32" s="124">
        <v>1829520.0145529644</v>
      </c>
      <c r="G32" s="124">
        <v>1279183.3151739668</v>
      </c>
      <c r="H32" s="124">
        <v>695260.59017941449</v>
      </c>
      <c r="I32" s="124">
        <v>690059.91534883727</v>
      </c>
      <c r="J32" s="124">
        <v>678433.04731123394</v>
      </c>
      <c r="K32" s="124">
        <v>848281.06136268098</v>
      </c>
      <c r="L32" s="123">
        <v>728008.65355054161</v>
      </c>
      <c r="M32" s="123">
        <v>728008.65355054161</v>
      </c>
      <c r="N32" s="123">
        <v>728008.65355054161</v>
      </c>
      <c r="O32" s="123">
        <v>728008.65355054161</v>
      </c>
      <c r="P32" s="123">
        <v>728008.65355054161</v>
      </c>
      <c r="Q32" s="123">
        <v>728008.65355054161</v>
      </c>
      <c r="R32" s="123">
        <v>728008.65355054161</v>
      </c>
      <c r="S32" s="89"/>
      <c r="T32" s="89"/>
      <c r="U32" s="89"/>
      <c r="V32" s="89"/>
      <c r="W32" s="89"/>
      <c r="X32" s="89"/>
      <c r="Y32" s="89"/>
      <c r="Z32" s="89"/>
      <c r="AA32" s="89"/>
    </row>
    <row r="33" spans="1:27" x14ac:dyDescent="0.2">
      <c r="A33" s="89"/>
      <c r="B33" s="95"/>
      <c r="C33" s="93" t="s">
        <v>169</v>
      </c>
      <c r="D33" s="124">
        <v>101657.23624353301</v>
      </c>
      <c r="E33" s="124">
        <v>109273.0452184505</v>
      </c>
      <c r="F33" s="124">
        <v>117784.98288638219</v>
      </c>
      <c r="G33" s="124">
        <v>160529.36732766763</v>
      </c>
      <c r="H33" s="124">
        <v>149280.24173748819</v>
      </c>
      <c r="I33" s="124">
        <v>70191.826046511633</v>
      </c>
      <c r="J33" s="124">
        <v>55383.991382136279</v>
      </c>
      <c r="K33" s="124">
        <v>88247.904662940462</v>
      </c>
      <c r="L33" s="123">
        <v>90775.990957269154</v>
      </c>
      <c r="M33" s="123">
        <v>90775.990957269154</v>
      </c>
      <c r="N33" s="123">
        <v>90775.990957269154</v>
      </c>
      <c r="O33" s="123">
        <v>90775.990957269154</v>
      </c>
      <c r="P33" s="123">
        <v>90775.990957269154</v>
      </c>
      <c r="Q33" s="123">
        <v>90775.990957269154</v>
      </c>
      <c r="R33" s="123">
        <v>90775.990957269154</v>
      </c>
      <c r="S33" s="89"/>
      <c r="T33" s="89"/>
      <c r="U33" s="89"/>
      <c r="V33" s="89"/>
      <c r="W33" s="89"/>
      <c r="X33" s="89"/>
      <c r="Y33" s="89"/>
      <c r="Z33" s="89"/>
      <c r="AA33" s="89"/>
    </row>
    <row r="34" spans="1:27" x14ac:dyDescent="0.2">
      <c r="A34" s="89"/>
      <c r="B34" s="95"/>
      <c r="C34" s="93" t="s">
        <v>170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89"/>
      <c r="T34" s="89"/>
      <c r="U34" s="89"/>
      <c r="V34" s="89"/>
      <c r="W34" s="89"/>
      <c r="X34" s="89"/>
      <c r="Y34" s="89"/>
      <c r="Z34" s="89"/>
      <c r="AA34" s="89"/>
    </row>
    <row r="35" spans="1:27" x14ac:dyDescent="0.2">
      <c r="A35" s="89"/>
      <c r="B35" s="95"/>
      <c r="C35" s="93" t="s">
        <v>171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89"/>
      <c r="T35" s="89"/>
      <c r="U35" s="89"/>
      <c r="V35" s="89"/>
      <c r="W35" s="89"/>
      <c r="X35" s="89"/>
      <c r="Y35" s="89"/>
      <c r="Z35" s="89"/>
      <c r="AA35" s="89"/>
    </row>
    <row r="36" spans="1:27" x14ac:dyDescent="0.2">
      <c r="A36" s="89"/>
      <c r="B36" s="96"/>
      <c r="C36" s="93" t="s">
        <v>163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89"/>
      <c r="T36" s="89"/>
      <c r="U36" s="89"/>
      <c r="V36" s="89"/>
      <c r="W36" s="89"/>
      <c r="X36" s="89"/>
      <c r="Y36" s="89"/>
      <c r="Z36" s="89"/>
      <c r="AA36" s="89"/>
    </row>
    <row r="37" spans="1:27" x14ac:dyDescent="0.2">
      <c r="A37" s="89"/>
      <c r="B37" s="68" t="s">
        <v>172</v>
      </c>
      <c r="C37" s="92" t="s">
        <v>165</v>
      </c>
      <c r="D37" s="124">
        <v>89306.357073757972</v>
      </c>
      <c r="E37" s="124">
        <v>95996.880846115397</v>
      </c>
      <c r="F37" s="124">
        <v>103474.65786280304</v>
      </c>
      <c r="G37" s="124">
        <v>52761.400450352296</v>
      </c>
      <c r="H37" s="124">
        <v>137334.35505193577</v>
      </c>
      <c r="I37" s="124">
        <v>276082.01209302328</v>
      </c>
      <c r="J37" s="124">
        <v>285823.21000552486</v>
      </c>
      <c r="K37" s="124">
        <v>361945.33879467583</v>
      </c>
      <c r="L37" s="123">
        <v>265296.22898628993</v>
      </c>
      <c r="M37" s="123">
        <v>265296.22898628993</v>
      </c>
      <c r="N37" s="123">
        <v>265296.22898628993</v>
      </c>
      <c r="O37" s="123">
        <v>265296.22898628993</v>
      </c>
      <c r="P37" s="123">
        <v>265296.22898628993</v>
      </c>
      <c r="Q37" s="123">
        <v>265296.22898628993</v>
      </c>
      <c r="R37" s="123">
        <v>265296.22898628993</v>
      </c>
      <c r="S37" s="89"/>
      <c r="T37" s="89"/>
      <c r="U37" s="89"/>
      <c r="V37" s="89"/>
      <c r="W37" s="89"/>
      <c r="X37" s="89"/>
      <c r="Y37" s="89"/>
      <c r="Z37" s="89"/>
      <c r="AA37" s="89"/>
    </row>
    <row r="38" spans="1:27" x14ac:dyDescent="0.2">
      <c r="A38" s="89"/>
      <c r="B38" s="167" t="s">
        <v>173</v>
      </c>
      <c r="C38" s="92" t="s">
        <v>167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89"/>
      <c r="T38" s="89"/>
      <c r="U38" s="89"/>
      <c r="V38" s="89"/>
      <c r="W38" s="89"/>
      <c r="X38" s="89"/>
      <c r="Y38" s="89"/>
      <c r="Z38" s="89"/>
      <c r="AA38" s="89"/>
    </row>
    <row r="39" spans="1:27" x14ac:dyDescent="0.2">
      <c r="A39" s="89"/>
      <c r="B39" s="167"/>
      <c r="C39" s="92" t="s">
        <v>174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89"/>
      <c r="T39" s="89"/>
      <c r="U39" s="89"/>
      <c r="V39" s="89"/>
      <c r="W39" s="89"/>
      <c r="X39" s="89"/>
      <c r="Y39" s="89"/>
      <c r="Z39" s="89"/>
      <c r="AA39" s="89"/>
    </row>
    <row r="40" spans="1:27" x14ac:dyDescent="0.2">
      <c r="A40" s="89"/>
      <c r="B40" s="66"/>
      <c r="C40" s="92" t="s">
        <v>175</v>
      </c>
      <c r="D40" s="124">
        <v>70305.004504873301</v>
      </c>
      <c r="E40" s="124">
        <v>75572.012580984461</v>
      </c>
      <c r="F40" s="124">
        <v>81458.773211142819</v>
      </c>
      <c r="G40" s="124">
        <v>118993.796760369</v>
      </c>
      <c r="H40" s="124">
        <v>270167.19452313503</v>
      </c>
      <c r="I40" s="124">
        <v>288247.34139534883</v>
      </c>
      <c r="J40" s="124">
        <v>197167.4340174954</v>
      </c>
      <c r="K40" s="124">
        <v>250744.65718481474</v>
      </c>
      <c r="L40" s="123">
        <v>251581.65678019851</v>
      </c>
      <c r="M40" s="123">
        <v>251581.65678019851</v>
      </c>
      <c r="N40" s="123">
        <v>251581.65678019851</v>
      </c>
      <c r="O40" s="123">
        <v>251581.65678019851</v>
      </c>
      <c r="P40" s="123">
        <v>251581.65678019851</v>
      </c>
      <c r="Q40" s="123">
        <v>251581.65678019851</v>
      </c>
      <c r="R40" s="123">
        <v>251581.65678019851</v>
      </c>
      <c r="S40" s="89"/>
      <c r="T40" s="89"/>
      <c r="U40" s="89"/>
      <c r="V40" s="89"/>
      <c r="W40" s="89"/>
      <c r="X40" s="89"/>
      <c r="Y40" s="89"/>
      <c r="Z40" s="89"/>
      <c r="AA40" s="89"/>
    </row>
    <row r="41" spans="1:27" x14ac:dyDescent="0.2">
      <c r="A41" s="89"/>
      <c r="B41" s="65"/>
      <c r="C41" s="92" t="s">
        <v>176</v>
      </c>
      <c r="D41" s="124">
        <v>240367.10999639114</v>
      </c>
      <c r="E41" s="124">
        <v>258374.58355390633</v>
      </c>
      <c r="F41" s="124">
        <v>278500.94084350183</v>
      </c>
      <c r="G41" s="124">
        <v>142006.74802062905</v>
      </c>
      <c r="H41" s="124">
        <v>45903.389046270066</v>
      </c>
      <c r="I41" s="124">
        <v>189682.17767441861</v>
      </c>
      <c r="J41" s="124">
        <v>294596.17893278087</v>
      </c>
      <c r="K41" s="124">
        <v>374647.60758697608</v>
      </c>
      <c r="L41" s="123">
        <v>226207.33831011146</v>
      </c>
      <c r="M41" s="123">
        <v>226207.33831011146</v>
      </c>
      <c r="N41" s="123">
        <v>226207.33831011146</v>
      </c>
      <c r="O41" s="123">
        <v>226207.33831011146</v>
      </c>
      <c r="P41" s="123">
        <v>226207.33831011146</v>
      </c>
      <c r="Q41" s="123">
        <v>226207.33831011146</v>
      </c>
      <c r="R41" s="123">
        <v>226207.33831011146</v>
      </c>
      <c r="S41" s="89"/>
      <c r="T41" s="89"/>
      <c r="U41" s="89"/>
      <c r="V41" s="89"/>
      <c r="W41" s="89"/>
      <c r="X41" s="89"/>
      <c r="Y41" s="89"/>
      <c r="Z41" s="89"/>
      <c r="AA41" s="89"/>
    </row>
    <row r="42" spans="1:27" x14ac:dyDescent="0.2">
      <c r="A42" s="89"/>
      <c r="B42" s="66"/>
      <c r="C42" s="92" t="s">
        <v>169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89"/>
      <c r="T42" s="89"/>
      <c r="U42" s="89"/>
      <c r="V42" s="89"/>
      <c r="W42" s="89"/>
      <c r="X42" s="89"/>
      <c r="Y42" s="89"/>
      <c r="Z42" s="89"/>
      <c r="AA42" s="89"/>
    </row>
    <row r="43" spans="1:27" x14ac:dyDescent="0.2">
      <c r="A43" s="89"/>
      <c r="B43" s="66"/>
      <c r="C43" s="92" t="s">
        <v>170</v>
      </c>
      <c r="D43" s="124">
        <v>0</v>
      </c>
      <c r="E43" s="124">
        <v>0</v>
      </c>
      <c r="F43" s="124">
        <v>0</v>
      </c>
      <c r="G43" s="124">
        <v>97103.428488414327</v>
      </c>
      <c r="H43" s="124">
        <v>94913.125590179407</v>
      </c>
      <c r="I43" s="124">
        <v>0</v>
      </c>
      <c r="J43" s="124">
        <v>0</v>
      </c>
      <c r="K43" s="124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89"/>
      <c r="T43" s="89"/>
      <c r="U43" s="89"/>
      <c r="V43" s="89"/>
      <c r="W43" s="89"/>
      <c r="X43" s="89"/>
      <c r="Y43" s="89"/>
      <c r="Z43" s="89"/>
      <c r="AA43" s="89"/>
    </row>
    <row r="44" spans="1:27" x14ac:dyDescent="0.2">
      <c r="A44" s="89"/>
      <c r="B44" s="66"/>
      <c r="C44" s="92" t="s">
        <v>171</v>
      </c>
      <c r="D44" s="124">
        <v>0</v>
      </c>
      <c r="E44" s="124">
        <v>0</v>
      </c>
      <c r="F44" s="124">
        <v>0</v>
      </c>
      <c r="G44" s="124">
        <v>38729.113096535191</v>
      </c>
      <c r="H44" s="124">
        <v>37855.524079320108</v>
      </c>
      <c r="I44" s="124">
        <v>0</v>
      </c>
      <c r="J44" s="124">
        <v>0</v>
      </c>
      <c r="K44" s="124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89"/>
      <c r="T44" s="89"/>
      <c r="U44" s="89"/>
      <c r="V44" s="89"/>
      <c r="W44" s="89"/>
      <c r="X44" s="89"/>
      <c r="Y44" s="89"/>
      <c r="Z44" s="89"/>
      <c r="AA44" s="89"/>
    </row>
    <row r="45" spans="1:27" x14ac:dyDescent="0.2">
      <c r="A45" s="89"/>
      <c r="B45" s="63"/>
      <c r="C45" s="92" t="s">
        <v>163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89"/>
      <c r="T45" s="89"/>
      <c r="U45" s="89"/>
      <c r="V45" s="89"/>
      <c r="W45" s="89"/>
      <c r="X45" s="89"/>
      <c r="Y45" s="89"/>
      <c r="Z45" s="89"/>
      <c r="AA45" s="89"/>
    </row>
    <row r="46" spans="1:27" x14ac:dyDescent="0.2">
      <c r="A46" s="89"/>
      <c r="B46" s="94" t="s">
        <v>206</v>
      </c>
      <c r="C46" s="93" t="s">
        <v>165</v>
      </c>
      <c r="D46" s="124">
        <v>450332.05588256684</v>
      </c>
      <c r="E46" s="124">
        <v>484069.37788360321</v>
      </c>
      <c r="F46" s="124">
        <v>521776.46624434728</v>
      </c>
      <c r="G46" s="124">
        <v>266052.16822837223</v>
      </c>
      <c r="H46" s="124">
        <v>537382.75542965054</v>
      </c>
      <c r="I46" s="124">
        <v>799988.89860465121</v>
      </c>
      <c r="J46" s="124">
        <v>795530.21884438302</v>
      </c>
      <c r="K46" s="124">
        <v>1304039.9035899276</v>
      </c>
      <c r="L46" s="123">
        <v>859235.44411715306</v>
      </c>
      <c r="M46" s="123">
        <v>859235.44411715306</v>
      </c>
      <c r="N46" s="123">
        <v>859235.44411715306</v>
      </c>
      <c r="O46" s="123">
        <v>859235.44411715306</v>
      </c>
      <c r="P46" s="123">
        <v>859235.44411715306</v>
      </c>
      <c r="Q46" s="123">
        <v>859235.44411715306</v>
      </c>
      <c r="R46" s="123">
        <v>859235.44411715306</v>
      </c>
      <c r="S46" s="89"/>
      <c r="T46" s="89"/>
      <c r="U46" s="89"/>
      <c r="V46" s="89"/>
      <c r="W46" s="89"/>
      <c r="X46" s="89"/>
      <c r="Y46" s="89"/>
      <c r="Z46" s="89"/>
      <c r="AA46" s="89"/>
    </row>
    <row r="47" spans="1:27" x14ac:dyDescent="0.2">
      <c r="A47" s="89"/>
      <c r="B47" s="95" t="s">
        <v>207</v>
      </c>
      <c r="C47" s="93" t="s">
        <v>167</v>
      </c>
      <c r="D47" s="124">
        <v>0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89"/>
      <c r="T47" s="89"/>
      <c r="U47" s="89"/>
      <c r="V47" s="89"/>
      <c r="W47" s="89"/>
      <c r="X47" s="89"/>
      <c r="Y47" s="89"/>
      <c r="Z47" s="89"/>
      <c r="AA47" s="89"/>
    </row>
    <row r="48" spans="1:27" x14ac:dyDescent="0.2">
      <c r="A48" s="89"/>
      <c r="B48" s="95"/>
      <c r="C48" s="93" t="s">
        <v>208</v>
      </c>
      <c r="D48" s="124">
        <v>0</v>
      </c>
      <c r="E48" s="124">
        <v>0</v>
      </c>
      <c r="F48" s="124">
        <v>0</v>
      </c>
      <c r="G48" s="124">
        <v>0</v>
      </c>
      <c r="H48" s="124">
        <v>403783.47875354101</v>
      </c>
      <c r="I48" s="124">
        <v>526208.18697674421</v>
      </c>
      <c r="J48" s="124">
        <v>249762.66070902394</v>
      </c>
      <c r="K48" s="124">
        <v>303057.1470565644</v>
      </c>
      <c r="L48" s="123">
        <v>370702.86837396841</v>
      </c>
      <c r="M48" s="123">
        <v>370702.86837396841</v>
      </c>
      <c r="N48" s="123">
        <v>370702.86837396841</v>
      </c>
      <c r="O48" s="123">
        <v>370702.86837396841</v>
      </c>
      <c r="P48" s="123">
        <v>370702.86837396841</v>
      </c>
      <c r="Q48" s="123">
        <v>370702.86837396841</v>
      </c>
      <c r="R48" s="123">
        <v>370702.86837396841</v>
      </c>
      <c r="S48" s="89"/>
      <c r="T48" s="89"/>
      <c r="U48" s="89"/>
      <c r="V48" s="89"/>
      <c r="W48" s="89"/>
      <c r="X48" s="89"/>
      <c r="Y48" s="89"/>
      <c r="Z48" s="89"/>
      <c r="AA48" s="89"/>
    </row>
    <row r="49" spans="1:27" x14ac:dyDescent="0.2">
      <c r="A49" s="89"/>
      <c r="B49" s="95"/>
      <c r="C49" s="93" t="s">
        <v>209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89"/>
      <c r="T49" s="89"/>
      <c r="U49" s="89"/>
      <c r="V49" s="89"/>
      <c r="W49" s="89"/>
      <c r="X49" s="89"/>
      <c r="Y49" s="89"/>
      <c r="Z49" s="89"/>
      <c r="AA49" s="89"/>
    </row>
    <row r="50" spans="1:27" x14ac:dyDescent="0.2">
      <c r="A50" s="89"/>
      <c r="B50" s="95"/>
      <c r="C50" s="93" t="s">
        <v>210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89"/>
      <c r="T50" s="89"/>
      <c r="U50" s="89"/>
      <c r="V50" s="89"/>
      <c r="W50" s="89"/>
      <c r="X50" s="89"/>
      <c r="Y50" s="89"/>
      <c r="Z50" s="89"/>
      <c r="AA50" s="89"/>
    </row>
    <row r="51" spans="1:27" x14ac:dyDescent="0.2">
      <c r="A51" s="89"/>
      <c r="B51" s="95"/>
      <c r="C51" s="93" t="s">
        <v>170</v>
      </c>
      <c r="D51" s="124">
        <v>0</v>
      </c>
      <c r="E51" s="124">
        <v>0</v>
      </c>
      <c r="F51" s="124">
        <v>0</v>
      </c>
      <c r="G51" s="124">
        <v>256510.21282777659</v>
      </c>
      <c r="H51" s="124">
        <v>250724.26817752596</v>
      </c>
      <c r="I51" s="124">
        <v>0</v>
      </c>
      <c r="J51" s="124">
        <v>0</v>
      </c>
      <c r="K51" s="124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89"/>
      <c r="T51" s="89"/>
      <c r="U51" s="89"/>
      <c r="V51" s="89"/>
      <c r="W51" s="89"/>
      <c r="X51" s="89"/>
      <c r="Y51" s="89"/>
      <c r="Z51" s="89"/>
      <c r="AA51" s="89"/>
    </row>
    <row r="52" spans="1:27" x14ac:dyDescent="0.2">
      <c r="A52" s="89"/>
      <c r="B52" s="95"/>
      <c r="C52" s="93" t="s">
        <v>211</v>
      </c>
      <c r="D52" s="124">
        <v>0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89"/>
      <c r="T52" s="89"/>
      <c r="U52" s="89"/>
      <c r="V52" s="89"/>
      <c r="W52" s="89"/>
      <c r="X52" s="89"/>
      <c r="Y52" s="89"/>
      <c r="Z52" s="89"/>
      <c r="AA52" s="89"/>
    </row>
    <row r="53" spans="1:27" x14ac:dyDescent="0.2">
      <c r="A53" s="89"/>
      <c r="B53" s="95"/>
      <c r="C53" s="93" t="s">
        <v>163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89"/>
      <c r="T53" s="89"/>
      <c r="U53" s="89"/>
      <c r="V53" s="89"/>
      <c r="W53" s="89"/>
      <c r="X53" s="89"/>
      <c r="Y53" s="89"/>
      <c r="Z53" s="89"/>
      <c r="AA53" s="89"/>
    </row>
    <row r="54" spans="1:27" x14ac:dyDescent="0.2">
      <c r="A54" s="89"/>
      <c r="B54" s="94" t="s">
        <v>177</v>
      </c>
      <c r="C54" s="96" t="s">
        <v>178</v>
      </c>
      <c r="D54" s="124">
        <v>1115379.3957935304</v>
      </c>
      <c r="E54" s="124">
        <v>1198939.7671631859</v>
      </c>
      <c r="F54" s="124">
        <v>1292332.4290524551</v>
      </c>
      <c r="G54" s="124">
        <v>1221931.582770393</v>
      </c>
      <c r="H54" s="124">
        <v>1279380.104815864</v>
      </c>
      <c r="I54" s="124">
        <v>1359223.2874418604</v>
      </c>
      <c r="J54" s="124">
        <v>1517065.9570248621</v>
      </c>
      <c r="K54" s="124">
        <v>2181164.9890513229</v>
      </c>
      <c r="L54" s="123">
        <v>1584208.5845834773</v>
      </c>
      <c r="M54" s="123">
        <v>1584208.5845834773</v>
      </c>
      <c r="N54" s="123">
        <v>1584208.5845834773</v>
      </c>
      <c r="O54" s="123">
        <v>1584208.5845834773</v>
      </c>
      <c r="P54" s="123">
        <v>1584208.5845834773</v>
      </c>
      <c r="Q54" s="123">
        <v>1584208.5845834773</v>
      </c>
      <c r="R54" s="123">
        <v>1584208.5845834773</v>
      </c>
      <c r="S54" s="89"/>
      <c r="T54" s="89"/>
      <c r="U54" s="89"/>
      <c r="V54" s="89"/>
      <c r="W54" s="89"/>
      <c r="X54" s="89"/>
      <c r="Y54" s="89"/>
      <c r="Z54" s="89"/>
      <c r="AA54" s="89"/>
    </row>
    <row r="55" spans="1:27" x14ac:dyDescent="0.2">
      <c r="A55" s="89"/>
      <c r="B55" s="167" t="s">
        <v>179</v>
      </c>
      <c r="C55" s="92" t="s">
        <v>180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89"/>
      <c r="T55" s="89"/>
      <c r="U55" s="89"/>
      <c r="V55" s="89"/>
      <c r="W55" s="89"/>
      <c r="X55" s="89"/>
      <c r="Y55" s="89"/>
      <c r="Z55" s="89"/>
      <c r="AA55" s="89"/>
    </row>
    <row r="56" spans="1:27" x14ac:dyDescent="0.2">
      <c r="A56" s="89"/>
      <c r="B56" s="167"/>
      <c r="C56" s="92" t="s">
        <v>181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24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89"/>
      <c r="T56" s="89"/>
      <c r="U56" s="89"/>
      <c r="V56" s="89"/>
      <c r="W56" s="89"/>
      <c r="X56" s="89"/>
      <c r="Y56" s="89"/>
      <c r="Z56" s="89"/>
      <c r="AA56" s="89"/>
    </row>
    <row r="57" spans="1:27" x14ac:dyDescent="0.2">
      <c r="A57" s="89"/>
      <c r="B57" s="95"/>
      <c r="C57" s="92" t="s">
        <v>182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89"/>
      <c r="T57" s="89"/>
      <c r="U57" s="89"/>
      <c r="V57" s="89"/>
      <c r="W57" s="89"/>
      <c r="X57" s="89"/>
      <c r="Y57" s="89"/>
      <c r="Z57" s="89"/>
      <c r="AA57" s="89"/>
    </row>
    <row r="58" spans="1:27" x14ac:dyDescent="0.2">
      <c r="A58" s="89"/>
      <c r="B58" s="64"/>
      <c r="C58" s="92" t="s">
        <v>183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24">
        <v>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89"/>
      <c r="T58" s="89"/>
      <c r="U58" s="89"/>
      <c r="V58" s="89"/>
      <c r="W58" s="89"/>
      <c r="X58" s="89"/>
      <c r="Y58" s="89"/>
      <c r="Z58" s="89"/>
      <c r="AA58" s="89"/>
    </row>
    <row r="59" spans="1:27" x14ac:dyDescent="0.2">
      <c r="A59" s="89"/>
      <c r="B59" s="98" t="s">
        <v>212</v>
      </c>
      <c r="C59" s="93" t="s">
        <v>213</v>
      </c>
      <c r="D59" s="124">
        <v>1905835.6626591329</v>
      </c>
      <c r="E59" s="124">
        <v>2048614.2869926328</v>
      </c>
      <c r="F59" s="124">
        <v>2208193.23056152</v>
      </c>
      <c r="G59" s="124">
        <v>2651313.5942896795</v>
      </c>
      <c r="H59" s="124">
        <v>2320792.0570538254</v>
      </c>
      <c r="I59" s="124">
        <v>1846716.3367441862</v>
      </c>
      <c r="J59" s="124">
        <v>2025631.8599290976</v>
      </c>
      <c r="K59" s="124">
        <v>2488200.0641561863</v>
      </c>
      <c r="L59" s="123">
        <v>2170335.079470824</v>
      </c>
      <c r="M59" s="123">
        <v>2170335.079470824</v>
      </c>
      <c r="N59" s="123">
        <v>2170335.079470824</v>
      </c>
      <c r="O59" s="123">
        <v>2170335.079470824</v>
      </c>
      <c r="P59" s="123">
        <v>2170335.079470824</v>
      </c>
      <c r="Q59" s="123">
        <v>2170335.079470824</v>
      </c>
      <c r="R59" s="123">
        <v>2170335.079470824</v>
      </c>
      <c r="S59" s="89"/>
      <c r="T59" s="89"/>
      <c r="U59" s="89"/>
      <c r="V59" s="89"/>
      <c r="W59" s="89"/>
      <c r="X59" s="89"/>
      <c r="Y59" s="89"/>
      <c r="Z59" s="89"/>
      <c r="AA59" s="89"/>
    </row>
    <row r="60" spans="1:27" x14ac:dyDescent="0.2">
      <c r="A60" s="89"/>
      <c r="B60" s="169" t="s">
        <v>214</v>
      </c>
      <c r="C60" s="93" t="s">
        <v>215</v>
      </c>
      <c r="D60" s="124">
        <v>164361.69972085246</v>
      </c>
      <c r="E60" s="124">
        <v>176675.11049338258</v>
      </c>
      <c r="F60" s="124">
        <v>190437.40223686091</v>
      </c>
      <c r="G60" s="124">
        <v>249213.42340379168</v>
      </c>
      <c r="H60" s="124">
        <v>219088.57129367325</v>
      </c>
      <c r="I60" s="124">
        <v>213785.30046511628</v>
      </c>
      <c r="J60" s="124">
        <v>378835.07789779006</v>
      </c>
      <c r="K60" s="124">
        <v>582923.79506359785</v>
      </c>
      <c r="L60" s="123">
        <v>348658.18618004437</v>
      </c>
      <c r="M60" s="123">
        <v>348658.18618004437</v>
      </c>
      <c r="N60" s="123">
        <v>348658.18618004437</v>
      </c>
      <c r="O60" s="123">
        <v>348658.18618004437</v>
      </c>
      <c r="P60" s="123">
        <v>348658.18618004437</v>
      </c>
      <c r="Q60" s="123">
        <v>348658.18618004437</v>
      </c>
      <c r="R60" s="123">
        <v>348658.18618004437</v>
      </c>
      <c r="S60" s="89"/>
      <c r="T60" s="89"/>
      <c r="U60" s="89"/>
      <c r="V60" s="89"/>
      <c r="W60" s="89"/>
      <c r="X60" s="89"/>
      <c r="Y60" s="89"/>
      <c r="Z60" s="89"/>
      <c r="AA60" s="89"/>
    </row>
    <row r="61" spans="1:27" x14ac:dyDescent="0.2">
      <c r="A61" s="89"/>
      <c r="B61" s="169"/>
      <c r="C61" s="97" t="s">
        <v>216</v>
      </c>
      <c r="D61" s="124">
        <v>0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  <c r="J61" s="124">
        <v>0</v>
      </c>
      <c r="K61" s="124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89"/>
      <c r="T61" s="89"/>
      <c r="U61" s="89"/>
      <c r="V61" s="89"/>
      <c r="W61" s="89"/>
      <c r="X61" s="89"/>
      <c r="Y61" s="89"/>
      <c r="Z61" s="89"/>
      <c r="AA61" s="89"/>
    </row>
    <row r="62" spans="1:27" x14ac:dyDescent="0.2">
      <c r="A62" s="89"/>
      <c r="B62" s="169"/>
      <c r="C62" s="97" t="s">
        <v>217</v>
      </c>
      <c r="D62" s="124">
        <v>253668.05679461043</v>
      </c>
      <c r="E62" s="124">
        <v>272671.99133949797</v>
      </c>
      <c r="F62" s="124">
        <v>293912.06009966397</v>
      </c>
      <c r="G62" s="124">
        <v>285136.07902956347</v>
      </c>
      <c r="H62" s="124">
        <v>252327.91595845134</v>
      </c>
      <c r="I62" s="124">
        <v>356539.97302325582</v>
      </c>
      <c r="J62" s="124">
        <v>482712.22197513812</v>
      </c>
      <c r="K62" s="124">
        <v>610185.30214288482</v>
      </c>
      <c r="L62" s="123">
        <v>425441.35327493254</v>
      </c>
      <c r="M62" s="123">
        <v>425441.35327493254</v>
      </c>
      <c r="N62" s="123">
        <v>425441.35327493254</v>
      </c>
      <c r="O62" s="123">
        <v>425441.35327493254</v>
      </c>
      <c r="P62" s="123">
        <v>425441.35327493254</v>
      </c>
      <c r="Q62" s="123">
        <v>425441.35327493254</v>
      </c>
      <c r="R62" s="123">
        <v>425441.35327493254</v>
      </c>
      <c r="S62" s="89"/>
      <c r="T62" s="89"/>
      <c r="U62" s="89"/>
      <c r="V62" s="89"/>
      <c r="W62" s="89"/>
      <c r="X62" s="89"/>
      <c r="Y62" s="89"/>
      <c r="Z62" s="89"/>
      <c r="AA62" s="89"/>
    </row>
    <row r="63" spans="1:27" x14ac:dyDescent="0.2">
      <c r="A63" s="89"/>
      <c r="B63" s="169"/>
      <c r="C63" s="93" t="s">
        <v>218</v>
      </c>
      <c r="D63" s="124">
        <v>859811.20374203159</v>
      </c>
      <c r="E63" s="124">
        <v>924225.28899717482</v>
      </c>
      <c r="F63" s="124">
        <v>996218.78048762504</v>
      </c>
      <c r="G63" s="124">
        <v>1059157.0494661147</v>
      </c>
      <c r="H63" s="124">
        <v>1110266.3116147309</v>
      </c>
      <c r="I63" s="124">
        <v>1124131.7711627907</v>
      </c>
      <c r="J63" s="124">
        <v>1399419.6120939227</v>
      </c>
      <c r="K63" s="124">
        <v>2085745.4873920882</v>
      </c>
      <c r="L63" s="123">
        <v>1429890.7955658832</v>
      </c>
      <c r="M63" s="123">
        <v>1429890.7955658832</v>
      </c>
      <c r="N63" s="123">
        <v>1429890.7955658832</v>
      </c>
      <c r="O63" s="123">
        <v>1429890.7955658832</v>
      </c>
      <c r="P63" s="123">
        <v>1429890.7955658832</v>
      </c>
      <c r="Q63" s="123">
        <v>1429890.7955658832</v>
      </c>
      <c r="R63" s="123">
        <v>1429890.7955658832</v>
      </c>
      <c r="S63" s="89"/>
      <c r="T63" s="89"/>
      <c r="U63" s="89"/>
      <c r="V63" s="89"/>
      <c r="W63" s="89"/>
      <c r="X63" s="89"/>
      <c r="Y63" s="89"/>
      <c r="Z63" s="89"/>
      <c r="AA63" s="89"/>
    </row>
    <row r="64" spans="1:27" x14ac:dyDescent="0.2">
      <c r="A64" s="89"/>
      <c r="B64" s="169"/>
      <c r="C64" s="93" t="s">
        <v>219</v>
      </c>
      <c r="D64" s="124">
        <v>552939.3597545441</v>
      </c>
      <c r="E64" s="124">
        <v>594363.66651531006</v>
      </c>
      <c r="F64" s="124">
        <v>640662.24336331256</v>
      </c>
      <c r="G64" s="124">
        <v>390658.87993026804</v>
      </c>
      <c r="H64" s="124">
        <v>62543.909348441921</v>
      </c>
      <c r="I64" s="124">
        <v>121622.48651162791</v>
      </c>
      <c r="J64" s="124">
        <v>229639.77920810314</v>
      </c>
      <c r="K64" s="124">
        <v>269991.07232697232</v>
      </c>
      <c r="L64" s="123">
        <v>170949.31184878631</v>
      </c>
      <c r="M64" s="123">
        <v>170949.31184878631</v>
      </c>
      <c r="N64" s="123">
        <v>170949.31184878631</v>
      </c>
      <c r="O64" s="123">
        <v>170949.31184878631</v>
      </c>
      <c r="P64" s="123">
        <v>170949.31184878631</v>
      </c>
      <c r="Q64" s="123">
        <v>170949.31184878631</v>
      </c>
      <c r="R64" s="123">
        <v>170949.31184878631</v>
      </c>
      <c r="S64" s="89"/>
      <c r="T64" s="89"/>
      <c r="U64" s="89"/>
      <c r="V64" s="89"/>
      <c r="W64" s="89"/>
      <c r="X64" s="89"/>
      <c r="Y64" s="89"/>
      <c r="Z64" s="89"/>
      <c r="AA64" s="89"/>
    </row>
    <row r="65" spans="1:27" x14ac:dyDescent="0.2">
      <c r="A65" s="89"/>
      <c r="B65" s="142"/>
      <c r="C65" s="93" t="s">
        <v>220</v>
      </c>
      <c r="D65" s="124">
        <v>0</v>
      </c>
      <c r="E65" s="124">
        <v>0</v>
      </c>
      <c r="F65" s="124">
        <v>0</v>
      </c>
      <c r="G65" s="124">
        <v>0</v>
      </c>
      <c r="H65" s="124">
        <v>5459.4249291784699</v>
      </c>
      <c r="I65" s="124">
        <v>5378.1683720930232</v>
      </c>
      <c r="J65" s="124">
        <v>0</v>
      </c>
      <c r="K65" s="124">
        <v>0</v>
      </c>
      <c r="L65" s="123">
        <v>2709.3983253178731</v>
      </c>
      <c r="M65" s="123">
        <v>2709.3983253178731</v>
      </c>
      <c r="N65" s="123">
        <v>2709.3983253178731</v>
      </c>
      <c r="O65" s="123">
        <v>2709.3983253178731</v>
      </c>
      <c r="P65" s="123">
        <v>2709.3983253178731</v>
      </c>
      <c r="Q65" s="123">
        <v>2709.3983253178731</v>
      </c>
      <c r="R65" s="123">
        <v>2709.3983253178731</v>
      </c>
      <c r="S65" s="89"/>
      <c r="T65" s="89"/>
      <c r="U65" s="89"/>
      <c r="V65" s="89"/>
      <c r="W65" s="89"/>
      <c r="X65" s="89"/>
      <c r="Y65" s="89"/>
      <c r="Z65" s="89"/>
      <c r="AA65" s="89"/>
    </row>
    <row r="66" spans="1:27" x14ac:dyDescent="0.2">
      <c r="A66" s="89"/>
      <c r="B66" s="142"/>
      <c r="C66" s="93" t="s">
        <v>221</v>
      </c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89"/>
      <c r="T66" s="89"/>
      <c r="U66" s="89"/>
      <c r="V66" s="89"/>
      <c r="W66" s="89"/>
      <c r="X66" s="89"/>
      <c r="Y66" s="89"/>
      <c r="Z66" s="89"/>
      <c r="AA66" s="89"/>
    </row>
    <row r="67" spans="1:27" x14ac:dyDescent="0.2">
      <c r="A67" s="89"/>
      <c r="B67" s="142"/>
      <c r="C67" s="93" t="s">
        <v>222</v>
      </c>
      <c r="D67" s="124">
        <v>0</v>
      </c>
      <c r="E67" s="124">
        <v>0</v>
      </c>
      <c r="F67" s="124">
        <v>0</v>
      </c>
      <c r="G67" s="124">
        <v>0</v>
      </c>
      <c r="H67" s="124">
        <v>0</v>
      </c>
      <c r="I67" s="124">
        <v>0</v>
      </c>
      <c r="J67" s="124">
        <v>0</v>
      </c>
      <c r="K67" s="124">
        <v>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89"/>
      <c r="T67" s="89"/>
      <c r="U67" s="89"/>
      <c r="V67" s="89"/>
      <c r="W67" s="89"/>
      <c r="X67" s="89"/>
      <c r="Y67" s="89"/>
      <c r="Z67" s="89"/>
      <c r="AA67" s="89"/>
    </row>
    <row r="68" spans="1:27" x14ac:dyDescent="0.2">
      <c r="A68" s="89"/>
      <c r="B68" s="142"/>
      <c r="C68" s="93" t="s">
        <v>223</v>
      </c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89"/>
      <c r="T68" s="89"/>
      <c r="U68" s="89"/>
      <c r="V68" s="89"/>
      <c r="W68" s="89"/>
      <c r="X68" s="89"/>
      <c r="Y68" s="89"/>
      <c r="Z68" s="89"/>
      <c r="AA68" s="89"/>
    </row>
    <row r="69" spans="1:27" x14ac:dyDescent="0.2">
      <c r="A69" s="89"/>
      <c r="B69" s="142"/>
      <c r="C69" s="93" t="s">
        <v>224</v>
      </c>
      <c r="D69" s="124">
        <v>472183.61133678426</v>
      </c>
      <c r="E69" s="124">
        <v>507557.9763885038</v>
      </c>
      <c r="F69" s="124">
        <v>547094.73359375657</v>
      </c>
      <c r="G69" s="124">
        <v>532665.62795089709</v>
      </c>
      <c r="H69" s="124">
        <v>624379.13881019829</v>
      </c>
      <c r="I69" s="124">
        <v>791921.91627906985</v>
      </c>
      <c r="J69" s="124">
        <v>795143.72384162073</v>
      </c>
      <c r="K69" s="124">
        <v>934863.45430901682</v>
      </c>
      <c r="L69" s="123">
        <v>786577.05830997648</v>
      </c>
      <c r="M69" s="123">
        <v>786577.05830997648</v>
      </c>
      <c r="N69" s="123">
        <v>786577.05830997648</v>
      </c>
      <c r="O69" s="123">
        <v>786577.05830997648</v>
      </c>
      <c r="P69" s="123">
        <v>786577.05830997648</v>
      </c>
      <c r="Q69" s="123">
        <v>786577.05830997648</v>
      </c>
      <c r="R69" s="123">
        <v>786577.05830997648</v>
      </c>
      <c r="S69" s="89"/>
      <c r="T69" s="89"/>
      <c r="U69" s="89"/>
      <c r="V69" s="89"/>
      <c r="W69" s="89"/>
      <c r="X69" s="89"/>
      <c r="Y69" s="89"/>
      <c r="Z69" s="89"/>
      <c r="AA69" s="89"/>
    </row>
    <row r="70" spans="1:27" x14ac:dyDescent="0.2">
      <c r="A70" s="89"/>
      <c r="B70" s="142"/>
      <c r="C70" s="93" t="s">
        <v>225</v>
      </c>
      <c r="D70" s="124">
        <v>95006.762844423371</v>
      </c>
      <c r="E70" s="124">
        <v>102124.34132565466</v>
      </c>
      <c r="F70" s="124">
        <v>110079.4232583011</v>
      </c>
      <c r="G70" s="124">
        <v>56129.149415268395</v>
      </c>
      <c r="H70" s="124">
        <v>163057.45797922567</v>
      </c>
      <c r="I70" s="124">
        <v>160630.55627906977</v>
      </c>
      <c r="J70" s="124">
        <v>54624.598167587479</v>
      </c>
      <c r="K70" s="124">
        <v>134995.53616348616</v>
      </c>
      <c r="L70" s="123">
        <v>128327.03714734226</v>
      </c>
      <c r="M70" s="123">
        <v>128327.03714734226</v>
      </c>
      <c r="N70" s="123">
        <v>128327.03714734226</v>
      </c>
      <c r="O70" s="123">
        <v>128327.03714734226</v>
      </c>
      <c r="P70" s="123">
        <v>128327.03714734226</v>
      </c>
      <c r="Q70" s="123">
        <v>128327.03714734226</v>
      </c>
      <c r="R70" s="123">
        <v>128327.03714734226</v>
      </c>
      <c r="S70" s="89"/>
      <c r="T70" s="89"/>
      <c r="U70" s="89"/>
      <c r="V70" s="89"/>
      <c r="W70" s="89"/>
      <c r="X70" s="89"/>
      <c r="Y70" s="89"/>
      <c r="Z70" s="89"/>
      <c r="AA70" s="89"/>
    </row>
    <row r="71" spans="1:27" x14ac:dyDescent="0.2">
      <c r="A71" s="89"/>
      <c r="B71" s="142"/>
      <c r="C71" s="93" t="s">
        <v>226</v>
      </c>
      <c r="D71" s="124">
        <v>0</v>
      </c>
      <c r="E71" s="124">
        <v>0</v>
      </c>
      <c r="F71" s="124">
        <v>0</v>
      </c>
      <c r="G71" s="124">
        <v>0</v>
      </c>
      <c r="H71" s="124">
        <v>0</v>
      </c>
      <c r="I71" s="124">
        <v>0</v>
      </c>
      <c r="J71" s="124">
        <v>0</v>
      </c>
      <c r="K71" s="124">
        <v>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89"/>
      <c r="T71" s="89"/>
      <c r="U71" s="89"/>
      <c r="V71" s="89"/>
      <c r="W71" s="89"/>
      <c r="X71" s="89"/>
      <c r="Y71" s="89"/>
      <c r="Z71" s="89"/>
      <c r="AA71" s="89"/>
    </row>
    <row r="72" spans="1:27" x14ac:dyDescent="0.2">
      <c r="A72" s="89"/>
      <c r="B72" s="142"/>
      <c r="C72" s="93" t="s">
        <v>227</v>
      </c>
      <c r="D72" s="124">
        <v>0</v>
      </c>
      <c r="E72" s="124">
        <v>0</v>
      </c>
      <c r="F72" s="124">
        <v>0</v>
      </c>
      <c r="G72" s="124">
        <v>0</v>
      </c>
      <c r="H72" s="124">
        <v>0</v>
      </c>
      <c r="I72" s="124">
        <v>0</v>
      </c>
      <c r="J72" s="124">
        <v>0</v>
      </c>
      <c r="K72" s="124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89"/>
      <c r="T72" s="89"/>
      <c r="U72" s="89"/>
      <c r="V72" s="89"/>
      <c r="W72" s="89"/>
      <c r="X72" s="89"/>
      <c r="Y72" s="89"/>
      <c r="Z72" s="89"/>
      <c r="AA72" s="89"/>
    </row>
    <row r="73" spans="1:27" x14ac:dyDescent="0.2">
      <c r="A73" s="89"/>
      <c r="B73" s="142"/>
      <c r="C73" s="93" t="s">
        <v>228</v>
      </c>
      <c r="D73" s="124">
        <v>0</v>
      </c>
      <c r="E73" s="124">
        <v>0</v>
      </c>
      <c r="F73" s="124">
        <v>0</v>
      </c>
      <c r="G73" s="124">
        <v>0</v>
      </c>
      <c r="H73" s="124">
        <v>0</v>
      </c>
      <c r="I73" s="124">
        <v>0</v>
      </c>
      <c r="J73" s="124">
        <v>0</v>
      </c>
      <c r="K73" s="124">
        <v>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89"/>
      <c r="T73" s="89"/>
      <c r="U73" s="89"/>
      <c r="V73" s="89"/>
      <c r="W73" s="89"/>
      <c r="X73" s="89"/>
      <c r="Y73" s="89"/>
      <c r="Z73" s="89"/>
      <c r="AA73" s="89"/>
    </row>
    <row r="74" spans="1:27" x14ac:dyDescent="0.2">
      <c r="A74" s="89"/>
      <c r="B74" s="142"/>
      <c r="C74" s="93" t="s">
        <v>229</v>
      </c>
      <c r="D74" s="124">
        <v>0</v>
      </c>
      <c r="E74" s="124">
        <v>0</v>
      </c>
      <c r="F74" s="124">
        <v>0</v>
      </c>
      <c r="G74" s="124">
        <v>0</v>
      </c>
      <c r="H74" s="124">
        <v>0</v>
      </c>
      <c r="I74" s="124">
        <v>0</v>
      </c>
      <c r="J74" s="124">
        <v>0</v>
      </c>
      <c r="K74" s="124">
        <v>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89"/>
      <c r="T74" s="89"/>
      <c r="U74" s="89"/>
      <c r="V74" s="89"/>
      <c r="W74" s="89"/>
      <c r="X74" s="89"/>
      <c r="Y74" s="89"/>
      <c r="Z74" s="89"/>
      <c r="AA74" s="89"/>
    </row>
    <row r="75" spans="1:27" x14ac:dyDescent="0.2">
      <c r="A75" s="89"/>
      <c r="B75" s="142"/>
      <c r="C75" s="93" t="s">
        <v>230</v>
      </c>
      <c r="D75" s="124">
        <v>0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89"/>
      <c r="T75" s="89"/>
      <c r="U75" s="89"/>
      <c r="V75" s="89"/>
      <c r="W75" s="89"/>
      <c r="X75" s="89"/>
      <c r="Y75" s="89"/>
      <c r="Z75" s="89"/>
      <c r="AA75" s="89"/>
    </row>
    <row r="76" spans="1:27" x14ac:dyDescent="0.2">
      <c r="A76" s="89"/>
      <c r="B76" s="142"/>
      <c r="C76" s="93" t="s">
        <v>231</v>
      </c>
      <c r="D76" s="124">
        <v>0</v>
      </c>
      <c r="E76" s="124">
        <v>0</v>
      </c>
      <c r="F76" s="124">
        <v>0</v>
      </c>
      <c r="G76" s="124">
        <v>0</v>
      </c>
      <c r="H76" s="124">
        <v>11735.212464589235</v>
      </c>
      <c r="I76" s="124">
        <v>11560.548837209302</v>
      </c>
      <c r="J76" s="124">
        <v>0</v>
      </c>
      <c r="K76" s="124">
        <v>0</v>
      </c>
      <c r="L76" s="123">
        <v>5823.9403254496337</v>
      </c>
      <c r="M76" s="123">
        <v>5823.9403254496337</v>
      </c>
      <c r="N76" s="123">
        <v>5823.9403254496337</v>
      </c>
      <c r="O76" s="123">
        <v>5823.9403254496337</v>
      </c>
      <c r="P76" s="123">
        <v>5823.9403254496337</v>
      </c>
      <c r="Q76" s="123">
        <v>5823.9403254496337</v>
      </c>
      <c r="R76" s="123">
        <v>5823.9403254496337</v>
      </c>
      <c r="S76" s="89"/>
      <c r="T76" s="89"/>
      <c r="U76" s="89"/>
      <c r="V76" s="89"/>
      <c r="W76" s="89"/>
      <c r="X76" s="89"/>
      <c r="Y76" s="89"/>
      <c r="Z76" s="89"/>
      <c r="AA76" s="89"/>
    </row>
    <row r="77" spans="1:27" x14ac:dyDescent="0.2">
      <c r="A77" s="89"/>
      <c r="B77" s="142"/>
      <c r="C77" s="93" t="s">
        <v>232</v>
      </c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  <c r="J77" s="124">
        <v>0</v>
      </c>
      <c r="K77" s="124">
        <v>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89"/>
      <c r="T77" s="89"/>
      <c r="U77" s="89"/>
      <c r="V77" s="89"/>
      <c r="W77" s="89"/>
      <c r="X77" s="89"/>
      <c r="Y77" s="89"/>
      <c r="Z77" s="89"/>
      <c r="AA77" s="89"/>
    </row>
    <row r="78" spans="1:27" x14ac:dyDescent="0.2">
      <c r="A78" s="89"/>
      <c r="B78" s="142"/>
      <c r="C78" s="93" t="s">
        <v>233</v>
      </c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  <c r="J78" s="124">
        <v>0</v>
      </c>
      <c r="K78" s="124">
        <v>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89"/>
      <c r="T78" s="89"/>
      <c r="U78" s="89"/>
      <c r="V78" s="89"/>
      <c r="W78" s="89"/>
      <c r="X78" s="89"/>
      <c r="Y78" s="89"/>
      <c r="Z78" s="89"/>
      <c r="AA78" s="89"/>
    </row>
    <row r="79" spans="1:27" x14ac:dyDescent="0.2">
      <c r="A79" s="89"/>
      <c r="B79" s="142"/>
      <c r="C79" s="93" t="s">
        <v>234</v>
      </c>
      <c r="D79" s="124">
        <v>0</v>
      </c>
      <c r="E79" s="124">
        <v>0</v>
      </c>
      <c r="F79" s="124">
        <v>0</v>
      </c>
      <c r="G79" s="124">
        <v>0</v>
      </c>
      <c r="H79" s="124">
        <v>0</v>
      </c>
      <c r="I79" s="124">
        <v>0</v>
      </c>
      <c r="J79" s="124">
        <v>0</v>
      </c>
      <c r="K79" s="124">
        <v>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89"/>
      <c r="T79" s="89"/>
      <c r="U79" s="89"/>
      <c r="V79" s="89"/>
      <c r="W79" s="89"/>
      <c r="X79" s="89"/>
      <c r="Y79" s="89"/>
      <c r="Z79" s="89"/>
      <c r="AA79" s="89"/>
    </row>
    <row r="80" spans="1:27" x14ac:dyDescent="0.2">
      <c r="A80" s="89"/>
      <c r="B80" s="142"/>
      <c r="C80" s="93" t="s">
        <v>235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4">
        <v>0</v>
      </c>
      <c r="K80" s="124">
        <v>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89"/>
      <c r="T80" s="89"/>
      <c r="U80" s="89"/>
      <c r="V80" s="89"/>
      <c r="W80" s="89"/>
      <c r="X80" s="89"/>
      <c r="Y80" s="89"/>
      <c r="Z80" s="89"/>
      <c r="AA80" s="89"/>
    </row>
    <row r="81" spans="1:27" x14ac:dyDescent="0.2">
      <c r="A81" s="89"/>
      <c r="B81" s="142"/>
      <c r="C81" s="93" t="s">
        <v>236</v>
      </c>
      <c r="D81" s="124">
        <v>0</v>
      </c>
      <c r="E81" s="124">
        <v>0</v>
      </c>
      <c r="F81" s="124">
        <v>0</v>
      </c>
      <c r="G81" s="124">
        <v>0</v>
      </c>
      <c r="H81" s="124">
        <v>0</v>
      </c>
      <c r="I81" s="124">
        <v>0</v>
      </c>
      <c r="J81" s="124">
        <v>0</v>
      </c>
      <c r="K81" s="124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89"/>
      <c r="T81" s="89"/>
      <c r="U81" s="89"/>
      <c r="V81" s="89"/>
      <c r="W81" s="89"/>
      <c r="X81" s="89"/>
      <c r="Y81" s="89"/>
      <c r="Z81" s="89"/>
      <c r="AA81" s="89"/>
    </row>
    <row r="82" spans="1:27" x14ac:dyDescent="0.2">
      <c r="A82" s="89"/>
      <c r="B82" s="142"/>
      <c r="C82" s="93" t="s">
        <v>237</v>
      </c>
      <c r="D82" s="124">
        <v>0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89"/>
      <c r="T82" s="89"/>
      <c r="U82" s="89"/>
      <c r="V82" s="89"/>
      <c r="W82" s="89"/>
      <c r="X82" s="89"/>
      <c r="Y82" s="89"/>
      <c r="Z82" s="89"/>
      <c r="AA82" s="89"/>
    </row>
    <row r="83" spans="1:27" x14ac:dyDescent="0.2">
      <c r="A83" s="89"/>
      <c r="B83" s="142"/>
      <c r="C83" s="93" t="s">
        <v>238</v>
      </c>
      <c r="D83" s="124">
        <v>0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  <c r="J83" s="124">
        <v>0</v>
      </c>
      <c r="K83" s="124">
        <v>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89"/>
      <c r="T83" s="89"/>
      <c r="U83" s="89"/>
      <c r="V83" s="89"/>
      <c r="W83" s="89"/>
      <c r="X83" s="89"/>
      <c r="Y83" s="89"/>
      <c r="Z83" s="89"/>
      <c r="AA83" s="89"/>
    </row>
    <row r="84" spans="1:27" x14ac:dyDescent="0.2">
      <c r="A84" s="89"/>
      <c r="B84" s="142"/>
      <c r="C84" s="93" t="s">
        <v>239</v>
      </c>
      <c r="D84" s="124">
        <v>0</v>
      </c>
      <c r="E84" s="124">
        <v>0</v>
      </c>
      <c r="F84" s="124">
        <v>0</v>
      </c>
      <c r="G84" s="124">
        <v>0</v>
      </c>
      <c r="H84" s="124">
        <v>0</v>
      </c>
      <c r="I84" s="124">
        <v>0</v>
      </c>
      <c r="J84" s="124">
        <v>0</v>
      </c>
      <c r="K84" s="124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89"/>
      <c r="T84" s="89"/>
      <c r="U84" s="89"/>
      <c r="V84" s="89"/>
      <c r="W84" s="89"/>
      <c r="X84" s="89"/>
      <c r="Y84" s="89"/>
      <c r="Z84" s="89"/>
      <c r="AA84" s="89"/>
    </row>
    <row r="85" spans="1:27" x14ac:dyDescent="0.2">
      <c r="A85" s="89"/>
      <c r="B85" s="142"/>
      <c r="C85" s="93" t="s">
        <v>240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4">
        <v>0</v>
      </c>
      <c r="K85" s="124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89"/>
      <c r="T85" s="89"/>
      <c r="U85" s="89"/>
      <c r="V85" s="89"/>
      <c r="W85" s="89"/>
      <c r="X85" s="89"/>
      <c r="Y85" s="89"/>
      <c r="Z85" s="89"/>
      <c r="AA85" s="89"/>
    </row>
    <row r="86" spans="1:27" x14ac:dyDescent="0.2">
      <c r="A86" s="89"/>
      <c r="B86" s="142"/>
      <c r="C86" s="93" t="s">
        <v>241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  <c r="J86" s="124">
        <v>0</v>
      </c>
      <c r="K86" s="124">
        <v>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89"/>
      <c r="T86" s="89"/>
      <c r="U86" s="89"/>
      <c r="V86" s="89"/>
      <c r="W86" s="89"/>
      <c r="X86" s="89"/>
      <c r="Y86" s="89"/>
      <c r="Z86" s="89"/>
      <c r="AA86" s="89"/>
    </row>
    <row r="87" spans="1:27" x14ac:dyDescent="0.2">
      <c r="A87" s="89"/>
      <c r="B87" s="100"/>
      <c r="C87" s="93" t="s">
        <v>163</v>
      </c>
      <c r="D87" s="124">
        <v>228966.29845506034</v>
      </c>
      <c r="E87" s="124">
        <v>246119.66259482777</v>
      </c>
      <c r="F87" s="124">
        <v>265291.41005250567</v>
      </c>
      <c r="G87" s="124">
        <v>250897.29788624973</v>
      </c>
      <c r="H87" s="124">
        <v>178327.4985835694</v>
      </c>
      <c r="I87" s="124">
        <v>137407.8511627907</v>
      </c>
      <c r="J87" s="124">
        <v>105148.54701933701</v>
      </c>
      <c r="K87" s="124">
        <v>81104.992817108185</v>
      </c>
      <c r="L87" s="123">
        <v>125497.22239570132</v>
      </c>
      <c r="M87" s="123">
        <v>125497.22239570132</v>
      </c>
      <c r="N87" s="123">
        <v>125497.22239570132</v>
      </c>
      <c r="O87" s="123">
        <v>125497.22239570132</v>
      </c>
      <c r="P87" s="123">
        <v>125497.22239570132</v>
      </c>
      <c r="Q87" s="123">
        <v>125497.22239570132</v>
      </c>
      <c r="R87" s="123">
        <v>125497.22239570132</v>
      </c>
      <c r="S87" s="89"/>
      <c r="T87" s="89"/>
      <c r="U87" s="89"/>
      <c r="V87" s="89"/>
      <c r="W87" s="89"/>
      <c r="X87" s="89"/>
      <c r="Y87" s="89"/>
      <c r="Z87" s="89"/>
      <c r="AA87" s="89"/>
    </row>
    <row r="88" spans="1:27" x14ac:dyDescent="0.2">
      <c r="A88" s="89"/>
      <c r="B88" s="101" t="s">
        <v>184</v>
      </c>
      <c r="C88" s="92" t="s">
        <v>185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123">
        <v>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89"/>
      <c r="T88" s="89"/>
      <c r="U88" s="89"/>
      <c r="V88" s="89"/>
      <c r="W88" s="89"/>
      <c r="X88" s="89"/>
      <c r="Y88" s="89"/>
      <c r="Z88" s="89"/>
      <c r="AA88" s="89"/>
    </row>
    <row r="89" spans="1:27" x14ac:dyDescent="0.2">
      <c r="A89" s="89"/>
      <c r="B89" s="167" t="s">
        <v>186</v>
      </c>
      <c r="C89" s="92" t="s">
        <v>187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  <c r="I89" s="124">
        <v>0</v>
      </c>
      <c r="J89" s="124">
        <v>0</v>
      </c>
      <c r="K89" s="124">
        <v>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89"/>
      <c r="T89" s="89"/>
      <c r="U89" s="89"/>
      <c r="V89" s="89"/>
      <c r="W89" s="89"/>
      <c r="X89" s="89"/>
      <c r="Y89" s="89"/>
      <c r="Z89" s="89"/>
      <c r="AA89" s="89"/>
    </row>
    <row r="90" spans="1:27" x14ac:dyDescent="0.2">
      <c r="A90" s="89"/>
      <c r="B90" s="167"/>
      <c r="C90" s="92" t="s">
        <v>188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3">
        <v>0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89"/>
      <c r="T90" s="89"/>
      <c r="U90" s="89"/>
      <c r="V90" s="89"/>
      <c r="W90" s="89"/>
      <c r="X90" s="89"/>
      <c r="Y90" s="89"/>
      <c r="Z90" s="89"/>
      <c r="AA90" s="89"/>
    </row>
    <row r="91" spans="1:27" x14ac:dyDescent="0.2">
      <c r="A91" s="89"/>
      <c r="B91" s="167"/>
      <c r="C91" s="92" t="s">
        <v>189</v>
      </c>
      <c r="D91" s="124">
        <v>207114.74300084298</v>
      </c>
      <c r="E91" s="124">
        <v>222631.06408992718</v>
      </c>
      <c r="F91" s="124">
        <v>239973.14270309641</v>
      </c>
      <c r="G91" s="124">
        <v>308710.32178397616</v>
      </c>
      <c r="H91" s="124">
        <v>293769.8394711992</v>
      </c>
      <c r="I91" s="124">
        <v>193222.22418604651</v>
      </c>
      <c r="J91" s="124">
        <v>166553.36917771641</v>
      </c>
      <c r="K91" s="124">
        <v>207931.73165228829</v>
      </c>
      <c r="L91" s="123">
        <v>215369.2911218126</v>
      </c>
      <c r="M91" s="123">
        <v>215369.2911218126</v>
      </c>
      <c r="N91" s="123">
        <v>215369.2911218126</v>
      </c>
      <c r="O91" s="123">
        <v>215369.2911218126</v>
      </c>
      <c r="P91" s="123">
        <v>215369.2911218126</v>
      </c>
      <c r="Q91" s="123">
        <v>215369.2911218126</v>
      </c>
      <c r="R91" s="123">
        <v>215369.2911218126</v>
      </c>
      <c r="S91" s="89"/>
      <c r="T91" s="89"/>
      <c r="U91" s="89"/>
      <c r="V91" s="89"/>
      <c r="W91" s="89"/>
      <c r="X91" s="89"/>
      <c r="Y91" s="89"/>
      <c r="Z91" s="89"/>
      <c r="AA91" s="89"/>
    </row>
    <row r="92" spans="1:27" x14ac:dyDescent="0.2">
      <c r="A92" s="89"/>
      <c r="B92" s="167"/>
      <c r="C92" s="92" t="s">
        <v>190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  <c r="I92" s="124">
        <v>0</v>
      </c>
      <c r="J92" s="124">
        <v>0</v>
      </c>
      <c r="K92" s="124">
        <v>0</v>
      </c>
      <c r="L92" s="123">
        <v>0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89"/>
      <c r="T92" s="89"/>
      <c r="U92" s="89"/>
      <c r="V92" s="89"/>
      <c r="W92" s="89"/>
      <c r="X92" s="89"/>
      <c r="Y92" s="89"/>
      <c r="Z92" s="89"/>
      <c r="AA92" s="89"/>
    </row>
    <row r="93" spans="1:27" x14ac:dyDescent="0.2">
      <c r="A93" s="89"/>
      <c r="B93" s="167"/>
      <c r="C93" s="92" t="s">
        <v>191</v>
      </c>
      <c r="D93" s="124">
        <v>0</v>
      </c>
      <c r="E93" s="124">
        <v>0</v>
      </c>
      <c r="F93" s="124">
        <v>0</v>
      </c>
      <c r="G93" s="124">
        <v>0</v>
      </c>
      <c r="H93" s="124">
        <v>40737.48158640226</v>
      </c>
      <c r="I93" s="124">
        <v>131287.62418604651</v>
      </c>
      <c r="J93" s="124">
        <v>376822.99678913446</v>
      </c>
      <c r="K93" s="124">
        <v>708258.7527065035</v>
      </c>
      <c r="L93" s="123">
        <v>314276.71381702169</v>
      </c>
      <c r="M93" s="123">
        <v>314276.71381702169</v>
      </c>
      <c r="N93" s="123">
        <v>314276.71381702169</v>
      </c>
      <c r="O93" s="123">
        <v>314276.71381702169</v>
      </c>
      <c r="P93" s="123">
        <v>314276.71381702169</v>
      </c>
      <c r="Q93" s="123">
        <v>314276.71381702169</v>
      </c>
      <c r="R93" s="123">
        <v>314276.71381702169</v>
      </c>
      <c r="S93" s="89"/>
      <c r="T93" s="89"/>
      <c r="U93" s="89"/>
      <c r="V93" s="89"/>
      <c r="W93" s="89"/>
      <c r="X93" s="89"/>
      <c r="Y93" s="89"/>
      <c r="Z93" s="89"/>
      <c r="AA93" s="89"/>
    </row>
    <row r="94" spans="1:27" x14ac:dyDescent="0.2">
      <c r="A94" s="89"/>
      <c r="B94" s="167"/>
      <c r="C94" s="92" t="s">
        <v>192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  <c r="I94" s="124">
        <v>0</v>
      </c>
      <c r="J94" s="124">
        <v>0</v>
      </c>
      <c r="K94" s="124">
        <v>0</v>
      </c>
      <c r="L94" s="123">
        <v>0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89"/>
      <c r="T94" s="89"/>
      <c r="U94" s="89"/>
      <c r="V94" s="89"/>
      <c r="W94" s="89"/>
      <c r="X94" s="89"/>
      <c r="Y94" s="89"/>
      <c r="Z94" s="89"/>
      <c r="AA94" s="89"/>
    </row>
    <row r="95" spans="1:27" x14ac:dyDescent="0.2">
      <c r="A95" s="89"/>
      <c r="B95" s="167"/>
      <c r="C95" s="92" t="s">
        <v>193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  <c r="J95" s="124">
        <v>0</v>
      </c>
      <c r="K95" s="124">
        <v>0</v>
      </c>
      <c r="L95" s="123">
        <v>0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89"/>
      <c r="T95" s="89"/>
      <c r="U95" s="89"/>
      <c r="V95" s="89"/>
      <c r="W95" s="89"/>
      <c r="X95" s="89"/>
      <c r="Y95" s="89"/>
      <c r="Z95" s="89"/>
      <c r="AA95" s="89"/>
    </row>
    <row r="96" spans="1:27" x14ac:dyDescent="0.2">
      <c r="A96" s="89"/>
      <c r="B96" s="167"/>
      <c r="C96" s="92" t="s">
        <v>194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  <c r="J96" s="124">
        <v>0</v>
      </c>
      <c r="K96" s="124">
        <v>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89"/>
      <c r="T96" s="89"/>
      <c r="U96" s="89"/>
      <c r="V96" s="89"/>
      <c r="W96" s="89"/>
      <c r="X96" s="89"/>
      <c r="Y96" s="89"/>
      <c r="Z96" s="89"/>
      <c r="AA96" s="89"/>
    </row>
    <row r="97" spans="1:27" x14ac:dyDescent="0.2">
      <c r="A97" s="89"/>
      <c r="B97" s="167"/>
      <c r="C97" s="92" t="s">
        <v>195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89"/>
      <c r="T97" s="89"/>
      <c r="U97" s="89"/>
      <c r="V97" s="89"/>
      <c r="W97" s="89"/>
      <c r="X97" s="89"/>
      <c r="Y97" s="89"/>
      <c r="Z97" s="89"/>
      <c r="AA97" s="89"/>
    </row>
    <row r="98" spans="1:27" x14ac:dyDescent="0.2">
      <c r="A98" s="89"/>
      <c r="B98" s="167"/>
      <c r="C98" s="92" t="s">
        <v>196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  <c r="I98" s="124">
        <v>0</v>
      </c>
      <c r="J98" s="124">
        <v>0</v>
      </c>
      <c r="K98" s="124">
        <v>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89"/>
      <c r="T98" s="89"/>
      <c r="U98" s="89"/>
      <c r="V98" s="89"/>
      <c r="W98" s="89"/>
      <c r="X98" s="89"/>
      <c r="Y98" s="89"/>
      <c r="Z98" s="89"/>
      <c r="AA98" s="89"/>
    </row>
    <row r="99" spans="1:27" x14ac:dyDescent="0.2">
      <c r="A99" s="89"/>
      <c r="B99" s="167"/>
      <c r="C99" s="92" t="s">
        <v>197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  <c r="I99" s="124">
        <v>0</v>
      </c>
      <c r="J99" s="124">
        <v>0</v>
      </c>
      <c r="K99" s="124">
        <v>0</v>
      </c>
      <c r="L99" s="123">
        <v>0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89"/>
      <c r="T99" s="89"/>
      <c r="U99" s="89"/>
      <c r="V99" s="89"/>
      <c r="W99" s="89"/>
      <c r="X99" s="89"/>
      <c r="Y99" s="89"/>
      <c r="Z99" s="89"/>
      <c r="AA99" s="89"/>
    </row>
    <row r="100" spans="1:27" x14ac:dyDescent="0.2">
      <c r="A100" s="89"/>
      <c r="B100" s="167"/>
      <c r="C100" s="92" t="s">
        <v>198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3">
        <v>0</v>
      </c>
      <c r="M100" s="123">
        <v>0</v>
      </c>
      <c r="N100" s="123">
        <v>0</v>
      </c>
      <c r="O100" s="123">
        <v>0</v>
      </c>
      <c r="P100" s="123">
        <v>0</v>
      </c>
      <c r="Q100" s="123">
        <v>0</v>
      </c>
      <c r="R100" s="123">
        <v>0</v>
      </c>
      <c r="S100" s="89"/>
      <c r="T100" s="89"/>
      <c r="U100" s="89"/>
      <c r="V100" s="89"/>
      <c r="W100" s="89"/>
      <c r="X100" s="89"/>
      <c r="Y100" s="89"/>
      <c r="Z100" s="89"/>
      <c r="AA100" s="89"/>
    </row>
    <row r="101" spans="1:27" x14ac:dyDescent="0.2">
      <c r="A101" s="89"/>
      <c r="B101" s="167"/>
      <c r="C101" s="92" t="s">
        <v>199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  <c r="I101" s="124">
        <v>0</v>
      </c>
      <c r="J101" s="124">
        <v>0</v>
      </c>
      <c r="K101" s="124">
        <v>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89"/>
      <c r="T101" s="89"/>
      <c r="U101" s="89"/>
      <c r="V101" s="89"/>
      <c r="W101" s="89"/>
      <c r="X101" s="89"/>
      <c r="Y101" s="89"/>
      <c r="Z101" s="89"/>
      <c r="AA101" s="89"/>
    </row>
    <row r="102" spans="1:27" x14ac:dyDescent="0.2">
      <c r="A102" s="89"/>
      <c r="B102" s="167"/>
      <c r="C102" s="92" t="s">
        <v>200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  <c r="I102" s="124">
        <v>0</v>
      </c>
      <c r="J102" s="124">
        <v>0</v>
      </c>
      <c r="K102" s="124">
        <v>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89"/>
      <c r="T102" s="89"/>
      <c r="U102" s="89"/>
      <c r="V102" s="89"/>
      <c r="W102" s="89"/>
      <c r="X102" s="89"/>
      <c r="Y102" s="89"/>
      <c r="Z102" s="89"/>
      <c r="AA102" s="89"/>
    </row>
    <row r="103" spans="1:27" x14ac:dyDescent="0.2">
      <c r="A103" s="89"/>
      <c r="B103" s="167"/>
      <c r="C103" s="92" t="s">
        <v>201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  <c r="I103" s="124">
        <v>0</v>
      </c>
      <c r="J103" s="124">
        <v>0</v>
      </c>
      <c r="K103" s="124">
        <v>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1:27" x14ac:dyDescent="0.2">
      <c r="A104" s="89"/>
      <c r="B104" s="167"/>
      <c r="C104" s="92" t="s">
        <v>202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  <c r="I104" s="124">
        <v>0</v>
      </c>
      <c r="J104" s="124">
        <v>0</v>
      </c>
      <c r="K104" s="124">
        <v>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89"/>
      <c r="T104" s="89"/>
      <c r="U104" s="89"/>
      <c r="V104" s="89"/>
      <c r="W104" s="89"/>
      <c r="X104" s="89"/>
      <c r="Y104" s="89"/>
      <c r="Z104" s="89"/>
      <c r="AA104" s="89"/>
    </row>
    <row r="105" spans="1:27" x14ac:dyDescent="0.2">
      <c r="A105" s="89"/>
      <c r="B105" s="167"/>
      <c r="C105" s="92" t="s">
        <v>203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  <c r="I105" s="124">
        <v>0</v>
      </c>
      <c r="J105" s="124">
        <v>0</v>
      </c>
      <c r="K105" s="124">
        <v>0</v>
      </c>
      <c r="L105" s="123">
        <v>0</v>
      </c>
      <c r="M105" s="123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89"/>
      <c r="T105" s="89"/>
      <c r="U105" s="89"/>
      <c r="V105" s="89"/>
      <c r="W105" s="89"/>
      <c r="X105" s="89"/>
      <c r="Y105" s="89"/>
      <c r="Z105" s="89"/>
      <c r="AA105" s="89"/>
    </row>
    <row r="106" spans="1:27" x14ac:dyDescent="0.2">
      <c r="A106" s="89"/>
      <c r="B106" s="168"/>
      <c r="C106" s="92" t="s">
        <v>163</v>
      </c>
      <c r="D106" s="124">
        <v>206164.67537239875</v>
      </c>
      <c r="E106" s="124">
        <v>221609.82067667064</v>
      </c>
      <c r="F106" s="124">
        <v>238872.34847051342</v>
      </c>
      <c r="G106" s="124">
        <v>244161.79995641753</v>
      </c>
      <c r="H106" s="124">
        <v>204905.36827195465</v>
      </c>
      <c r="I106" s="124">
        <v>166187.61860465116</v>
      </c>
      <c r="J106" s="124">
        <v>180151.91545856354</v>
      </c>
      <c r="K106" s="124">
        <v>244243.35742746404</v>
      </c>
      <c r="L106" s="123">
        <v>198872.06494065834</v>
      </c>
      <c r="M106" s="123">
        <v>198872.06494065834</v>
      </c>
      <c r="N106" s="123">
        <v>198872.06494065834</v>
      </c>
      <c r="O106" s="123">
        <v>198872.06494065834</v>
      </c>
      <c r="P106" s="123">
        <v>198872.06494065834</v>
      </c>
      <c r="Q106" s="123">
        <v>198872.06494065834</v>
      </c>
      <c r="R106" s="123">
        <v>198872.06494065834</v>
      </c>
      <c r="S106" s="89"/>
      <c r="T106" s="89"/>
      <c r="U106" s="89"/>
      <c r="V106" s="89"/>
      <c r="W106" s="89"/>
      <c r="X106" s="89"/>
      <c r="Y106" s="89"/>
      <c r="Z106" s="89"/>
      <c r="AA106" s="89"/>
    </row>
    <row r="107" spans="1:27" x14ac:dyDescent="0.2">
      <c r="A107" s="89"/>
      <c r="B107" s="141" t="s">
        <v>251</v>
      </c>
      <c r="C107" s="92" t="s">
        <v>242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  <c r="I107" s="124">
        <v>0</v>
      </c>
      <c r="J107" s="124">
        <v>0</v>
      </c>
      <c r="K107" s="124">
        <v>0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89"/>
      <c r="T107" s="89"/>
      <c r="U107" s="89"/>
      <c r="V107" s="89"/>
      <c r="W107" s="89"/>
      <c r="X107" s="89"/>
      <c r="Y107" s="89"/>
      <c r="Z107" s="89"/>
      <c r="AA107" s="89"/>
    </row>
    <row r="108" spans="1:27" x14ac:dyDescent="0.2">
      <c r="A108" s="89"/>
      <c r="B108" s="141" t="s">
        <v>250</v>
      </c>
      <c r="C108" s="92" t="s">
        <v>243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124">
        <v>0</v>
      </c>
      <c r="J108" s="124">
        <v>0</v>
      </c>
      <c r="K108" s="124">
        <v>0</v>
      </c>
      <c r="L108" s="123">
        <v>0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89"/>
      <c r="T108" s="89"/>
      <c r="U108" s="89"/>
      <c r="V108" s="89"/>
      <c r="W108" s="89"/>
      <c r="X108" s="89"/>
      <c r="Y108" s="89"/>
      <c r="Z108" s="89"/>
      <c r="AA108" s="89"/>
    </row>
    <row r="109" spans="1:27" x14ac:dyDescent="0.2">
      <c r="A109" s="89"/>
      <c r="B109" s="141"/>
      <c r="C109" s="92" t="s">
        <v>244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  <c r="I109" s="124">
        <v>0</v>
      </c>
      <c r="J109" s="124">
        <v>0</v>
      </c>
      <c r="K109" s="124">
        <v>0</v>
      </c>
      <c r="L109" s="123">
        <v>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89"/>
      <c r="T109" s="89"/>
      <c r="U109" s="89"/>
      <c r="V109" s="89"/>
      <c r="W109" s="89"/>
      <c r="X109" s="89"/>
      <c r="Y109" s="89"/>
      <c r="Z109" s="89"/>
      <c r="AA109" s="89"/>
    </row>
    <row r="110" spans="1:27" x14ac:dyDescent="0.2">
      <c r="A110" s="89"/>
      <c r="B110" s="141"/>
      <c r="C110" s="92" t="s">
        <v>245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  <c r="I110" s="124">
        <v>0</v>
      </c>
      <c r="J110" s="124">
        <v>0</v>
      </c>
      <c r="K110" s="124">
        <v>0</v>
      </c>
      <c r="L110" s="123">
        <v>0</v>
      </c>
      <c r="M110" s="123">
        <v>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  <c r="S110" s="89"/>
      <c r="T110" s="89"/>
      <c r="U110" s="89"/>
      <c r="V110" s="89"/>
      <c r="W110" s="89"/>
      <c r="X110" s="89"/>
      <c r="Y110" s="89"/>
      <c r="Z110" s="89"/>
      <c r="AA110" s="89"/>
    </row>
    <row r="111" spans="1:27" x14ac:dyDescent="0.2">
      <c r="A111" s="89"/>
      <c r="B111" s="141"/>
      <c r="C111" s="92" t="s">
        <v>246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  <c r="I111" s="124">
        <v>0</v>
      </c>
      <c r="J111" s="124">
        <v>0</v>
      </c>
      <c r="K111" s="124">
        <v>0</v>
      </c>
      <c r="L111" s="123">
        <v>0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89"/>
      <c r="T111" s="89"/>
      <c r="U111" s="89"/>
      <c r="V111" s="89"/>
      <c r="W111" s="89"/>
      <c r="X111" s="89"/>
      <c r="Y111" s="89"/>
      <c r="Z111" s="89"/>
      <c r="AA111" s="89"/>
    </row>
    <row r="112" spans="1:27" x14ac:dyDescent="0.2">
      <c r="A112" s="89"/>
      <c r="B112" s="141"/>
      <c r="C112" s="92" t="s">
        <v>247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  <c r="J112" s="124">
        <v>0</v>
      </c>
      <c r="K112" s="124">
        <v>0</v>
      </c>
      <c r="L112" s="123">
        <v>0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89"/>
      <c r="T112" s="89"/>
      <c r="U112" s="89"/>
      <c r="V112" s="89"/>
      <c r="W112" s="89"/>
      <c r="X112" s="89"/>
      <c r="Y112" s="89"/>
      <c r="Z112" s="89"/>
      <c r="AA112" s="89"/>
    </row>
    <row r="113" spans="1:27" x14ac:dyDescent="0.2">
      <c r="A113" s="89"/>
      <c r="B113" s="141"/>
      <c r="C113" s="92" t="s">
        <v>248</v>
      </c>
      <c r="D113" s="124">
        <v>20901.48782577314</v>
      </c>
      <c r="E113" s="124">
        <v>22467.355091644029</v>
      </c>
      <c r="F113" s="124">
        <v>24217.473116826244</v>
      </c>
      <c r="G113" s="124">
        <v>26380.700225176148</v>
      </c>
      <c r="H113" s="124">
        <v>21434.456090651554</v>
      </c>
      <c r="I113" s="124">
        <v>80946.541395348846</v>
      </c>
      <c r="J113" s="124">
        <v>90567.468749539607</v>
      </c>
      <c r="K113" s="124">
        <v>44403.943912456743</v>
      </c>
      <c r="L113" s="123">
        <v>59338.102536999184</v>
      </c>
      <c r="M113" s="123">
        <v>59338.102536999184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89"/>
      <c r="T113" s="89"/>
      <c r="U113" s="89"/>
      <c r="V113" s="89"/>
      <c r="W113" s="89"/>
      <c r="X113" s="89"/>
      <c r="Y113" s="89"/>
      <c r="Z113" s="89"/>
      <c r="AA113" s="89"/>
    </row>
    <row r="114" spans="1:27" x14ac:dyDescent="0.2">
      <c r="A114" s="89"/>
      <c r="B114" s="141"/>
      <c r="C114" s="92" t="s">
        <v>249</v>
      </c>
      <c r="D114" s="124">
        <v>0</v>
      </c>
      <c r="E114" s="124">
        <v>0</v>
      </c>
      <c r="F114" s="124">
        <v>0</v>
      </c>
      <c r="G114" s="124">
        <v>0</v>
      </c>
      <c r="H114" s="124">
        <v>53522.773371104813</v>
      </c>
      <c r="I114" s="124">
        <v>100516.78325581396</v>
      </c>
      <c r="J114" s="124">
        <v>55892.343377532226</v>
      </c>
      <c r="K114" s="124">
        <v>21218.322237559511</v>
      </c>
      <c r="L114" s="123">
        <v>57787.555560502631</v>
      </c>
      <c r="M114" s="123">
        <v>57787.555560502631</v>
      </c>
      <c r="N114" s="123">
        <v>0</v>
      </c>
      <c r="O114" s="123">
        <v>0</v>
      </c>
      <c r="P114" s="123">
        <v>0</v>
      </c>
      <c r="Q114" s="123">
        <v>0</v>
      </c>
      <c r="R114" s="123">
        <v>0</v>
      </c>
      <c r="S114" s="89"/>
      <c r="T114" s="89"/>
      <c r="U114" s="89"/>
      <c r="V114" s="89"/>
      <c r="W114" s="89"/>
      <c r="X114" s="89"/>
      <c r="Y114" s="89"/>
      <c r="Z114" s="89"/>
      <c r="AA114" s="89"/>
    </row>
    <row r="115" spans="1:27" x14ac:dyDescent="0.2">
      <c r="A115" s="89"/>
      <c r="B115" s="141"/>
      <c r="C115" s="92" t="s">
        <v>163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  <c r="I115" s="124">
        <v>0</v>
      </c>
      <c r="J115" s="124">
        <v>0</v>
      </c>
      <c r="K115" s="124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89"/>
      <c r="T115" s="89"/>
      <c r="U115" s="89"/>
      <c r="V115" s="89"/>
      <c r="W115" s="89"/>
      <c r="X115" s="89"/>
      <c r="Y115" s="89"/>
      <c r="Z115" s="89"/>
      <c r="AA115" s="89"/>
    </row>
    <row r="116" spans="1:27" x14ac:dyDescent="0.2">
      <c r="A116" s="89"/>
      <c r="B116" s="98" t="s">
        <v>204</v>
      </c>
      <c r="C116" s="92" t="s">
        <v>254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  <c r="I116" s="124">
        <v>0</v>
      </c>
      <c r="J116" s="124">
        <v>0</v>
      </c>
      <c r="K116" s="124">
        <v>0</v>
      </c>
      <c r="L116" s="123">
        <v>0</v>
      </c>
      <c r="M116" s="123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0</v>
      </c>
      <c r="S116" s="89"/>
      <c r="T116" s="89"/>
      <c r="U116" s="89"/>
      <c r="V116" s="89"/>
      <c r="W116" s="89"/>
      <c r="X116" s="89"/>
      <c r="Y116" s="89"/>
      <c r="Z116" s="89"/>
      <c r="AA116" s="89"/>
    </row>
    <row r="117" spans="1:27" x14ac:dyDescent="0.2">
      <c r="A117" s="89"/>
      <c r="B117" s="95" t="s">
        <v>205</v>
      </c>
      <c r="C117" s="92" t="s">
        <v>255</v>
      </c>
      <c r="D117" s="124">
        <v>38952.772766213588</v>
      </c>
      <c r="E117" s="124">
        <v>41870.979943518418</v>
      </c>
      <c r="F117" s="124">
        <v>45132.563535903464</v>
      </c>
      <c r="G117" s="124">
        <v>27503.283213481514</v>
      </c>
      <c r="H117" s="124">
        <v>6687.2606232294611</v>
      </c>
      <c r="I117" s="124">
        <v>2264.0083720930234</v>
      </c>
      <c r="J117" s="124">
        <v>6173.1891988950292</v>
      </c>
      <c r="K117" s="124">
        <v>15256.002125393421</v>
      </c>
      <c r="L117" s="123">
        <v>0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89"/>
      <c r="T117" s="89"/>
      <c r="U117" s="89"/>
      <c r="V117" s="89"/>
      <c r="W117" s="89"/>
      <c r="X117" s="89"/>
      <c r="Y117" s="89"/>
      <c r="Z117" s="89"/>
      <c r="AA117" s="89"/>
    </row>
    <row r="118" spans="1:27" x14ac:dyDescent="0.2">
      <c r="A118" s="89"/>
      <c r="B118" s="95"/>
      <c r="C118" s="92" t="s">
        <v>256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  <c r="I118" s="124">
        <v>0</v>
      </c>
      <c r="J118" s="124">
        <v>0</v>
      </c>
      <c r="K118" s="124">
        <v>0</v>
      </c>
      <c r="L118" s="123">
        <v>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  <c r="S118" s="89"/>
      <c r="T118" s="89"/>
      <c r="U118" s="89"/>
      <c r="V118" s="89"/>
      <c r="W118" s="89"/>
      <c r="X118" s="89"/>
      <c r="Y118" s="89"/>
      <c r="Z118" s="89"/>
      <c r="AA118" s="89"/>
    </row>
    <row r="119" spans="1:27" x14ac:dyDescent="0.2">
      <c r="A119" s="89"/>
      <c r="B119" s="96"/>
      <c r="C119" s="92" t="s">
        <v>257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  <c r="I119" s="124">
        <v>0</v>
      </c>
      <c r="J119" s="124">
        <v>0</v>
      </c>
      <c r="K119" s="124">
        <v>0</v>
      </c>
      <c r="L119" s="123">
        <v>0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89"/>
      <c r="T119" s="89"/>
      <c r="U119" s="89"/>
      <c r="V119" s="89"/>
      <c r="W119" s="89"/>
      <c r="X119" s="89"/>
      <c r="Y119" s="89"/>
      <c r="Z119" s="89"/>
      <c r="AA119" s="89"/>
    </row>
    <row r="120" spans="1:27" x14ac:dyDescent="0.2">
      <c r="A120" s="89"/>
      <c r="B120" s="88"/>
      <c r="C120" s="5" t="s">
        <v>46</v>
      </c>
      <c r="D120" s="122">
        <f t="shared" ref="D120:F120" si="0">SUM(D10:D119)</f>
        <v>12841331.385533426</v>
      </c>
      <c r="E120" s="122">
        <f t="shared" si="0"/>
        <v>13803359.573881472</v>
      </c>
      <c r="F120" s="122">
        <f t="shared" si="0"/>
        <v>14878586.644437097</v>
      </c>
      <c r="G120" s="122">
        <f>SUM(G10:G119)</f>
        <v>13725723.16433629</v>
      </c>
      <c r="H120" s="122">
        <f t="shared" ref="H120:R120" si="1">SUM(H10:H119)</f>
        <v>12536184.781322002</v>
      </c>
      <c r="I120" s="122">
        <f t="shared" si="1"/>
        <v>12969693.806511628</v>
      </c>
      <c r="J120" s="122">
        <f t="shared" si="1"/>
        <v>14271204.605451196</v>
      </c>
      <c r="K120" s="122">
        <f t="shared" si="1"/>
        <v>19290920.914652213</v>
      </c>
      <c r="L120" s="122">
        <f t="shared" si="1"/>
        <v>14663532.6824426</v>
      </c>
      <c r="M120" s="122">
        <f>SUM(M10:M119)</f>
        <v>14663532.6824426</v>
      </c>
      <c r="N120" s="122">
        <f t="shared" si="1"/>
        <v>14546407.024345098</v>
      </c>
      <c r="O120" s="122">
        <f t="shared" si="1"/>
        <v>14546407.024345098</v>
      </c>
      <c r="P120" s="122">
        <f t="shared" si="1"/>
        <v>14546407.024345098</v>
      </c>
      <c r="Q120" s="122">
        <f t="shared" si="1"/>
        <v>14546407.024345098</v>
      </c>
      <c r="R120" s="122">
        <f t="shared" si="1"/>
        <v>14546407.024345098</v>
      </c>
      <c r="S120" s="89"/>
      <c r="T120" s="89"/>
      <c r="U120" s="89"/>
      <c r="V120" s="89"/>
      <c r="W120" s="89"/>
      <c r="X120" s="89"/>
      <c r="Y120" s="89"/>
      <c r="Z120" s="89"/>
      <c r="AA120" s="89"/>
    </row>
    <row r="121" spans="1:27" x14ac:dyDescent="0.2">
      <c r="A121" s="89"/>
      <c r="B121" s="89"/>
      <c r="C121" s="89"/>
      <c r="D121" s="129"/>
      <c r="E121" s="129"/>
      <c r="F121" s="129"/>
      <c r="G121" s="129"/>
      <c r="H121" s="129"/>
      <c r="I121" s="129"/>
      <c r="J121" s="129"/>
      <c r="K121" s="129"/>
      <c r="L121" s="130"/>
      <c r="M121" s="130"/>
      <c r="N121" s="130"/>
      <c r="O121" s="130"/>
      <c r="P121" s="130"/>
      <c r="Q121" s="130"/>
      <c r="R121" s="130"/>
      <c r="S121" s="89"/>
      <c r="T121" s="89"/>
      <c r="U121" s="89"/>
      <c r="V121" s="89"/>
      <c r="W121" s="89"/>
      <c r="X121" s="89"/>
      <c r="Y121" s="89"/>
      <c r="Z121" s="89"/>
      <c r="AA121" s="89"/>
    </row>
    <row r="122" spans="1:27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</row>
    <row r="123" spans="1:27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</row>
    <row r="124" spans="1:27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</row>
    <row r="125" spans="1:27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</row>
    <row r="126" spans="1:27" ht="15.75" x14ac:dyDescent="0.25">
      <c r="A126" s="32"/>
      <c r="B126" s="32" t="s">
        <v>262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1:27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</row>
    <row r="128" spans="1:27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1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1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1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</row>
    <row r="132" spans="1:11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</row>
    <row r="133" spans="1:11" hidden="1" x14ac:dyDescent="0.2">
      <c r="B133" s="89"/>
      <c r="C133" s="89"/>
      <c r="D133" s="89"/>
      <c r="E133" s="89"/>
      <c r="F133" s="89"/>
      <c r="G133" s="89"/>
      <c r="H133" s="89"/>
      <c r="I133" s="89"/>
      <c r="J133" s="89"/>
      <c r="K133" s="89"/>
    </row>
    <row r="134" spans="1:11" hidden="1" x14ac:dyDescent="0.2">
      <c r="B134" s="89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1" hidden="1" x14ac:dyDescent="0.2"/>
    <row r="136" spans="1:11" hidden="1" x14ac:dyDescent="0.2"/>
    <row r="137" spans="1:11" hidden="1" x14ac:dyDescent="0.2"/>
    <row r="138" spans="1:11" hidden="1" x14ac:dyDescent="0.2"/>
    <row r="139" spans="1:11" hidden="1" x14ac:dyDescent="0.2"/>
    <row r="140" spans="1:11" hidden="1" x14ac:dyDescent="0.2"/>
    <row r="141" spans="1:11" hidden="1" x14ac:dyDescent="0.2"/>
    <row r="142" spans="1:11" hidden="1" x14ac:dyDescent="0.2"/>
    <row r="143" spans="1:11" hidden="1" x14ac:dyDescent="0.2"/>
    <row r="144" spans="1:11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</sheetData>
  <mergeCells count="6">
    <mergeCell ref="B89:B106"/>
    <mergeCell ref="D8:R8"/>
    <mergeCell ref="B11:B13"/>
    <mergeCell ref="B38:B39"/>
    <mergeCell ref="B55:B56"/>
    <mergeCell ref="B60:B64"/>
  </mergeCells>
  <conditionalFormatting sqref="R2">
    <cfRule type="expression" dxfId="1" priority="1">
      <formula>R2="Check!"</formula>
    </cfRule>
  </conditionalFormatting>
  <hyperlinks>
    <hyperlink ref="R1" location="Menu!A1" display="Menu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101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0" defaultRowHeight="12.75" zeroHeight="1" x14ac:dyDescent="0.2"/>
  <cols>
    <col min="1" max="1" width="3.625" style="109" customWidth="1"/>
    <col min="2" max="2" width="7.625" style="109" customWidth="1"/>
    <col min="3" max="3" width="34" style="109" bestFit="1" customWidth="1"/>
    <col min="4" max="5" width="2.625" style="109" customWidth="1"/>
    <col min="6" max="12" width="9.625" style="109" customWidth="1"/>
    <col min="13" max="13" width="3.625" style="109" customWidth="1"/>
    <col min="14" max="15" width="9" style="109" hidden="1" customWidth="1"/>
    <col min="16" max="18" width="0" style="109" hidden="1" customWidth="1"/>
    <col min="19" max="16384" width="9" style="109" hidden="1"/>
  </cols>
  <sheetData>
    <row r="1" spans="1:15" ht="18" x14ac:dyDescent="0.25">
      <c r="A1" s="41" t="str">
        <f>Menu!A1</f>
        <v>Powercor - Network faults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12" t="s">
        <v>39</v>
      </c>
      <c r="M1" s="41"/>
      <c r="N1" s="41"/>
      <c r="O1" s="41"/>
    </row>
    <row r="2" spans="1:15" ht="15.75" x14ac:dyDescent="0.25">
      <c r="A2" s="32" t="str">
        <f ca="1">RIGHT(CELL("filename", $A$1), LEN(CELL("filename", $A$1)) - SEARCH("]", CELL("filename", $A$1)))</f>
        <v>Direct Capex</v>
      </c>
      <c r="B2" s="32"/>
      <c r="C2" s="32"/>
      <c r="D2" s="32"/>
      <c r="E2" s="32"/>
      <c r="F2" s="32"/>
      <c r="G2" s="32"/>
      <c r="H2" s="32"/>
      <c r="I2" s="32"/>
      <c r="J2" s="32"/>
      <c r="K2" s="1" t="s">
        <v>40</v>
      </c>
      <c r="L2" s="2" t="str">
        <f>IF(ROUND(SUM(F8:L91)*1000,0)=ROUND((SUM('Forecast Expenditure-RRP'!L120:R120)),0),"OK","Check!")</f>
        <v>OK</v>
      </c>
      <c r="M2" s="32"/>
      <c r="N2" s="32"/>
      <c r="O2" s="32"/>
    </row>
    <row r="3" spans="1:15" x14ac:dyDescent="0.2">
      <c r="A3" s="33"/>
      <c r="B3" s="33"/>
      <c r="C3" s="110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x14ac:dyDescent="0.2">
      <c r="A4" s="33"/>
      <c r="B4" s="11" t="s">
        <v>51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33"/>
      <c r="N4" s="33"/>
      <c r="O4" s="33"/>
    </row>
    <row r="5" spans="1:15" x14ac:dyDescent="0.2">
      <c r="A5" s="33"/>
      <c r="B5" s="89"/>
      <c r="C5" s="111"/>
      <c r="D5" s="89"/>
      <c r="E5" s="89"/>
      <c r="F5" s="16" t="s">
        <v>263</v>
      </c>
      <c r="G5" s="16" t="s">
        <v>264</v>
      </c>
      <c r="H5" s="16" t="s">
        <v>265</v>
      </c>
      <c r="I5" s="16" t="s">
        <v>266</v>
      </c>
      <c r="J5" s="16" t="s">
        <v>267</v>
      </c>
      <c r="K5" s="16" t="s">
        <v>268</v>
      </c>
      <c r="L5" s="16" t="s">
        <v>269</v>
      </c>
      <c r="M5" s="33"/>
      <c r="N5" s="33"/>
      <c r="O5" s="33"/>
    </row>
    <row r="6" spans="1:15" x14ac:dyDescent="0.2">
      <c r="A6" s="33"/>
      <c r="B6" s="180" t="s">
        <v>44</v>
      </c>
      <c r="C6" s="180" t="s">
        <v>47</v>
      </c>
      <c r="D6" s="89"/>
      <c r="E6" s="89"/>
      <c r="F6" s="16" t="s">
        <v>272</v>
      </c>
      <c r="G6" s="16" t="s">
        <v>272</v>
      </c>
      <c r="H6" s="16" t="s">
        <v>272</v>
      </c>
      <c r="I6" s="16" t="s">
        <v>272</v>
      </c>
      <c r="J6" s="16" t="s">
        <v>272</v>
      </c>
      <c r="K6" s="16" t="s">
        <v>272</v>
      </c>
      <c r="L6" s="16" t="s">
        <v>272</v>
      </c>
      <c r="M6" s="89"/>
      <c r="N6" s="89"/>
      <c r="O6" s="89"/>
    </row>
    <row r="7" spans="1:15" x14ac:dyDescent="0.2">
      <c r="A7" s="33"/>
      <c r="B7" s="181"/>
      <c r="C7" s="181"/>
      <c r="D7" s="89"/>
      <c r="E7" s="89"/>
      <c r="F7" s="16" t="s">
        <v>52</v>
      </c>
      <c r="G7" s="16" t="s">
        <v>52</v>
      </c>
      <c r="H7" s="16" t="s">
        <v>52</v>
      </c>
      <c r="I7" s="16" t="s">
        <v>52</v>
      </c>
      <c r="J7" s="16" t="s">
        <v>52</v>
      </c>
      <c r="K7" s="16" t="s">
        <v>52</v>
      </c>
      <c r="L7" s="16" t="s">
        <v>52</v>
      </c>
      <c r="M7" s="89"/>
      <c r="N7" s="89"/>
      <c r="O7" s="89"/>
    </row>
    <row r="8" spans="1:15" x14ac:dyDescent="0.2">
      <c r="A8" s="33"/>
      <c r="B8" s="59">
        <v>102</v>
      </c>
      <c r="C8" s="60" t="s">
        <v>53</v>
      </c>
      <c r="D8" s="89"/>
      <c r="E8" s="89"/>
      <c r="F8" s="105"/>
      <c r="G8" s="105"/>
      <c r="H8" s="105"/>
      <c r="I8" s="105"/>
      <c r="J8" s="105"/>
      <c r="K8" s="105"/>
      <c r="L8" s="105"/>
      <c r="M8" s="89"/>
      <c r="N8" s="89"/>
      <c r="O8" s="89"/>
    </row>
    <row r="9" spans="1:15" x14ac:dyDescent="0.2">
      <c r="A9" s="33"/>
      <c r="B9" s="61">
        <v>103</v>
      </c>
      <c r="C9" s="62" t="s">
        <v>54</v>
      </c>
      <c r="D9" s="89"/>
      <c r="E9" s="89"/>
      <c r="F9" s="105"/>
      <c r="G9" s="105"/>
      <c r="H9" s="105"/>
      <c r="I9" s="105"/>
      <c r="J9" s="105"/>
      <c r="K9" s="105"/>
      <c r="L9" s="105"/>
      <c r="M9" s="89"/>
      <c r="N9" s="89"/>
      <c r="O9" s="89"/>
    </row>
    <row r="10" spans="1:15" x14ac:dyDescent="0.2">
      <c r="A10" s="33"/>
      <c r="B10" s="61">
        <v>104</v>
      </c>
      <c r="C10" s="62" t="s">
        <v>55</v>
      </c>
      <c r="D10" s="89"/>
      <c r="E10" s="89"/>
      <c r="F10" s="105"/>
      <c r="G10" s="105"/>
      <c r="H10" s="105"/>
      <c r="I10" s="105"/>
      <c r="J10" s="105"/>
      <c r="K10" s="105"/>
      <c r="L10" s="105"/>
      <c r="M10" s="89"/>
      <c r="N10" s="89"/>
      <c r="O10" s="89"/>
    </row>
    <row r="11" spans="1:15" x14ac:dyDescent="0.2">
      <c r="A11" s="33"/>
      <c r="B11" s="61">
        <v>105</v>
      </c>
      <c r="C11" s="62" t="s">
        <v>56</v>
      </c>
      <c r="D11" s="89"/>
      <c r="E11" s="89"/>
      <c r="F11" s="105"/>
      <c r="G11" s="105"/>
      <c r="H11" s="105"/>
      <c r="I11" s="105"/>
      <c r="J11" s="105"/>
      <c r="K11" s="105"/>
      <c r="L11" s="105"/>
      <c r="M11" s="89"/>
      <c r="N11" s="89"/>
      <c r="O11" s="89"/>
    </row>
    <row r="12" spans="1:15" x14ac:dyDescent="0.2">
      <c r="A12" s="33"/>
      <c r="B12" s="61">
        <v>106</v>
      </c>
      <c r="C12" s="62" t="s">
        <v>57</v>
      </c>
      <c r="D12" s="89"/>
      <c r="E12" s="89"/>
      <c r="F12" s="105"/>
      <c r="G12" s="105"/>
      <c r="H12" s="105"/>
      <c r="I12" s="105"/>
      <c r="J12" s="105"/>
      <c r="K12" s="105"/>
      <c r="L12" s="105"/>
      <c r="M12" s="89"/>
      <c r="N12" s="89"/>
      <c r="O12" s="89"/>
    </row>
    <row r="13" spans="1:15" x14ac:dyDescent="0.2">
      <c r="A13" s="33"/>
      <c r="B13" s="61">
        <v>107</v>
      </c>
      <c r="C13" s="62" t="s">
        <v>58</v>
      </c>
      <c r="D13" s="89"/>
      <c r="E13" s="89"/>
      <c r="F13" s="105"/>
      <c r="G13" s="105"/>
      <c r="H13" s="105"/>
      <c r="I13" s="105"/>
      <c r="J13" s="105"/>
      <c r="K13" s="105"/>
      <c r="L13" s="105"/>
      <c r="M13" s="89"/>
      <c r="N13" s="89"/>
      <c r="O13" s="89"/>
    </row>
    <row r="14" spans="1:15" x14ac:dyDescent="0.2">
      <c r="A14" s="33"/>
      <c r="B14" s="61">
        <v>108</v>
      </c>
      <c r="C14" s="62" t="s">
        <v>59</v>
      </c>
      <c r="D14" s="89"/>
      <c r="E14" s="89"/>
      <c r="F14" s="105"/>
      <c r="G14" s="105"/>
      <c r="H14" s="105"/>
      <c r="I14" s="105"/>
      <c r="J14" s="105"/>
      <c r="K14" s="105"/>
      <c r="L14" s="105"/>
      <c r="M14" s="89"/>
      <c r="N14" s="89"/>
      <c r="O14" s="89"/>
    </row>
    <row r="15" spans="1:15" x14ac:dyDescent="0.2">
      <c r="A15" s="33"/>
      <c r="B15" s="61">
        <v>109</v>
      </c>
      <c r="C15" s="62" t="s">
        <v>60</v>
      </c>
      <c r="D15" s="89"/>
      <c r="E15" s="89"/>
      <c r="F15" s="105"/>
      <c r="G15" s="105"/>
      <c r="H15" s="105"/>
      <c r="I15" s="105"/>
      <c r="J15" s="105"/>
      <c r="K15" s="105"/>
      <c r="L15" s="105"/>
      <c r="M15" s="89"/>
      <c r="N15" s="89"/>
      <c r="O15" s="89"/>
    </row>
    <row r="16" spans="1:15" x14ac:dyDescent="0.2">
      <c r="A16" s="33"/>
      <c r="B16" s="61">
        <v>110</v>
      </c>
      <c r="C16" s="62" t="s">
        <v>61</v>
      </c>
      <c r="D16" s="89"/>
      <c r="E16" s="89"/>
      <c r="F16" s="105"/>
      <c r="G16" s="105"/>
      <c r="H16" s="105"/>
      <c r="I16" s="105"/>
      <c r="J16" s="105"/>
      <c r="K16" s="105"/>
      <c r="L16" s="105"/>
      <c r="M16" s="89"/>
      <c r="N16" s="89"/>
      <c r="O16" s="89"/>
    </row>
    <row r="17" spans="1:15" x14ac:dyDescent="0.2">
      <c r="A17" s="33"/>
      <c r="B17" s="61">
        <v>111</v>
      </c>
      <c r="C17" s="62" t="s">
        <v>62</v>
      </c>
      <c r="D17" s="89"/>
      <c r="E17" s="89"/>
      <c r="F17" s="105"/>
      <c r="G17" s="105"/>
      <c r="H17" s="105"/>
      <c r="I17" s="105"/>
      <c r="J17" s="105"/>
      <c r="K17" s="105"/>
      <c r="L17" s="105"/>
      <c r="M17" s="33"/>
      <c r="N17" s="33"/>
      <c r="O17" s="33"/>
    </row>
    <row r="18" spans="1:15" x14ac:dyDescent="0.2">
      <c r="A18" s="33"/>
      <c r="B18" s="61">
        <v>112</v>
      </c>
      <c r="C18" s="62" t="s">
        <v>63</v>
      </c>
      <c r="D18" s="89"/>
      <c r="E18" s="89"/>
      <c r="F18" s="105"/>
      <c r="G18" s="105"/>
      <c r="H18" s="105"/>
      <c r="I18" s="105"/>
      <c r="J18" s="105"/>
      <c r="K18" s="105"/>
      <c r="L18" s="105"/>
      <c r="M18" s="33"/>
      <c r="N18" s="33"/>
      <c r="O18" s="33"/>
    </row>
    <row r="19" spans="1:15" x14ac:dyDescent="0.2">
      <c r="A19" s="33"/>
      <c r="B19" s="61">
        <v>113</v>
      </c>
      <c r="C19" s="62" t="s">
        <v>64</v>
      </c>
      <c r="D19" s="89"/>
      <c r="E19" s="89"/>
      <c r="F19" s="105"/>
      <c r="G19" s="105"/>
      <c r="H19" s="105"/>
      <c r="I19" s="105"/>
      <c r="J19" s="105"/>
      <c r="K19" s="105"/>
      <c r="L19" s="105"/>
      <c r="M19" s="33"/>
      <c r="N19" s="33"/>
      <c r="O19" s="33"/>
    </row>
    <row r="20" spans="1:15" x14ac:dyDescent="0.2">
      <c r="A20" s="33"/>
      <c r="B20" s="61">
        <v>114</v>
      </c>
      <c r="C20" s="62" t="s">
        <v>65</v>
      </c>
      <c r="D20" s="89"/>
      <c r="E20" s="89"/>
      <c r="F20" s="105"/>
      <c r="G20" s="105"/>
      <c r="H20" s="105"/>
      <c r="I20" s="105"/>
      <c r="J20" s="105"/>
      <c r="K20" s="105"/>
      <c r="L20" s="105"/>
      <c r="M20" s="33"/>
      <c r="N20" s="33"/>
      <c r="O20" s="33"/>
    </row>
    <row r="21" spans="1:15" x14ac:dyDescent="0.2">
      <c r="A21" s="33"/>
      <c r="B21" s="61">
        <v>115</v>
      </c>
      <c r="C21" s="62" t="s">
        <v>66</v>
      </c>
      <c r="D21" s="89"/>
      <c r="E21" s="89"/>
      <c r="F21" s="105"/>
      <c r="G21" s="105"/>
      <c r="H21" s="105"/>
      <c r="I21" s="105"/>
      <c r="J21" s="105"/>
      <c r="K21" s="105"/>
      <c r="L21" s="105"/>
      <c r="M21" s="33"/>
      <c r="N21" s="33"/>
      <c r="O21" s="33"/>
    </row>
    <row r="22" spans="1:15" x14ac:dyDescent="0.2">
      <c r="A22" s="33"/>
      <c r="B22" s="61">
        <v>116</v>
      </c>
      <c r="C22" s="62" t="s">
        <v>67</v>
      </c>
      <c r="D22" s="89"/>
      <c r="E22" s="89"/>
      <c r="F22" s="105"/>
      <c r="G22" s="105"/>
      <c r="H22" s="105"/>
      <c r="I22" s="105"/>
      <c r="J22" s="105"/>
      <c r="K22" s="105"/>
      <c r="L22" s="105"/>
      <c r="M22" s="33"/>
      <c r="N22" s="33"/>
      <c r="O22" s="33"/>
    </row>
    <row r="23" spans="1:15" x14ac:dyDescent="0.2">
      <c r="A23" s="33"/>
      <c r="B23" s="61">
        <v>118</v>
      </c>
      <c r="C23" s="62" t="s">
        <v>68</v>
      </c>
      <c r="D23" s="89"/>
      <c r="E23" s="89"/>
      <c r="F23" s="105"/>
      <c r="G23" s="105"/>
      <c r="H23" s="105"/>
      <c r="I23" s="105"/>
      <c r="J23" s="105"/>
      <c r="K23" s="105"/>
      <c r="L23" s="105"/>
      <c r="M23" s="33"/>
      <c r="N23" s="33"/>
      <c r="O23" s="33"/>
    </row>
    <row r="24" spans="1:15" x14ac:dyDescent="0.2">
      <c r="A24" s="33"/>
      <c r="B24" s="61">
        <v>119</v>
      </c>
      <c r="C24" s="62" t="s">
        <v>69</v>
      </c>
      <c r="D24" s="89"/>
      <c r="E24" s="89"/>
      <c r="F24" s="105"/>
      <c r="G24" s="105"/>
      <c r="H24" s="105"/>
      <c r="I24" s="105"/>
      <c r="J24" s="105"/>
      <c r="K24" s="105"/>
      <c r="L24" s="105"/>
      <c r="M24" s="33"/>
      <c r="N24" s="33"/>
      <c r="O24" s="33"/>
    </row>
    <row r="25" spans="1:15" x14ac:dyDescent="0.2">
      <c r="A25" s="33"/>
      <c r="B25" s="61">
        <v>120</v>
      </c>
      <c r="C25" s="62" t="s">
        <v>70</v>
      </c>
      <c r="D25" s="89"/>
      <c r="E25" s="89"/>
      <c r="F25" s="105"/>
      <c r="G25" s="105"/>
      <c r="H25" s="105"/>
      <c r="I25" s="105"/>
      <c r="J25" s="105"/>
      <c r="K25" s="105"/>
      <c r="L25" s="105"/>
      <c r="M25" s="33"/>
      <c r="N25" s="33"/>
      <c r="O25" s="33"/>
    </row>
    <row r="26" spans="1:15" x14ac:dyDescent="0.2">
      <c r="A26" s="33"/>
      <c r="B26" s="61">
        <v>121</v>
      </c>
      <c r="C26" s="62" t="s">
        <v>71</v>
      </c>
      <c r="D26" s="89"/>
      <c r="E26" s="89"/>
      <c r="F26" s="105"/>
      <c r="G26" s="105"/>
      <c r="H26" s="105"/>
      <c r="I26" s="105"/>
      <c r="J26" s="105"/>
      <c r="K26" s="105"/>
      <c r="L26" s="105"/>
      <c r="M26" s="33"/>
      <c r="N26" s="33"/>
      <c r="O26" s="33"/>
    </row>
    <row r="27" spans="1:15" x14ac:dyDescent="0.2">
      <c r="A27" s="33"/>
      <c r="B27" s="61">
        <v>122</v>
      </c>
      <c r="C27" s="62" t="s">
        <v>72</v>
      </c>
      <c r="D27" s="89"/>
      <c r="E27" s="89"/>
      <c r="F27" s="105"/>
      <c r="G27" s="105"/>
      <c r="H27" s="105"/>
      <c r="I27" s="105"/>
      <c r="J27" s="105"/>
      <c r="K27" s="105"/>
      <c r="L27" s="105"/>
      <c r="M27" s="33"/>
      <c r="N27" s="33"/>
      <c r="O27" s="33"/>
    </row>
    <row r="28" spans="1:15" x14ac:dyDescent="0.2">
      <c r="A28" s="33"/>
      <c r="B28" s="61">
        <v>123</v>
      </c>
      <c r="C28" s="62" t="s">
        <v>73</v>
      </c>
      <c r="D28" s="89"/>
      <c r="E28" s="89"/>
      <c r="F28" s="105"/>
      <c r="G28" s="105"/>
      <c r="H28" s="105"/>
      <c r="I28" s="105"/>
      <c r="J28" s="105"/>
      <c r="K28" s="105"/>
      <c r="L28" s="105"/>
      <c r="M28" s="33"/>
      <c r="N28" s="33"/>
      <c r="O28" s="33"/>
    </row>
    <row r="29" spans="1:15" x14ac:dyDescent="0.2">
      <c r="A29" s="33"/>
      <c r="B29" s="61">
        <v>124</v>
      </c>
      <c r="C29" s="62" t="s">
        <v>74</v>
      </c>
      <c r="D29" s="89"/>
      <c r="E29" s="89"/>
      <c r="F29" s="105"/>
      <c r="G29" s="105"/>
      <c r="H29" s="105"/>
      <c r="I29" s="105"/>
      <c r="J29" s="105"/>
      <c r="K29" s="105"/>
      <c r="L29" s="105"/>
      <c r="M29" s="33"/>
      <c r="N29" s="33"/>
      <c r="O29" s="33"/>
    </row>
    <row r="30" spans="1:15" x14ac:dyDescent="0.2">
      <c r="A30" s="33"/>
      <c r="B30" s="61">
        <v>125</v>
      </c>
      <c r="C30" s="62" t="s">
        <v>75</v>
      </c>
      <c r="D30" s="89"/>
      <c r="E30" s="89"/>
      <c r="F30" s="105"/>
      <c r="G30" s="105"/>
      <c r="H30" s="105"/>
      <c r="I30" s="105"/>
      <c r="J30" s="105"/>
      <c r="K30" s="105"/>
      <c r="L30" s="105"/>
      <c r="M30" s="33"/>
      <c r="N30" s="33"/>
      <c r="O30" s="33"/>
    </row>
    <row r="31" spans="1:15" x14ac:dyDescent="0.2">
      <c r="A31" s="33"/>
      <c r="B31" s="61">
        <v>126</v>
      </c>
      <c r="C31" s="62" t="s">
        <v>76</v>
      </c>
      <c r="D31" s="89"/>
      <c r="E31" s="89"/>
      <c r="F31" s="105"/>
      <c r="G31" s="105"/>
      <c r="H31" s="105"/>
      <c r="I31" s="105"/>
      <c r="J31" s="105"/>
      <c r="K31" s="105"/>
      <c r="L31" s="105"/>
      <c r="M31" s="33"/>
      <c r="N31" s="33"/>
      <c r="O31" s="33"/>
    </row>
    <row r="32" spans="1:15" x14ac:dyDescent="0.2">
      <c r="A32" s="33"/>
      <c r="B32" s="61">
        <v>130</v>
      </c>
      <c r="C32" s="62" t="s">
        <v>77</v>
      </c>
      <c r="D32" s="89"/>
      <c r="E32" s="89"/>
      <c r="F32" s="105"/>
      <c r="G32" s="105"/>
      <c r="H32" s="105"/>
      <c r="I32" s="105"/>
      <c r="J32" s="105"/>
      <c r="K32" s="105"/>
      <c r="L32" s="105"/>
      <c r="M32" s="33"/>
      <c r="N32" s="33"/>
      <c r="O32" s="33"/>
    </row>
    <row r="33" spans="1:15" x14ac:dyDescent="0.2">
      <c r="A33" s="33"/>
      <c r="B33" s="61">
        <v>131</v>
      </c>
      <c r="C33" s="62" t="s">
        <v>78</v>
      </c>
      <c r="D33" s="89"/>
      <c r="E33" s="89"/>
      <c r="F33" s="105"/>
      <c r="G33" s="105"/>
      <c r="H33" s="105"/>
      <c r="I33" s="105"/>
      <c r="J33" s="105"/>
      <c r="K33" s="105"/>
      <c r="L33" s="105"/>
      <c r="M33" s="33"/>
      <c r="N33" s="33"/>
      <c r="O33" s="33"/>
    </row>
    <row r="34" spans="1:15" x14ac:dyDescent="0.2">
      <c r="A34" s="33"/>
      <c r="B34" s="61">
        <v>132</v>
      </c>
      <c r="C34" s="62" t="s">
        <v>79</v>
      </c>
      <c r="D34" s="89"/>
      <c r="E34" s="89"/>
      <c r="F34" s="105"/>
      <c r="G34" s="105"/>
      <c r="H34" s="105"/>
      <c r="I34" s="105"/>
      <c r="J34" s="105"/>
      <c r="K34" s="105"/>
      <c r="L34" s="105"/>
      <c r="M34" s="33"/>
      <c r="N34" s="33"/>
      <c r="O34" s="33"/>
    </row>
    <row r="35" spans="1:15" x14ac:dyDescent="0.2">
      <c r="A35" s="33"/>
      <c r="B35" s="61">
        <v>133</v>
      </c>
      <c r="C35" s="62" t="s">
        <v>80</v>
      </c>
      <c r="D35" s="89"/>
      <c r="E35" s="89"/>
      <c r="F35" s="105"/>
      <c r="G35" s="105"/>
      <c r="H35" s="105"/>
      <c r="I35" s="105"/>
      <c r="J35" s="105"/>
      <c r="K35" s="105"/>
      <c r="L35" s="105"/>
      <c r="M35" s="33"/>
      <c r="N35" s="33"/>
      <c r="O35" s="33"/>
    </row>
    <row r="36" spans="1:15" x14ac:dyDescent="0.2">
      <c r="A36" s="33"/>
      <c r="B36" s="61">
        <v>134</v>
      </c>
      <c r="C36" s="62" t="s">
        <v>81</v>
      </c>
      <c r="D36" s="89"/>
      <c r="E36" s="89"/>
      <c r="F36" s="105"/>
      <c r="G36" s="105"/>
      <c r="H36" s="105"/>
      <c r="I36" s="105"/>
      <c r="J36" s="105"/>
      <c r="K36" s="105"/>
      <c r="L36" s="105"/>
      <c r="M36" s="33"/>
      <c r="N36" s="33"/>
      <c r="O36" s="33"/>
    </row>
    <row r="37" spans="1:15" x14ac:dyDescent="0.2">
      <c r="A37" s="33"/>
      <c r="B37" s="61">
        <v>135</v>
      </c>
      <c r="C37" s="62" t="s">
        <v>82</v>
      </c>
      <c r="D37" s="89"/>
      <c r="E37" s="89"/>
      <c r="F37" s="105"/>
      <c r="G37" s="105"/>
      <c r="H37" s="105"/>
      <c r="I37" s="105"/>
      <c r="J37" s="105"/>
      <c r="K37" s="105"/>
      <c r="L37" s="105"/>
      <c r="M37" s="33"/>
      <c r="N37" s="33"/>
      <c r="O37" s="33"/>
    </row>
    <row r="38" spans="1:15" x14ac:dyDescent="0.2">
      <c r="A38" s="33"/>
      <c r="B38" s="61">
        <v>136</v>
      </c>
      <c r="C38" s="62" t="s">
        <v>83</v>
      </c>
      <c r="D38" s="89"/>
      <c r="E38" s="89"/>
      <c r="F38" s="105"/>
      <c r="G38" s="105"/>
      <c r="H38" s="105"/>
      <c r="I38" s="105"/>
      <c r="J38" s="105"/>
      <c r="K38" s="105"/>
      <c r="L38" s="105"/>
      <c r="M38" s="33"/>
      <c r="N38" s="33"/>
      <c r="O38" s="33"/>
    </row>
    <row r="39" spans="1:15" x14ac:dyDescent="0.2">
      <c r="A39" s="33"/>
      <c r="B39" s="61">
        <v>137</v>
      </c>
      <c r="C39" s="62" t="s">
        <v>84</v>
      </c>
      <c r="D39" s="89"/>
      <c r="E39" s="89"/>
      <c r="F39" s="105"/>
      <c r="G39" s="105"/>
      <c r="H39" s="105"/>
      <c r="I39" s="105"/>
      <c r="J39" s="105"/>
      <c r="K39" s="105"/>
      <c r="L39" s="105"/>
      <c r="M39" s="33"/>
      <c r="N39" s="33"/>
      <c r="O39" s="33"/>
    </row>
    <row r="40" spans="1:15" x14ac:dyDescent="0.2">
      <c r="A40" s="33"/>
      <c r="B40" s="61">
        <v>138</v>
      </c>
      <c r="C40" s="62" t="s">
        <v>85</v>
      </c>
      <c r="D40" s="89"/>
      <c r="E40" s="89"/>
      <c r="F40" s="105"/>
      <c r="G40" s="105"/>
      <c r="H40" s="105"/>
      <c r="I40" s="105"/>
      <c r="J40" s="105"/>
      <c r="K40" s="105"/>
      <c r="L40" s="105"/>
      <c r="M40" s="33"/>
      <c r="N40" s="33"/>
      <c r="O40" s="33"/>
    </row>
    <row r="41" spans="1:15" x14ac:dyDescent="0.2">
      <c r="A41" s="33"/>
      <c r="B41" s="61">
        <v>139</v>
      </c>
      <c r="C41" s="62" t="s">
        <v>86</v>
      </c>
      <c r="D41" s="89"/>
      <c r="E41" s="89"/>
      <c r="F41" s="105"/>
      <c r="G41" s="105"/>
      <c r="H41" s="105"/>
      <c r="I41" s="105"/>
      <c r="J41" s="105"/>
      <c r="K41" s="105"/>
      <c r="L41" s="105"/>
      <c r="M41" s="33"/>
      <c r="N41" s="33"/>
      <c r="O41" s="33"/>
    </row>
    <row r="42" spans="1:15" x14ac:dyDescent="0.2">
      <c r="A42" s="33"/>
      <c r="B42" s="61">
        <v>140</v>
      </c>
      <c r="C42" s="62" t="s">
        <v>87</v>
      </c>
      <c r="D42" s="89"/>
      <c r="E42" s="89"/>
      <c r="F42" s="105"/>
      <c r="G42" s="105"/>
      <c r="H42" s="105"/>
      <c r="I42" s="105"/>
      <c r="J42" s="105"/>
      <c r="K42" s="105"/>
      <c r="L42" s="105"/>
      <c r="M42" s="33"/>
      <c r="N42" s="33"/>
      <c r="O42" s="33"/>
    </row>
    <row r="43" spans="1:15" x14ac:dyDescent="0.2">
      <c r="A43" s="33"/>
      <c r="B43" s="61">
        <v>141</v>
      </c>
      <c r="C43" s="62" t="s">
        <v>88</v>
      </c>
      <c r="D43" s="89"/>
      <c r="E43" s="89"/>
      <c r="F43" s="106">
        <f>'Forecast Expenditure-RRP'!L120/1000</f>
        <v>12573.383487777377</v>
      </c>
      <c r="G43" s="106">
        <f>'Forecast Expenditure-RRP'!M120/1000</f>
        <v>12573.383487777377</v>
      </c>
      <c r="H43" s="106">
        <f>'Forecast Expenditure-RRP'!N120/1000</f>
        <v>12573.383487777377</v>
      </c>
      <c r="I43" s="106">
        <f>'Forecast Expenditure-RRP'!O120/1000</f>
        <v>12573.383487777377</v>
      </c>
      <c r="J43" s="106">
        <f>'Forecast Expenditure-RRP'!P120/1000</f>
        <v>12573.383487777377</v>
      </c>
      <c r="K43" s="106">
        <f>'Forecast Expenditure-RRP'!Q120/1000</f>
        <v>12573.383487777377</v>
      </c>
      <c r="L43" s="106">
        <f>'Forecast Expenditure-RRP'!R120/1000</f>
        <v>12573.383487777377</v>
      </c>
      <c r="M43" s="33"/>
      <c r="N43" s="33"/>
      <c r="O43" s="33"/>
    </row>
    <row r="44" spans="1:15" x14ac:dyDescent="0.2">
      <c r="A44" s="33"/>
      <c r="B44" s="61">
        <v>142</v>
      </c>
      <c r="C44" s="62" t="s">
        <v>89</v>
      </c>
      <c r="D44" s="89"/>
      <c r="E44" s="89"/>
      <c r="F44" s="105"/>
      <c r="G44" s="105"/>
      <c r="H44" s="105"/>
      <c r="I44" s="105"/>
      <c r="J44" s="105"/>
      <c r="K44" s="105"/>
      <c r="L44" s="105"/>
      <c r="M44" s="33"/>
      <c r="N44" s="33"/>
      <c r="O44" s="33"/>
    </row>
    <row r="45" spans="1:15" x14ac:dyDescent="0.2">
      <c r="A45" s="33"/>
      <c r="B45" s="61">
        <v>143</v>
      </c>
      <c r="C45" s="62" t="s">
        <v>90</v>
      </c>
      <c r="D45" s="89"/>
      <c r="E45" s="89"/>
      <c r="F45" s="105"/>
      <c r="G45" s="105"/>
      <c r="H45" s="105"/>
      <c r="I45" s="105"/>
      <c r="J45" s="105"/>
      <c r="K45" s="105"/>
      <c r="L45" s="105"/>
      <c r="M45" s="33"/>
      <c r="N45" s="33"/>
      <c r="O45" s="33"/>
    </row>
    <row r="46" spans="1:15" x14ac:dyDescent="0.2">
      <c r="A46" s="33"/>
      <c r="B46" s="61">
        <v>144</v>
      </c>
      <c r="C46" s="62" t="s">
        <v>91</v>
      </c>
      <c r="D46" s="89"/>
      <c r="E46" s="89"/>
      <c r="F46" s="105"/>
      <c r="G46" s="105"/>
      <c r="H46" s="105"/>
      <c r="I46" s="105"/>
      <c r="J46" s="105"/>
      <c r="K46" s="105"/>
      <c r="L46" s="105"/>
      <c r="M46" s="33"/>
      <c r="N46" s="33"/>
      <c r="O46" s="33"/>
    </row>
    <row r="47" spans="1:15" x14ac:dyDescent="0.2">
      <c r="A47" s="33"/>
      <c r="B47" s="61">
        <v>145</v>
      </c>
      <c r="C47" s="62" t="s">
        <v>92</v>
      </c>
      <c r="D47" s="89"/>
      <c r="E47" s="89"/>
      <c r="F47" s="105"/>
      <c r="G47" s="105"/>
      <c r="H47" s="105"/>
      <c r="I47" s="105"/>
      <c r="J47" s="105"/>
      <c r="K47" s="105"/>
      <c r="L47" s="105"/>
      <c r="M47" s="33"/>
      <c r="N47" s="33"/>
      <c r="O47" s="33"/>
    </row>
    <row r="48" spans="1:15" x14ac:dyDescent="0.2">
      <c r="A48" s="89"/>
      <c r="B48" s="61">
        <v>146</v>
      </c>
      <c r="C48" s="62" t="s">
        <v>93</v>
      </c>
      <c r="D48" s="89"/>
      <c r="E48" s="89"/>
      <c r="F48" s="105"/>
      <c r="G48" s="105"/>
      <c r="H48" s="105"/>
      <c r="I48" s="105"/>
      <c r="J48" s="105"/>
      <c r="K48" s="105"/>
      <c r="L48" s="105"/>
      <c r="M48" s="89"/>
      <c r="N48" s="89"/>
      <c r="O48" s="89"/>
    </row>
    <row r="49" spans="1:15" x14ac:dyDescent="0.2">
      <c r="A49" s="89"/>
      <c r="B49" s="61">
        <v>147</v>
      </c>
      <c r="C49" s="62" t="s">
        <v>94</v>
      </c>
      <c r="D49" s="89"/>
      <c r="E49" s="89"/>
      <c r="F49" s="105"/>
      <c r="G49" s="105"/>
      <c r="H49" s="105"/>
      <c r="I49" s="105"/>
      <c r="J49" s="105"/>
      <c r="K49" s="105"/>
      <c r="L49" s="105"/>
      <c r="M49" s="89"/>
      <c r="N49" s="89"/>
      <c r="O49" s="89"/>
    </row>
    <row r="50" spans="1:15" x14ac:dyDescent="0.2">
      <c r="A50" s="89"/>
      <c r="B50" s="61">
        <v>148</v>
      </c>
      <c r="C50" s="62" t="s">
        <v>95</v>
      </c>
      <c r="D50" s="89"/>
      <c r="E50" s="89"/>
      <c r="F50" s="105"/>
      <c r="G50" s="105"/>
      <c r="H50" s="105"/>
      <c r="I50" s="105"/>
      <c r="J50" s="105"/>
      <c r="K50" s="105"/>
      <c r="L50" s="105"/>
      <c r="M50" s="89"/>
      <c r="N50" s="89"/>
      <c r="O50" s="89"/>
    </row>
    <row r="51" spans="1:15" x14ac:dyDescent="0.2">
      <c r="A51" s="89"/>
      <c r="B51" s="61">
        <v>149</v>
      </c>
      <c r="C51" s="62" t="s">
        <v>96</v>
      </c>
      <c r="D51" s="89"/>
      <c r="E51" s="89"/>
      <c r="F51" s="105"/>
      <c r="G51" s="105"/>
      <c r="H51" s="105"/>
      <c r="I51" s="105"/>
      <c r="J51" s="105"/>
      <c r="K51" s="105"/>
      <c r="L51" s="105"/>
      <c r="M51" s="89"/>
      <c r="N51" s="89"/>
      <c r="O51" s="89"/>
    </row>
    <row r="52" spans="1:15" x14ac:dyDescent="0.2">
      <c r="A52" s="89"/>
      <c r="B52" s="61">
        <v>150</v>
      </c>
      <c r="C52" s="62" t="s">
        <v>97</v>
      </c>
      <c r="D52" s="89"/>
      <c r="E52" s="89"/>
      <c r="F52" s="105"/>
      <c r="G52" s="105"/>
      <c r="H52" s="105"/>
      <c r="I52" s="105"/>
      <c r="J52" s="105"/>
      <c r="K52" s="105"/>
      <c r="L52" s="105"/>
      <c r="M52" s="89"/>
      <c r="N52" s="89"/>
      <c r="O52" s="89"/>
    </row>
    <row r="53" spans="1:15" x14ac:dyDescent="0.2">
      <c r="A53" s="89"/>
      <c r="B53" s="61">
        <v>151</v>
      </c>
      <c r="C53" s="62" t="s">
        <v>98</v>
      </c>
      <c r="D53" s="89"/>
      <c r="E53" s="89"/>
      <c r="F53" s="105"/>
      <c r="G53" s="105"/>
      <c r="H53" s="105"/>
      <c r="I53" s="105"/>
      <c r="J53" s="105"/>
      <c r="K53" s="105"/>
      <c r="L53" s="105"/>
      <c r="M53" s="89"/>
      <c r="N53" s="89"/>
      <c r="O53" s="89"/>
    </row>
    <row r="54" spans="1:15" x14ac:dyDescent="0.2">
      <c r="A54" s="89"/>
      <c r="B54" s="61">
        <v>152</v>
      </c>
      <c r="C54" s="62" t="s">
        <v>99</v>
      </c>
      <c r="D54" s="89"/>
      <c r="E54" s="89"/>
      <c r="F54" s="105"/>
      <c r="G54" s="105"/>
      <c r="H54" s="105"/>
      <c r="I54" s="105"/>
      <c r="J54" s="105"/>
      <c r="K54" s="105"/>
      <c r="L54" s="105"/>
      <c r="M54" s="89"/>
      <c r="N54" s="89"/>
      <c r="O54" s="89"/>
    </row>
    <row r="55" spans="1:15" x14ac:dyDescent="0.2">
      <c r="A55" s="89"/>
      <c r="B55" s="61">
        <v>153</v>
      </c>
      <c r="C55" s="62" t="s">
        <v>100</v>
      </c>
      <c r="D55" s="89"/>
      <c r="E55" s="89"/>
      <c r="F55" s="105"/>
      <c r="G55" s="105"/>
      <c r="H55" s="105"/>
      <c r="I55" s="105"/>
      <c r="J55" s="105"/>
      <c r="K55" s="105"/>
      <c r="L55" s="105"/>
      <c r="M55" s="89"/>
      <c r="N55" s="89"/>
      <c r="O55" s="89"/>
    </row>
    <row r="56" spans="1:15" x14ac:dyDescent="0.2">
      <c r="A56" s="89"/>
      <c r="B56" s="61">
        <v>154</v>
      </c>
      <c r="C56" s="62" t="s">
        <v>101</v>
      </c>
      <c r="D56" s="89"/>
      <c r="E56" s="89"/>
      <c r="F56" s="105"/>
      <c r="G56" s="105"/>
      <c r="H56" s="105"/>
      <c r="I56" s="105"/>
      <c r="J56" s="105"/>
      <c r="K56" s="105"/>
      <c r="L56" s="105"/>
      <c r="M56" s="89"/>
      <c r="N56" s="89"/>
      <c r="O56" s="89"/>
    </row>
    <row r="57" spans="1:15" x14ac:dyDescent="0.2">
      <c r="A57" s="89"/>
      <c r="B57" s="61">
        <v>155</v>
      </c>
      <c r="C57" s="62" t="s">
        <v>102</v>
      </c>
      <c r="D57" s="89"/>
      <c r="E57" s="89"/>
      <c r="F57" s="105"/>
      <c r="G57" s="105"/>
      <c r="H57" s="105"/>
      <c r="I57" s="105"/>
      <c r="J57" s="105"/>
      <c r="K57" s="105"/>
      <c r="L57" s="105"/>
      <c r="M57" s="89"/>
      <c r="N57" s="89"/>
      <c r="O57" s="89"/>
    </row>
    <row r="58" spans="1:15" x14ac:dyDescent="0.2">
      <c r="A58" s="89"/>
      <c r="B58" s="61">
        <v>156</v>
      </c>
      <c r="C58" s="62" t="s">
        <v>103</v>
      </c>
      <c r="D58" s="89"/>
      <c r="E58" s="89"/>
      <c r="F58" s="105"/>
      <c r="G58" s="105"/>
      <c r="H58" s="105"/>
      <c r="I58" s="105"/>
      <c r="J58" s="105"/>
      <c r="K58" s="105"/>
      <c r="L58" s="105"/>
      <c r="M58" s="89"/>
      <c r="N58" s="89"/>
      <c r="O58" s="89"/>
    </row>
    <row r="59" spans="1:15" x14ac:dyDescent="0.2">
      <c r="A59" s="89"/>
      <c r="B59" s="61">
        <v>157</v>
      </c>
      <c r="C59" s="62" t="s">
        <v>104</v>
      </c>
      <c r="D59" s="89"/>
      <c r="E59" s="89"/>
      <c r="F59" s="105"/>
      <c r="G59" s="105"/>
      <c r="H59" s="105"/>
      <c r="I59" s="105"/>
      <c r="J59" s="105"/>
      <c r="K59" s="105"/>
      <c r="L59" s="105"/>
      <c r="M59" s="89"/>
      <c r="N59" s="89"/>
      <c r="O59" s="89"/>
    </row>
    <row r="60" spans="1:15" x14ac:dyDescent="0.2">
      <c r="A60" s="89"/>
      <c r="B60" s="61">
        <v>158</v>
      </c>
      <c r="C60" s="62" t="s">
        <v>105</v>
      </c>
      <c r="D60" s="89"/>
      <c r="E60" s="89"/>
      <c r="F60" s="105"/>
      <c r="G60" s="105"/>
      <c r="H60" s="105"/>
      <c r="I60" s="105"/>
      <c r="J60" s="105"/>
      <c r="K60" s="105"/>
      <c r="L60" s="105"/>
      <c r="M60" s="89"/>
      <c r="N60" s="89"/>
      <c r="O60" s="89"/>
    </row>
    <row r="61" spans="1:15" x14ac:dyDescent="0.2">
      <c r="A61" s="89"/>
      <c r="B61" s="61">
        <v>159</v>
      </c>
      <c r="C61" s="62" t="s">
        <v>106</v>
      </c>
      <c r="D61" s="89"/>
      <c r="E61" s="89"/>
      <c r="F61" s="105"/>
      <c r="G61" s="105"/>
      <c r="H61" s="105"/>
      <c r="I61" s="105"/>
      <c r="J61" s="105"/>
      <c r="K61" s="105"/>
      <c r="L61" s="105"/>
      <c r="M61" s="89"/>
      <c r="N61" s="89"/>
      <c r="O61" s="89"/>
    </row>
    <row r="62" spans="1:15" x14ac:dyDescent="0.2">
      <c r="A62" s="89"/>
      <c r="B62" s="61">
        <v>160</v>
      </c>
      <c r="C62" s="62" t="s">
        <v>107</v>
      </c>
      <c r="D62" s="89"/>
      <c r="E62" s="89"/>
      <c r="F62" s="105"/>
      <c r="G62" s="105"/>
      <c r="H62" s="105"/>
      <c r="I62" s="105"/>
      <c r="J62" s="105"/>
      <c r="K62" s="105"/>
      <c r="L62" s="105"/>
      <c r="M62" s="89"/>
      <c r="N62" s="89"/>
      <c r="O62" s="89"/>
    </row>
    <row r="63" spans="1:15" x14ac:dyDescent="0.2">
      <c r="A63" s="89"/>
      <c r="B63" s="61">
        <v>161</v>
      </c>
      <c r="C63" s="62" t="s">
        <v>108</v>
      </c>
      <c r="D63" s="89"/>
      <c r="E63" s="89"/>
      <c r="F63" s="105"/>
      <c r="G63" s="105"/>
      <c r="H63" s="105"/>
      <c r="I63" s="105"/>
      <c r="J63" s="105"/>
      <c r="K63" s="105"/>
      <c r="L63" s="105"/>
      <c r="M63" s="89"/>
      <c r="N63" s="89"/>
      <c r="O63" s="89"/>
    </row>
    <row r="64" spans="1:15" x14ac:dyDescent="0.2">
      <c r="A64" s="89"/>
      <c r="B64" s="61">
        <v>162</v>
      </c>
      <c r="C64" s="62" t="s">
        <v>109</v>
      </c>
      <c r="D64" s="89"/>
      <c r="E64" s="89"/>
      <c r="F64" s="105"/>
      <c r="G64" s="105"/>
      <c r="H64" s="105"/>
      <c r="I64" s="105"/>
      <c r="J64" s="105"/>
      <c r="K64" s="105"/>
      <c r="L64" s="105"/>
      <c r="M64" s="89"/>
      <c r="N64" s="89"/>
      <c r="O64" s="89"/>
    </row>
    <row r="65" spans="1:15" x14ac:dyDescent="0.2">
      <c r="A65" s="89"/>
      <c r="B65" s="61">
        <v>163</v>
      </c>
      <c r="C65" s="62" t="s">
        <v>110</v>
      </c>
      <c r="D65" s="89"/>
      <c r="E65" s="89"/>
      <c r="F65" s="105"/>
      <c r="G65" s="105"/>
      <c r="H65" s="105"/>
      <c r="I65" s="105"/>
      <c r="J65" s="105"/>
      <c r="K65" s="105"/>
      <c r="L65" s="105"/>
      <c r="M65" s="89"/>
      <c r="N65" s="89"/>
      <c r="O65" s="89"/>
    </row>
    <row r="66" spans="1:15" x14ac:dyDescent="0.2">
      <c r="A66" s="89"/>
      <c r="B66" s="61">
        <v>164</v>
      </c>
      <c r="C66" s="62" t="s">
        <v>111</v>
      </c>
      <c r="D66" s="89"/>
      <c r="E66" s="89"/>
      <c r="F66" s="105"/>
      <c r="G66" s="105"/>
      <c r="H66" s="105"/>
      <c r="I66" s="105"/>
      <c r="J66" s="105"/>
      <c r="K66" s="105"/>
      <c r="L66" s="105"/>
      <c r="M66" s="89"/>
      <c r="N66" s="89"/>
      <c r="O66" s="89"/>
    </row>
    <row r="67" spans="1:15" x14ac:dyDescent="0.2">
      <c r="A67" s="89"/>
      <c r="B67" s="61">
        <v>165</v>
      </c>
      <c r="C67" s="62" t="s">
        <v>112</v>
      </c>
      <c r="D67" s="89"/>
      <c r="E67" s="89"/>
      <c r="F67" s="105"/>
      <c r="G67" s="105"/>
      <c r="H67" s="105"/>
      <c r="I67" s="105"/>
      <c r="J67" s="105"/>
      <c r="K67" s="105"/>
      <c r="L67" s="105"/>
      <c r="M67" s="89"/>
      <c r="N67" s="89"/>
      <c r="O67" s="89"/>
    </row>
    <row r="68" spans="1:15" x14ac:dyDescent="0.2">
      <c r="A68" s="89"/>
      <c r="B68" s="61">
        <v>166</v>
      </c>
      <c r="C68" s="62" t="s">
        <v>113</v>
      </c>
      <c r="D68" s="89"/>
      <c r="E68" s="89"/>
      <c r="F68" s="105"/>
      <c r="G68" s="105"/>
      <c r="H68" s="105"/>
      <c r="I68" s="105"/>
      <c r="J68" s="105"/>
      <c r="K68" s="105"/>
      <c r="L68" s="105"/>
      <c r="M68" s="89"/>
      <c r="N68" s="89"/>
      <c r="O68" s="89"/>
    </row>
    <row r="69" spans="1:15" x14ac:dyDescent="0.2">
      <c r="A69" s="89"/>
      <c r="B69" s="61">
        <v>167</v>
      </c>
      <c r="C69" s="62" t="s">
        <v>114</v>
      </c>
      <c r="D69" s="89"/>
      <c r="E69" s="89"/>
      <c r="F69" s="105"/>
      <c r="G69" s="105"/>
      <c r="H69" s="105"/>
      <c r="I69" s="105"/>
      <c r="J69" s="105"/>
      <c r="K69" s="105"/>
      <c r="L69" s="105"/>
      <c r="M69" s="89"/>
      <c r="N69" s="89"/>
      <c r="O69" s="89"/>
    </row>
    <row r="70" spans="1:15" x14ac:dyDescent="0.2">
      <c r="A70" s="89"/>
      <c r="B70" s="61">
        <v>168</v>
      </c>
      <c r="C70" s="62" t="s">
        <v>115</v>
      </c>
      <c r="D70" s="89"/>
      <c r="E70" s="89"/>
      <c r="F70" s="105"/>
      <c r="G70" s="105"/>
      <c r="H70" s="105"/>
      <c r="I70" s="105"/>
      <c r="J70" s="105"/>
      <c r="K70" s="105"/>
      <c r="L70" s="105"/>
      <c r="M70" s="89"/>
      <c r="N70" s="89"/>
      <c r="O70" s="89"/>
    </row>
    <row r="71" spans="1:15" x14ac:dyDescent="0.2">
      <c r="A71" s="89"/>
      <c r="B71" s="61">
        <v>169</v>
      </c>
      <c r="C71" s="62" t="s">
        <v>116</v>
      </c>
      <c r="D71" s="89"/>
      <c r="E71" s="89"/>
      <c r="F71" s="105"/>
      <c r="G71" s="105"/>
      <c r="H71" s="105"/>
      <c r="I71" s="105"/>
      <c r="J71" s="105"/>
      <c r="K71" s="105"/>
      <c r="L71" s="105"/>
      <c r="M71" s="89"/>
      <c r="N71" s="89"/>
      <c r="O71" s="89"/>
    </row>
    <row r="72" spans="1:15" x14ac:dyDescent="0.2">
      <c r="A72" s="89"/>
      <c r="B72" s="61">
        <v>170</v>
      </c>
      <c r="C72" s="62" t="s">
        <v>89</v>
      </c>
      <c r="D72" s="89"/>
      <c r="E72" s="89"/>
      <c r="F72" s="105"/>
      <c r="G72" s="105"/>
      <c r="H72" s="105"/>
      <c r="I72" s="105"/>
      <c r="J72" s="105"/>
      <c r="K72" s="105"/>
      <c r="L72" s="105"/>
      <c r="M72" s="89"/>
      <c r="N72" s="89"/>
      <c r="O72" s="89"/>
    </row>
    <row r="73" spans="1:15" x14ac:dyDescent="0.2">
      <c r="A73" s="89"/>
      <c r="B73" s="61">
        <v>171</v>
      </c>
      <c r="C73" s="62" t="s">
        <v>117</v>
      </c>
      <c r="D73" s="89"/>
      <c r="E73" s="89"/>
      <c r="F73" s="105"/>
      <c r="G73" s="105"/>
      <c r="H73" s="105"/>
      <c r="I73" s="105"/>
      <c r="J73" s="105"/>
      <c r="K73" s="105"/>
      <c r="L73" s="105"/>
      <c r="M73" s="89"/>
      <c r="N73" s="89"/>
      <c r="O73" s="89"/>
    </row>
    <row r="74" spans="1:15" x14ac:dyDescent="0.2">
      <c r="A74" s="89"/>
      <c r="B74" s="61">
        <v>172</v>
      </c>
      <c r="C74" s="62" t="s">
        <v>118</v>
      </c>
      <c r="D74" s="89"/>
      <c r="E74" s="89"/>
      <c r="F74" s="105"/>
      <c r="G74" s="105"/>
      <c r="H74" s="105"/>
      <c r="I74" s="105"/>
      <c r="J74" s="105"/>
      <c r="K74" s="105"/>
      <c r="L74" s="105"/>
      <c r="M74" s="89"/>
      <c r="N74" s="89"/>
      <c r="O74" s="89"/>
    </row>
    <row r="75" spans="1:15" x14ac:dyDescent="0.2">
      <c r="A75" s="89"/>
      <c r="B75" s="61">
        <v>174</v>
      </c>
      <c r="C75" s="62" t="s">
        <v>119</v>
      </c>
      <c r="D75" s="89"/>
      <c r="E75" s="89"/>
      <c r="F75" s="105"/>
      <c r="G75" s="105"/>
      <c r="H75" s="105"/>
      <c r="I75" s="105"/>
      <c r="J75" s="105"/>
      <c r="K75" s="105"/>
      <c r="L75" s="105"/>
      <c r="M75" s="89"/>
      <c r="N75" s="89"/>
      <c r="O75" s="89"/>
    </row>
    <row r="76" spans="1:15" x14ac:dyDescent="0.2">
      <c r="A76" s="89"/>
      <c r="B76" s="61">
        <v>175</v>
      </c>
      <c r="C76" s="62" t="s">
        <v>120</v>
      </c>
      <c r="D76" s="89"/>
      <c r="E76" s="89"/>
      <c r="F76" s="105"/>
      <c r="G76" s="105"/>
      <c r="H76" s="105"/>
      <c r="I76" s="105"/>
      <c r="J76" s="105"/>
      <c r="K76" s="105"/>
      <c r="L76" s="105"/>
      <c r="M76" s="89"/>
      <c r="N76" s="89"/>
      <c r="O76" s="89"/>
    </row>
    <row r="77" spans="1:15" x14ac:dyDescent="0.2">
      <c r="A77" s="89"/>
      <c r="B77" s="61">
        <v>176</v>
      </c>
      <c r="C77" s="62" t="s">
        <v>121</v>
      </c>
      <c r="D77" s="89"/>
      <c r="E77" s="89"/>
      <c r="F77" s="105"/>
      <c r="G77" s="105"/>
      <c r="H77" s="105"/>
      <c r="I77" s="105"/>
      <c r="J77" s="105"/>
      <c r="K77" s="105"/>
      <c r="L77" s="105"/>
      <c r="M77" s="89"/>
      <c r="N77" s="89"/>
      <c r="O77" s="89"/>
    </row>
    <row r="78" spans="1:15" x14ac:dyDescent="0.2">
      <c r="A78" s="89"/>
      <c r="B78" s="61">
        <v>177</v>
      </c>
      <c r="C78" s="62" t="s">
        <v>122</v>
      </c>
      <c r="D78" s="89"/>
      <c r="E78" s="89"/>
      <c r="F78" s="105"/>
      <c r="G78" s="105"/>
      <c r="H78" s="105"/>
      <c r="I78" s="105"/>
      <c r="J78" s="105"/>
      <c r="K78" s="105"/>
      <c r="L78" s="105"/>
      <c r="M78" s="89"/>
      <c r="N78" s="89"/>
      <c r="O78" s="89"/>
    </row>
    <row r="79" spans="1:15" x14ac:dyDescent="0.2">
      <c r="A79" s="89"/>
      <c r="B79" s="61">
        <v>200</v>
      </c>
      <c r="C79" s="62" t="s">
        <v>123</v>
      </c>
      <c r="D79" s="89"/>
      <c r="E79" s="89"/>
      <c r="F79" s="105"/>
      <c r="G79" s="105"/>
      <c r="H79" s="105"/>
      <c r="I79" s="105"/>
      <c r="J79" s="105"/>
      <c r="K79" s="105"/>
      <c r="L79" s="105"/>
      <c r="M79" s="89"/>
      <c r="N79" s="89"/>
      <c r="O79" s="89"/>
    </row>
    <row r="80" spans="1:15" x14ac:dyDescent="0.2">
      <c r="A80" s="89"/>
      <c r="B80" s="61">
        <v>205</v>
      </c>
      <c r="C80" s="62" t="s">
        <v>124</v>
      </c>
      <c r="D80" s="89"/>
      <c r="E80" s="89"/>
      <c r="F80" s="105"/>
      <c r="G80" s="105"/>
      <c r="H80" s="105"/>
      <c r="I80" s="105"/>
      <c r="J80" s="105"/>
      <c r="K80" s="105"/>
      <c r="L80" s="105"/>
      <c r="M80" s="89"/>
      <c r="N80" s="89"/>
      <c r="O80" s="89"/>
    </row>
    <row r="81" spans="1:15" x14ac:dyDescent="0.2">
      <c r="A81" s="89"/>
      <c r="B81" s="61">
        <v>210</v>
      </c>
      <c r="C81" s="62" t="s">
        <v>125</v>
      </c>
      <c r="D81" s="89"/>
      <c r="E81" s="89"/>
      <c r="F81" s="105"/>
      <c r="G81" s="105"/>
      <c r="H81" s="105"/>
      <c r="I81" s="105"/>
      <c r="J81" s="105"/>
      <c r="K81" s="105"/>
      <c r="L81" s="105"/>
      <c r="M81" s="89"/>
      <c r="N81" s="89"/>
      <c r="O81" s="89"/>
    </row>
    <row r="82" spans="1:15" x14ac:dyDescent="0.2">
      <c r="A82" s="89"/>
      <c r="B82" s="61">
        <v>215</v>
      </c>
      <c r="C82" s="62" t="s">
        <v>126</v>
      </c>
      <c r="D82" s="89"/>
      <c r="E82" s="89"/>
      <c r="F82" s="105"/>
      <c r="G82" s="105"/>
      <c r="H82" s="105"/>
      <c r="I82" s="105"/>
      <c r="J82" s="105"/>
      <c r="K82" s="105"/>
      <c r="L82" s="105"/>
      <c r="M82" s="89"/>
      <c r="N82" s="89"/>
      <c r="O82" s="89"/>
    </row>
    <row r="83" spans="1:15" x14ac:dyDescent="0.2">
      <c r="A83" s="89"/>
      <c r="B83" s="61">
        <v>220</v>
      </c>
      <c r="C83" s="62" t="s">
        <v>127</v>
      </c>
      <c r="D83" s="89"/>
      <c r="E83" s="89"/>
      <c r="F83" s="105"/>
      <c r="G83" s="105"/>
      <c r="H83" s="105"/>
      <c r="I83" s="105"/>
      <c r="J83" s="105"/>
      <c r="K83" s="105"/>
      <c r="L83" s="105"/>
      <c r="M83" s="89"/>
      <c r="N83" s="89"/>
      <c r="O83" s="89"/>
    </row>
    <row r="84" spans="1:15" x14ac:dyDescent="0.2">
      <c r="A84" s="89"/>
      <c r="B84" s="61">
        <v>225</v>
      </c>
      <c r="C84" s="62" t="s">
        <v>128</v>
      </c>
      <c r="D84" s="89"/>
      <c r="E84" s="89"/>
      <c r="F84" s="105"/>
      <c r="G84" s="105"/>
      <c r="H84" s="105"/>
      <c r="I84" s="105"/>
      <c r="J84" s="105"/>
      <c r="K84" s="105"/>
      <c r="L84" s="105"/>
      <c r="M84" s="89"/>
      <c r="N84" s="89"/>
      <c r="O84" s="89"/>
    </row>
    <row r="85" spans="1:15" x14ac:dyDescent="0.2">
      <c r="A85" s="89"/>
      <c r="B85" s="61">
        <v>230</v>
      </c>
      <c r="C85" s="62" t="s">
        <v>129</v>
      </c>
      <c r="D85" s="89"/>
      <c r="E85" s="89"/>
      <c r="F85" s="105"/>
      <c r="G85" s="105"/>
      <c r="H85" s="105"/>
      <c r="I85" s="105"/>
      <c r="J85" s="105"/>
      <c r="K85" s="105"/>
      <c r="L85" s="105"/>
      <c r="M85" s="89"/>
      <c r="N85" s="89"/>
      <c r="O85" s="89"/>
    </row>
    <row r="86" spans="1:15" x14ac:dyDescent="0.2">
      <c r="A86" s="89"/>
      <c r="B86" s="61">
        <v>235</v>
      </c>
      <c r="C86" s="62" t="s">
        <v>130</v>
      </c>
      <c r="D86" s="89"/>
      <c r="E86" s="89"/>
      <c r="F86" s="105"/>
      <c r="G86" s="105"/>
      <c r="H86" s="105"/>
      <c r="I86" s="105"/>
      <c r="J86" s="105"/>
      <c r="K86" s="105"/>
      <c r="L86" s="105"/>
      <c r="M86" s="89"/>
      <c r="N86" s="89"/>
      <c r="O86" s="89"/>
    </row>
    <row r="87" spans="1:15" x14ac:dyDescent="0.2">
      <c r="A87" s="89"/>
      <c r="B87" s="61">
        <v>240</v>
      </c>
      <c r="C87" s="62" t="s">
        <v>131</v>
      </c>
      <c r="D87" s="89"/>
      <c r="E87" s="89"/>
      <c r="F87" s="105"/>
      <c r="G87" s="105"/>
      <c r="H87" s="105"/>
      <c r="I87" s="105"/>
      <c r="J87" s="105"/>
      <c r="K87" s="105"/>
      <c r="L87" s="105"/>
      <c r="M87" s="89"/>
      <c r="N87" s="89"/>
      <c r="O87" s="89"/>
    </row>
    <row r="88" spans="1:15" x14ac:dyDescent="0.2">
      <c r="A88" s="89"/>
      <c r="B88" s="61">
        <v>245</v>
      </c>
      <c r="C88" s="62" t="s">
        <v>132</v>
      </c>
      <c r="D88" s="89"/>
      <c r="E88" s="89"/>
      <c r="F88" s="105"/>
      <c r="G88" s="105"/>
      <c r="H88" s="105"/>
      <c r="I88" s="105"/>
      <c r="J88" s="105"/>
      <c r="K88" s="105"/>
      <c r="L88" s="105"/>
      <c r="M88" s="89"/>
      <c r="N88" s="89"/>
      <c r="O88" s="89"/>
    </row>
    <row r="89" spans="1:15" x14ac:dyDescent="0.2">
      <c r="A89" s="89"/>
      <c r="B89" s="61">
        <v>260</v>
      </c>
      <c r="C89" s="62" t="s">
        <v>133</v>
      </c>
      <c r="D89" s="89"/>
      <c r="E89" s="89"/>
      <c r="F89" s="105"/>
      <c r="G89" s="105"/>
      <c r="H89" s="105"/>
      <c r="I89" s="105"/>
      <c r="J89" s="105"/>
      <c r="K89" s="105"/>
      <c r="L89" s="105"/>
      <c r="M89" s="89"/>
      <c r="N89" s="89"/>
      <c r="O89" s="89"/>
    </row>
    <row r="90" spans="1:15" x14ac:dyDescent="0.2">
      <c r="A90" s="89"/>
      <c r="B90" s="61">
        <v>270</v>
      </c>
      <c r="C90" s="62" t="s">
        <v>134</v>
      </c>
      <c r="D90" s="89"/>
      <c r="E90" s="89"/>
      <c r="F90" s="105"/>
      <c r="G90" s="105"/>
      <c r="H90" s="105"/>
      <c r="I90" s="105"/>
      <c r="J90" s="105"/>
      <c r="K90" s="105"/>
      <c r="L90" s="105"/>
      <c r="M90" s="89"/>
      <c r="N90" s="89"/>
      <c r="O90" s="89"/>
    </row>
    <row r="91" spans="1:15" x14ac:dyDescent="0.2">
      <c r="A91" s="89"/>
      <c r="B91" s="61">
        <v>273</v>
      </c>
      <c r="C91" s="62" t="s">
        <v>135</v>
      </c>
      <c r="D91" s="89"/>
      <c r="E91" s="89"/>
      <c r="F91" s="105"/>
      <c r="G91" s="105"/>
      <c r="H91" s="105"/>
      <c r="I91" s="105"/>
      <c r="J91" s="105"/>
      <c r="K91" s="105"/>
      <c r="L91" s="105"/>
      <c r="M91" s="89"/>
      <c r="N91" s="89"/>
      <c r="O91" s="89"/>
    </row>
    <row r="92" spans="1:15" x14ac:dyDescent="0.2">
      <c r="A92" s="89"/>
      <c r="B92" s="89"/>
      <c r="C92" s="89" t="s">
        <v>286</v>
      </c>
      <c r="D92" s="89"/>
      <c r="E92" s="89"/>
      <c r="F92" s="121">
        <f>SUM(F8:F91)*1000-'Forecast Expenditure-RRP'!L120</f>
        <v>0</v>
      </c>
      <c r="G92" s="121">
        <f>SUM(G8:G91)*1000-'Forecast Expenditure-RRP'!M120</f>
        <v>0</v>
      </c>
      <c r="H92" s="121">
        <f>SUM(H8:H91)*1000-'Forecast Expenditure-RRP'!N120</f>
        <v>0</v>
      </c>
      <c r="I92" s="121">
        <f>SUM(I8:I91)*1000-'Forecast Expenditure-RRP'!O120</f>
        <v>0</v>
      </c>
      <c r="J92" s="121">
        <f>SUM(J8:J91)*1000-'Forecast Expenditure-RRP'!P120</f>
        <v>0</v>
      </c>
      <c r="K92" s="121">
        <f>SUM(K8:K91)*1000-'Forecast Expenditure-RRP'!Q120</f>
        <v>0</v>
      </c>
      <c r="L92" s="121">
        <f>SUM(L8:L91)*1000-'Forecast Expenditure-RRP'!R120</f>
        <v>0</v>
      </c>
      <c r="M92" s="89"/>
      <c r="N92" s="89"/>
      <c r="O92" s="89"/>
    </row>
    <row r="93" spans="1:15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1:15" ht="15.75" x14ac:dyDescent="0.25">
      <c r="A94" s="32"/>
      <c r="B94" s="32" t="s">
        <v>262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1:1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Legend</vt:lpstr>
      <vt:lpstr>Menu</vt:lpstr>
      <vt:lpstr>Inflation</vt:lpstr>
      <vt:lpstr>Historical Expenditure</vt:lpstr>
      <vt:lpstr>Historical Volumes</vt:lpstr>
      <vt:lpstr>Forecast Volumes</vt:lpstr>
      <vt:lpstr>Forecast Expenditure-RRP</vt:lpstr>
      <vt:lpstr>Forecast Expenditure_AER DD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2020-12-07T00:20:31Z</dcterms:modified>
</cp:coreProperties>
</file>