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9E0E1639-F210-4E2A-9A83-8902F75C2BD2}" xr6:coauthVersionLast="45" xr6:coauthVersionMax="45" xr10:uidLastSave="{00000000-0000-0000-0000-000000000000}"/>
  <bookViews>
    <workbookView xWindow="1710" yWindow="0" windowWidth="22290" windowHeight="16200" tabRatio="869" activeTab="2" xr2:uid="{00000000-000D-0000-FFFF-FFFF00000000}"/>
  </bookViews>
  <sheets>
    <sheet name="Legend" sheetId="2" r:id="rId1"/>
    <sheet name="Menu" sheetId="4" r:id="rId2"/>
    <sheet name="Project List-RRP" sheetId="15" r:id="rId3"/>
    <sheet name="Project List-AER" sheetId="16" r:id="rId4"/>
    <sheet name="Inflation" sheetId="9" r:id="rId5"/>
    <sheet name="Historical Expenditure" sheetId="5" r:id="rId6"/>
    <sheet name="Forecast Expenditure" sheetId="6" r:id="rId7"/>
    <sheet name="Direct Capex" sheetId="14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" i="6" l="1"/>
  <c r="N8" i="6"/>
  <c r="J18" i="16" l="1"/>
  <c r="I18" i="16"/>
  <c r="H18" i="16"/>
  <c r="G18" i="16"/>
  <c r="F18" i="16"/>
  <c r="E18" i="16"/>
  <c r="D18" i="16"/>
  <c r="K17" i="16"/>
  <c r="K16" i="16"/>
  <c r="K15" i="16"/>
  <c r="K14" i="16"/>
  <c r="K13" i="16"/>
  <c r="K12" i="16"/>
  <c r="K11" i="16"/>
  <c r="K10" i="16"/>
  <c r="K9" i="16"/>
  <c r="K8" i="16"/>
  <c r="K18" i="16" s="1"/>
  <c r="A2" i="16"/>
  <c r="L18" i="6" l="1"/>
  <c r="L18" i="5" l="1"/>
  <c r="B11" i="9" l="1"/>
  <c r="D9" i="9"/>
  <c r="E9" i="9" s="1"/>
  <c r="F9" i="9" s="1"/>
  <c r="G9" i="9" s="1"/>
  <c r="H9" i="9" s="1"/>
  <c r="I9" i="9" s="1"/>
  <c r="J9" i="9" s="1"/>
  <c r="K9" i="9" s="1"/>
  <c r="L9" i="9" s="1"/>
  <c r="M9" i="9" s="1"/>
  <c r="K16" i="15"/>
  <c r="K9" i="15"/>
  <c r="K10" i="15"/>
  <c r="K11" i="15"/>
  <c r="K12" i="15"/>
  <c r="K13" i="15"/>
  <c r="K14" i="15"/>
  <c r="K15" i="15"/>
  <c r="K17" i="15"/>
  <c r="K8" i="15"/>
  <c r="D24" i="6"/>
  <c r="D6" i="6"/>
  <c r="C9" i="6"/>
  <c r="C10" i="6"/>
  <c r="C11" i="6"/>
  <c r="C12" i="6"/>
  <c r="C13" i="6"/>
  <c r="C14" i="6"/>
  <c r="C15" i="6"/>
  <c r="C8" i="6"/>
  <c r="C16" i="6"/>
  <c r="C17" i="6"/>
  <c r="K18" i="6"/>
  <c r="J18" i="6"/>
  <c r="I18" i="6"/>
  <c r="H18" i="6"/>
  <c r="G18" i="6"/>
  <c r="F18" i="6"/>
  <c r="E18" i="6"/>
  <c r="D18" i="6"/>
  <c r="B17" i="6"/>
  <c r="B16" i="6"/>
  <c r="B15" i="6"/>
  <c r="B14" i="6"/>
  <c r="B13" i="6"/>
  <c r="B12" i="6"/>
  <c r="B11" i="6"/>
  <c r="B10" i="6"/>
  <c r="B9" i="6"/>
  <c r="B8" i="6"/>
  <c r="A2" i="15"/>
  <c r="E18" i="15"/>
  <c r="A2" i="14"/>
  <c r="K18" i="5"/>
  <c r="D18" i="5"/>
  <c r="E18" i="5"/>
  <c r="J18" i="5"/>
  <c r="I18" i="5"/>
  <c r="H18" i="5"/>
  <c r="G18" i="5"/>
  <c r="F18" i="5"/>
  <c r="A2" i="9"/>
  <c r="A2" i="6"/>
  <c r="A2" i="5"/>
  <c r="A2" i="4"/>
  <c r="G18" i="15"/>
  <c r="F18" i="15"/>
  <c r="H18" i="15"/>
  <c r="J18" i="15"/>
  <c r="I18" i="15"/>
  <c r="K18" i="15"/>
  <c r="K33" i="6"/>
  <c r="K28" i="6" l="1"/>
  <c r="K30" i="6"/>
  <c r="K32" i="6"/>
  <c r="J29" i="6"/>
  <c r="K34" i="6"/>
  <c r="K26" i="6"/>
  <c r="K29" i="6"/>
  <c r="K31" i="6"/>
  <c r="K27" i="6"/>
  <c r="J26" i="6" l="1"/>
  <c r="J31" i="6"/>
  <c r="L34" i="6"/>
  <c r="L31" i="6"/>
  <c r="L26" i="6"/>
  <c r="L32" i="6"/>
  <c r="L27" i="6"/>
  <c r="L33" i="6"/>
  <c r="L28" i="6"/>
  <c r="L29" i="6"/>
  <c r="L30" i="6"/>
  <c r="J28" i="6"/>
  <c r="J33" i="6"/>
  <c r="J34" i="6"/>
  <c r="J32" i="6"/>
  <c r="J30" i="6"/>
  <c r="K35" i="6"/>
  <c r="K36" i="6" s="1"/>
  <c r="J27" i="6"/>
  <c r="R15" i="6"/>
  <c r="P17" i="6"/>
  <c r="M8" i="6"/>
  <c r="R8" i="6"/>
  <c r="P10" i="6"/>
  <c r="N15" i="6"/>
  <c r="R10" i="6"/>
  <c r="P16" i="6"/>
  <c r="M11" i="6"/>
  <c r="M14" i="6"/>
  <c r="P11" i="6"/>
  <c r="O15" i="6"/>
  <c r="Q8" i="6"/>
  <c r="O9" i="6"/>
  <c r="M12" i="6"/>
  <c r="R12" i="6"/>
  <c r="P14" i="6"/>
  <c r="M9" i="6"/>
  <c r="R14" i="6"/>
  <c r="O12" i="6"/>
  <c r="M15" i="6"/>
  <c r="O11" i="6"/>
  <c r="M10" i="6"/>
  <c r="Q12" i="6"/>
  <c r="O13" i="6"/>
  <c r="M16" i="6"/>
  <c r="R16" i="6"/>
  <c r="O10" i="6"/>
  <c r="M13" i="6"/>
  <c r="Q11" i="6"/>
  <c r="O16" i="6"/>
  <c r="N16" i="6"/>
  <c r="Q16" i="6"/>
  <c r="O17" i="6"/>
  <c r="Q9" i="6"/>
  <c r="O14" i="6"/>
  <c r="M17" i="6"/>
  <c r="Q15" i="6"/>
  <c r="N9" i="6"/>
  <c r="N12" i="6"/>
  <c r="R13" i="6"/>
  <c r="Q13" i="6"/>
  <c r="N13" i="6"/>
  <c r="Q14" i="6"/>
  <c r="N10" i="6"/>
  <c r="R11" i="6"/>
  <c r="P13" i="6"/>
  <c r="N14" i="6"/>
  <c r="Q17" i="6"/>
  <c r="N11" i="6"/>
  <c r="P12" i="6"/>
  <c r="N17" i="6"/>
  <c r="R17" i="6"/>
  <c r="Q10" i="6"/>
  <c r="P15" i="6"/>
  <c r="P9" i="6"/>
  <c r="P8" i="6"/>
  <c r="R9" i="6"/>
  <c r="J35" i="6" l="1"/>
  <c r="J36" i="6" s="1"/>
  <c r="L35" i="6"/>
  <c r="L36" i="6" s="1"/>
  <c r="P18" i="6"/>
  <c r="P19" i="6" s="1"/>
  <c r="I26" i="6"/>
  <c r="I27" i="6"/>
  <c r="I31" i="6"/>
  <c r="I29" i="6"/>
  <c r="I28" i="6"/>
  <c r="I30" i="6"/>
  <c r="I34" i="6"/>
  <c r="I33" i="6"/>
  <c r="I32" i="6"/>
  <c r="O18" i="6"/>
  <c r="O34" i="6" s="1"/>
  <c r="M18" i="6"/>
  <c r="N18" i="6"/>
  <c r="R18" i="6"/>
  <c r="Q18" i="6"/>
  <c r="P34" i="6" l="1"/>
  <c r="P35" i="6" s="1"/>
  <c r="O19" i="6"/>
  <c r="H26" i="6"/>
  <c r="H32" i="6"/>
  <c r="H34" i="6"/>
  <c r="H31" i="6"/>
  <c r="H30" i="6"/>
  <c r="H29" i="6"/>
  <c r="H28" i="6"/>
  <c r="H33" i="6"/>
  <c r="H27" i="6"/>
  <c r="I35" i="6"/>
  <c r="I36" i="6" s="1"/>
  <c r="N34" i="6"/>
  <c r="N19" i="6"/>
  <c r="O35" i="6"/>
  <c r="Q19" i="6"/>
  <c r="Q34" i="6"/>
  <c r="M19" i="6"/>
  <c r="M34" i="6"/>
  <c r="R34" i="6"/>
  <c r="R19" i="6"/>
  <c r="G26" i="6" l="1"/>
  <c r="G27" i="6"/>
  <c r="G28" i="6"/>
  <c r="G29" i="6"/>
  <c r="G34" i="6"/>
  <c r="G33" i="6"/>
  <c r="G30" i="6"/>
  <c r="G31" i="6"/>
  <c r="G32" i="6"/>
  <c r="H35" i="6"/>
  <c r="H36" i="6" s="1"/>
  <c r="Q35" i="6"/>
  <c r="J70" i="14"/>
  <c r="J92" i="14" s="1"/>
  <c r="P36" i="6"/>
  <c r="I70" i="14"/>
  <c r="I92" i="14" s="1"/>
  <c r="O36" i="6"/>
  <c r="M35" i="6"/>
  <c r="R35" i="6"/>
  <c r="N35" i="6"/>
  <c r="F26" i="6" l="1"/>
  <c r="F30" i="6"/>
  <c r="F34" i="6"/>
  <c r="F29" i="6"/>
  <c r="F28" i="6"/>
  <c r="F27" i="6"/>
  <c r="F31" i="6"/>
  <c r="F33" i="6"/>
  <c r="F32" i="6"/>
  <c r="G35" i="6"/>
  <c r="G36" i="6" s="1"/>
  <c r="F70" i="14"/>
  <c r="F92" i="14" s="1"/>
  <c r="N36" i="6"/>
  <c r="H70" i="14"/>
  <c r="H92" i="14" s="1"/>
  <c r="L70" i="14"/>
  <c r="L92" i="14" s="1"/>
  <c r="R36" i="6"/>
  <c r="M36" i="6"/>
  <c r="G70" i="14"/>
  <c r="G92" i="14" s="1"/>
  <c r="K70" i="14"/>
  <c r="K92" i="14" s="1"/>
  <c r="Q36" i="6"/>
  <c r="F35" i="6" l="1"/>
  <c r="F36" i="6" s="1"/>
  <c r="E29" i="6"/>
  <c r="E28" i="6"/>
  <c r="E27" i="6"/>
  <c r="E31" i="6"/>
  <c r="E33" i="6"/>
  <c r="E32" i="6"/>
  <c r="E30" i="6"/>
  <c r="E26" i="6"/>
  <c r="E34" i="6"/>
  <c r="D27" i="6"/>
  <c r="D28" i="6"/>
  <c r="D32" i="6"/>
  <c r="D26" i="6"/>
  <c r="D30" i="6"/>
  <c r="D31" i="6"/>
  <c r="D33" i="6"/>
  <c r="D29" i="6"/>
  <c r="D34" i="6"/>
  <c r="L2" i="14"/>
  <c r="G11" i="4" s="1"/>
  <c r="E35" i="6" l="1"/>
  <c r="E36" i="6" s="1"/>
  <c r="D35" i="6"/>
  <c r="D36" i="6" s="1"/>
  <c r="R2" i="6" l="1"/>
  <c r="D11" i="4" s="1"/>
</calcChain>
</file>

<file path=xl/sharedStrings.xml><?xml version="1.0" encoding="utf-8"?>
<sst xmlns="http://schemas.openxmlformats.org/spreadsheetml/2006/main" count="332" uniqueCount="209">
  <si>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</si>
  <si>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</si>
  <si>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</si>
  <si>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</si>
  <si>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</si>
  <si>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</si>
  <si>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</si>
  <si>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</si>
  <si>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</si>
  <si>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</si>
  <si>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</si>
  <si>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</si>
  <si>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</si>
  <si>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</si>
  <si>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</si>
  <si>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</si>
  <si>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</si>
  <si>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</si>
  <si>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</si>
  <si>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</si>
  <si>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</si>
  <si>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</si>
  <si>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</si>
  <si>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</si>
  <si>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</si>
  <si>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</si>
  <si>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</si>
  <si>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</si>
  <si>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</si>
  <si>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</si>
  <si>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</si>
  <si>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</si>
  <si>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</si>
  <si>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</si>
  <si>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</si>
  <si>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</si>
  <si>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</si>
  <si>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</si>
  <si>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</si>
  <si>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</si>
  <si>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</si>
  <si>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A user driven input for actual figures</t>
  </si>
  <si>
    <t>A user driven input for forcast figures</t>
  </si>
  <si>
    <t>User_Input_Actual</t>
  </si>
  <si>
    <t>User_Input_Forecast</t>
  </si>
  <si>
    <t>Function Code</t>
  </si>
  <si>
    <t>Totals</t>
  </si>
  <si>
    <t>Description</t>
  </si>
  <si>
    <t>Forecast Expenditure by Function Code</t>
  </si>
  <si>
    <t>Historical Expenditure</t>
  </si>
  <si>
    <t>Base Year</t>
  </si>
  <si>
    <t>Inflation</t>
  </si>
  <si>
    <t>Forecast Expenditure</t>
  </si>
  <si>
    <t>Direct Capex by 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</si>
  <si>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</si>
  <si>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</si>
  <si>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</si>
  <si>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</si>
  <si>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</si>
  <si>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</si>
  <si>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</si>
  <si>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</si>
  <si>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</si>
  <si>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</si>
  <si>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</si>
  <si>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</si>
  <si>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</si>
  <si>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</si>
  <si>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</si>
  <si>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</si>
  <si>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</si>
  <si>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</si>
  <si>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</si>
  <si>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</si>
  <si>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</si>
  <si>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</si>
  <si>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</si>
  <si>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</si>
  <si>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</si>
  <si>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</si>
  <si>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</si>
  <si>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</si>
  <si>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</si>
  <si>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</si>
  <si>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</si>
  <si>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</si>
  <si>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</si>
  <si>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</si>
  <si>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</si>
  <si>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</si>
  <si>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</si>
  <si>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</si>
  <si>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</si>
  <si>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</si>
  <si>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</si>
  <si>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</si>
  <si>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</si>
  <si>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</si>
  <si>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</si>
  <si>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</si>
  <si>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</si>
  <si>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</si>
  <si>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</si>
  <si>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</si>
  <si>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</si>
  <si>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</si>
  <si>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</si>
  <si>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</si>
  <si>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</si>
  <si>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</si>
  <si>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</si>
  <si>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</si>
  <si>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</si>
  <si>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</si>
  <si>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</si>
  <si>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</si>
  <si>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</si>
  <si>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</si>
  <si>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</si>
  <si>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</si>
  <si>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</si>
  <si>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</si>
  <si>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</si>
  <si>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</si>
  <si>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</si>
  <si>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</si>
  <si>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</si>
  <si>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</si>
  <si>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</si>
  <si>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</si>
  <si>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</si>
  <si>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</si>
  <si>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</si>
  <si>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</si>
  <si>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</si>
  <si>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</si>
  <si>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</si>
  <si>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</si>
  <si>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Historical Expenditure by RIN Category Augex Table 2.3.4</t>
  </si>
  <si>
    <t>Asset Group</t>
  </si>
  <si>
    <t>AUGMENTATION CAPEX (As incurred)</t>
  </si>
  <si>
    <t>AUGMENTATION CAPEX</t>
  </si>
  <si>
    <t>Subtransmission Substations, Switching Stations, Zone Substations</t>
  </si>
  <si>
    <t>As incurred</t>
  </si>
  <si>
    <t>Subtransmission Lines</t>
  </si>
  <si>
    <t>HV Feeders</t>
  </si>
  <si>
    <t>HV Feeders - Land Purchases and Easements</t>
  </si>
  <si>
    <t>Distribution Substations</t>
  </si>
  <si>
    <t>Distribution Substations - Land Purchases And Easements</t>
  </si>
  <si>
    <t>LV Feeders</t>
  </si>
  <si>
    <t>LV Feeders - Land Purchases And Easements</t>
  </si>
  <si>
    <t>Other Assets</t>
  </si>
  <si>
    <t>Comms Project List</t>
  </si>
  <si>
    <t>Project Description</t>
  </si>
  <si>
    <t>Source: Project List</t>
  </si>
  <si>
    <t>Communications monitoring</t>
  </si>
  <si>
    <t>End of Sheet</t>
  </si>
  <si>
    <t>Distribution transformer oil monitoring</t>
  </si>
  <si>
    <t>2019/20</t>
  </si>
  <si>
    <t>2020/21</t>
  </si>
  <si>
    <t>2021/22</t>
  </si>
  <si>
    <t>2022/23</t>
  </si>
  <si>
    <t>2023/24</t>
  </si>
  <si>
    <t>2024/25</t>
  </si>
  <si>
    <t>2025/26</t>
  </si>
  <si>
    <t>$'000 2021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</si>
  <si>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</si>
  <si>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</si>
  <si>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</si>
  <si>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</si>
  <si>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</si>
  <si>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</si>
  <si>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</si>
  <si>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</si>
  <si>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Digital network: network devices</t>
  </si>
  <si>
    <t>Direct Capex</t>
  </si>
  <si>
    <t>Forecast Expenditure by RIN Category Augex Table 2.3.4</t>
  </si>
  <si>
    <t>Network communications: 3G shutdown</t>
  </si>
  <si>
    <t>Network communications: spectrum changeover</t>
  </si>
  <si>
    <t>Total 2021-26</t>
  </si>
  <si>
    <t>Fibre upgrades</t>
  </si>
  <si>
    <t>$2019</t>
  </si>
  <si>
    <t>$ nominal</t>
  </si>
  <si>
    <t>Communication devices: annual program</t>
  </si>
  <si>
    <t>Communication devices: 5-minute settlement</t>
  </si>
  <si>
    <t xml:space="preserve">Rural digital radio EOL Mt. Kerang – SHL </t>
  </si>
  <si>
    <t xml:space="preserve">Rural digital radio 400MHz EOL link </t>
  </si>
  <si>
    <t>Inflation Rates and Conversion factor to June 2021</t>
  </si>
  <si>
    <t>Check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</si>
  <si>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</si>
  <si>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</si>
  <si>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</si>
  <si>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</si>
  <si>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</si>
  <si>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</si>
  <si>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</si>
  <si>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</si>
  <si>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</si>
  <si>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</si>
  <si>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</si>
  <si>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</si>
  <si>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Calendar Year</t>
  </si>
  <si>
    <t>Powercor - Network Comms</t>
  </si>
  <si>
    <t>AER draft decision</t>
  </si>
  <si>
    <t>RRP change</t>
  </si>
  <si>
    <t>AER adjustments</t>
  </si>
  <si>
    <t>AER Draft decision</t>
  </si>
  <si>
    <t>Project List-RRP</t>
  </si>
  <si>
    <t>Project List-AER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</si>
</sst>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0000000"/>
    <numFmt numFmtId="169" formatCode="0.000"/>
    <numFmt numFmtId="170" formatCode="_(* #,##0_);_(* \(#,##0\);_(* &quot;-&quot;_);_(@_)"/>
    <numFmt numFmtId="171" formatCode="_(* #,##0.00_);_(* \(#,##0.00\);_(* &quot;-&quot;??_);_(@_)"/>
  </numFmts>
  <fonts count="29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1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3" borderId="0"/>
    <xf numFmtId="166" fontId="18" fillId="13" borderId="0"/>
    <xf numFmtId="0" fontId="21" fillId="0" borderId="0" applyNumberFormat="0" applyFill="0" applyBorder="0" applyAlignment="0" applyProtection="0"/>
    <xf numFmtId="41" fontId="1" fillId="16" borderId="1" applyAlignment="0">
      <alignment horizontal="right"/>
      <protection locked="0"/>
    </xf>
    <xf numFmtId="0" fontId="27" fillId="0" borderId="0"/>
    <xf numFmtId="0" fontId="5" fillId="0" borderId="0"/>
    <xf numFmtId="166" fontId="11" fillId="17" borderId="0"/>
    <xf numFmtId="166" fontId="18" fillId="17" borderId="0"/>
    <xf numFmtId="166" fontId="11" fillId="13" borderId="0"/>
    <xf numFmtId="166" fontId="18" fillId="13" borderId="0"/>
    <xf numFmtId="43" fontId="28" fillId="0" borderId="0" applyFont="0" applyFill="0" applyBorder="0" applyAlignment="0" applyProtection="0"/>
    <xf numFmtId="0" fontId="1" fillId="2" borderId="1" applyNumberFormat="0" applyAlignment="0">
      <alignment horizontal="right"/>
      <protection locked="0"/>
    </xf>
  </cellStyleXfs>
  <cellXfs count="118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9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0" borderId="0" xfId="17"/>
    <xf numFmtId="0" fontId="13" fillId="0" borderId="0" xfId="18"/>
    <xf numFmtId="166" fontId="11" fillId="13" borderId="0" xfId="19"/>
    <xf numFmtId="0" fontId="4" fillId="8" borderId="0" xfId="11" applyFill="1"/>
    <xf numFmtId="166" fontId="18" fillId="13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166" fontId="18" fillId="13" borderId="0" xfId="20" applyAlignment="1">
      <alignment horizontal="right"/>
    </xf>
    <xf numFmtId="166" fontId="24" fillId="5" borderId="3" xfId="10" applyNumberFormat="1" applyFont="1" applyAlignment="1">
      <alignment horizontal="center"/>
    </xf>
    <xf numFmtId="0" fontId="25" fillId="8" borderId="0" xfId="0" applyFont="1" applyFill="1"/>
    <xf numFmtId="166" fontId="11" fillId="13" borderId="0" xfId="19" applyFont="1"/>
    <xf numFmtId="0" fontId="26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3" borderId="0" xfId="20" applyFont="1"/>
    <xf numFmtId="0" fontId="4" fillId="8" borderId="0" xfId="11" applyFont="1" applyFill="1"/>
    <xf numFmtId="0" fontId="12" fillId="8" borderId="0" xfId="18" applyFont="1" applyFill="1"/>
    <xf numFmtId="0" fontId="5" fillId="8" borderId="0" xfId="0" applyFont="1" applyFill="1"/>
    <xf numFmtId="0" fontId="17" fillId="8" borderId="0" xfId="16" applyFill="1"/>
    <xf numFmtId="43" fontId="4" fillId="8" borderId="0" xfId="11" applyNumberFormat="1" applyFont="1" applyFill="1"/>
    <xf numFmtId="0" fontId="4" fillId="4" borderId="3" xfId="8" applyAlignment="1">
      <alignment horizontal="right"/>
    </xf>
    <xf numFmtId="167" fontId="4" fillId="4" borderId="3" xfId="8" applyNumberFormat="1"/>
    <xf numFmtId="0" fontId="7" fillId="7" borderId="3" xfId="14" applyAlignment="1">
      <alignment horizontal="left" vertical="center" wrapText="1"/>
    </xf>
    <xf numFmtId="167" fontId="6" fillId="6" borderId="5" xfId="13" applyNumberFormat="1" applyAlignment="1"/>
    <xf numFmtId="0" fontId="13" fillId="0" borderId="0" xfId="18" applyAlignment="1">
      <alignment horizontal="left"/>
    </xf>
    <xf numFmtId="0" fontId="1" fillId="2" borderId="1" xfId="2" applyAlignment="1">
      <alignment horizontal="center"/>
      <protection locked="0"/>
    </xf>
    <xf numFmtId="0" fontId="0" fillId="8" borderId="13" xfId="0" applyFill="1" applyBorder="1" applyAlignment="1">
      <alignment horizontal="center"/>
    </xf>
    <xf numFmtId="0" fontId="0" fillId="8" borderId="13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0" fontId="5" fillId="1" borderId="3" xfId="12" applyBorder="1"/>
    <xf numFmtId="167" fontId="6" fillId="6" borderId="5" xfId="13" applyNumberFormat="1"/>
    <xf numFmtId="3" fontId="4" fillId="8" borderId="0" xfId="11" applyNumberFormat="1" applyFill="1"/>
    <xf numFmtId="0" fontId="4" fillId="8" borderId="0" xfId="11" applyFill="1" applyAlignment="1">
      <alignment horizontal="center"/>
    </xf>
    <xf numFmtId="167" fontId="1" fillId="2" borderId="1" xfId="2" applyNumberFormat="1" applyAlignment="1">
      <protection locked="0"/>
    </xf>
    <xf numFmtId="0" fontId="7" fillId="7" borderId="3" xfId="14" applyAlignment="1">
      <alignment horizontal="center" vertical="center" wrapText="1"/>
    </xf>
    <xf numFmtId="0" fontId="1" fillId="2" borderId="1" xfId="2" applyAlignment="1">
      <alignment horizontal="left"/>
      <protection locked="0"/>
    </xf>
    <xf numFmtId="0" fontId="7" fillId="7" borderId="12" xfId="14" applyBorder="1">
      <alignment horizontal="centerContinuous" vertical="center" wrapText="1"/>
    </xf>
    <xf numFmtId="0" fontId="5" fillId="8" borderId="12" xfId="0" applyFont="1" applyFill="1" applyBorder="1" applyAlignment="1">
      <alignment wrapText="1"/>
    </xf>
    <xf numFmtId="0" fontId="5" fillId="8" borderId="11" xfId="0" applyFont="1" applyFill="1" applyBorder="1"/>
    <xf numFmtId="41" fontId="1" fillId="16" borderId="1" xfId="22" applyAlignment="1">
      <protection locked="0"/>
    </xf>
    <xf numFmtId="0" fontId="5" fillId="8" borderId="14" xfId="0" applyFont="1" applyFill="1" applyBorder="1"/>
    <xf numFmtId="0" fontId="5" fillId="8" borderId="13" xfId="0" applyFont="1" applyFill="1" applyBorder="1"/>
    <xf numFmtId="167" fontId="5" fillId="8" borderId="0" xfId="0" applyNumberFormat="1" applyFont="1" applyFill="1"/>
    <xf numFmtId="167" fontId="4" fillId="0" borderId="3" xfId="6" applyNumberFormat="1"/>
    <xf numFmtId="0" fontId="6" fillId="6" borderId="5" xfId="13" applyAlignment="1">
      <alignment horizontal="center"/>
    </xf>
    <xf numFmtId="0" fontId="6" fillId="6" borderId="5" xfId="13" applyAlignment="1">
      <alignment horizontal="left"/>
    </xf>
    <xf numFmtId="41" fontId="4" fillId="0" borderId="3" xfId="6" applyNumberFormat="1" applyAlignment="1"/>
    <xf numFmtId="168" fontId="0" fillId="8" borderId="0" xfId="0" applyNumberFormat="1" applyFill="1"/>
    <xf numFmtId="43" fontId="4" fillId="8" borderId="0" xfId="11" applyNumberFormat="1" applyFill="1"/>
    <xf numFmtId="43" fontId="1" fillId="5" borderId="3" xfId="10" applyNumberFormat="1"/>
    <xf numFmtId="41" fontId="1" fillId="2" borderId="1" xfId="2" applyNumberFormat="1" applyAlignment="1">
      <protection locked="0"/>
    </xf>
    <xf numFmtId="167" fontId="4" fillId="8" borderId="0" xfId="11" applyNumberFormat="1" applyFont="1" applyFill="1"/>
    <xf numFmtId="41" fontId="4" fillId="8" borderId="0" xfId="11" applyNumberFormat="1" applyFill="1"/>
    <xf numFmtId="169" fontId="1" fillId="0" borderId="1" xfId="2" applyNumberFormat="1" applyFill="1" applyAlignment="1">
      <alignment horizontal="center"/>
      <protection locked="0"/>
    </xf>
    <xf numFmtId="43" fontId="0" fillId="18" borderId="3" xfId="29" applyFont="1" applyFill="1" applyBorder="1"/>
    <xf numFmtId="167" fontId="6" fillId="19" borderId="5" xfId="13" applyNumberFormat="1" applyFill="1" applyAlignment="1"/>
    <xf numFmtId="10" fontId="1" fillId="0" borderId="1" xfId="2" applyNumberFormat="1" applyFill="1" applyAlignment="1">
      <alignment horizontal="center"/>
      <protection locked="0"/>
    </xf>
    <xf numFmtId="167" fontId="4" fillId="20" borderId="3" xfId="6" applyNumberFormat="1" applyFill="1"/>
    <xf numFmtId="167" fontId="4" fillId="21" borderId="3" xfId="6" applyNumberFormat="1" applyFill="1"/>
    <xf numFmtId="3" fontId="4" fillId="13" borderId="3" xfId="11" applyNumberFormat="1" applyFill="1" applyBorder="1" applyAlignment="1">
      <alignment wrapText="1"/>
    </xf>
    <xf numFmtId="170" fontId="1" fillId="2" borderId="1" xfId="2" applyNumberFormat="1" applyFill="1" applyAlignment="1">
      <protection locked="0"/>
    </xf>
    <xf numFmtId="170" fontId="1" fillId="2" borderId="1" xfId="2" applyNumberFormat="1" applyAlignment="1">
      <protection locked="0"/>
    </xf>
    <xf numFmtId="170" fontId="1" fillId="2" borderId="1" xfId="2" quotePrefix="1" applyNumberFormat="1" applyAlignment="1">
      <protection locked="0"/>
    </xf>
    <xf numFmtId="170" fontId="4" fillId="8" borderId="0" xfId="11" applyNumberFormat="1" applyFill="1"/>
    <xf numFmtId="171" fontId="4" fillId="8" borderId="0" xfId="11" applyNumberFormat="1" applyFill="1"/>
    <xf numFmtId="0" fontId="23" fillId="8" borderId="0" xfId="0" applyFont="1" applyFill="1" applyAlignment="1"/>
    <xf numFmtId="0" fontId="23" fillId="8" borderId="3" xfId="0" applyFont="1" applyFill="1" applyBorder="1"/>
    <xf numFmtId="0" fontId="23" fillId="8" borderId="3" xfId="0" applyFont="1" applyFill="1" applyBorder="1" applyAlignment="1"/>
    <xf numFmtId="0" fontId="7" fillId="7" borderId="9" xfId="14" applyBorder="1" applyAlignment="1">
      <alignment horizontal="left" vertical="center" wrapText="1"/>
    </xf>
    <xf numFmtId="0" fontId="1" fillId="2" borderId="15" xfId="2" applyBorder="1" applyAlignment="1">
      <alignment horizontal="left"/>
      <protection locked="0"/>
    </xf>
    <xf numFmtId="0" fontId="4" fillId="4" borderId="9" xfId="8" applyBorder="1" applyAlignment="1">
      <alignment horizontal="right"/>
    </xf>
    <xf numFmtId="0" fontId="7" fillId="7" borderId="11" xfId="14" applyBorder="1" applyAlignment="1">
      <alignment horizontal="left" vertical="center" wrapText="1"/>
    </xf>
    <xf numFmtId="0" fontId="1" fillId="2" borderId="16" xfId="2" applyBorder="1" applyAlignment="1">
      <alignment horizontal="left"/>
      <protection locked="0"/>
    </xf>
    <xf numFmtId="0" fontId="4" fillId="4" borderId="11" xfId="8" applyBorder="1" applyAlignment="1">
      <alignment horizontal="right"/>
    </xf>
    <xf numFmtId="166" fontId="4" fillId="20" borderId="0" xfId="19" applyFont="1" applyFill="1"/>
    <xf numFmtId="166" fontId="4" fillId="21" borderId="0" xfId="19" applyFont="1" applyFill="1"/>
    <xf numFmtId="0" fontId="23" fillId="8" borderId="3" xfId="21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left"/>
    </xf>
    <xf numFmtId="0" fontId="19" fillId="11" borderId="3" xfId="0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/>
    </xf>
    <xf numFmtId="49" fontId="7" fillId="7" borderId="9" xfId="14" applyNumberFormat="1" applyBorder="1" applyAlignment="1">
      <alignment horizontal="center" vertical="center" wrapText="1"/>
    </xf>
    <xf numFmtId="49" fontId="7" fillId="7" borderId="10" xfId="14" applyNumberFormat="1" applyBorder="1" applyAlignment="1">
      <alignment horizontal="center" vertical="center" wrapText="1"/>
    </xf>
    <xf numFmtId="49" fontId="7" fillId="7" borderId="11" xfId="14" applyNumberFormat="1" applyBorder="1" applyAlignment="1">
      <alignment horizontal="center" vertical="center" wrapText="1"/>
    </xf>
    <xf numFmtId="49" fontId="7" fillId="7" borderId="3" xfId="14" applyNumberFormat="1" applyBorder="1" applyAlignment="1">
      <alignment horizontal="center" vertical="center" wrapText="1"/>
    </xf>
    <xf numFmtId="0" fontId="7" fillId="7" borderId="9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  <xf numFmtId="0" fontId="7" fillId="7" borderId="11" xfId="14" applyBorder="1" applyAlignment="1">
      <alignment horizontal="center" vertical="center" wrapText="1"/>
    </xf>
    <xf numFmtId="6" fontId="7" fillId="7" borderId="3" xfId="14" applyNumberFormat="1" applyBorder="1" applyAlignment="1">
      <alignment horizontal="center" vertical="center" wrapText="1"/>
    </xf>
    <xf numFmtId="0" fontId="7" fillId="7" borderId="12" xfId="14" applyBorder="1" applyAlignment="1">
      <alignment horizontal="center" vertical="center" wrapText="1"/>
    </xf>
    <xf numFmtId="0" fontId="7" fillId="7" borderId="13" xfId="14" applyBorder="1" applyAlignment="1">
      <alignment horizontal="center" vertical="center" wrapText="1"/>
    </xf>
    <xf numFmtId="41" fontId="1" fillId="21" borderId="1" xfId="2" applyNumberFormat="1" applyFill="1" applyAlignment="1">
      <protection locked="0"/>
    </xf>
  </cellXfs>
  <cellStyles count="31">
    <cellStyle name="Base_Input" xfId="15" xr:uid="{00000000-0005-0000-0000-000000000000}"/>
    <cellStyle name="Check_Cell" xfId="10" xr:uid="{00000000-0005-0000-0000-000001000000}"/>
    <cellStyle name="Comma" xfId="29" builtinId="3"/>
    <cellStyle name="Comma [0] 2" xfId="3" xr:uid="{00000000-0005-0000-0000-000003000000}"/>
    <cellStyle name="Empty_Cell" xfId="12" xr:uid="{00000000-0005-0000-0000-000004000000}"/>
    <cellStyle name="Explanatory Text" xfId="1" builtinId="53" customBuiltin="1"/>
    <cellStyle name="Explanatory Text 2" xfId="24" xr:uid="{00000000-0005-0000-0000-000006000000}"/>
    <cellStyle name="Flag" xfId="4" xr:uid="{00000000-0005-0000-0000-000007000000}"/>
    <cellStyle name="Header1" xfId="19" xr:uid="{00000000-0005-0000-0000-000008000000}"/>
    <cellStyle name="Header1 2" xfId="27" xr:uid="{00000000-0005-0000-0000-000009000000}"/>
    <cellStyle name="Header1 3" xfId="25" xr:uid="{00000000-0005-0000-0000-00000A000000}"/>
    <cellStyle name="Header1A" xfId="20" xr:uid="{00000000-0005-0000-0000-00000B000000}"/>
    <cellStyle name="Header1A 2" xfId="28" xr:uid="{00000000-0005-0000-0000-00000C000000}"/>
    <cellStyle name="Header1A 3" xfId="26" xr:uid="{00000000-0005-0000-0000-00000D000000}"/>
    <cellStyle name="Header2" xfId="17" xr:uid="{00000000-0005-0000-0000-00000E000000}"/>
    <cellStyle name="Header3" xfId="5" xr:uid="{00000000-0005-0000-0000-00000F000000}"/>
    <cellStyle name="Header4" xfId="18" xr:uid="{00000000-0005-0000-0000-000010000000}"/>
    <cellStyle name="Hyperlink" xfId="21" builtinId="8"/>
    <cellStyle name="Insheet" xfId="6" xr:uid="{00000000-0005-0000-0000-000012000000}"/>
    <cellStyle name="Line_SubTotal" xfId="7" xr:uid="{00000000-0005-0000-0000-000013000000}"/>
    <cellStyle name="Line_Summary" xfId="8" xr:uid="{00000000-0005-0000-0000-000014000000}"/>
    <cellStyle name="Line_Total" xfId="9" xr:uid="{00000000-0005-0000-0000-000015000000}"/>
    <cellStyle name="Normal" xfId="0" builtinId="0" customBuiltin="1"/>
    <cellStyle name="Normal 10" xfId="11" xr:uid="{00000000-0005-0000-0000-000017000000}"/>
    <cellStyle name="Normal 119" xfId="23" xr:uid="{00000000-0005-0000-0000-000018000000}"/>
    <cellStyle name="Offsheet" xfId="13" xr:uid="{00000000-0005-0000-0000-000019000000}"/>
    <cellStyle name="Table_Heading" xfId="14" xr:uid="{00000000-0005-0000-0000-00001A000000}"/>
    <cellStyle name="Unit" xfId="16" xr:uid="{00000000-0005-0000-0000-00001B000000}"/>
    <cellStyle name="User_Input_A" xfId="30" xr:uid="{00000000-0005-0000-0000-00001C000000}"/>
    <cellStyle name="User_Input_Actual" xfId="2" xr:uid="{00000000-0005-0000-0000-00001D000000}"/>
    <cellStyle name="User_Input_Forecast 2" xfId="22" xr:uid="{00000000-0005-0000-0000-00001E000000}"/>
  </cellStyles>
  <dxfs count="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66FF33"/>
      <color rgb="FFFF99FF"/>
      <color rgb="FFFF99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workbookViewId="0"/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39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32</v>
      </c>
      <c r="C10" s="3"/>
      <c r="D10" s="26" t="s">
        <v>32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43</v>
      </c>
      <c r="C18" s="3"/>
      <c r="D18" s="6">
        <v>100</v>
      </c>
      <c r="E18" s="3"/>
      <c r="F18" s="7" t="s">
        <v>41</v>
      </c>
      <c r="G18" s="1"/>
      <c r="H18" s="1"/>
      <c r="I18" s="1"/>
      <c r="J18" s="1"/>
      <c r="K18" s="1"/>
      <c r="L18" s="1"/>
      <c r="M18" s="1"/>
      <c r="N18" s="1"/>
    </row>
    <row r="19" spans="1:14" ht="14.25" x14ac:dyDescent="0.2">
      <c r="A19" s="1"/>
      <c r="B19" s="3"/>
      <c r="C19" s="3"/>
      <c r="D19" s="20"/>
      <c r="E19" s="3"/>
      <c r="F19" s="7"/>
      <c r="G19" s="1"/>
      <c r="H19" s="1"/>
      <c r="I19" s="1"/>
      <c r="J19" s="1"/>
      <c r="K19" s="1"/>
      <c r="L19" s="1"/>
      <c r="M19" s="1"/>
      <c r="N19" s="1"/>
    </row>
    <row r="20" spans="1:14" ht="14.25" x14ac:dyDescent="0.2">
      <c r="A20" s="1"/>
      <c r="B20" s="3" t="s">
        <v>44</v>
      </c>
      <c r="C20" s="3"/>
      <c r="D20" s="61">
        <v>100</v>
      </c>
      <c r="E20" s="3"/>
      <c r="F20" s="7" t="s">
        <v>42</v>
      </c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3"/>
      <c r="C21" s="3"/>
      <c r="D21" s="20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8</v>
      </c>
      <c r="C22" s="3"/>
      <c r="D22" s="8">
        <v>100</v>
      </c>
      <c r="E22" s="3"/>
      <c r="F22" s="7" t="s">
        <v>9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10</v>
      </c>
      <c r="C24" s="3"/>
      <c r="D24" s="9"/>
      <c r="E24" s="3"/>
      <c r="F24" s="7" t="s">
        <v>11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12</v>
      </c>
      <c r="C26" s="3"/>
      <c r="D26" s="11">
        <v>100</v>
      </c>
      <c r="E26" s="3"/>
      <c r="F26" s="7" t="s">
        <v>13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14</v>
      </c>
      <c r="C28" s="3"/>
      <c r="D28" s="12">
        <v>100</v>
      </c>
      <c r="E28" s="3"/>
      <c r="F28" s="7" t="s">
        <v>15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16</v>
      </c>
      <c r="C30" s="3"/>
      <c r="D30" s="13">
        <v>100</v>
      </c>
      <c r="E30" s="3"/>
      <c r="F30" s="7" t="s">
        <v>17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18</v>
      </c>
      <c r="C32" s="3"/>
      <c r="D32" s="14">
        <v>100</v>
      </c>
      <c r="E32" s="3"/>
      <c r="F32" s="7" t="s">
        <v>19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20</v>
      </c>
      <c r="C34" s="3"/>
      <c r="D34" s="15" t="s">
        <v>21</v>
      </c>
      <c r="E34" s="3"/>
      <c r="F34" s="7" t="s">
        <v>22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23</v>
      </c>
      <c r="C36" s="3"/>
      <c r="D36" s="16">
        <v>100</v>
      </c>
      <c r="E36" s="3"/>
      <c r="F36" s="7" t="s">
        <v>24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25</v>
      </c>
      <c r="C38" s="3"/>
      <c r="D38" s="17" t="s">
        <v>26</v>
      </c>
      <c r="E38" s="3"/>
      <c r="F38" s="7" t="s">
        <v>27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28</v>
      </c>
      <c r="C40" s="3"/>
      <c r="D40" s="18">
        <v>1</v>
      </c>
      <c r="E40" s="3"/>
      <c r="F40" s="7" t="s">
        <v>29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30</v>
      </c>
      <c r="C42" s="3"/>
      <c r="D42" s="19">
        <v>100</v>
      </c>
      <c r="E42" s="3"/>
      <c r="F42" s="7" t="s">
        <v>31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79">
        <v>100</v>
      </c>
      <c r="E44" s="1"/>
      <c r="F44" s="7" t="s">
        <v>203</v>
      </c>
      <c r="G44" s="1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80">
        <v>100</v>
      </c>
      <c r="E46" s="1"/>
      <c r="F46" s="7" t="s">
        <v>204</v>
      </c>
      <c r="G46" s="1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81">
        <v>100</v>
      </c>
      <c r="E48" s="1"/>
      <c r="F48" s="7" t="s">
        <v>205</v>
      </c>
      <c r="G48" s="1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8"/>
  <sheetViews>
    <sheetView workbookViewId="0">
      <selection activeCell="B15" sqref="B15"/>
    </sheetView>
  </sheetViews>
  <sheetFormatPr defaultColWidth="0" defaultRowHeight="12.75" zeroHeight="1" x14ac:dyDescent="0.2"/>
  <cols>
    <col min="1" max="1" width="9" customWidth="1"/>
    <col min="2" max="3" width="10.125" customWidth="1"/>
    <col min="4" max="4" width="7.125" customWidth="1"/>
    <col min="5" max="5" width="10.875" customWidth="1"/>
    <col min="6" max="6" width="10.25" customWidth="1"/>
    <col min="7" max="7" width="7.125" customWidth="1"/>
    <col min="8" max="8" width="9.625" customWidth="1"/>
    <col min="9" max="9" width="15.2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202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105" t="s">
        <v>33</v>
      </c>
      <c r="C5" s="105"/>
      <c r="D5" s="1"/>
      <c r="E5" s="103" t="s">
        <v>34</v>
      </c>
      <c r="F5" s="103"/>
      <c r="G5" s="1"/>
      <c r="H5" s="106" t="s">
        <v>35</v>
      </c>
      <c r="I5" s="106"/>
      <c r="J5" s="1"/>
      <c r="K5" s="1"/>
      <c r="L5" s="1"/>
      <c r="M5" s="1"/>
      <c r="N5" s="1"/>
    </row>
    <row r="6" spans="1:14" x14ac:dyDescent="0.2">
      <c r="A6" s="1"/>
      <c r="B6" s="98" t="s">
        <v>38</v>
      </c>
      <c r="C6" s="98"/>
      <c r="D6" s="28"/>
      <c r="E6" s="98" t="s">
        <v>207</v>
      </c>
      <c r="F6" s="98"/>
      <c r="G6" s="28"/>
      <c r="H6" s="98" t="s">
        <v>51</v>
      </c>
      <c r="I6" s="98"/>
      <c r="J6" s="1"/>
      <c r="K6" s="1"/>
      <c r="L6" s="1"/>
      <c r="M6" s="1"/>
      <c r="N6" s="1"/>
    </row>
    <row r="7" spans="1:14" x14ac:dyDescent="0.2">
      <c r="A7" s="1"/>
      <c r="B7" s="98" t="s">
        <v>39</v>
      </c>
      <c r="C7" s="98"/>
      <c r="D7" s="28"/>
      <c r="E7" s="98"/>
      <c r="F7" s="98"/>
      <c r="G7" s="28"/>
      <c r="H7" s="98" t="s">
        <v>49</v>
      </c>
      <c r="I7" s="98"/>
      <c r="J7" s="31"/>
      <c r="K7" s="1"/>
      <c r="L7" s="1"/>
      <c r="M7" s="1"/>
      <c r="N7" s="1"/>
    </row>
    <row r="8" spans="1:14" x14ac:dyDescent="0.2">
      <c r="A8" s="1"/>
      <c r="B8" s="100"/>
      <c r="C8" s="100"/>
      <c r="D8" s="28"/>
      <c r="E8" s="28"/>
      <c r="F8" s="28"/>
      <c r="G8" s="28"/>
      <c r="H8" s="28"/>
      <c r="I8" s="28"/>
      <c r="J8" s="1"/>
      <c r="K8" s="1"/>
      <c r="L8" s="1"/>
      <c r="M8" s="1"/>
      <c r="N8" s="1"/>
    </row>
    <row r="9" spans="1:14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8" x14ac:dyDescent="0.25">
      <c r="A10" s="1"/>
      <c r="B10" s="101" t="s">
        <v>36</v>
      </c>
      <c r="C10" s="101"/>
      <c r="D10" s="1"/>
      <c r="E10" s="102" t="s">
        <v>37</v>
      </c>
      <c r="F10" s="102"/>
      <c r="G10" s="1"/>
      <c r="H10" s="104" t="s">
        <v>206</v>
      </c>
      <c r="I10" s="104"/>
      <c r="J10" s="1"/>
      <c r="K10" s="1"/>
      <c r="L10" s="1"/>
      <c r="M10" s="1"/>
      <c r="N10" s="1"/>
    </row>
    <row r="11" spans="1:14" x14ac:dyDescent="0.2">
      <c r="A11" s="1"/>
      <c r="B11" s="98" t="s">
        <v>52</v>
      </c>
      <c r="C11" s="98"/>
      <c r="D11" s="31" t="str">
        <f>'Forecast Expenditure'!R2</f>
        <v>OK</v>
      </c>
      <c r="E11" s="98" t="s">
        <v>175</v>
      </c>
      <c r="F11" s="98"/>
      <c r="G11" s="31" t="str">
        <f>'Direct Capex'!L2</f>
        <v>OK</v>
      </c>
      <c r="H11" s="88" t="s">
        <v>208</v>
      </c>
      <c r="I11" s="89"/>
      <c r="J11" s="87"/>
      <c r="K11" s="1"/>
      <c r="L11" s="1"/>
      <c r="M11" s="1"/>
      <c r="N11" s="1"/>
    </row>
    <row r="12" spans="1:14" x14ac:dyDescent="0.2">
      <c r="A12" s="1"/>
      <c r="B12" s="98"/>
      <c r="C12" s="98"/>
      <c r="D12" s="31"/>
      <c r="E12" s="98"/>
      <c r="F12" s="98"/>
      <c r="G12" s="31"/>
      <c r="H12" s="28"/>
      <c r="I12" s="28"/>
      <c r="J12" s="28"/>
      <c r="K12" s="1"/>
      <c r="L12" s="1"/>
      <c r="M12" s="1"/>
      <c r="N12" s="1"/>
    </row>
    <row r="13" spans="1:14" x14ac:dyDescent="0.2">
      <c r="A13" s="1"/>
      <c r="B13" s="99"/>
      <c r="C13" s="99"/>
      <c r="D13" s="100"/>
      <c r="E13" s="100"/>
      <c r="F13" s="28"/>
      <c r="G13" s="28"/>
      <c r="H13" s="28"/>
      <c r="I13" s="28"/>
      <c r="J13" s="28"/>
      <c r="K13" s="1"/>
      <c r="L13" s="1"/>
      <c r="M13" s="1"/>
      <c r="N13" s="1"/>
    </row>
    <row r="14" spans="1:14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idden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idden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/>
    <row r="47" spans="1:14" hidden="1" x14ac:dyDescent="0.2"/>
    <row r="48" spans="1:14" hidden="1" x14ac:dyDescent="0.2"/>
  </sheetData>
  <mergeCells count="19">
    <mergeCell ref="B10:C10"/>
    <mergeCell ref="E10:F10"/>
    <mergeCell ref="E5:F5"/>
    <mergeCell ref="H10:I10"/>
    <mergeCell ref="E6:F6"/>
    <mergeCell ref="E7:F7"/>
    <mergeCell ref="B5:C5"/>
    <mergeCell ref="B6:C6"/>
    <mergeCell ref="B7:C7"/>
    <mergeCell ref="B8:C8"/>
    <mergeCell ref="H5:I5"/>
    <mergeCell ref="H6:I6"/>
    <mergeCell ref="H7:I7"/>
    <mergeCell ref="E11:F11"/>
    <mergeCell ref="B13:C13"/>
    <mergeCell ref="E12:F12"/>
    <mergeCell ref="D13:E13"/>
    <mergeCell ref="B12:C12"/>
    <mergeCell ref="B11:C11"/>
  </mergeCells>
  <conditionalFormatting sqref="D11">
    <cfRule type="expression" dxfId="8" priority="14">
      <formula>D11="Check!"</formula>
    </cfRule>
  </conditionalFormatting>
  <conditionalFormatting sqref="J7">
    <cfRule type="expression" dxfId="7" priority="12">
      <formula>J7="Check!"</formula>
    </cfRule>
  </conditionalFormatting>
  <conditionalFormatting sqref="D12">
    <cfRule type="expression" dxfId="6" priority="9">
      <formula>D12="Check!"</formula>
    </cfRule>
  </conditionalFormatting>
  <conditionalFormatting sqref="G12">
    <cfRule type="expression" dxfId="5" priority="6">
      <formula>G12="Check!"</formula>
    </cfRule>
  </conditionalFormatting>
  <conditionalFormatting sqref="G11">
    <cfRule type="expression" dxfId="4" priority="4">
      <formula>G11="Check!"</formula>
    </cfRule>
  </conditionalFormatting>
  <conditionalFormatting sqref="G11">
    <cfRule type="expression" dxfId="3" priority="3">
      <formula>G11="Check!"</formula>
    </cfRule>
  </conditionalFormatting>
  <conditionalFormatting sqref="G12">
    <cfRule type="expression" dxfId="2" priority="2">
      <formula>G12="Check!"</formula>
    </cfRule>
  </conditionalFormatting>
  <hyperlinks>
    <hyperlink ref="B6:C6" location="Legend!A1" display="Legend" xr:uid="{00000000-0004-0000-0100-000000000000}"/>
    <hyperlink ref="E6:F6" location="'Project List'!A1" display="Project List" xr:uid="{00000000-0004-0000-0100-000001000000}"/>
    <hyperlink ref="H6:I6" location="Inflation!A1" display="Inflation" xr:uid="{00000000-0004-0000-0100-000002000000}"/>
    <hyperlink ref="B11:C11" location="'Forecast Expenditure'!A1" display="Forecast Expenditure" xr:uid="{00000000-0004-0000-0100-000003000000}"/>
    <hyperlink ref="H7:I7" location="'Historical Expenditure'!A1" display="Historical Expenditure" xr:uid="{00000000-0004-0000-0100-000004000000}"/>
    <hyperlink ref="E11:F11" location="'Direct Capex'!A1" display="Direct Capex" xr:uid="{00000000-0004-0000-0100-000005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99"/>
  </sheetPr>
  <dimension ref="A1:O53"/>
  <sheetViews>
    <sheetView tabSelected="1" zoomScale="115" zoomScaleNormal="115" workbookViewId="0"/>
  </sheetViews>
  <sheetFormatPr defaultColWidth="0" defaultRowHeight="12.75" customHeight="1" zeroHeight="1" x14ac:dyDescent="0.2"/>
  <cols>
    <col min="1" max="1" width="3.625" customWidth="1"/>
    <col min="2" max="2" width="12.25" customWidth="1"/>
    <col min="3" max="3" width="44.5" customWidth="1"/>
    <col min="4" max="4" width="4.25" customWidth="1"/>
    <col min="5" max="7" width="9.875" bestFit="1" customWidth="1"/>
    <col min="8" max="9" width="9" customWidth="1"/>
    <col min="10" max="10" width="9.875" bestFit="1" customWidth="1"/>
    <col min="11" max="11" width="11.625" customWidth="1"/>
    <col min="12" max="12" width="3.875" customWidth="1"/>
    <col min="13" max="13" width="20.625" hidden="1" customWidth="1"/>
    <col min="14" max="16384" width="9" hidden="1"/>
  </cols>
  <sheetData>
    <row r="1" spans="1:15" ht="18" x14ac:dyDescent="0.25">
      <c r="A1" s="24" t="s">
        <v>202</v>
      </c>
      <c r="B1" s="24"/>
      <c r="C1" s="24"/>
      <c r="D1" s="24"/>
      <c r="E1" s="24"/>
      <c r="F1" s="24"/>
      <c r="G1" s="24"/>
      <c r="H1" s="96" t="s">
        <v>203</v>
      </c>
      <c r="I1" s="96"/>
      <c r="J1" s="24"/>
      <c r="K1" s="27" t="s">
        <v>39</v>
      </c>
      <c r="L1" s="24"/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Project List-RRP</v>
      </c>
      <c r="B2" s="26"/>
      <c r="C2" s="26"/>
      <c r="D2" s="26"/>
      <c r="E2" s="26"/>
      <c r="F2" s="26"/>
      <c r="G2" s="26"/>
      <c r="H2" s="97" t="s">
        <v>204</v>
      </c>
      <c r="I2" s="97"/>
      <c r="J2" s="26"/>
      <c r="K2" s="26"/>
      <c r="L2" s="26"/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7" t="s">
        <v>152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2">
      <c r="A5" s="25"/>
      <c r="B5" s="3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">
      <c r="A6" s="25"/>
      <c r="B6" s="25"/>
      <c r="C6" s="25"/>
      <c r="D6" s="25"/>
      <c r="E6" s="107" t="s">
        <v>181</v>
      </c>
      <c r="F6" s="108"/>
      <c r="G6" s="108"/>
      <c r="H6" s="108"/>
      <c r="I6" s="108"/>
      <c r="J6" s="108"/>
      <c r="K6" s="109"/>
      <c r="L6" s="25"/>
      <c r="M6" s="25"/>
      <c r="N6" s="25"/>
      <c r="O6" s="25"/>
    </row>
    <row r="7" spans="1:15" x14ac:dyDescent="0.2">
      <c r="A7" s="25"/>
      <c r="B7" s="56" t="s">
        <v>45</v>
      </c>
      <c r="C7" s="90" t="s">
        <v>153</v>
      </c>
      <c r="D7" s="93"/>
      <c r="E7" s="17" t="s">
        <v>159</v>
      </c>
      <c r="F7" s="17" t="s">
        <v>160</v>
      </c>
      <c r="G7" s="17" t="s">
        <v>161</v>
      </c>
      <c r="H7" s="17" t="s">
        <v>162</v>
      </c>
      <c r="I7" s="17" t="s">
        <v>163</v>
      </c>
      <c r="J7" s="17" t="s">
        <v>164</v>
      </c>
      <c r="K7" s="17" t="s">
        <v>179</v>
      </c>
      <c r="L7" s="25"/>
      <c r="M7" s="25"/>
      <c r="N7" s="25"/>
      <c r="O7" s="25"/>
    </row>
    <row r="8" spans="1:15" x14ac:dyDescent="0.2">
      <c r="A8" s="25"/>
      <c r="B8" s="46">
        <v>168</v>
      </c>
      <c r="C8" s="91" t="s">
        <v>177</v>
      </c>
      <c r="D8" s="94"/>
      <c r="E8" s="72">
        <v>0</v>
      </c>
      <c r="F8" s="117">
        <v>7750380.9138747193</v>
      </c>
      <c r="G8" s="117">
        <v>7750380.9138747193</v>
      </c>
      <c r="H8" s="72">
        <v>0</v>
      </c>
      <c r="I8" s="72">
        <v>0</v>
      </c>
      <c r="J8" s="72">
        <v>0</v>
      </c>
      <c r="K8" s="65">
        <f>SUM(F8:J8)</f>
        <v>15500761.827749439</v>
      </c>
      <c r="L8" s="25"/>
      <c r="M8" s="25"/>
      <c r="N8" s="25"/>
      <c r="O8" s="25"/>
    </row>
    <row r="9" spans="1:15" x14ac:dyDescent="0.2">
      <c r="A9" s="25"/>
      <c r="B9" s="46">
        <v>168</v>
      </c>
      <c r="C9" s="91" t="s">
        <v>178</v>
      </c>
      <c r="D9" s="94"/>
      <c r="E9" s="72">
        <v>0</v>
      </c>
      <c r="F9" s="72">
        <v>1000000</v>
      </c>
      <c r="G9" s="72">
        <v>1184119.3333333333</v>
      </c>
      <c r="H9" s="72">
        <v>1184119.3333333333</v>
      </c>
      <c r="I9" s="72">
        <v>2334475</v>
      </c>
      <c r="J9" s="72">
        <v>2334475</v>
      </c>
      <c r="K9" s="65">
        <f t="shared" ref="K9:K17" si="0">SUM(F9:J9)</f>
        <v>8037188.666666666</v>
      </c>
      <c r="L9" s="25"/>
      <c r="M9" s="25"/>
      <c r="N9" s="25"/>
      <c r="O9" s="25"/>
    </row>
    <row r="10" spans="1:15" x14ac:dyDescent="0.2">
      <c r="A10" s="25"/>
      <c r="B10" s="46">
        <v>168</v>
      </c>
      <c r="C10" s="91" t="s">
        <v>180</v>
      </c>
      <c r="D10" s="94"/>
      <c r="E10" s="72">
        <v>68809.86</v>
      </c>
      <c r="F10" s="72">
        <v>105930.79</v>
      </c>
      <c r="G10" s="72">
        <v>140315.35</v>
      </c>
      <c r="H10" s="72">
        <v>106908.55</v>
      </c>
      <c r="I10" s="72">
        <v>259697.13</v>
      </c>
      <c r="J10" s="72">
        <v>28253.19</v>
      </c>
      <c r="K10" s="65">
        <f t="shared" si="0"/>
        <v>641105.01</v>
      </c>
      <c r="L10" s="25"/>
      <c r="M10" s="25"/>
      <c r="N10" s="25"/>
      <c r="O10" s="25"/>
    </row>
    <row r="11" spans="1:15" x14ac:dyDescent="0.2">
      <c r="A11" s="25"/>
      <c r="B11" s="46">
        <v>168</v>
      </c>
      <c r="C11" s="91" t="s">
        <v>155</v>
      </c>
      <c r="D11" s="94"/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250000</v>
      </c>
      <c r="K11" s="65">
        <f t="shared" si="0"/>
        <v>250000</v>
      </c>
      <c r="L11" s="25"/>
      <c r="M11" s="25"/>
      <c r="N11" s="25"/>
      <c r="O11" s="25"/>
    </row>
    <row r="12" spans="1:15" x14ac:dyDescent="0.2">
      <c r="A12" s="25"/>
      <c r="B12" s="46">
        <v>168</v>
      </c>
      <c r="C12" s="91" t="s">
        <v>157</v>
      </c>
      <c r="D12" s="94"/>
      <c r="E12" s="72">
        <v>400000</v>
      </c>
      <c r="F12" s="72">
        <v>0</v>
      </c>
      <c r="G12" s="72">
        <v>400000</v>
      </c>
      <c r="H12" s="72">
        <v>800000</v>
      </c>
      <c r="I12" s="72">
        <v>400000</v>
      </c>
      <c r="J12" s="72">
        <v>0</v>
      </c>
      <c r="K12" s="65">
        <f t="shared" si="0"/>
        <v>1600000</v>
      </c>
      <c r="L12" s="25"/>
      <c r="M12" s="25"/>
      <c r="N12" s="25"/>
      <c r="O12" s="25"/>
    </row>
    <row r="13" spans="1:15" x14ac:dyDescent="0.2">
      <c r="A13" s="25"/>
      <c r="B13" s="46">
        <v>168</v>
      </c>
      <c r="C13" s="91" t="s">
        <v>185</v>
      </c>
      <c r="D13" s="94"/>
      <c r="E13" s="72">
        <v>190000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65">
        <f t="shared" si="0"/>
        <v>0</v>
      </c>
      <c r="L13" s="25"/>
      <c r="M13" s="25"/>
      <c r="N13" s="25"/>
      <c r="O13" s="25"/>
    </row>
    <row r="14" spans="1:15" x14ac:dyDescent="0.2">
      <c r="A14" s="25"/>
      <c r="B14" s="46">
        <v>168</v>
      </c>
      <c r="C14" s="91" t="s">
        <v>186</v>
      </c>
      <c r="D14" s="94"/>
      <c r="E14" s="72">
        <v>151000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  <c r="K14" s="65">
        <f t="shared" si="0"/>
        <v>0</v>
      </c>
      <c r="L14" s="25"/>
      <c r="M14" s="25"/>
      <c r="N14" s="25"/>
      <c r="O14" s="25"/>
    </row>
    <row r="15" spans="1:15" x14ac:dyDescent="0.2">
      <c r="A15" s="25"/>
      <c r="B15" s="46">
        <v>168</v>
      </c>
      <c r="C15" s="91" t="s">
        <v>174</v>
      </c>
      <c r="D15" s="94"/>
      <c r="E15" s="72">
        <v>0</v>
      </c>
      <c r="F15" s="72">
        <v>899292.18</v>
      </c>
      <c r="G15" s="72">
        <v>899292.18</v>
      </c>
      <c r="H15" s="72">
        <v>899292.18</v>
      </c>
      <c r="I15" s="72">
        <v>899292.18</v>
      </c>
      <c r="J15" s="72">
        <v>899292.18</v>
      </c>
      <c r="K15" s="65">
        <f t="shared" si="0"/>
        <v>4496460.9000000004</v>
      </c>
      <c r="L15" s="25"/>
      <c r="M15" s="25"/>
      <c r="N15" s="25"/>
      <c r="O15" s="25"/>
    </row>
    <row r="16" spans="1:15" x14ac:dyDescent="0.2">
      <c r="A16" s="25"/>
      <c r="B16" s="46">
        <v>168</v>
      </c>
      <c r="C16" s="91" t="s">
        <v>184</v>
      </c>
      <c r="D16" s="94"/>
      <c r="E16" s="72">
        <v>0</v>
      </c>
      <c r="F16" s="72">
        <v>2479808.5883678137</v>
      </c>
      <c r="G16" s="72">
        <v>2544551.0480263475</v>
      </c>
      <c r="H16" s="72">
        <v>2324551.3057233538</v>
      </c>
      <c r="I16" s="72">
        <v>2480950.5123032522</v>
      </c>
      <c r="J16" s="72">
        <v>2596180.1665185848</v>
      </c>
      <c r="K16" s="65">
        <f>SUM(F16:J16)</f>
        <v>12426041.620939352</v>
      </c>
      <c r="L16" s="25"/>
      <c r="M16" s="25"/>
      <c r="N16" s="25"/>
      <c r="O16" s="25"/>
    </row>
    <row r="17" spans="1:15" x14ac:dyDescent="0.2">
      <c r="A17" s="25"/>
      <c r="B17" s="46">
        <v>168</v>
      </c>
      <c r="C17" s="91" t="s">
        <v>183</v>
      </c>
      <c r="D17" s="94"/>
      <c r="E17" s="72">
        <v>0</v>
      </c>
      <c r="F17" s="80">
        <v>2187693.7019745992</v>
      </c>
      <c r="G17" s="80">
        <v>2254763.8115645978</v>
      </c>
      <c r="H17" s="80">
        <v>2316025.1541050267</v>
      </c>
      <c r="I17" s="80">
        <v>2428605.8825671133</v>
      </c>
      <c r="J17" s="80">
        <v>3708259.168404846</v>
      </c>
      <c r="K17" s="65">
        <f t="shared" si="0"/>
        <v>12895347.718616182</v>
      </c>
      <c r="L17" s="25"/>
      <c r="M17" s="25"/>
      <c r="N17" s="25"/>
      <c r="O17" s="25"/>
    </row>
    <row r="18" spans="1:15" x14ac:dyDescent="0.2">
      <c r="A18" s="25"/>
      <c r="B18" s="25"/>
      <c r="C18" s="92" t="s">
        <v>46</v>
      </c>
      <c r="D18" s="95"/>
      <c r="E18" s="42">
        <f t="shared" ref="E18:K18" si="1">SUM(E8:E17)</f>
        <v>809809.86</v>
      </c>
      <c r="F18" s="42">
        <f>SUM(F8:F17)</f>
        <v>14423106.174217131</v>
      </c>
      <c r="G18" s="42">
        <f t="shared" si="1"/>
        <v>15173422.636798998</v>
      </c>
      <c r="H18" s="42">
        <f>SUM(H8:H17)</f>
        <v>7630896.523161713</v>
      </c>
      <c r="I18" s="42">
        <f t="shared" si="1"/>
        <v>8803020.7048703656</v>
      </c>
      <c r="J18" s="42">
        <f t="shared" si="1"/>
        <v>9816459.7049234305</v>
      </c>
      <c r="K18" s="42">
        <f t="shared" si="1"/>
        <v>55846905.743971638</v>
      </c>
      <c r="L18" s="25"/>
      <c r="M18" s="25"/>
      <c r="N18" s="25"/>
      <c r="O18" s="25"/>
    </row>
    <row r="19" spans="1:1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">
      <c r="A20" s="25"/>
      <c r="B20" s="25"/>
      <c r="C20" s="25"/>
      <c r="D20" s="25"/>
      <c r="E20" s="25"/>
      <c r="F20" s="74"/>
      <c r="G20" s="74"/>
      <c r="H20" s="74"/>
      <c r="I20" s="74"/>
      <c r="J20" s="25"/>
      <c r="K20" s="25"/>
      <c r="L20" s="25"/>
      <c r="M20" s="25"/>
      <c r="N20" s="25"/>
      <c r="O20" s="25"/>
    </row>
    <row r="21" spans="1:15" x14ac:dyDescent="0.2">
      <c r="A21" s="25"/>
      <c r="B21" s="25"/>
      <c r="C21" s="25"/>
      <c r="D21" s="25"/>
      <c r="E21" s="25"/>
      <c r="F21" s="70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 t="s">
        <v>156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idden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idden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idden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idden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idden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hidden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idden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idden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idden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idden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idden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idden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idden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idden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hidden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hidden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idden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ht="12.75" hidden="1" customHeight="1" x14ac:dyDescent="0.2"/>
    <row r="42" spans="1:15" ht="12.75" hidden="1" customHeight="1" x14ac:dyDescent="0.2"/>
    <row r="43" spans="1:15" ht="12.75" hidden="1" customHeight="1" x14ac:dyDescent="0.2"/>
    <row r="44" spans="1:15" ht="12.75" hidden="1" customHeight="1" x14ac:dyDescent="0.2"/>
    <row r="45" spans="1:15" ht="12.75" hidden="1" customHeight="1" x14ac:dyDescent="0.2"/>
    <row r="46" spans="1:15" ht="12.75" hidden="1" customHeight="1" x14ac:dyDescent="0.2"/>
    <row r="47" spans="1:15" ht="12.75" hidden="1" customHeight="1" x14ac:dyDescent="0.2"/>
    <row r="48" spans="1:15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</sheetData>
  <mergeCells count="1">
    <mergeCell ref="E6:K6"/>
  </mergeCells>
  <hyperlinks>
    <hyperlink ref="K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O47"/>
  <sheetViews>
    <sheetView zoomScale="115" zoomScaleNormal="115" workbookViewId="0">
      <selection activeCell="F8" sqref="F8"/>
    </sheetView>
  </sheetViews>
  <sheetFormatPr defaultColWidth="0" defaultRowHeight="12.75" customHeight="1" zeroHeight="1" x14ac:dyDescent="0.2"/>
  <cols>
    <col min="1" max="1" width="3.625" customWidth="1"/>
    <col min="2" max="2" width="12.25" customWidth="1"/>
    <col min="3" max="3" width="44.5" customWidth="1"/>
    <col min="4" max="4" width="9" customWidth="1"/>
    <col min="5" max="7" width="9.875" bestFit="1" customWidth="1"/>
    <col min="8" max="9" width="9" customWidth="1"/>
    <col min="10" max="10" width="9.875" bestFit="1" customWidth="1"/>
    <col min="11" max="11" width="11.625" customWidth="1"/>
    <col min="12" max="12" width="3.875" customWidth="1"/>
    <col min="13" max="13" width="20.625" hidden="1" customWidth="1"/>
    <col min="14" max="16384" width="9" hidden="1"/>
  </cols>
  <sheetData>
    <row r="1" spans="1:15" ht="18" x14ac:dyDescent="0.25">
      <c r="A1" s="24" t="s">
        <v>202</v>
      </c>
      <c r="B1" s="24"/>
      <c r="C1" s="24"/>
      <c r="D1" s="24"/>
      <c r="E1" s="24"/>
      <c r="F1" s="24"/>
      <c r="G1" s="24"/>
      <c r="H1" s="24"/>
      <c r="I1" s="24"/>
      <c r="J1" s="24"/>
      <c r="K1" s="27" t="s">
        <v>39</v>
      </c>
      <c r="L1" s="24"/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Project List-AER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7" t="s">
        <v>152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</row>
    <row r="5" spans="1:15" x14ac:dyDescent="0.2">
      <c r="A5" s="25"/>
      <c r="B5" s="39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x14ac:dyDescent="0.2">
      <c r="A6" s="25"/>
      <c r="B6" s="25"/>
      <c r="C6" s="25"/>
      <c r="D6" s="110" t="s">
        <v>181</v>
      </c>
      <c r="E6" s="110"/>
      <c r="F6" s="110"/>
      <c r="G6" s="110"/>
      <c r="H6" s="110"/>
      <c r="I6" s="110"/>
      <c r="J6" s="110"/>
      <c r="K6" s="110"/>
      <c r="L6" s="25"/>
      <c r="M6" s="25"/>
      <c r="N6" s="25"/>
      <c r="O6" s="25"/>
    </row>
    <row r="7" spans="1:15" x14ac:dyDescent="0.2">
      <c r="A7" s="25"/>
      <c r="B7" s="56" t="s">
        <v>45</v>
      </c>
      <c r="C7" s="43" t="s">
        <v>153</v>
      </c>
      <c r="D7" s="17" t="s">
        <v>158</v>
      </c>
      <c r="E7" s="17" t="s">
        <v>159</v>
      </c>
      <c r="F7" s="17" t="s">
        <v>160</v>
      </c>
      <c r="G7" s="17" t="s">
        <v>161</v>
      </c>
      <c r="H7" s="17" t="s">
        <v>162</v>
      </c>
      <c r="I7" s="17" t="s">
        <v>163</v>
      </c>
      <c r="J7" s="17" t="s">
        <v>164</v>
      </c>
      <c r="K7" s="17" t="s">
        <v>179</v>
      </c>
      <c r="L7" s="25"/>
      <c r="M7" s="25"/>
      <c r="N7" s="25"/>
      <c r="O7" s="25"/>
    </row>
    <row r="8" spans="1:15" x14ac:dyDescent="0.2">
      <c r="A8" s="25"/>
      <c r="B8" s="46">
        <v>168</v>
      </c>
      <c r="C8" s="57" t="s">
        <v>177</v>
      </c>
      <c r="D8" s="82">
        <v>0</v>
      </c>
      <c r="E8" s="83">
        <v>0</v>
      </c>
      <c r="F8" s="83">
        <v>7750380.9138747193</v>
      </c>
      <c r="G8" s="83">
        <v>7750380.9138747193</v>
      </c>
      <c r="H8" s="83">
        <v>0</v>
      </c>
      <c r="I8" s="83">
        <v>0</v>
      </c>
      <c r="J8" s="83">
        <v>0</v>
      </c>
      <c r="K8" s="65">
        <f>SUM(F8:J8)</f>
        <v>15500761.827749439</v>
      </c>
      <c r="L8" s="25"/>
      <c r="M8" s="25"/>
      <c r="N8" s="25"/>
      <c r="O8" s="25"/>
    </row>
    <row r="9" spans="1:15" x14ac:dyDescent="0.2">
      <c r="A9" s="25"/>
      <c r="B9" s="46">
        <v>168</v>
      </c>
      <c r="C9" s="57" t="s">
        <v>178</v>
      </c>
      <c r="D9" s="83">
        <v>0</v>
      </c>
      <c r="E9" s="83">
        <v>0</v>
      </c>
      <c r="F9" s="83">
        <v>1000000</v>
      </c>
      <c r="G9" s="83">
        <v>1184119.3333333333</v>
      </c>
      <c r="H9" s="83">
        <v>1184119.3333333333</v>
      </c>
      <c r="I9" s="83">
        <v>2334475</v>
      </c>
      <c r="J9" s="83">
        <v>2334475</v>
      </c>
      <c r="K9" s="65">
        <f t="shared" ref="K9:K17" si="0">SUM(F9:J9)</f>
        <v>8037188.666666666</v>
      </c>
      <c r="L9" s="25"/>
      <c r="M9" s="25"/>
      <c r="N9" s="25"/>
      <c r="O9" s="25"/>
    </row>
    <row r="10" spans="1:15" x14ac:dyDescent="0.2">
      <c r="A10" s="25"/>
      <c r="B10" s="46">
        <v>168</v>
      </c>
      <c r="C10" s="57" t="s">
        <v>180</v>
      </c>
      <c r="D10" s="83">
        <v>0</v>
      </c>
      <c r="E10" s="83">
        <v>68809.86</v>
      </c>
      <c r="F10" s="83">
        <v>105930.79</v>
      </c>
      <c r="G10" s="83">
        <v>140315.35</v>
      </c>
      <c r="H10" s="83">
        <v>106908.55</v>
      </c>
      <c r="I10" s="83">
        <v>259697.13</v>
      </c>
      <c r="J10" s="83">
        <v>28253.19</v>
      </c>
      <c r="K10" s="65">
        <f t="shared" si="0"/>
        <v>641105.01</v>
      </c>
      <c r="L10" s="25"/>
      <c r="M10" s="25"/>
      <c r="N10" s="25"/>
      <c r="O10" s="25"/>
    </row>
    <row r="11" spans="1:15" x14ac:dyDescent="0.2">
      <c r="A11" s="25"/>
      <c r="B11" s="46">
        <v>168</v>
      </c>
      <c r="C11" s="57" t="s">
        <v>155</v>
      </c>
      <c r="D11" s="83">
        <v>0</v>
      </c>
      <c r="E11" s="83">
        <v>0</v>
      </c>
      <c r="F11" s="83">
        <v>0</v>
      </c>
      <c r="G11" s="83">
        <v>0</v>
      </c>
      <c r="H11" s="83">
        <v>0</v>
      </c>
      <c r="I11" s="83">
        <v>0</v>
      </c>
      <c r="J11" s="83">
        <v>250000</v>
      </c>
      <c r="K11" s="65">
        <f t="shared" si="0"/>
        <v>250000</v>
      </c>
      <c r="L11" s="25"/>
      <c r="M11" s="25"/>
      <c r="N11" s="25"/>
      <c r="O11" s="25"/>
    </row>
    <row r="12" spans="1:15" x14ac:dyDescent="0.2">
      <c r="A12" s="25"/>
      <c r="B12" s="46">
        <v>168</v>
      </c>
      <c r="C12" s="57" t="s">
        <v>157</v>
      </c>
      <c r="D12" s="83">
        <v>400000</v>
      </c>
      <c r="E12" s="83">
        <v>400000</v>
      </c>
      <c r="F12" s="83">
        <v>0</v>
      </c>
      <c r="G12" s="83">
        <v>400000</v>
      </c>
      <c r="H12" s="83">
        <v>800000</v>
      </c>
      <c r="I12" s="83">
        <v>400000</v>
      </c>
      <c r="J12" s="83">
        <v>0</v>
      </c>
      <c r="K12" s="65">
        <f t="shared" si="0"/>
        <v>1600000</v>
      </c>
      <c r="L12" s="25"/>
      <c r="M12" s="25"/>
      <c r="N12" s="25"/>
      <c r="O12" s="25"/>
    </row>
    <row r="13" spans="1:15" x14ac:dyDescent="0.2">
      <c r="A13" s="25"/>
      <c r="B13" s="46">
        <v>168</v>
      </c>
      <c r="C13" s="57" t="s">
        <v>185</v>
      </c>
      <c r="D13" s="83">
        <v>190000</v>
      </c>
      <c r="E13" s="83">
        <v>190000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65">
        <f t="shared" si="0"/>
        <v>0</v>
      </c>
      <c r="L13" s="25"/>
      <c r="M13" s="25"/>
      <c r="N13" s="25"/>
      <c r="O13" s="25"/>
    </row>
    <row r="14" spans="1:15" x14ac:dyDescent="0.2">
      <c r="A14" s="25"/>
      <c r="B14" s="46">
        <v>168</v>
      </c>
      <c r="C14" s="57" t="s">
        <v>186</v>
      </c>
      <c r="D14" s="83">
        <v>151000</v>
      </c>
      <c r="E14" s="83">
        <v>151000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65">
        <f t="shared" si="0"/>
        <v>0</v>
      </c>
      <c r="L14" s="25"/>
      <c r="M14" s="25"/>
      <c r="N14" s="25"/>
      <c r="O14" s="25"/>
    </row>
    <row r="15" spans="1:15" x14ac:dyDescent="0.2">
      <c r="A15" s="25"/>
      <c r="B15" s="46">
        <v>168</v>
      </c>
      <c r="C15" s="57" t="s">
        <v>174</v>
      </c>
      <c r="D15" s="83">
        <v>0</v>
      </c>
      <c r="E15" s="83">
        <v>0</v>
      </c>
      <c r="F15" s="83">
        <v>899292.18</v>
      </c>
      <c r="G15" s="83">
        <v>899292.18</v>
      </c>
      <c r="H15" s="83">
        <v>899292.18</v>
      </c>
      <c r="I15" s="83">
        <v>899292.18</v>
      </c>
      <c r="J15" s="83">
        <v>899292.18</v>
      </c>
      <c r="K15" s="65">
        <f t="shared" si="0"/>
        <v>4496460.9000000004</v>
      </c>
      <c r="L15" s="25"/>
      <c r="M15" s="25"/>
      <c r="N15" s="25"/>
      <c r="O15" s="25"/>
    </row>
    <row r="16" spans="1:15" x14ac:dyDescent="0.2">
      <c r="A16" s="25"/>
      <c r="B16" s="46">
        <v>168</v>
      </c>
      <c r="C16" s="57" t="s">
        <v>184</v>
      </c>
      <c r="D16" s="83">
        <v>0</v>
      </c>
      <c r="E16" s="83">
        <v>0</v>
      </c>
      <c r="F16" s="83">
        <v>2479808.5883678137</v>
      </c>
      <c r="G16" s="83">
        <v>2544551.0480263475</v>
      </c>
      <c r="H16" s="83">
        <v>2324551.3057233538</v>
      </c>
      <c r="I16" s="83">
        <v>2480950.5123032522</v>
      </c>
      <c r="J16" s="83">
        <v>2596180.1665185848</v>
      </c>
      <c r="K16" s="65">
        <f>SUM(F16:J16)</f>
        <v>12426041.620939352</v>
      </c>
      <c r="L16" s="25"/>
      <c r="M16" s="25"/>
      <c r="N16" s="25"/>
      <c r="O16" s="25"/>
    </row>
    <row r="17" spans="1:15" x14ac:dyDescent="0.2">
      <c r="A17" s="25"/>
      <c r="B17" s="46">
        <v>168</v>
      </c>
      <c r="C17" s="57" t="s">
        <v>183</v>
      </c>
      <c r="D17" s="83">
        <v>0</v>
      </c>
      <c r="E17" s="83">
        <v>0</v>
      </c>
      <c r="F17" s="84">
        <v>621503.89260642021</v>
      </c>
      <c r="G17" s="84">
        <v>640557.90101266978</v>
      </c>
      <c r="H17" s="84">
        <v>657961.69150710991</v>
      </c>
      <c r="I17" s="84">
        <v>689944.85300202086</v>
      </c>
      <c r="J17" s="84">
        <v>1053482.7182968312</v>
      </c>
      <c r="K17" s="65">
        <f t="shared" si="0"/>
        <v>3663451.0564250518</v>
      </c>
      <c r="L17" s="25"/>
      <c r="M17" s="25"/>
      <c r="N17" s="25"/>
      <c r="O17" s="25"/>
    </row>
    <row r="18" spans="1:15" x14ac:dyDescent="0.2">
      <c r="A18" s="25"/>
      <c r="B18" s="25"/>
      <c r="C18" s="41" t="s">
        <v>46</v>
      </c>
      <c r="D18" s="42">
        <f t="shared" ref="D18:K18" si="1">SUM(D8:D17)</f>
        <v>741000</v>
      </c>
      <c r="E18" s="42">
        <f t="shared" si="1"/>
        <v>809809.86</v>
      </c>
      <c r="F18" s="42">
        <f>SUM(F8:F17)</f>
        <v>12856916.364848953</v>
      </c>
      <c r="G18" s="42">
        <f t="shared" si="1"/>
        <v>13559216.72624707</v>
      </c>
      <c r="H18" s="42">
        <f>SUM(H8:H17)</f>
        <v>5972833.0605637971</v>
      </c>
      <c r="I18" s="42">
        <f t="shared" si="1"/>
        <v>7064359.6753052734</v>
      </c>
      <c r="J18" s="42">
        <f t="shared" si="1"/>
        <v>7161683.2548154164</v>
      </c>
      <c r="K18" s="42">
        <f t="shared" si="1"/>
        <v>46615009.081780508</v>
      </c>
      <c r="L18" s="25"/>
      <c r="M18" s="25"/>
      <c r="N18" s="25"/>
      <c r="O18" s="25"/>
    </row>
    <row r="19" spans="1:15" x14ac:dyDescent="0.2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x14ac:dyDescent="0.2">
      <c r="A20" s="25"/>
      <c r="B20" s="25"/>
      <c r="C20" s="25"/>
      <c r="D20" s="25"/>
      <c r="E20" s="25"/>
      <c r="F20" s="85"/>
      <c r="G20" s="85"/>
      <c r="H20" s="85"/>
      <c r="I20" s="85"/>
      <c r="J20" s="25"/>
      <c r="K20" s="25"/>
      <c r="L20" s="25"/>
      <c r="M20" s="25"/>
      <c r="N20" s="25"/>
      <c r="O20" s="25"/>
    </row>
    <row r="21" spans="1:15" x14ac:dyDescent="0.2">
      <c r="A21" s="25"/>
      <c r="B21" s="25"/>
      <c r="C21" s="25"/>
      <c r="D21" s="25"/>
      <c r="E21" s="25"/>
      <c r="F21" s="86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15.75" x14ac:dyDescent="0.25">
      <c r="A22" s="26"/>
      <c r="B22" s="26" t="s">
        <v>156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x14ac:dyDescent="0.2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</row>
    <row r="24" spans="1:15" hidden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idden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idden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idden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1:15" hidden="1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hidden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5" hidden="1" x14ac:dyDescent="0.2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5" hidden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 hidden="1" x14ac:dyDescent="0.2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1:15" hidden="1" x14ac:dyDescent="0.2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idden="1" x14ac:dyDescent="0.2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1:15" hidden="1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1:15" hidden="1" x14ac:dyDescent="0.2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1:15" hidden="1" x14ac:dyDescent="0.2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1:15" hidden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</row>
    <row r="39" spans="1:15" hidden="1" x14ac:dyDescent="0.2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</row>
    <row r="40" spans="1:15" hidden="1" x14ac:dyDescent="0.2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</row>
    <row r="41" spans="1:15" ht="12.75" hidden="1" customHeight="1" x14ac:dyDescent="0.2"/>
    <row r="42" spans="1:15" ht="12.75" hidden="1" customHeight="1" x14ac:dyDescent="0.2"/>
    <row r="43" spans="1:15" ht="12.75" hidden="1" customHeight="1" x14ac:dyDescent="0.2"/>
    <row r="44" spans="1:15" ht="12.75" hidden="1" customHeight="1" x14ac:dyDescent="0.2"/>
    <row r="45" spans="1:15" ht="12.75" hidden="1" customHeight="1" x14ac:dyDescent="0.2"/>
    <row r="46" spans="1:15" ht="12.75" hidden="1" customHeight="1" x14ac:dyDescent="0.2"/>
    <row r="47" spans="1:15" ht="12.75" hidden="1" customHeight="1" x14ac:dyDescent="0.2"/>
  </sheetData>
  <mergeCells count="1">
    <mergeCell ref="D6:K6"/>
  </mergeCells>
  <hyperlinks>
    <hyperlink ref="K1" location="Menu!A1" display="Menu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S30"/>
  <sheetViews>
    <sheetView workbookViewId="0"/>
  </sheetViews>
  <sheetFormatPr defaultColWidth="0" defaultRowHeight="12.75" customHeight="1" zeroHeight="1" x14ac:dyDescent="0.2"/>
  <cols>
    <col min="1" max="1" width="3.625" style="34" customWidth="1"/>
    <col min="2" max="2" width="21.375" style="34" customWidth="1"/>
    <col min="3" max="13" width="8.625" style="34" customWidth="1"/>
    <col min="14" max="14" width="3.625" style="34" customWidth="1"/>
    <col min="15" max="15" width="3.625" style="34" hidden="1" customWidth="1"/>
    <col min="16" max="16" width="9" style="34" hidden="1" customWidth="1"/>
    <col min="17" max="18" width="0" style="34" hidden="1" customWidth="1"/>
    <col min="19" max="19" width="3.625" style="34" hidden="1" customWidth="1"/>
    <col min="20" max="16384" width="9" style="34" hidden="1"/>
  </cols>
  <sheetData>
    <row r="1" spans="1:16" ht="18" x14ac:dyDescent="0.25">
      <c r="A1" s="24" t="s">
        <v>202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 t="s">
        <v>39</v>
      </c>
      <c r="N1" s="32"/>
      <c r="O1" s="32"/>
      <c r="P1" s="32"/>
    </row>
    <row r="2" spans="1:16" ht="15.75" x14ac:dyDescent="0.25">
      <c r="A2" s="35" t="str">
        <f ca="1">RIGHT(CELL("filename", $A$1), LEN(CELL("filename", $A$1)) - SEARCH("]", CELL("filename", $A$1)))</f>
        <v>Inflation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2">
      <c r="A4" s="36"/>
      <c r="B4" s="45" t="s">
        <v>50</v>
      </c>
      <c r="C4" s="46">
        <v>2021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x14ac:dyDescent="0.2">
      <c r="A5" s="36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x14ac:dyDescent="0.2">
      <c r="A6" s="36"/>
      <c r="B6" s="37" t="s">
        <v>187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2">
      <c r="A7" s="36"/>
      <c r="B7" s="37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8" customHeight="1" x14ac:dyDescent="0.2">
      <c r="A8" s="36"/>
      <c r="B8" s="43" t="s">
        <v>189</v>
      </c>
      <c r="C8" s="17" t="s">
        <v>190</v>
      </c>
      <c r="D8" s="17" t="s">
        <v>191</v>
      </c>
      <c r="E8" s="17" t="s">
        <v>192</v>
      </c>
      <c r="F8" s="17" t="s">
        <v>193</v>
      </c>
      <c r="G8" s="17" t="s">
        <v>194</v>
      </c>
      <c r="H8" s="17" t="s">
        <v>195</v>
      </c>
      <c r="I8" s="17" t="s">
        <v>196</v>
      </c>
      <c r="J8" s="17" t="s">
        <v>197</v>
      </c>
      <c r="K8" s="17" t="s">
        <v>198</v>
      </c>
      <c r="L8" s="17" t="s">
        <v>199</v>
      </c>
      <c r="M8" s="17" t="s">
        <v>200</v>
      </c>
      <c r="N8" s="25"/>
      <c r="O8" s="25"/>
      <c r="P8" s="25"/>
    </row>
    <row r="9" spans="1:16" x14ac:dyDescent="0.2">
      <c r="A9" s="36"/>
      <c r="B9" s="43" t="s">
        <v>201</v>
      </c>
      <c r="C9" s="17">
        <v>2011</v>
      </c>
      <c r="D9" s="17">
        <f>C9+1</f>
        <v>2012</v>
      </c>
      <c r="E9" s="17">
        <f t="shared" ref="E9:M9" si="0">D9+1</f>
        <v>2013</v>
      </c>
      <c r="F9" s="17">
        <f t="shared" si="0"/>
        <v>2014</v>
      </c>
      <c r="G9" s="17">
        <f t="shared" si="0"/>
        <v>2015</v>
      </c>
      <c r="H9" s="17">
        <f t="shared" si="0"/>
        <v>2016</v>
      </c>
      <c r="I9" s="17">
        <f t="shared" si="0"/>
        <v>2017</v>
      </c>
      <c r="J9" s="17">
        <f t="shared" si="0"/>
        <v>2018</v>
      </c>
      <c r="K9" s="17">
        <f t="shared" si="0"/>
        <v>2019</v>
      </c>
      <c r="L9" s="17">
        <f>K9+1</f>
        <v>2020</v>
      </c>
      <c r="M9" s="17">
        <f t="shared" si="0"/>
        <v>2021</v>
      </c>
      <c r="N9" s="25"/>
      <c r="O9" s="38"/>
      <c r="P9" s="38"/>
    </row>
    <row r="10" spans="1:16" x14ac:dyDescent="0.2">
      <c r="A10" s="36"/>
      <c r="B10" s="8" t="s">
        <v>51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25"/>
      <c r="O10" s="38"/>
      <c r="P10" s="38"/>
    </row>
    <row r="11" spans="1:16" x14ac:dyDescent="0.2">
      <c r="A11" s="36"/>
      <c r="B11" s="8" t="str">
        <f>"Converstion Factor to" &amp; " " &amp;C4</f>
        <v>Converstion Factor to 2021</v>
      </c>
      <c r="C11" s="75">
        <v>1.2110027534934977</v>
      </c>
      <c r="D11" s="75">
        <v>1.1698259597570968</v>
      </c>
      <c r="E11" s="75">
        <v>1.1468431314711027</v>
      </c>
      <c r="F11" s="75">
        <v>1.122582988305368</v>
      </c>
      <c r="G11" s="75">
        <v>1.0972615675165249</v>
      </c>
      <c r="H11" s="75">
        <v>1.0809302325581396</v>
      </c>
      <c r="I11" s="75">
        <v>1.0699815837937385</v>
      </c>
      <c r="J11" s="75">
        <v>1.0496838301716351</v>
      </c>
      <c r="K11" s="75">
        <v>1.0283185840707965</v>
      </c>
      <c r="L11" s="75">
        <v>1.0121951219512195</v>
      </c>
      <c r="M11" s="75">
        <v>1</v>
      </c>
      <c r="N11" s="25"/>
      <c r="O11" s="38"/>
      <c r="P11" s="38"/>
    </row>
    <row r="12" spans="1:16" x14ac:dyDescent="0.2">
      <c r="A12" s="3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38"/>
      <c r="P12" s="38"/>
    </row>
    <row r="13" spans="1:16" customFormat="1" ht="15.75" x14ac:dyDescent="0.25">
      <c r="A13" s="26"/>
      <c r="B13" s="26" t="s">
        <v>156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6" hidden="1" x14ac:dyDescent="0.2">
      <c r="A14" s="36"/>
      <c r="B14" s="36"/>
      <c r="C14" s="36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38"/>
    </row>
    <row r="15" spans="1:16" hidden="1" x14ac:dyDescent="0.2">
      <c r="A15" s="36"/>
      <c r="B15" s="36"/>
      <c r="C15" s="36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38"/>
    </row>
    <row r="16" spans="1:16" hidden="1" x14ac:dyDescent="0.2">
      <c r="A16" s="36"/>
      <c r="B16" s="36"/>
      <c r="C16" s="36"/>
      <c r="D16" s="40"/>
      <c r="E16" s="40"/>
      <c r="F16" s="40"/>
      <c r="G16" s="40"/>
      <c r="H16" s="40"/>
      <c r="I16" s="40"/>
      <c r="J16" s="40"/>
      <c r="K16" s="40"/>
      <c r="L16" s="40"/>
      <c r="M16" s="40"/>
    </row>
    <row r="17" spans="1:13" hidden="1" x14ac:dyDescent="0.2">
      <c r="A17" s="36"/>
      <c r="B17" s="36"/>
      <c r="C17" s="36"/>
      <c r="D17" s="40"/>
      <c r="E17" s="40"/>
      <c r="F17" s="40"/>
      <c r="G17" s="40"/>
      <c r="H17" s="40"/>
      <c r="I17" s="40"/>
      <c r="J17" s="40"/>
      <c r="K17" s="40"/>
      <c r="L17" s="40"/>
      <c r="M17" s="40"/>
    </row>
    <row r="18" spans="1:13" hidden="1" x14ac:dyDescent="0.2">
      <c r="A18" s="36"/>
      <c r="B18" s="36"/>
      <c r="C18" s="36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idden="1" x14ac:dyDescent="0.2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8"/>
    </row>
    <row r="20" spans="1:13" hidden="1" x14ac:dyDescent="0.2">
      <c r="A20" s="36"/>
      <c r="B20" s="36"/>
      <c r="C20" s="36"/>
      <c r="D20" s="36"/>
      <c r="E20" s="36"/>
      <c r="F20" s="36"/>
      <c r="G20" s="36"/>
      <c r="H20" s="36"/>
      <c r="I20" s="38"/>
      <c r="J20" s="38"/>
      <c r="K20" s="38"/>
      <c r="L20" s="38"/>
      <c r="M20" s="38"/>
    </row>
    <row r="21" spans="1:13" hidden="1" x14ac:dyDescent="0.2">
      <c r="A21" s="36"/>
      <c r="B21" s="36"/>
      <c r="C21" s="36"/>
      <c r="D21" s="36"/>
      <c r="E21" s="36"/>
      <c r="F21" s="36"/>
      <c r="G21" s="36"/>
      <c r="H21" s="36"/>
    </row>
    <row r="22" spans="1:13" ht="12.75" hidden="1" customHeight="1" x14ac:dyDescent="0.2"/>
    <row r="23" spans="1:13" ht="12.75" hidden="1" customHeight="1" x14ac:dyDescent="0.2"/>
    <row r="24" spans="1:13" ht="12.75" hidden="1" customHeight="1" x14ac:dyDescent="0.2"/>
    <row r="25" spans="1:13" ht="12.75" hidden="1" customHeight="1" x14ac:dyDescent="0.2"/>
    <row r="26" spans="1:13" ht="12.75" hidden="1" customHeight="1" x14ac:dyDescent="0.2"/>
    <row r="27" spans="1:13" ht="12.75" hidden="1" customHeight="1" x14ac:dyDescent="0.2"/>
    <row r="28" spans="1:13" ht="12.75" hidden="1" customHeight="1" x14ac:dyDescent="0.2"/>
    <row r="29" spans="1:13" ht="12.75" hidden="1" customHeight="1" x14ac:dyDescent="0.2"/>
    <row r="30" spans="1:13" ht="12.75" hidden="1" customHeight="1" x14ac:dyDescent="0.2"/>
  </sheetData>
  <hyperlinks>
    <hyperlink ref="M1" location="Menu!A1" display="Menu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</sheetPr>
  <dimension ref="A1:W47"/>
  <sheetViews>
    <sheetView workbookViewId="0"/>
  </sheetViews>
  <sheetFormatPr defaultColWidth="0" defaultRowHeight="12.75" zeroHeight="1" x14ac:dyDescent="0.2"/>
  <cols>
    <col min="1" max="1" width="3.625" style="34" customWidth="1"/>
    <col min="2" max="2" width="20.625" style="34" customWidth="1"/>
    <col min="3" max="3" width="50.625" style="34" customWidth="1"/>
    <col min="4" max="12" width="9.625" style="34" customWidth="1"/>
    <col min="13" max="13" width="3.625" style="34" customWidth="1"/>
    <col min="14" max="18" width="9.625" style="34" hidden="1" customWidth="1"/>
    <col min="19" max="16384" width="9" style="34" hidden="1"/>
  </cols>
  <sheetData>
    <row r="1" spans="1:23" ht="18" x14ac:dyDescent="0.25">
      <c r="A1" s="24" t="s">
        <v>202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 t="s">
        <v>39</v>
      </c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</row>
    <row r="2" spans="1:23" ht="15.75" x14ac:dyDescent="0.25">
      <c r="A2" s="35" t="str">
        <f ca="1">RIGHT(CELL("filename", $A$1), LEN(CELL("filename", $A$1)) - SEARCH("]", CELL("filename", $A$1)))</f>
        <v>Historical Expenditure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23" x14ac:dyDescent="0.2">
      <c r="A4" s="36"/>
      <c r="B4" s="37" t="s">
        <v>138</v>
      </c>
      <c r="C4" s="38"/>
      <c r="D4" s="73"/>
      <c r="E4" s="73"/>
      <c r="F4" s="73"/>
      <c r="G4" s="73"/>
      <c r="H4" s="73"/>
      <c r="I4" s="73"/>
      <c r="J4" s="73"/>
      <c r="K4" s="73"/>
      <c r="L4" s="73"/>
      <c r="M4" s="40"/>
      <c r="N4" s="40"/>
      <c r="O4" s="40"/>
      <c r="P4" s="40"/>
      <c r="Q4" s="40"/>
      <c r="R4" s="40"/>
      <c r="S4" s="38"/>
      <c r="T4" s="38"/>
    </row>
    <row r="5" spans="1:23" x14ac:dyDescent="0.2">
      <c r="A5" s="36"/>
      <c r="B5" s="39"/>
      <c r="C5" s="38"/>
      <c r="D5" s="64"/>
      <c r="E5" s="64"/>
      <c r="F5" s="38"/>
      <c r="G5" s="38"/>
      <c r="H5" s="38"/>
      <c r="I5" s="38"/>
      <c r="J5" s="38"/>
      <c r="K5" s="40"/>
      <c r="L5" s="40"/>
      <c r="M5" s="40"/>
      <c r="N5" s="40"/>
      <c r="O5" s="40"/>
      <c r="P5" s="40"/>
      <c r="Q5" s="40"/>
      <c r="R5" s="40"/>
      <c r="S5" s="38"/>
      <c r="T5" s="38"/>
    </row>
    <row r="6" spans="1:23" x14ac:dyDescent="0.2">
      <c r="A6" s="36"/>
      <c r="B6" s="38"/>
      <c r="C6" s="38"/>
      <c r="D6" s="38"/>
      <c r="E6" s="38"/>
      <c r="F6" s="38"/>
      <c r="G6" s="38"/>
      <c r="H6" s="38"/>
      <c r="I6" s="38"/>
      <c r="J6" s="38"/>
      <c r="K6" s="40"/>
      <c r="L6" s="40"/>
      <c r="M6" s="40"/>
      <c r="N6" s="40"/>
      <c r="O6" s="40"/>
      <c r="P6" s="40"/>
      <c r="Q6" s="40"/>
      <c r="R6" s="40"/>
      <c r="S6" s="38"/>
      <c r="T6" s="38"/>
    </row>
    <row r="7" spans="1:23" x14ac:dyDescent="0.2">
      <c r="A7" s="36"/>
      <c r="B7" s="38"/>
      <c r="C7" s="38"/>
      <c r="D7" s="111" t="s">
        <v>182</v>
      </c>
      <c r="E7" s="112"/>
      <c r="F7" s="112"/>
      <c r="G7" s="112"/>
      <c r="H7" s="112"/>
      <c r="I7" s="112"/>
      <c r="J7" s="112"/>
      <c r="K7" s="112"/>
      <c r="L7" s="113"/>
      <c r="M7" s="40"/>
      <c r="N7" s="40"/>
      <c r="O7" s="40"/>
      <c r="P7" s="40"/>
      <c r="Q7" s="40"/>
      <c r="R7" s="40"/>
      <c r="S7" s="38"/>
      <c r="T7" s="38"/>
    </row>
    <row r="8" spans="1:23" x14ac:dyDescent="0.2">
      <c r="A8" s="36"/>
      <c r="B8" s="58" t="s">
        <v>139</v>
      </c>
      <c r="C8" s="17" t="s">
        <v>140</v>
      </c>
      <c r="D8" s="17" t="s">
        <v>166</v>
      </c>
      <c r="E8" s="17" t="s">
        <v>167</v>
      </c>
      <c r="F8" s="17" t="s">
        <v>168</v>
      </c>
      <c r="G8" s="17" t="s">
        <v>169</v>
      </c>
      <c r="H8" s="17" t="s">
        <v>170</v>
      </c>
      <c r="I8" s="17" t="s">
        <v>171</v>
      </c>
      <c r="J8" s="17" t="s">
        <v>172</v>
      </c>
      <c r="K8" s="17" t="s">
        <v>173</v>
      </c>
      <c r="L8" s="17" t="s">
        <v>158</v>
      </c>
      <c r="M8" s="40"/>
      <c r="N8" s="40"/>
      <c r="O8" s="40"/>
      <c r="P8" s="40"/>
      <c r="Q8" s="40"/>
      <c r="R8" s="40"/>
      <c r="S8" s="38"/>
      <c r="T8" s="38"/>
    </row>
    <row r="9" spans="1:23" x14ac:dyDescent="0.2">
      <c r="A9" s="36"/>
      <c r="B9" s="59" t="s">
        <v>141</v>
      </c>
      <c r="C9" s="60" t="s">
        <v>142</v>
      </c>
      <c r="D9" s="55"/>
      <c r="E9" s="55"/>
      <c r="F9" s="55"/>
      <c r="G9" s="55"/>
      <c r="H9" s="55"/>
      <c r="I9" s="55"/>
      <c r="J9" s="55"/>
      <c r="K9" s="55"/>
      <c r="L9" s="55"/>
      <c r="M9" s="40"/>
      <c r="N9" s="40"/>
      <c r="O9" s="40"/>
      <c r="P9" s="40"/>
      <c r="Q9" s="40"/>
      <c r="R9" s="40"/>
      <c r="S9" s="38"/>
      <c r="T9" s="38"/>
    </row>
    <row r="10" spans="1:23" x14ac:dyDescent="0.2">
      <c r="A10" s="36"/>
      <c r="B10" s="62" t="s">
        <v>143</v>
      </c>
      <c r="C10" s="60" t="s">
        <v>144</v>
      </c>
      <c r="D10" s="55"/>
      <c r="E10" s="55"/>
      <c r="F10" s="55"/>
      <c r="G10" s="55"/>
      <c r="H10" s="55"/>
      <c r="I10" s="55"/>
      <c r="J10" s="55"/>
      <c r="K10" s="55"/>
      <c r="L10" s="55"/>
      <c r="M10" s="40"/>
      <c r="N10" s="40"/>
      <c r="O10" s="40"/>
      <c r="P10" s="40"/>
      <c r="Q10" s="40"/>
      <c r="R10" s="40"/>
      <c r="S10" s="38"/>
      <c r="T10" s="38"/>
    </row>
    <row r="11" spans="1:23" x14ac:dyDescent="0.2">
      <c r="A11" s="36"/>
      <c r="B11" s="62"/>
      <c r="C11" s="60" t="s">
        <v>145</v>
      </c>
      <c r="D11" s="55"/>
      <c r="E11" s="55"/>
      <c r="F11" s="55"/>
      <c r="G11" s="55"/>
      <c r="H11" s="55"/>
      <c r="I11" s="55"/>
      <c r="J11" s="55"/>
      <c r="K11" s="55"/>
      <c r="L11" s="55"/>
      <c r="M11" s="36"/>
      <c r="N11" s="36"/>
      <c r="O11" s="36"/>
      <c r="P11" s="36"/>
      <c r="Q11" s="36"/>
      <c r="R11" s="38"/>
      <c r="S11" s="38"/>
      <c r="T11" s="38"/>
    </row>
    <row r="12" spans="1:23" x14ac:dyDescent="0.2">
      <c r="A12" s="36"/>
      <c r="B12" s="62"/>
      <c r="C12" s="60" t="s">
        <v>146</v>
      </c>
      <c r="D12" s="55"/>
      <c r="E12" s="55"/>
      <c r="F12" s="55"/>
      <c r="G12" s="55"/>
      <c r="H12" s="55"/>
      <c r="I12" s="55"/>
      <c r="J12" s="55"/>
      <c r="K12" s="55"/>
      <c r="L12" s="55"/>
      <c r="M12" s="36"/>
      <c r="N12" s="38"/>
      <c r="O12" s="38"/>
      <c r="P12" s="38"/>
      <c r="Q12" s="38"/>
      <c r="R12" s="38"/>
      <c r="S12" s="38"/>
      <c r="T12" s="38"/>
    </row>
    <row r="13" spans="1:23" x14ac:dyDescent="0.2">
      <c r="A13" s="36"/>
      <c r="B13" s="62"/>
      <c r="C13" s="60" t="s">
        <v>147</v>
      </c>
      <c r="D13" s="55"/>
      <c r="E13" s="55"/>
      <c r="F13" s="55"/>
      <c r="G13" s="55"/>
      <c r="H13" s="55"/>
      <c r="I13" s="55"/>
      <c r="J13" s="55"/>
      <c r="K13" s="55"/>
      <c r="L13" s="55"/>
      <c r="M13" s="36"/>
      <c r="N13" s="38"/>
      <c r="O13" s="38"/>
      <c r="P13" s="38"/>
      <c r="Q13" s="38"/>
      <c r="R13" s="38"/>
      <c r="S13" s="38"/>
      <c r="T13" s="38"/>
    </row>
    <row r="14" spans="1:23" x14ac:dyDescent="0.2">
      <c r="A14" s="38"/>
      <c r="B14" s="62"/>
      <c r="C14" s="60" t="s">
        <v>148</v>
      </c>
      <c r="D14" s="55"/>
      <c r="E14" s="55"/>
      <c r="F14" s="55"/>
      <c r="G14" s="55"/>
      <c r="H14" s="55"/>
      <c r="I14" s="55"/>
      <c r="J14" s="55"/>
      <c r="K14" s="55"/>
      <c r="L14" s="55"/>
      <c r="M14" s="38"/>
      <c r="N14" s="38"/>
      <c r="O14" s="38"/>
      <c r="P14" s="38"/>
      <c r="Q14" s="38"/>
      <c r="R14" s="38"/>
      <c r="S14" s="38"/>
      <c r="T14" s="38"/>
    </row>
    <row r="15" spans="1:23" x14ac:dyDescent="0.2">
      <c r="A15" s="38"/>
      <c r="B15" s="62"/>
      <c r="C15" s="60" t="s">
        <v>149</v>
      </c>
      <c r="D15" s="55"/>
      <c r="E15" s="55"/>
      <c r="F15" s="55"/>
      <c r="G15" s="55"/>
      <c r="H15" s="55"/>
      <c r="I15" s="55"/>
      <c r="J15" s="55"/>
      <c r="K15" s="55"/>
      <c r="L15" s="55"/>
      <c r="M15" s="38"/>
      <c r="N15" s="38"/>
      <c r="O15" s="38"/>
      <c r="P15" s="38"/>
      <c r="Q15" s="38"/>
      <c r="R15" s="38"/>
      <c r="S15" s="38"/>
      <c r="T15" s="38"/>
    </row>
    <row r="16" spans="1:23" x14ac:dyDescent="0.2">
      <c r="A16" s="38"/>
      <c r="B16" s="62"/>
      <c r="C16" s="60" t="s">
        <v>150</v>
      </c>
      <c r="D16" s="55"/>
      <c r="E16" s="55"/>
      <c r="F16" s="55"/>
      <c r="G16" s="55"/>
      <c r="H16" s="55"/>
      <c r="I16" s="55"/>
      <c r="J16" s="55"/>
      <c r="K16" s="55"/>
      <c r="L16" s="55"/>
      <c r="M16" s="38"/>
      <c r="N16" s="38"/>
      <c r="O16" s="38"/>
      <c r="P16" s="38"/>
      <c r="Q16" s="38"/>
      <c r="R16" s="38"/>
      <c r="S16" s="38"/>
      <c r="T16" s="38"/>
    </row>
    <row r="17" spans="1:20" x14ac:dyDescent="0.2">
      <c r="A17" s="38"/>
      <c r="B17" s="63"/>
      <c r="C17" s="60" t="s">
        <v>151</v>
      </c>
      <c r="D17" s="55">
        <v>2844972.2949999999</v>
      </c>
      <c r="E17" s="55">
        <v>2259882.3400000003</v>
      </c>
      <c r="F17" s="55">
        <v>2444684.5950000002</v>
      </c>
      <c r="G17" s="55">
        <v>3371231.8998023677</v>
      </c>
      <c r="H17" s="55">
        <v>5322606.4998023678</v>
      </c>
      <c r="I17" s="55">
        <v>5805967.870000001</v>
      </c>
      <c r="J17" s="55">
        <v>5495722.3300000001</v>
      </c>
      <c r="K17" s="55">
        <v>5798242.8450000007</v>
      </c>
      <c r="L17" s="55">
        <v>7522986.853363703</v>
      </c>
      <c r="M17" s="38"/>
      <c r="N17" s="38"/>
      <c r="O17" s="38"/>
      <c r="P17" s="38"/>
      <c r="Q17" s="38"/>
      <c r="R17" s="38"/>
      <c r="S17" s="38"/>
      <c r="T17" s="38"/>
    </row>
    <row r="18" spans="1:20" x14ac:dyDescent="0.2">
      <c r="A18" s="38"/>
      <c r="B18" s="38"/>
      <c r="C18" s="41" t="s">
        <v>46</v>
      </c>
      <c r="D18" s="42">
        <f t="shared" ref="D18:E18" si="0">SUM(D9:D17)</f>
        <v>2844972.2949999999</v>
      </c>
      <c r="E18" s="42">
        <f t="shared" si="0"/>
        <v>2259882.3400000003</v>
      </c>
      <c r="F18" s="42">
        <f t="shared" ref="F18:H18" si="1">SUM(F9:F17)</f>
        <v>2444684.5950000002</v>
      </c>
      <c r="G18" s="42">
        <f t="shared" si="1"/>
        <v>3371231.8998023677</v>
      </c>
      <c r="H18" s="42">
        <f t="shared" si="1"/>
        <v>5322606.4998023678</v>
      </c>
      <c r="I18" s="42">
        <f>SUM(I9:I17)</f>
        <v>5805967.870000001</v>
      </c>
      <c r="J18" s="42">
        <f>SUM(J9:J17)</f>
        <v>5495722.3300000001</v>
      </c>
      <c r="K18" s="42">
        <f>SUM(K9:K17)</f>
        <v>5798242.8450000007</v>
      </c>
      <c r="L18" s="42">
        <f>SUM(L9:L17)</f>
        <v>7522986.853363703</v>
      </c>
      <c r="M18" s="38"/>
      <c r="N18" s="38"/>
      <c r="O18" s="38"/>
      <c r="P18" s="38"/>
      <c r="Q18" s="38"/>
      <c r="R18" s="38"/>
      <c r="S18" s="38"/>
      <c r="T18" s="38"/>
    </row>
    <row r="19" spans="1:20" x14ac:dyDescent="0.2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pans="1:20" x14ac:dyDescent="0.2">
      <c r="A20" s="38"/>
      <c r="B20" s="38"/>
      <c r="C20" s="38"/>
      <c r="D20" s="38"/>
      <c r="E20" s="38"/>
      <c r="F20" s="64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pans="1:20" ht="15.75" x14ac:dyDescent="0.25">
      <c r="A22" s="26"/>
      <c r="B22" s="26" t="s">
        <v>156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38"/>
      <c r="R22" s="38"/>
      <c r="S22" s="38"/>
      <c r="T22" s="38"/>
    </row>
    <row r="23" spans="1:20" x14ac:dyDescent="0.2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pans="1:20" hidden="1" x14ac:dyDescent="0.2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pans="1:20" hidden="1" x14ac:dyDescent="0.2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pans="1:20" hidden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idden="1" x14ac:dyDescent="0.2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pans="1:20" hidden="1" x14ac:dyDescent="0.2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hidden="1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hidden="1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hidden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pans="1:20" hidden="1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20" hidden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pans="1:20" hidden="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pans="1:20" hidden="1" x14ac:dyDescent="0.2"/>
    <row r="36" spans="1:20" hidden="1" x14ac:dyDescent="0.2"/>
    <row r="37" spans="1:20" hidden="1" x14ac:dyDescent="0.2"/>
    <row r="38" spans="1:20" hidden="1" x14ac:dyDescent="0.2"/>
    <row r="39" spans="1:20" hidden="1" x14ac:dyDescent="0.2"/>
    <row r="40" spans="1:20" hidden="1" x14ac:dyDescent="0.2"/>
    <row r="41" spans="1:20" hidden="1" x14ac:dyDescent="0.2"/>
    <row r="42" spans="1:20" hidden="1" x14ac:dyDescent="0.2"/>
    <row r="43" spans="1:20" hidden="1" x14ac:dyDescent="0.2"/>
    <row r="44" spans="1:20" hidden="1" x14ac:dyDescent="0.2"/>
    <row r="45" spans="1:20" hidden="1" x14ac:dyDescent="0.2"/>
    <row r="46" spans="1:20" hidden="1" x14ac:dyDescent="0.2"/>
    <row r="47" spans="1:20" hidden="1" x14ac:dyDescent="0.2"/>
  </sheetData>
  <sortState xmlns:xlrd2="http://schemas.microsoft.com/office/spreadsheetml/2017/richdata2" ref="B20:E27">
    <sortCondition ref="B20"/>
  </sortState>
  <mergeCells count="1">
    <mergeCell ref="D7:L7"/>
  </mergeCells>
  <hyperlinks>
    <hyperlink ref="L1" location="Menu!A1" display="Menu" xr:uid="{00000000-0004-0000-0500-000000000000}"/>
  </hyperlinks>
  <pageMargins left="0.7" right="0.7" top="0.75" bottom="0.75" header="0.3" footer="0.3"/>
  <pageSetup paperSize="9" orientation="portrait" r:id="rId1"/>
  <ignoredErrors>
    <ignoredError sqref="F1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FF0000"/>
  </sheetPr>
  <dimension ref="A1:X165"/>
  <sheetViews>
    <sheetView zoomScale="85" zoomScaleNormal="85" workbookViewId="0">
      <selection activeCell="A7" sqref="A7"/>
    </sheetView>
  </sheetViews>
  <sheetFormatPr defaultColWidth="0" defaultRowHeight="12.75" zeroHeight="1" x14ac:dyDescent="0.2"/>
  <cols>
    <col min="1" max="1" width="5.875" style="1" customWidth="1"/>
    <col min="2" max="2" width="20.25" style="1" customWidth="1"/>
    <col min="3" max="3" width="50.125" style="1" customWidth="1"/>
    <col min="4" max="12" width="9.125" style="1" customWidth="1"/>
    <col min="13" max="15" width="9.875" style="1" bestFit="1" customWidth="1"/>
    <col min="16" max="17" width="9.125" style="1" customWidth="1"/>
    <col min="18" max="18" width="10" style="1" customWidth="1"/>
    <col min="19" max="19" width="3.625" style="1" customWidth="1"/>
    <col min="20" max="20" width="3.625" style="1" hidden="1" customWidth="1"/>
    <col min="21" max="21" width="9.25" style="1" hidden="1" customWidth="1"/>
    <col min="22" max="24" width="9" style="1" hidden="1" customWidth="1"/>
    <col min="25" max="16384" width="9" hidden="1"/>
  </cols>
  <sheetData>
    <row r="1" spans="1:24" ht="18" x14ac:dyDescent="0.25">
      <c r="A1" s="24" t="s">
        <v>202</v>
      </c>
      <c r="B1" s="24"/>
      <c r="C1" s="24"/>
      <c r="D1" s="24"/>
      <c r="E1" s="24"/>
      <c r="F1" s="24"/>
      <c r="G1" s="24"/>
      <c r="H1" s="96" t="s">
        <v>203</v>
      </c>
      <c r="I1" s="96"/>
      <c r="J1" s="24"/>
      <c r="K1" s="24"/>
      <c r="L1" s="24"/>
      <c r="M1" s="24"/>
      <c r="N1" s="24"/>
      <c r="O1" s="24"/>
      <c r="P1" s="24"/>
      <c r="Q1" s="24"/>
      <c r="R1" s="27" t="s">
        <v>39</v>
      </c>
      <c r="S1" s="24"/>
      <c r="T1" s="24"/>
      <c r="U1" s="24"/>
      <c r="V1" s="24"/>
      <c r="W1" s="24"/>
      <c r="X1" s="24"/>
    </row>
    <row r="2" spans="1:24" ht="15.75" x14ac:dyDescent="0.25">
      <c r="A2" s="26" t="str">
        <f ca="1">RIGHT(CELL("filename", $A$1), LEN(CELL("filename", $A$1)) - SEARCH("]", CELL("filename", $A$1)))</f>
        <v>Forecast Expenditure</v>
      </c>
      <c r="B2" s="26"/>
      <c r="C2" s="26"/>
      <c r="D2" s="26"/>
      <c r="E2" s="26"/>
      <c r="F2" s="26"/>
      <c r="G2" s="26"/>
      <c r="H2" s="97" t="s">
        <v>204</v>
      </c>
      <c r="I2" s="97"/>
      <c r="J2" s="26"/>
      <c r="K2" s="26"/>
      <c r="L2" s="26"/>
      <c r="M2" s="26"/>
      <c r="N2" s="26"/>
      <c r="O2" s="26"/>
      <c r="P2" s="26"/>
      <c r="Q2" s="29" t="s">
        <v>40</v>
      </c>
      <c r="R2" s="30" t="str">
        <f>IF(SUM(L19:R19,D36:R36)=0,"OK","Check!")</f>
        <v>OK</v>
      </c>
      <c r="S2" s="26"/>
      <c r="T2" s="26"/>
      <c r="U2" s="26"/>
      <c r="V2" s="26"/>
      <c r="W2" s="26"/>
      <c r="X2" s="26"/>
    </row>
    <row r="3" spans="1:24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24" x14ac:dyDescent="0.2">
      <c r="B4" s="37" t="s">
        <v>48</v>
      </c>
      <c r="C4" s="25"/>
      <c r="D4" s="25"/>
      <c r="E4" s="25"/>
      <c r="F4" s="25"/>
      <c r="G4" s="25"/>
      <c r="H4" s="25"/>
      <c r="I4" s="25"/>
      <c r="J4" s="25"/>
      <c r="K4" s="54"/>
      <c r="L4" s="54"/>
      <c r="M4" s="54"/>
      <c r="N4" s="54"/>
      <c r="O4" s="54"/>
      <c r="P4" s="54"/>
      <c r="Q4" s="54"/>
      <c r="R4" s="54"/>
      <c r="S4" s="54"/>
    </row>
    <row r="5" spans="1:24" x14ac:dyDescent="0.2">
      <c r="B5" s="39" t="s">
        <v>154</v>
      </c>
      <c r="C5" s="25"/>
      <c r="D5" s="25"/>
      <c r="E5" s="25"/>
      <c r="F5" s="25"/>
      <c r="G5" s="25"/>
      <c r="H5" s="25"/>
      <c r="I5" s="25"/>
      <c r="J5" s="25"/>
      <c r="K5" s="53"/>
      <c r="L5" s="53"/>
      <c r="M5" s="53"/>
      <c r="N5" s="53"/>
      <c r="O5" s="53"/>
      <c r="P5" s="53"/>
      <c r="Q5" s="53"/>
      <c r="R5" s="53"/>
      <c r="S5" s="54"/>
    </row>
    <row r="6" spans="1:24" x14ac:dyDescent="0.2">
      <c r="B6" s="39"/>
      <c r="C6" s="36"/>
      <c r="D6" s="114" t="str">
        <f>"$ "&amp; Inflation!$C$4</f>
        <v>$ 2021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54"/>
    </row>
    <row r="7" spans="1:24" x14ac:dyDescent="0.2">
      <c r="B7" s="17" t="s">
        <v>45</v>
      </c>
      <c r="C7" s="43" t="s">
        <v>47</v>
      </c>
      <c r="D7" s="56" t="s">
        <v>166</v>
      </c>
      <c r="E7" s="17" t="s">
        <v>167</v>
      </c>
      <c r="F7" s="17" t="s">
        <v>168</v>
      </c>
      <c r="G7" s="17" t="s">
        <v>169</v>
      </c>
      <c r="H7" s="17" t="s">
        <v>170</v>
      </c>
      <c r="I7" s="17" t="s">
        <v>171</v>
      </c>
      <c r="J7" s="17" t="s">
        <v>172</v>
      </c>
      <c r="K7" s="17" t="s">
        <v>173</v>
      </c>
      <c r="L7" s="17" t="s">
        <v>158</v>
      </c>
      <c r="M7" s="17" t="s">
        <v>159</v>
      </c>
      <c r="N7" s="17" t="s">
        <v>160</v>
      </c>
      <c r="O7" s="17" t="s">
        <v>161</v>
      </c>
      <c r="P7" s="17" t="s">
        <v>162</v>
      </c>
      <c r="Q7" s="17" t="s">
        <v>163</v>
      </c>
      <c r="R7" s="17" t="s">
        <v>164</v>
      </c>
      <c r="S7" s="54"/>
    </row>
    <row r="8" spans="1:24" x14ac:dyDescent="0.2">
      <c r="B8" s="66">
        <f>IF('Project List-RRP'!B8=0," ",'Project List-RRP'!B8)</f>
        <v>168</v>
      </c>
      <c r="C8" s="67" t="str">
        <f>IF('Project List-RRP'!C8=0," ",'Project List-RRP'!C8)</f>
        <v>Network communications: 3G shutdown</v>
      </c>
      <c r="D8" s="51"/>
      <c r="E8" s="51"/>
      <c r="F8" s="51"/>
      <c r="G8" s="51"/>
      <c r="H8" s="51"/>
      <c r="I8" s="51"/>
      <c r="J8" s="51"/>
      <c r="K8" s="51"/>
      <c r="L8" s="51"/>
      <c r="M8" s="52">
        <f>'Project List-RRP'!E8*Inflation!$K$11</f>
        <v>0</v>
      </c>
      <c r="N8" s="52">
        <f>'Project List-RRP'!F8*Inflation!$K$11</f>
        <v>7969860.7273649769</v>
      </c>
      <c r="O8" s="52">
        <f>'Project List-RRP'!G8*Inflation!$K$11</f>
        <v>7969860.7273649769</v>
      </c>
      <c r="P8" s="52">
        <f>'Project List-RRP'!H8*Inflation!$K$11</f>
        <v>0</v>
      </c>
      <c r="Q8" s="52">
        <f>'Project List-RRP'!I8*Inflation!$K$11</f>
        <v>0</v>
      </c>
      <c r="R8" s="52">
        <f>'Project List-RRP'!J8*Inflation!$K$11</f>
        <v>0</v>
      </c>
      <c r="S8" s="54"/>
    </row>
    <row r="9" spans="1:24" x14ac:dyDescent="0.2">
      <c r="B9" s="66">
        <f>IF('Project List-RRP'!B9=0," ",'Project List-RRP'!B9)</f>
        <v>168</v>
      </c>
      <c r="C9" s="67" t="str">
        <f>IF('Project List-RRP'!C9=0," ",'Project List-RRP'!C9)</f>
        <v>Network communications: spectrum changeover</v>
      </c>
      <c r="D9" s="51"/>
      <c r="E9" s="51"/>
      <c r="F9" s="51"/>
      <c r="G9" s="51"/>
      <c r="H9" s="51"/>
      <c r="I9" s="51"/>
      <c r="J9" s="51"/>
      <c r="K9" s="51"/>
      <c r="L9" s="51"/>
      <c r="M9" s="52">
        <f>'Project List-RRP'!E9*Inflation!$K$11</f>
        <v>0</v>
      </c>
      <c r="N9" s="52">
        <f>'Project List-RRP'!F9*Inflation!$K$11</f>
        <v>1028318.5840707965</v>
      </c>
      <c r="O9" s="52">
        <f>'Project List-RRP'!G9*Inflation!$K$11</f>
        <v>1217651.9162241886</v>
      </c>
      <c r="P9" s="52">
        <f>'Project List-RRP'!H9*Inflation!$K$11</f>
        <v>1217651.9162241886</v>
      </c>
      <c r="Q9" s="52">
        <f>'Project List-RRP'!I9*Inflation!$K$11</f>
        <v>2400584.0265486725</v>
      </c>
      <c r="R9" s="52">
        <f>'Project List-RRP'!J9*Inflation!$K$11</f>
        <v>2400584.0265486725</v>
      </c>
      <c r="S9" s="54"/>
    </row>
    <row r="10" spans="1:24" x14ac:dyDescent="0.2">
      <c r="B10" s="66">
        <f>IF('Project List-RRP'!B10=0," ",'Project List-RRP'!B10)</f>
        <v>168</v>
      </c>
      <c r="C10" s="67" t="str">
        <f>IF('Project List-RRP'!C10=0," ",'Project List-RRP'!C10)</f>
        <v>Fibre upgrades</v>
      </c>
      <c r="D10" s="51"/>
      <c r="E10" s="51"/>
      <c r="F10" s="51"/>
      <c r="G10" s="51"/>
      <c r="H10" s="51"/>
      <c r="I10" s="51"/>
      <c r="J10" s="51"/>
      <c r="K10" s="51"/>
      <c r="L10" s="51"/>
      <c r="M10" s="52">
        <f>'Project List-RRP'!E10*Inflation!$K$11</f>
        <v>70758.457805309736</v>
      </c>
      <c r="N10" s="52">
        <f>'Project List-RRP'!F10*Inflation!$K$11</f>
        <v>108930.59998230088</v>
      </c>
      <c r="O10" s="52">
        <f>'Project List-RRP'!G10*Inflation!$K$11</f>
        <v>144288.88203539824</v>
      </c>
      <c r="P10" s="52">
        <f>'Project List-RRP'!H10*Inflation!$K$11</f>
        <v>109936.04876106195</v>
      </c>
      <c r="Q10" s="52">
        <f>'Project List-RRP'!I10*Inflation!$K$11</f>
        <v>267051.38500884955</v>
      </c>
      <c r="R10" s="52">
        <f>'Project List-RRP'!J10*Inflation!$K$11</f>
        <v>29053.280336283184</v>
      </c>
      <c r="S10" s="54"/>
    </row>
    <row r="11" spans="1:24" x14ac:dyDescent="0.2">
      <c r="B11" s="66">
        <f>IF('Project List-RRP'!B11=0," ",'Project List-RRP'!B11)</f>
        <v>168</v>
      </c>
      <c r="C11" s="67" t="str">
        <f>IF('Project List-RRP'!C11=0," ",'Project List-RRP'!C11)</f>
        <v>Communications monitoring</v>
      </c>
      <c r="D11" s="51"/>
      <c r="E11" s="51"/>
      <c r="F11" s="51"/>
      <c r="G11" s="51"/>
      <c r="H11" s="51"/>
      <c r="I11" s="51"/>
      <c r="J11" s="51"/>
      <c r="K11" s="51"/>
      <c r="L11" s="51"/>
      <c r="M11" s="52">
        <f>'Project List-RRP'!E11*Inflation!$K$11</f>
        <v>0</v>
      </c>
      <c r="N11" s="52">
        <f>'Project List-RRP'!F11*Inflation!$K$11</f>
        <v>0</v>
      </c>
      <c r="O11" s="52">
        <f>'Project List-RRP'!G11*Inflation!$K$11</f>
        <v>0</v>
      </c>
      <c r="P11" s="52">
        <f>'Project List-RRP'!H11*Inflation!$K$11</f>
        <v>0</v>
      </c>
      <c r="Q11" s="52">
        <f>'Project List-RRP'!I11*Inflation!$K$11</f>
        <v>0</v>
      </c>
      <c r="R11" s="52">
        <f>'Project List-RRP'!J11*Inflation!$K$11</f>
        <v>257079.64601769912</v>
      </c>
      <c r="S11" s="54"/>
    </row>
    <row r="12" spans="1:24" x14ac:dyDescent="0.2">
      <c r="B12" s="66">
        <f>IF('Project List-RRP'!B12=0," ",'Project List-RRP'!B12)</f>
        <v>168</v>
      </c>
      <c r="C12" s="67" t="str">
        <f>IF('Project List-RRP'!C12=0," ",'Project List-RRP'!C12)</f>
        <v>Distribution transformer oil monitoring</v>
      </c>
      <c r="D12" s="51"/>
      <c r="E12" s="51"/>
      <c r="F12" s="51"/>
      <c r="G12" s="51"/>
      <c r="H12" s="51"/>
      <c r="I12" s="51"/>
      <c r="J12" s="51"/>
      <c r="K12" s="51"/>
      <c r="L12" s="51"/>
      <c r="M12" s="52">
        <f>'Project List-RRP'!E12*Inflation!$K$11</f>
        <v>411327.4336283186</v>
      </c>
      <c r="N12" s="52">
        <f>'Project List-RRP'!F12*Inflation!$K$11</f>
        <v>0</v>
      </c>
      <c r="O12" s="52">
        <f>'Project List-RRP'!G12*Inflation!$K$11</f>
        <v>411327.4336283186</v>
      </c>
      <c r="P12" s="52">
        <f>'Project List-RRP'!H12*Inflation!$K$11</f>
        <v>822654.8672566372</v>
      </c>
      <c r="Q12" s="52">
        <f>'Project List-RRP'!I12*Inflation!$K$11</f>
        <v>411327.4336283186</v>
      </c>
      <c r="R12" s="52">
        <f>'Project List-RRP'!J12*Inflation!$K$11</f>
        <v>0</v>
      </c>
      <c r="S12" s="54"/>
    </row>
    <row r="13" spans="1:24" x14ac:dyDescent="0.2">
      <c r="B13" s="66">
        <f>IF('Project List-RRP'!B13=0," ",'Project List-RRP'!B13)</f>
        <v>168</v>
      </c>
      <c r="C13" s="67" t="str">
        <f>IF('Project List-RRP'!C13=0," ",'Project List-RRP'!C13)</f>
        <v xml:space="preserve">Rural digital radio EOL Mt. Kerang – SHL </v>
      </c>
      <c r="D13" s="51"/>
      <c r="E13" s="51"/>
      <c r="F13" s="51"/>
      <c r="G13" s="51"/>
      <c r="H13" s="51"/>
      <c r="I13" s="51"/>
      <c r="J13" s="51"/>
      <c r="K13" s="51"/>
      <c r="L13" s="51"/>
      <c r="M13" s="52">
        <f>'Project List-RRP'!E13*Inflation!$K$11</f>
        <v>195380.53097345133</v>
      </c>
      <c r="N13" s="52">
        <f>'Project List-RRP'!F13*Inflation!$K$11</f>
        <v>0</v>
      </c>
      <c r="O13" s="52">
        <f>'Project List-RRP'!G13*Inflation!$K$11</f>
        <v>0</v>
      </c>
      <c r="P13" s="52">
        <f>'Project List-RRP'!H13*Inflation!$K$11</f>
        <v>0</v>
      </c>
      <c r="Q13" s="52">
        <f>'Project List-RRP'!I13*Inflation!$K$11</f>
        <v>0</v>
      </c>
      <c r="R13" s="52">
        <f>'Project List-RRP'!J13*Inflation!$K$11</f>
        <v>0</v>
      </c>
      <c r="S13" s="54"/>
    </row>
    <row r="14" spans="1:24" x14ac:dyDescent="0.2">
      <c r="B14" s="66">
        <f>IF('Project List-RRP'!B14=0," ",'Project List-RRP'!B14)</f>
        <v>168</v>
      </c>
      <c r="C14" s="67" t="str">
        <f>IF('Project List-RRP'!C14=0," ",'Project List-RRP'!C14)</f>
        <v xml:space="preserve">Rural digital radio 400MHz EOL link </v>
      </c>
      <c r="D14" s="51"/>
      <c r="E14" s="51"/>
      <c r="F14" s="51"/>
      <c r="G14" s="51"/>
      <c r="H14" s="51"/>
      <c r="I14" s="51"/>
      <c r="J14" s="51"/>
      <c r="K14" s="51"/>
      <c r="L14" s="51"/>
      <c r="M14" s="52">
        <f>'Project List-RRP'!E14*Inflation!$K$11</f>
        <v>155276.10619469028</v>
      </c>
      <c r="N14" s="52">
        <f>'Project List-RRP'!F14*Inflation!$K$11</f>
        <v>0</v>
      </c>
      <c r="O14" s="52">
        <f>'Project List-RRP'!G14*Inflation!$K$11</f>
        <v>0</v>
      </c>
      <c r="P14" s="52">
        <f>'Project List-RRP'!H14*Inflation!$K$11</f>
        <v>0</v>
      </c>
      <c r="Q14" s="52">
        <f>'Project List-RRP'!I14*Inflation!$K$11</f>
        <v>0</v>
      </c>
      <c r="R14" s="52">
        <f>'Project List-RRP'!J14*Inflation!$K$11</f>
        <v>0</v>
      </c>
      <c r="S14" s="54"/>
    </row>
    <row r="15" spans="1:24" x14ac:dyDescent="0.2">
      <c r="B15" s="66">
        <f>IF('Project List-RRP'!B15=0," ",'Project List-RRP'!B15)</f>
        <v>168</v>
      </c>
      <c r="C15" s="67" t="str">
        <f>IF('Project List-RRP'!C15=0," ",'Project List-RRP'!C15)</f>
        <v>Digital network: network devices</v>
      </c>
      <c r="D15" s="51"/>
      <c r="E15" s="51"/>
      <c r="F15" s="51"/>
      <c r="G15" s="51"/>
      <c r="H15" s="51"/>
      <c r="I15" s="51"/>
      <c r="J15" s="51"/>
      <c r="K15" s="51"/>
      <c r="L15" s="51"/>
      <c r="M15" s="52">
        <f>'Project List-RRP'!E15*Inflation!$K$11</f>
        <v>0</v>
      </c>
      <c r="N15" s="52">
        <f>'Project List-RRP'!F15*Inflation!$K$11</f>
        <v>924758.86120353988</v>
      </c>
      <c r="O15" s="52">
        <f>'Project List-RRP'!G15*Inflation!$K$11</f>
        <v>924758.86120353988</v>
      </c>
      <c r="P15" s="52">
        <f>'Project List-RRP'!H15*Inflation!$K$11</f>
        <v>924758.86120353988</v>
      </c>
      <c r="Q15" s="52">
        <f>'Project List-RRP'!I15*Inflation!$K$11</f>
        <v>924758.86120353988</v>
      </c>
      <c r="R15" s="52">
        <f>'Project List-RRP'!J15*Inflation!$K$11</f>
        <v>924758.86120353988</v>
      </c>
      <c r="S15" s="54"/>
    </row>
    <row r="16" spans="1:24" x14ac:dyDescent="0.2">
      <c r="B16" s="66">
        <f>IF('Project List-RRP'!B16=0," ",'Project List-RRP'!B16)</f>
        <v>168</v>
      </c>
      <c r="C16" s="67" t="str">
        <f>IF('Project List-RRP'!C16=0," ",'Project List-RRP'!C16)</f>
        <v>Communication devices: 5-minute settlement</v>
      </c>
      <c r="D16" s="51"/>
      <c r="E16" s="51"/>
      <c r="F16" s="51"/>
      <c r="G16" s="51"/>
      <c r="H16" s="51"/>
      <c r="I16" s="51"/>
      <c r="J16" s="51"/>
      <c r="K16" s="51"/>
      <c r="L16" s="51"/>
      <c r="M16" s="52">
        <f>'Project List-RRP'!E16*Inflation!$K$11</f>
        <v>0</v>
      </c>
      <c r="N16" s="52">
        <f>'Project List-RRP'!F16*Inflation!$K$11</f>
        <v>2550033.2563569909</v>
      </c>
      <c r="O16" s="52">
        <f>'Project List-RRP'!G16*Inflation!$K$11</f>
        <v>2616609.1308023147</v>
      </c>
      <c r="P16" s="52">
        <f>'Project List-RRP'!H16*Inflation!$K$11</f>
        <v>2390379.3073013602</v>
      </c>
      <c r="Q16" s="52">
        <f>'Project List-RRP'!I16*Inflation!$K$11</f>
        <v>2551207.5179613973</v>
      </c>
      <c r="R16" s="52">
        <f>'Project List-RRP'!J16*Inflation!$K$11</f>
        <v>2669700.3128270758</v>
      </c>
      <c r="S16" s="54"/>
    </row>
    <row r="17" spans="2:19" x14ac:dyDescent="0.2">
      <c r="B17" s="66">
        <f>IF('Project List-RRP'!B17=0," ",'Project List-RRP'!B17)</f>
        <v>168</v>
      </c>
      <c r="C17" s="67" t="str">
        <f>IF('Project List-RRP'!C17=0," ",'Project List-RRP'!C17)</f>
        <v>Communication devices: annual program</v>
      </c>
      <c r="D17" s="51"/>
      <c r="E17" s="51"/>
      <c r="F17" s="51"/>
      <c r="G17" s="51"/>
      <c r="H17" s="51"/>
      <c r="I17" s="51"/>
      <c r="J17" s="51"/>
      <c r="K17" s="51"/>
      <c r="L17" s="51"/>
      <c r="M17" s="52">
        <f>'Project List-RRP'!E17*Inflation!$K$11</f>
        <v>0</v>
      </c>
      <c r="N17" s="52">
        <f>'Project List-RRP'!F17*Inflation!$K$11</f>
        <v>2249646.0899951188</v>
      </c>
      <c r="O17" s="52">
        <f>'Project List-RRP'!G17*Inflation!$K$11</f>
        <v>2318615.5301221791</v>
      </c>
      <c r="P17" s="52">
        <f>'Project List-RRP'!H17*Inflation!$K$11</f>
        <v>2381611.7071416294</v>
      </c>
      <c r="Q17" s="52">
        <f>'Project List-RRP'!I17*Inflation!$K$11</f>
        <v>2497380.5624274211</v>
      </c>
      <c r="R17" s="52">
        <f>'Project List-RRP'!J17*Inflation!$K$11</f>
        <v>3813271.8174216202</v>
      </c>
      <c r="S17" s="54"/>
    </row>
    <row r="18" spans="2:19" x14ac:dyDescent="0.2">
      <c r="B18" s="36"/>
      <c r="C18" s="41" t="s">
        <v>46</v>
      </c>
      <c r="D18" s="42">
        <f t="shared" ref="D18:R18" si="0">SUM(D8:D17)</f>
        <v>0</v>
      </c>
      <c r="E18" s="42">
        <f t="shared" si="0"/>
        <v>0</v>
      </c>
      <c r="F18" s="42">
        <f t="shared" si="0"/>
        <v>0</v>
      </c>
      <c r="G18" s="42">
        <f t="shared" si="0"/>
        <v>0</v>
      </c>
      <c r="H18" s="42">
        <f t="shared" si="0"/>
        <v>0</v>
      </c>
      <c r="I18" s="42">
        <f t="shared" si="0"/>
        <v>0</v>
      </c>
      <c r="J18" s="42">
        <f t="shared" si="0"/>
        <v>0</v>
      </c>
      <c r="K18" s="42">
        <f t="shared" si="0"/>
        <v>0</v>
      </c>
      <c r="L18" s="42">
        <f t="shared" ref="L18" si="1">SUM(L8:L17)</f>
        <v>0</v>
      </c>
      <c r="M18" s="42">
        <f t="shared" si="0"/>
        <v>832742.52860177006</v>
      </c>
      <c r="N18" s="42">
        <f t="shared" si="0"/>
        <v>14831548.118973725</v>
      </c>
      <c r="O18" s="42">
        <f t="shared" si="0"/>
        <v>15603112.481380917</v>
      </c>
      <c r="P18" s="42">
        <f t="shared" si="0"/>
        <v>7846992.7078884169</v>
      </c>
      <c r="Q18" s="42">
        <f t="shared" si="0"/>
        <v>9052309.7867782004</v>
      </c>
      <c r="R18" s="42">
        <f t="shared" si="0"/>
        <v>10094447.94435489</v>
      </c>
      <c r="S18" s="54"/>
    </row>
    <row r="19" spans="2:19" x14ac:dyDescent="0.2">
      <c r="B19" s="25"/>
      <c r="C19" s="25" t="s">
        <v>188</v>
      </c>
      <c r="D19" s="25"/>
      <c r="E19" s="25"/>
      <c r="F19" s="25"/>
      <c r="G19" s="25"/>
      <c r="H19" s="25"/>
      <c r="I19" s="25"/>
      <c r="J19" s="25"/>
      <c r="K19" s="25"/>
      <c r="L19" s="25"/>
      <c r="M19" s="71">
        <f>M18-'Project List-RRP'!E18*Inflation!$K$11</f>
        <v>0</v>
      </c>
      <c r="N19" s="71">
        <f>N18-'Project List-RRP'!F18*Inflation!$K$11</f>
        <v>0</v>
      </c>
      <c r="O19" s="71">
        <f>O18-'Project List-RRP'!G18*Inflation!$K$11</f>
        <v>0</v>
      </c>
      <c r="P19" s="71">
        <f>P18-'Project List-RRP'!H18*Inflation!$K$11</f>
        <v>0</v>
      </c>
      <c r="Q19" s="71">
        <f>Q18-'Project List-RRP'!I18*Inflation!$K$11</f>
        <v>0</v>
      </c>
      <c r="R19" s="71">
        <f>R18-'Project List-RRP'!J18*Inflation!$K$11</f>
        <v>0</v>
      </c>
      <c r="S19" s="54"/>
    </row>
    <row r="20" spans="2:19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54"/>
    </row>
    <row r="21" spans="2:19" x14ac:dyDescent="0.2">
      <c r="B21" s="37" t="s">
        <v>176</v>
      </c>
      <c r="C21" s="38"/>
      <c r="D21" s="38"/>
      <c r="E21" s="38"/>
      <c r="F21" s="38"/>
      <c r="G21" s="38"/>
      <c r="H21" s="38"/>
      <c r="I21" s="38"/>
      <c r="J21" s="38"/>
      <c r="K21" s="38"/>
      <c r="L21" s="25"/>
      <c r="M21" s="25"/>
      <c r="N21" s="25"/>
      <c r="O21" s="25"/>
      <c r="P21" s="25"/>
      <c r="Q21" s="25"/>
      <c r="R21" s="25"/>
      <c r="S21" s="54"/>
    </row>
    <row r="22" spans="2:19" x14ac:dyDescent="0.2">
      <c r="B22" s="39"/>
      <c r="C22" s="38"/>
      <c r="D22" s="38"/>
      <c r="E22" s="38"/>
      <c r="F22" s="38"/>
      <c r="G22" s="38"/>
      <c r="H22" s="38"/>
      <c r="I22" s="38"/>
      <c r="J22" s="38"/>
      <c r="K22" s="38"/>
      <c r="L22" s="25"/>
      <c r="M22" s="25"/>
      <c r="N22" s="25"/>
      <c r="O22" s="25"/>
      <c r="P22" s="25"/>
      <c r="Q22" s="25"/>
      <c r="R22" s="25"/>
      <c r="S22" s="54"/>
    </row>
    <row r="23" spans="2:19" x14ac:dyDescent="0.2"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25"/>
      <c r="M23" s="25"/>
      <c r="N23" s="25"/>
      <c r="O23" s="25"/>
      <c r="P23" s="25"/>
      <c r="Q23" s="25"/>
      <c r="R23" s="25"/>
      <c r="S23" s="54"/>
    </row>
    <row r="24" spans="2:19" x14ac:dyDescent="0.2">
      <c r="B24" s="38"/>
      <c r="C24" s="38"/>
      <c r="D24" s="114" t="str">
        <f>"$ "&amp; Inflation!$C$4</f>
        <v>$ 2021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54"/>
    </row>
    <row r="25" spans="2:19" x14ac:dyDescent="0.2">
      <c r="B25" s="58" t="s">
        <v>139</v>
      </c>
      <c r="C25" s="17" t="s">
        <v>140</v>
      </c>
      <c r="D25" s="56" t="s">
        <v>166</v>
      </c>
      <c r="E25" s="17" t="s">
        <v>167</v>
      </c>
      <c r="F25" s="17" t="s">
        <v>168</v>
      </c>
      <c r="G25" s="17" t="s">
        <v>169</v>
      </c>
      <c r="H25" s="17" t="s">
        <v>170</v>
      </c>
      <c r="I25" s="17" t="s">
        <v>171</v>
      </c>
      <c r="J25" s="17" t="s">
        <v>172</v>
      </c>
      <c r="K25" s="17" t="s">
        <v>173</v>
      </c>
      <c r="L25" s="17" t="s">
        <v>158</v>
      </c>
      <c r="M25" s="17" t="s">
        <v>159</v>
      </c>
      <c r="N25" s="17" t="s">
        <v>160</v>
      </c>
      <c r="O25" s="17" t="s">
        <v>161</v>
      </c>
      <c r="P25" s="17" t="s">
        <v>162</v>
      </c>
      <c r="Q25" s="17" t="s">
        <v>163</v>
      </c>
      <c r="R25" s="17" t="s">
        <v>164</v>
      </c>
      <c r="S25" s="54"/>
    </row>
    <row r="26" spans="2:19" x14ac:dyDescent="0.2">
      <c r="B26" s="59" t="s">
        <v>141</v>
      </c>
      <c r="C26" s="60" t="s">
        <v>142</v>
      </c>
      <c r="D26" s="44">
        <f>'Historical Expenditure'!D9*Inflation!C$11</f>
        <v>0</v>
      </c>
      <c r="E26" s="44">
        <f>'Historical Expenditure'!E9*Inflation!D$11</f>
        <v>0</v>
      </c>
      <c r="F26" s="44">
        <f>'Historical Expenditure'!F9*Inflation!E$11</f>
        <v>0</v>
      </c>
      <c r="G26" s="44">
        <f>'Historical Expenditure'!G9*Inflation!F$11</f>
        <v>0</v>
      </c>
      <c r="H26" s="44">
        <f>'Historical Expenditure'!H9*Inflation!G$11</f>
        <v>0</v>
      </c>
      <c r="I26" s="44">
        <f>'Historical Expenditure'!I9*Inflation!H$11</f>
        <v>0</v>
      </c>
      <c r="J26" s="44">
        <f>'Historical Expenditure'!J9*Inflation!I$11</f>
        <v>0</v>
      </c>
      <c r="K26" s="44">
        <f>'Historical Expenditure'!K9*Inflation!J$11</f>
        <v>0</v>
      </c>
      <c r="L26" s="44">
        <f>'Historical Expenditure'!L9*Inflation!K$11</f>
        <v>0</v>
      </c>
      <c r="M26" s="51"/>
      <c r="N26" s="51"/>
      <c r="O26" s="51"/>
      <c r="P26" s="51"/>
      <c r="Q26" s="51"/>
      <c r="R26" s="51"/>
      <c r="S26" s="54"/>
    </row>
    <row r="27" spans="2:19" x14ac:dyDescent="0.2">
      <c r="B27" s="62" t="s">
        <v>143</v>
      </c>
      <c r="C27" s="60" t="s">
        <v>144</v>
      </c>
      <c r="D27" s="44">
        <f>'Historical Expenditure'!D10*Inflation!C$11</f>
        <v>0</v>
      </c>
      <c r="E27" s="44">
        <f>'Historical Expenditure'!E10*Inflation!D$11</f>
        <v>0</v>
      </c>
      <c r="F27" s="44">
        <f>'Historical Expenditure'!F10*Inflation!E$11</f>
        <v>0</v>
      </c>
      <c r="G27" s="44">
        <f>'Historical Expenditure'!G10*Inflation!F$11</f>
        <v>0</v>
      </c>
      <c r="H27" s="44">
        <f>'Historical Expenditure'!H10*Inflation!G$11</f>
        <v>0</v>
      </c>
      <c r="I27" s="44">
        <f>'Historical Expenditure'!I10*Inflation!H$11</f>
        <v>0</v>
      </c>
      <c r="J27" s="44">
        <f>'Historical Expenditure'!J10*Inflation!I$11</f>
        <v>0</v>
      </c>
      <c r="K27" s="44">
        <f>'Historical Expenditure'!K10*Inflation!J$11</f>
        <v>0</v>
      </c>
      <c r="L27" s="44">
        <f>'Historical Expenditure'!L10*Inflation!K$11</f>
        <v>0</v>
      </c>
      <c r="M27" s="51"/>
      <c r="N27" s="51"/>
      <c r="O27" s="51"/>
      <c r="P27" s="51"/>
      <c r="Q27" s="51"/>
      <c r="R27" s="51"/>
      <c r="S27" s="54"/>
    </row>
    <row r="28" spans="2:19" x14ac:dyDescent="0.2">
      <c r="B28" s="62"/>
      <c r="C28" s="60" t="s">
        <v>145</v>
      </c>
      <c r="D28" s="44">
        <f>'Historical Expenditure'!D11*Inflation!C$11</f>
        <v>0</v>
      </c>
      <c r="E28" s="44">
        <f>'Historical Expenditure'!E11*Inflation!D$11</f>
        <v>0</v>
      </c>
      <c r="F28" s="44">
        <f>'Historical Expenditure'!F11*Inflation!E$11</f>
        <v>0</v>
      </c>
      <c r="G28" s="44">
        <f>'Historical Expenditure'!G11*Inflation!F$11</f>
        <v>0</v>
      </c>
      <c r="H28" s="44">
        <f>'Historical Expenditure'!H11*Inflation!G$11</f>
        <v>0</v>
      </c>
      <c r="I28" s="44">
        <f>'Historical Expenditure'!I11*Inflation!H$11</f>
        <v>0</v>
      </c>
      <c r="J28" s="44">
        <f>'Historical Expenditure'!J11*Inflation!I$11</f>
        <v>0</v>
      </c>
      <c r="K28" s="44">
        <f>'Historical Expenditure'!K11*Inflation!J$11</f>
        <v>0</v>
      </c>
      <c r="L28" s="44">
        <f>'Historical Expenditure'!L11*Inflation!K$11</f>
        <v>0</v>
      </c>
      <c r="M28" s="51"/>
      <c r="N28" s="51"/>
      <c r="O28" s="51"/>
      <c r="P28" s="51"/>
      <c r="Q28" s="51"/>
      <c r="R28" s="51"/>
      <c r="S28" s="54"/>
    </row>
    <row r="29" spans="2:19" x14ac:dyDescent="0.2">
      <c r="B29" s="62"/>
      <c r="C29" s="60" t="s">
        <v>146</v>
      </c>
      <c r="D29" s="44">
        <f>'Historical Expenditure'!D12*Inflation!C$11</f>
        <v>0</v>
      </c>
      <c r="E29" s="44">
        <f>'Historical Expenditure'!E12*Inflation!D$11</f>
        <v>0</v>
      </c>
      <c r="F29" s="44">
        <f>'Historical Expenditure'!F12*Inflation!E$11</f>
        <v>0</v>
      </c>
      <c r="G29" s="44">
        <f>'Historical Expenditure'!G12*Inflation!F$11</f>
        <v>0</v>
      </c>
      <c r="H29" s="44">
        <f>'Historical Expenditure'!H12*Inflation!G$11</f>
        <v>0</v>
      </c>
      <c r="I29" s="44">
        <f>'Historical Expenditure'!I12*Inflation!H$11</f>
        <v>0</v>
      </c>
      <c r="J29" s="44">
        <f>'Historical Expenditure'!J12*Inflation!I$11</f>
        <v>0</v>
      </c>
      <c r="K29" s="44">
        <f>'Historical Expenditure'!K12*Inflation!J$11</f>
        <v>0</v>
      </c>
      <c r="L29" s="44">
        <f>'Historical Expenditure'!L12*Inflation!K$11</f>
        <v>0</v>
      </c>
      <c r="M29" s="51"/>
      <c r="N29" s="51"/>
      <c r="O29" s="51"/>
      <c r="P29" s="51"/>
      <c r="Q29" s="51"/>
      <c r="R29" s="51"/>
      <c r="S29" s="54"/>
    </row>
    <row r="30" spans="2:19" x14ac:dyDescent="0.2">
      <c r="B30" s="62"/>
      <c r="C30" s="60" t="s">
        <v>147</v>
      </c>
      <c r="D30" s="44">
        <f>'Historical Expenditure'!D13*Inflation!C$11</f>
        <v>0</v>
      </c>
      <c r="E30" s="44">
        <f>'Historical Expenditure'!E13*Inflation!D$11</f>
        <v>0</v>
      </c>
      <c r="F30" s="44">
        <f>'Historical Expenditure'!F13*Inflation!E$11</f>
        <v>0</v>
      </c>
      <c r="G30" s="44">
        <f>'Historical Expenditure'!G13*Inflation!F$11</f>
        <v>0</v>
      </c>
      <c r="H30" s="44">
        <f>'Historical Expenditure'!H13*Inflation!G$11</f>
        <v>0</v>
      </c>
      <c r="I30" s="44">
        <f>'Historical Expenditure'!I13*Inflation!H$11</f>
        <v>0</v>
      </c>
      <c r="J30" s="44">
        <f>'Historical Expenditure'!J13*Inflation!I$11</f>
        <v>0</v>
      </c>
      <c r="K30" s="44">
        <f>'Historical Expenditure'!K13*Inflation!J$11</f>
        <v>0</v>
      </c>
      <c r="L30" s="44">
        <f>'Historical Expenditure'!L13*Inflation!K$11</f>
        <v>0</v>
      </c>
      <c r="M30" s="51"/>
      <c r="N30" s="51"/>
      <c r="O30" s="51"/>
      <c r="P30" s="51"/>
      <c r="Q30" s="51"/>
      <c r="R30" s="51"/>
      <c r="S30" s="54"/>
    </row>
    <row r="31" spans="2:19" x14ac:dyDescent="0.2">
      <c r="B31" s="62"/>
      <c r="C31" s="60" t="s">
        <v>148</v>
      </c>
      <c r="D31" s="44">
        <f>'Historical Expenditure'!D14*Inflation!C$11</f>
        <v>0</v>
      </c>
      <c r="E31" s="44">
        <f>'Historical Expenditure'!E14*Inflation!D$11</f>
        <v>0</v>
      </c>
      <c r="F31" s="44">
        <f>'Historical Expenditure'!F14*Inflation!E$11</f>
        <v>0</v>
      </c>
      <c r="G31" s="44">
        <f>'Historical Expenditure'!G14*Inflation!F$11</f>
        <v>0</v>
      </c>
      <c r="H31" s="44">
        <f>'Historical Expenditure'!H14*Inflation!G$11</f>
        <v>0</v>
      </c>
      <c r="I31" s="44">
        <f>'Historical Expenditure'!I14*Inflation!H$11</f>
        <v>0</v>
      </c>
      <c r="J31" s="44">
        <f>'Historical Expenditure'!J14*Inflation!I$11</f>
        <v>0</v>
      </c>
      <c r="K31" s="44">
        <f>'Historical Expenditure'!K14*Inflation!J$11</f>
        <v>0</v>
      </c>
      <c r="L31" s="44">
        <f>'Historical Expenditure'!L14*Inflation!K$11</f>
        <v>0</v>
      </c>
      <c r="M31" s="51"/>
      <c r="N31" s="51"/>
      <c r="O31" s="51"/>
      <c r="P31" s="51"/>
      <c r="Q31" s="51"/>
      <c r="R31" s="51"/>
      <c r="S31" s="54"/>
    </row>
    <row r="32" spans="2:19" x14ac:dyDescent="0.2">
      <c r="B32" s="62"/>
      <c r="C32" s="60" t="s">
        <v>149</v>
      </c>
      <c r="D32" s="44">
        <f>'Historical Expenditure'!D15*Inflation!C$11</f>
        <v>0</v>
      </c>
      <c r="E32" s="44">
        <f>'Historical Expenditure'!E15*Inflation!D$11</f>
        <v>0</v>
      </c>
      <c r="F32" s="44">
        <f>'Historical Expenditure'!F15*Inflation!E$11</f>
        <v>0</v>
      </c>
      <c r="G32" s="44">
        <f>'Historical Expenditure'!G15*Inflation!F$11</f>
        <v>0</v>
      </c>
      <c r="H32" s="44">
        <f>'Historical Expenditure'!H15*Inflation!G$11</f>
        <v>0</v>
      </c>
      <c r="I32" s="44">
        <f>'Historical Expenditure'!I15*Inflation!H$11</f>
        <v>0</v>
      </c>
      <c r="J32" s="44">
        <f>'Historical Expenditure'!J15*Inflation!I$11</f>
        <v>0</v>
      </c>
      <c r="K32" s="44">
        <f>'Historical Expenditure'!K15*Inflation!J$11</f>
        <v>0</v>
      </c>
      <c r="L32" s="44">
        <f>'Historical Expenditure'!L15*Inflation!K$11</f>
        <v>0</v>
      </c>
      <c r="M32" s="51"/>
      <c r="N32" s="51"/>
      <c r="O32" s="51"/>
      <c r="P32" s="51"/>
      <c r="Q32" s="51"/>
      <c r="R32" s="51"/>
      <c r="S32" s="54"/>
    </row>
    <row r="33" spans="1:22" x14ac:dyDescent="0.2">
      <c r="B33" s="62"/>
      <c r="C33" s="60" t="s">
        <v>150</v>
      </c>
      <c r="D33" s="44">
        <f>'Historical Expenditure'!D16*Inflation!C$11</f>
        <v>0</v>
      </c>
      <c r="E33" s="44">
        <f>'Historical Expenditure'!E16*Inflation!D$11</f>
        <v>0</v>
      </c>
      <c r="F33" s="44">
        <f>'Historical Expenditure'!F16*Inflation!E$11</f>
        <v>0</v>
      </c>
      <c r="G33" s="44">
        <f>'Historical Expenditure'!G16*Inflation!F$11</f>
        <v>0</v>
      </c>
      <c r="H33" s="44">
        <f>'Historical Expenditure'!H16*Inflation!G$11</f>
        <v>0</v>
      </c>
      <c r="I33" s="44">
        <f>'Historical Expenditure'!I16*Inflation!H$11</f>
        <v>0</v>
      </c>
      <c r="J33" s="44">
        <f>'Historical Expenditure'!J16*Inflation!I$11</f>
        <v>0</v>
      </c>
      <c r="K33" s="44">
        <f>'Historical Expenditure'!K16*Inflation!J$11</f>
        <v>0</v>
      </c>
      <c r="L33" s="44">
        <f>'Historical Expenditure'!L16*Inflation!K$11</f>
        <v>0</v>
      </c>
      <c r="M33" s="51"/>
      <c r="N33" s="51"/>
      <c r="O33" s="51"/>
      <c r="P33" s="51"/>
      <c r="Q33" s="51"/>
      <c r="R33" s="51"/>
      <c r="S33" s="54"/>
    </row>
    <row r="34" spans="1:22" x14ac:dyDescent="0.2">
      <c r="B34" s="63"/>
      <c r="C34" s="60" t="s">
        <v>151</v>
      </c>
      <c r="D34" s="44">
        <f>'Historical Expenditure'!D17*Inflation!C$11</f>
        <v>3445269.2828577156</v>
      </c>
      <c r="E34" s="44">
        <f>'Historical Expenditure'!E17*Inflation!D$11</f>
        <v>2643669.0273286141</v>
      </c>
      <c r="F34" s="44">
        <f>'Historical Expenditure'!F17*Inflation!E$11</f>
        <v>2803669.7363889646</v>
      </c>
      <c r="G34" s="44">
        <f>'Historical Expenditure'!G17*Inflation!F$11</f>
        <v>3784487.5803505247</v>
      </c>
      <c r="H34" s="44">
        <f>'Historical Expenditure'!H17*Inflation!G$11</f>
        <v>5840291.5512467902</v>
      </c>
      <c r="I34" s="44">
        <f>'Historical Expenditure'!I17*Inflation!H$11</f>
        <v>6275846.1999441879</v>
      </c>
      <c r="J34" s="44">
        <f>'Historical Expenditure'!J17*Inflation!I$11</f>
        <v>5880321.682744015</v>
      </c>
      <c r="K34" s="77">
        <f>'Historical Expenditure'!K17*Inflation!J$11</f>
        <v>6086321.757804879</v>
      </c>
      <c r="L34" s="77">
        <f>'Historical Expenditure'!L17*Inflation!K$11</f>
        <v>7736027.1890341798</v>
      </c>
      <c r="M34" s="68">
        <f>M18</f>
        <v>832742.52860177006</v>
      </c>
      <c r="N34" s="68">
        <f t="shared" ref="N34:R34" si="2">N18</f>
        <v>14831548.118973725</v>
      </c>
      <c r="O34" s="68">
        <f t="shared" si="2"/>
        <v>15603112.481380917</v>
      </c>
      <c r="P34" s="68">
        <f t="shared" si="2"/>
        <v>7846992.7078884169</v>
      </c>
      <c r="Q34" s="68">
        <f t="shared" si="2"/>
        <v>9052309.7867782004</v>
      </c>
      <c r="R34" s="68">
        <f t="shared" si="2"/>
        <v>10094447.94435489</v>
      </c>
      <c r="S34" s="54"/>
    </row>
    <row r="35" spans="1:22" x14ac:dyDescent="0.2">
      <c r="B35" s="38"/>
      <c r="C35" s="41" t="s">
        <v>46</v>
      </c>
      <c r="D35" s="42">
        <f t="shared" ref="D35:I35" si="3">SUM(D26:D34)</f>
        <v>3445269.2828577156</v>
      </c>
      <c r="E35" s="42">
        <f t="shared" si="3"/>
        <v>2643669.0273286141</v>
      </c>
      <c r="F35" s="42">
        <f t="shared" si="3"/>
        <v>2803669.7363889646</v>
      </c>
      <c r="G35" s="42">
        <f t="shared" si="3"/>
        <v>3784487.5803505247</v>
      </c>
      <c r="H35" s="42">
        <f t="shared" si="3"/>
        <v>5840291.5512467902</v>
      </c>
      <c r="I35" s="42">
        <f t="shared" si="3"/>
        <v>6275846.1999441879</v>
      </c>
      <c r="J35" s="42">
        <f>SUM(J26:J34)</f>
        <v>5880321.682744015</v>
      </c>
      <c r="K35" s="42">
        <f>SUM(K26:K34)</f>
        <v>6086321.757804879</v>
      </c>
      <c r="L35" s="42">
        <f>SUM(L26:L34)</f>
        <v>7736027.1890341798</v>
      </c>
      <c r="M35" s="42">
        <f t="shared" ref="M35:R35" si="4">SUM(M26:M34)</f>
        <v>832742.52860177006</v>
      </c>
      <c r="N35" s="42">
        <f t="shared" si="4"/>
        <v>14831548.118973725</v>
      </c>
      <c r="O35" s="42">
        <f t="shared" si="4"/>
        <v>15603112.481380917</v>
      </c>
      <c r="P35" s="42">
        <f t="shared" si="4"/>
        <v>7846992.7078884169</v>
      </c>
      <c r="Q35" s="42">
        <f t="shared" si="4"/>
        <v>9052309.7867782004</v>
      </c>
      <c r="R35" s="42">
        <f t="shared" si="4"/>
        <v>10094447.94435489</v>
      </c>
      <c r="S35" s="54"/>
    </row>
    <row r="36" spans="1:22" x14ac:dyDescent="0.2">
      <c r="C36" s="1" t="s">
        <v>188</v>
      </c>
      <c r="D36" s="71">
        <f>D35-'Historical Expenditure'!D18*Inflation!C11</f>
        <v>0</v>
      </c>
      <c r="E36" s="71">
        <f>E35-'Historical Expenditure'!E18*Inflation!D11</f>
        <v>0</v>
      </c>
      <c r="F36" s="71">
        <f>F35-'Historical Expenditure'!F18*Inflation!E11</f>
        <v>0</v>
      </c>
      <c r="G36" s="71">
        <f>G35-'Historical Expenditure'!G18*Inflation!F11</f>
        <v>0</v>
      </c>
      <c r="H36" s="71">
        <f>H35-'Historical Expenditure'!H18*Inflation!G11</f>
        <v>0</v>
      </c>
      <c r="I36" s="71">
        <f>I35-'Historical Expenditure'!I18*Inflation!H11</f>
        <v>0</v>
      </c>
      <c r="J36" s="71">
        <f>J35-'Historical Expenditure'!J18*Inflation!I11</f>
        <v>0</v>
      </c>
      <c r="K36" s="71">
        <f>K35-'Historical Expenditure'!K18*Inflation!J11</f>
        <v>0</v>
      </c>
      <c r="L36" s="71">
        <f>L35-'Historical Expenditure'!L18*Inflation!K11</f>
        <v>0</v>
      </c>
      <c r="M36" s="71">
        <f t="shared" ref="M36:R36" si="5">M35-M18</f>
        <v>0</v>
      </c>
      <c r="N36" s="71">
        <f t="shared" si="5"/>
        <v>0</v>
      </c>
      <c r="O36" s="71">
        <f t="shared" si="5"/>
        <v>0</v>
      </c>
      <c r="P36" s="71">
        <f t="shared" si="5"/>
        <v>0</v>
      </c>
      <c r="Q36" s="71">
        <f t="shared" si="5"/>
        <v>0</v>
      </c>
      <c r="R36" s="71">
        <f t="shared" si="5"/>
        <v>0</v>
      </c>
      <c r="S36" s="54"/>
    </row>
    <row r="37" spans="1:22" x14ac:dyDescent="0.2"/>
    <row r="38" spans="1:22" ht="15.75" x14ac:dyDescent="0.25">
      <c r="A38" s="26"/>
      <c r="B38" s="26" t="s">
        <v>156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:22" x14ac:dyDescent="0.2"/>
    <row r="40" spans="1:22" hidden="1" x14ac:dyDescent="0.2"/>
    <row r="41" spans="1:22" hidden="1" x14ac:dyDescent="0.2"/>
    <row r="42" spans="1:22" hidden="1" x14ac:dyDescent="0.2"/>
    <row r="43" spans="1:22" hidden="1" x14ac:dyDescent="0.2"/>
    <row r="44" spans="1:22" hidden="1" x14ac:dyDescent="0.2"/>
    <row r="45" spans="1:22" hidden="1" x14ac:dyDescent="0.2"/>
    <row r="46" spans="1:22" hidden="1" x14ac:dyDescent="0.2"/>
    <row r="47" spans="1:22" hidden="1" x14ac:dyDescent="0.2"/>
    <row r="48" spans="1:22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x14ac:dyDescent="0.2"/>
  </sheetData>
  <sortState xmlns:xlrd2="http://schemas.microsoft.com/office/spreadsheetml/2017/richdata2" ref="B8:M15">
    <sortCondition ref="B8"/>
  </sortState>
  <mergeCells count="2">
    <mergeCell ref="D6:R6"/>
    <mergeCell ref="D24:R24"/>
  </mergeCells>
  <conditionalFormatting sqref="R2">
    <cfRule type="expression" dxfId="1" priority="1">
      <formula>$R$2="Check!"</formula>
    </cfRule>
  </conditionalFormatting>
  <hyperlinks>
    <hyperlink ref="R1" location="Menu!A1" display="Menu" xr:uid="{00000000-0004-0000-0600-000000000000}"/>
  </hyperlinks>
  <pageMargins left="0.7" right="0.7" top="0.75" bottom="0.75" header="0.3" footer="0.3"/>
  <pageSetup orientation="portrait" r:id="rId1"/>
  <ignoredErrors>
    <ignoredError sqref="D18" formulaRange="1"/>
    <ignoredError sqref="L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1"/>
  </sheetPr>
  <dimension ref="A1:S101"/>
  <sheetViews>
    <sheetView workbookViewId="0">
      <pane ySplit="7" topLeftCell="A8" activePane="bottomLeft" state="frozen"/>
      <selection activeCell="A2" sqref="A2"/>
      <selection pane="bottomLeft" activeCell="C22" sqref="C22"/>
    </sheetView>
  </sheetViews>
  <sheetFormatPr defaultColWidth="0" defaultRowHeight="12.75" customHeight="1" zeroHeight="1" x14ac:dyDescent="0.2"/>
  <cols>
    <col min="1" max="1" width="3.625" customWidth="1"/>
    <col min="2" max="2" width="7.625" customWidth="1"/>
    <col min="3" max="3" width="34" bestFit="1" customWidth="1"/>
    <col min="4" max="5" width="2.625" customWidth="1"/>
    <col min="6" max="12" width="9.625" customWidth="1"/>
    <col min="13" max="13" width="3.625" customWidth="1"/>
    <col min="14" max="14" width="9.125" hidden="1" customWidth="1"/>
    <col min="15" max="15" width="9" hidden="1" customWidth="1"/>
    <col min="16" max="18" width="0" hidden="1" customWidth="1"/>
    <col min="19" max="19" width="9.125" hidden="1" customWidth="1"/>
    <col min="20" max="16384" width="9" hidden="1"/>
  </cols>
  <sheetData>
    <row r="1" spans="1:15" ht="18" x14ac:dyDescent="0.25">
      <c r="A1" s="24" t="s">
        <v>202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7" t="s">
        <v>39</v>
      </c>
      <c r="M1" s="24"/>
      <c r="N1" s="24"/>
      <c r="O1" s="24"/>
    </row>
    <row r="2" spans="1:15" ht="15.75" x14ac:dyDescent="0.25">
      <c r="A2" s="26" t="str">
        <f ca="1">RIGHT(CELL("filename", $A$1), LEN(CELL("filename", $A$1)) - SEARCH("]", CELL("filename", $A$1)))</f>
        <v>Direct Capex</v>
      </c>
      <c r="B2" s="26"/>
      <c r="C2" s="26"/>
      <c r="D2" s="26"/>
      <c r="E2" s="26"/>
      <c r="F2" s="26"/>
      <c r="G2" s="26"/>
      <c r="H2" s="26"/>
      <c r="I2" s="26"/>
      <c r="J2" s="26"/>
      <c r="K2" s="29" t="s">
        <v>40</v>
      </c>
      <c r="L2" s="30" t="str">
        <f>IF(SUM(F47:L91)*1000=(SUM('Forecast Expenditure'!L35:R35)),"OK","Check!")</f>
        <v>OK</v>
      </c>
      <c r="M2" s="26"/>
      <c r="N2" s="26"/>
      <c r="O2" s="26"/>
    </row>
    <row r="3" spans="1:15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2">
      <c r="A4" s="25"/>
      <c r="B4" s="37" t="s">
        <v>53</v>
      </c>
      <c r="C4" s="1"/>
      <c r="D4" s="1"/>
      <c r="E4" s="1"/>
      <c r="F4" s="1"/>
      <c r="G4" s="1"/>
      <c r="H4" s="1"/>
      <c r="I4" s="1"/>
      <c r="J4" s="1"/>
      <c r="K4" s="1"/>
      <c r="L4" s="1"/>
      <c r="M4" s="25"/>
      <c r="N4" s="25"/>
      <c r="O4" s="25"/>
    </row>
    <row r="5" spans="1:15" x14ac:dyDescent="0.2">
      <c r="A5" s="25"/>
      <c r="B5" s="1"/>
      <c r="C5" s="1"/>
      <c r="D5" s="1"/>
      <c r="E5" s="1"/>
      <c r="F5" s="17" t="s">
        <v>158</v>
      </c>
      <c r="G5" s="17" t="s">
        <v>159</v>
      </c>
      <c r="H5" s="17" t="s">
        <v>160</v>
      </c>
      <c r="I5" s="17" t="s">
        <v>161</v>
      </c>
      <c r="J5" s="17" t="s">
        <v>162</v>
      </c>
      <c r="K5" s="17" t="s">
        <v>163</v>
      </c>
      <c r="L5" s="17" t="s">
        <v>164</v>
      </c>
      <c r="M5" s="25"/>
      <c r="N5" s="25"/>
      <c r="O5" s="25"/>
    </row>
    <row r="6" spans="1:15" x14ac:dyDescent="0.2">
      <c r="A6" s="25"/>
      <c r="B6" s="115" t="s">
        <v>45</v>
      </c>
      <c r="C6" s="115" t="s">
        <v>47</v>
      </c>
      <c r="D6" s="1"/>
      <c r="E6" s="1"/>
      <c r="F6" s="17" t="s">
        <v>165</v>
      </c>
      <c r="G6" s="17" t="s">
        <v>165</v>
      </c>
      <c r="H6" s="17" t="s">
        <v>165</v>
      </c>
      <c r="I6" s="17" t="s">
        <v>165</v>
      </c>
      <c r="J6" s="17" t="s">
        <v>165</v>
      </c>
      <c r="K6" s="17" t="s">
        <v>165</v>
      </c>
      <c r="L6" s="17" t="s">
        <v>165</v>
      </c>
      <c r="M6" s="1"/>
      <c r="N6" s="1"/>
      <c r="O6" s="1"/>
    </row>
    <row r="7" spans="1:15" x14ac:dyDescent="0.2">
      <c r="A7" s="25"/>
      <c r="B7" s="116"/>
      <c r="C7" s="116"/>
      <c r="D7" s="1"/>
      <c r="E7" s="1"/>
      <c r="F7" s="17" t="s">
        <v>54</v>
      </c>
      <c r="G7" s="17" t="s">
        <v>54</v>
      </c>
      <c r="H7" s="17" t="s">
        <v>54</v>
      </c>
      <c r="I7" s="17" t="s">
        <v>54</v>
      </c>
      <c r="J7" s="17" t="s">
        <v>54</v>
      </c>
      <c r="K7" s="17" t="s">
        <v>54</v>
      </c>
      <c r="L7" s="17" t="s">
        <v>54</v>
      </c>
      <c r="M7" s="1"/>
      <c r="N7" s="1"/>
      <c r="O7" s="1"/>
    </row>
    <row r="8" spans="1:15" x14ac:dyDescent="0.2">
      <c r="A8" s="25"/>
      <c r="B8" s="47">
        <v>102</v>
      </c>
      <c r="C8" s="48" t="s">
        <v>55</v>
      </c>
      <c r="D8" s="1"/>
      <c r="E8" s="1"/>
      <c r="F8" s="51"/>
      <c r="G8" s="51"/>
      <c r="H8" s="51"/>
      <c r="I8" s="51"/>
      <c r="J8" s="51"/>
      <c r="K8" s="51"/>
      <c r="L8" s="51"/>
      <c r="M8" s="1"/>
      <c r="N8" s="1"/>
      <c r="O8" s="1"/>
    </row>
    <row r="9" spans="1:15" x14ac:dyDescent="0.2">
      <c r="A9" s="25"/>
      <c r="B9" s="49">
        <v>103</v>
      </c>
      <c r="C9" s="50" t="s">
        <v>56</v>
      </c>
      <c r="D9" s="1"/>
      <c r="E9" s="1"/>
      <c r="F9" s="51"/>
      <c r="G9" s="51"/>
      <c r="H9" s="51"/>
      <c r="I9" s="51"/>
      <c r="J9" s="51"/>
      <c r="K9" s="51"/>
      <c r="L9" s="51"/>
      <c r="M9" s="1"/>
      <c r="N9" s="1"/>
      <c r="O9" s="1"/>
    </row>
    <row r="10" spans="1:15" x14ac:dyDescent="0.2">
      <c r="A10" s="25"/>
      <c r="B10" s="49">
        <v>104</v>
      </c>
      <c r="C10" s="50" t="s">
        <v>57</v>
      </c>
      <c r="D10" s="1"/>
      <c r="E10" s="1"/>
      <c r="F10" s="51"/>
      <c r="G10" s="51"/>
      <c r="H10" s="51"/>
      <c r="I10" s="51"/>
      <c r="J10" s="51"/>
      <c r="K10" s="51"/>
      <c r="L10" s="51"/>
      <c r="M10" s="1"/>
      <c r="N10" s="1"/>
      <c r="O10" s="1"/>
    </row>
    <row r="11" spans="1:15" x14ac:dyDescent="0.2">
      <c r="A11" s="25"/>
      <c r="B11" s="49">
        <v>105</v>
      </c>
      <c r="C11" s="50" t="s">
        <v>58</v>
      </c>
      <c r="D11" s="1"/>
      <c r="E11" s="1"/>
      <c r="F11" s="51"/>
      <c r="G11" s="51"/>
      <c r="H11" s="51"/>
      <c r="I11" s="51"/>
      <c r="J11" s="51"/>
      <c r="K11" s="51"/>
      <c r="L11" s="51"/>
      <c r="M11" s="1"/>
      <c r="N11" s="1"/>
      <c r="O11" s="1"/>
    </row>
    <row r="12" spans="1:15" x14ac:dyDescent="0.2">
      <c r="A12" s="25"/>
      <c r="B12" s="49">
        <v>106</v>
      </c>
      <c r="C12" s="50" t="s">
        <v>59</v>
      </c>
      <c r="D12" s="1"/>
      <c r="E12" s="1"/>
      <c r="F12" s="51"/>
      <c r="G12" s="51"/>
      <c r="H12" s="51"/>
      <c r="I12" s="51"/>
      <c r="J12" s="51"/>
      <c r="K12" s="51"/>
      <c r="L12" s="51"/>
      <c r="M12" s="1"/>
      <c r="N12" s="1"/>
      <c r="O12" s="1"/>
    </row>
    <row r="13" spans="1:15" x14ac:dyDescent="0.2">
      <c r="A13" s="25"/>
      <c r="B13" s="49">
        <v>107</v>
      </c>
      <c r="C13" s="50" t="s">
        <v>60</v>
      </c>
      <c r="D13" s="1"/>
      <c r="E13" s="1"/>
      <c r="F13" s="51"/>
      <c r="G13" s="51"/>
      <c r="H13" s="51"/>
      <c r="I13" s="51"/>
      <c r="J13" s="51"/>
      <c r="K13" s="51"/>
      <c r="L13" s="51"/>
      <c r="M13" s="1"/>
      <c r="N13" s="1"/>
      <c r="O13" s="1"/>
    </row>
    <row r="14" spans="1:15" x14ac:dyDescent="0.2">
      <c r="A14" s="25"/>
      <c r="B14" s="49">
        <v>108</v>
      </c>
      <c r="C14" s="50" t="s">
        <v>61</v>
      </c>
      <c r="D14" s="1"/>
      <c r="E14" s="1"/>
      <c r="F14" s="51"/>
      <c r="G14" s="51"/>
      <c r="H14" s="51"/>
      <c r="I14" s="51"/>
      <c r="J14" s="51"/>
      <c r="K14" s="51"/>
      <c r="L14" s="51"/>
      <c r="M14" s="1"/>
      <c r="N14" s="1"/>
      <c r="O14" s="1"/>
    </row>
    <row r="15" spans="1:15" x14ac:dyDescent="0.2">
      <c r="A15" s="25"/>
      <c r="B15" s="49">
        <v>109</v>
      </c>
      <c r="C15" s="50" t="s">
        <v>62</v>
      </c>
      <c r="D15" s="1"/>
      <c r="E15" s="1"/>
      <c r="F15" s="51"/>
      <c r="G15" s="51"/>
      <c r="H15" s="51"/>
      <c r="I15" s="51"/>
      <c r="J15" s="51"/>
      <c r="K15" s="51"/>
      <c r="L15" s="51"/>
      <c r="M15" s="1"/>
      <c r="N15" s="1"/>
      <c r="O15" s="1"/>
    </row>
    <row r="16" spans="1:15" x14ac:dyDescent="0.2">
      <c r="A16" s="25"/>
      <c r="B16" s="49">
        <v>110</v>
      </c>
      <c r="C16" s="50" t="s">
        <v>63</v>
      </c>
      <c r="D16" s="1"/>
      <c r="E16" s="1"/>
      <c r="F16" s="51"/>
      <c r="G16" s="51"/>
      <c r="H16" s="51"/>
      <c r="I16" s="51"/>
      <c r="J16" s="51"/>
      <c r="K16" s="51"/>
      <c r="L16" s="51"/>
      <c r="M16" s="1"/>
      <c r="N16" s="1"/>
      <c r="O16" s="1"/>
    </row>
    <row r="17" spans="1:15" x14ac:dyDescent="0.2">
      <c r="A17" s="25"/>
      <c r="B17" s="49">
        <v>111</v>
      </c>
      <c r="C17" s="50" t="s">
        <v>64</v>
      </c>
      <c r="D17" s="1"/>
      <c r="E17" s="1"/>
      <c r="F17" s="51"/>
      <c r="G17" s="51"/>
      <c r="H17" s="51"/>
      <c r="I17" s="51"/>
      <c r="J17" s="51"/>
      <c r="K17" s="51"/>
      <c r="L17" s="51"/>
      <c r="M17" s="25"/>
      <c r="N17" s="25"/>
      <c r="O17" s="25"/>
    </row>
    <row r="18" spans="1:15" x14ac:dyDescent="0.2">
      <c r="A18" s="25"/>
      <c r="B18" s="49">
        <v>112</v>
      </c>
      <c r="C18" s="50" t="s">
        <v>65</v>
      </c>
      <c r="D18" s="1"/>
      <c r="E18" s="1"/>
      <c r="F18" s="51"/>
      <c r="G18" s="51"/>
      <c r="H18" s="51"/>
      <c r="I18" s="51"/>
      <c r="J18" s="51"/>
      <c r="K18" s="51"/>
      <c r="L18" s="51"/>
      <c r="M18" s="25"/>
      <c r="N18" s="25"/>
      <c r="O18" s="25"/>
    </row>
    <row r="19" spans="1:15" x14ac:dyDescent="0.2">
      <c r="A19" s="25"/>
      <c r="B19" s="49">
        <v>113</v>
      </c>
      <c r="C19" s="50" t="s">
        <v>66</v>
      </c>
      <c r="D19" s="1"/>
      <c r="E19" s="1"/>
      <c r="F19" s="51"/>
      <c r="G19" s="51"/>
      <c r="H19" s="51"/>
      <c r="I19" s="51"/>
      <c r="J19" s="51"/>
      <c r="K19" s="51"/>
      <c r="L19" s="51"/>
      <c r="M19" s="25"/>
      <c r="N19" s="25"/>
      <c r="O19" s="25"/>
    </row>
    <row r="20" spans="1:15" x14ac:dyDescent="0.2">
      <c r="A20" s="25"/>
      <c r="B20" s="49">
        <v>114</v>
      </c>
      <c r="C20" s="50" t="s">
        <v>67</v>
      </c>
      <c r="D20" s="1"/>
      <c r="E20" s="1"/>
      <c r="F20" s="51"/>
      <c r="G20" s="51"/>
      <c r="H20" s="51"/>
      <c r="I20" s="51"/>
      <c r="J20" s="51"/>
      <c r="K20" s="51"/>
      <c r="L20" s="51"/>
      <c r="M20" s="25"/>
      <c r="N20" s="25"/>
      <c r="O20" s="25"/>
    </row>
    <row r="21" spans="1:15" x14ac:dyDescent="0.2">
      <c r="A21" s="25"/>
      <c r="B21" s="49">
        <v>115</v>
      </c>
      <c r="C21" s="50" t="s">
        <v>68</v>
      </c>
      <c r="D21" s="1"/>
      <c r="E21" s="1"/>
      <c r="F21" s="51"/>
      <c r="G21" s="51"/>
      <c r="H21" s="51"/>
      <c r="I21" s="51"/>
      <c r="J21" s="51"/>
      <c r="K21" s="51"/>
      <c r="L21" s="51"/>
      <c r="M21" s="25"/>
      <c r="N21" s="25"/>
      <c r="O21" s="25"/>
    </row>
    <row r="22" spans="1:15" x14ac:dyDescent="0.2">
      <c r="A22" s="25"/>
      <c r="B22" s="49">
        <v>116</v>
      </c>
      <c r="C22" s="50" t="s">
        <v>69</v>
      </c>
      <c r="D22" s="1"/>
      <c r="E22" s="1"/>
      <c r="F22" s="51"/>
      <c r="G22" s="51"/>
      <c r="H22" s="51"/>
      <c r="I22" s="51"/>
      <c r="J22" s="51"/>
      <c r="K22" s="51"/>
      <c r="L22" s="51"/>
      <c r="M22" s="25"/>
      <c r="N22" s="25"/>
      <c r="O22" s="25"/>
    </row>
    <row r="23" spans="1:15" x14ac:dyDescent="0.2">
      <c r="A23" s="25"/>
      <c r="B23" s="49">
        <v>118</v>
      </c>
      <c r="C23" s="50" t="s">
        <v>70</v>
      </c>
      <c r="D23" s="1"/>
      <c r="E23" s="1"/>
      <c r="F23" s="51"/>
      <c r="G23" s="51"/>
      <c r="H23" s="51"/>
      <c r="I23" s="51"/>
      <c r="J23" s="51"/>
      <c r="K23" s="51"/>
      <c r="L23" s="51"/>
      <c r="M23" s="25"/>
      <c r="N23" s="25"/>
      <c r="O23" s="25"/>
    </row>
    <row r="24" spans="1:15" x14ac:dyDescent="0.2">
      <c r="A24" s="25"/>
      <c r="B24" s="49">
        <v>119</v>
      </c>
      <c r="C24" s="50" t="s">
        <v>71</v>
      </c>
      <c r="D24" s="1"/>
      <c r="E24" s="1"/>
      <c r="F24" s="51"/>
      <c r="G24" s="51"/>
      <c r="H24" s="51"/>
      <c r="I24" s="51"/>
      <c r="J24" s="51"/>
      <c r="K24" s="51"/>
      <c r="L24" s="51"/>
      <c r="M24" s="25"/>
      <c r="N24" s="25"/>
      <c r="O24" s="25"/>
    </row>
    <row r="25" spans="1:15" x14ac:dyDescent="0.2">
      <c r="A25" s="25"/>
      <c r="B25" s="49">
        <v>120</v>
      </c>
      <c r="C25" s="50" t="s">
        <v>72</v>
      </c>
      <c r="D25" s="1"/>
      <c r="E25" s="1"/>
      <c r="F25" s="51"/>
      <c r="G25" s="51"/>
      <c r="H25" s="51"/>
      <c r="I25" s="51"/>
      <c r="J25" s="51"/>
      <c r="K25" s="51"/>
      <c r="L25" s="51"/>
      <c r="M25" s="25"/>
      <c r="N25" s="25"/>
      <c r="O25" s="25"/>
    </row>
    <row r="26" spans="1:15" x14ac:dyDescent="0.2">
      <c r="A26" s="25"/>
      <c r="B26" s="49">
        <v>121</v>
      </c>
      <c r="C26" s="50" t="s">
        <v>73</v>
      </c>
      <c r="D26" s="1"/>
      <c r="E26" s="1"/>
      <c r="F26" s="51"/>
      <c r="G26" s="51"/>
      <c r="H26" s="51"/>
      <c r="I26" s="51"/>
      <c r="J26" s="51"/>
      <c r="K26" s="51"/>
      <c r="L26" s="51"/>
      <c r="M26" s="25"/>
      <c r="N26" s="25"/>
      <c r="O26" s="25"/>
    </row>
    <row r="27" spans="1:15" x14ac:dyDescent="0.2">
      <c r="A27" s="25"/>
      <c r="B27" s="49">
        <v>122</v>
      </c>
      <c r="C27" s="50" t="s">
        <v>74</v>
      </c>
      <c r="D27" s="1"/>
      <c r="E27" s="1"/>
      <c r="F27" s="51"/>
      <c r="G27" s="51"/>
      <c r="H27" s="51"/>
      <c r="I27" s="51"/>
      <c r="J27" s="51"/>
      <c r="K27" s="51"/>
      <c r="L27" s="51"/>
      <c r="M27" s="25"/>
      <c r="N27" s="25"/>
      <c r="O27" s="25"/>
    </row>
    <row r="28" spans="1:15" x14ac:dyDescent="0.2">
      <c r="A28" s="25"/>
      <c r="B28" s="49">
        <v>123</v>
      </c>
      <c r="C28" s="50" t="s">
        <v>75</v>
      </c>
      <c r="D28" s="1"/>
      <c r="E28" s="1"/>
      <c r="F28" s="51"/>
      <c r="G28" s="51"/>
      <c r="H28" s="51"/>
      <c r="I28" s="51"/>
      <c r="J28" s="51"/>
      <c r="K28" s="51"/>
      <c r="L28" s="51"/>
      <c r="M28" s="25"/>
      <c r="N28" s="25"/>
      <c r="O28" s="25"/>
    </row>
    <row r="29" spans="1:15" x14ac:dyDescent="0.2">
      <c r="A29" s="25"/>
      <c r="B29" s="49">
        <v>124</v>
      </c>
      <c r="C29" s="50" t="s">
        <v>76</v>
      </c>
      <c r="D29" s="1"/>
      <c r="E29" s="1"/>
      <c r="F29" s="51"/>
      <c r="G29" s="51"/>
      <c r="H29" s="51"/>
      <c r="I29" s="51"/>
      <c r="J29" s="51"/>
      <c r="K29" s="51"/>
      <c r="L29" s="51"/>
      <c r="M29" s="25"/>
      <c r="N29" s="25"/>
      <c r="O29" s="25"/>
    </row>
    <row r="30" spans="1:15" x14ac:dyDescent="0.2">
      <c r="A30" s="25"/>
      <c r="B30" s="49">
        <v>125</v>
      </c>
      <c r="C30" s="50" t="s">
        <v>77</v>
      </c>
      <c r="D30" s="1"/>
      <c r="E30" s="1"/>
      <c r="F30" s="51"/>
      <c r="G30" s="51"/>
      <c r="H30" s="51"/>
      <c r="I30" s="51"/>
      <c r="J30" s="51"/>
      <c r="K30" s="51"/>
      <c r="L30" s="51"/>
      <c r="M30" s="25"/>
      <c r="N30" s="25"/>
      <c r="O30" s="25"/>
    </row>
    <row r="31" spans="1:15" x14ac:dyDescent="0.2">
      <c r="A31" s="25"/>
      <c r="B31" s="49">
        <v>126</v>
      </c>
      <c r="C31" s="50" t="s">
        <v>78</v>
      </c>
      <c r="D31" s="1"/>
      <c r="E31" s="1"/>
      <c r="F31" s="51"/>
      <c r="G31" s="51"/>
      <c r="H31" s="51"/>
      <c r="I31" s="51"/>
      <c r="J31" s="51"/>
      <c r="K31" s="51"/>
      <c r="L31" s="51"/>
      <c r="M31" s="25"/>
      <c r="N31" s="25"/>
      <c r="O31" s="25"/>
    </row>
    <row r="32" spans="1:15" x14ac:dyDescent="0.2">
      <c r="A32" s="25"/>
      <c r="B32" s="49">
        <v>130</v>
      </c>
      <c r="C32" s="50" t="s">
        <v>79</v>
      </c>
      <c r="D32" s="1"/>
      <c r="E32" s="1"/>
      <c r="F32" s="51"/>
      <c r="G32" s="51"/>
      <c r="H32" s="51"/>
      <c r="I32" s="51"/>
      <c r="J32" s="51"/>
      <c r="K32" s="51"/>
      <c r="L32" s="51"/>
      <c r="M32" s="25"/>
      <c r="N32" s="25"/>
      <c r="O32" s="25"/>
    </row>
    <row r="33" spans="1:15" x14ac:dyDescent="0.2">
      <c r="A33" s="25"/>
      <c r="B33" s="49">
        <v>131</v>
      </c>
      <c r="C33" s="50" t="s">
        <v>80</v>
      </c>
      <c r="D33" s="1"/>
      <c r="E33" s="1"/>
      <c r="F33" s="51"/>
      <c r="G33" s="51"/>
      <c r="H33" s="51"/>
      <c r="I33" s="51"/>
      <c r="J33" s="51"/>
      <c r="K33" s="51"/>
      <c r="L33" s="51"/>
      <c r="M33" s="25"/>
      <c r="N33" s="25"/>
      <c r="O33" s="25"/>
    </row>
    <row r="34" spans="1:15" x14ac:dyDescent="0.2">
      <c r="A34" s="25"/>
      <c r="B34" s="49">
        <v>132</v>
      </c>
      <c r="C34" s="50" t="s">
        <v>81</v>
      </c>
      <c r="D34" s="1"/>
      <c r="E34" s="1"/>
      <c r="F34" s="51"/>
      <c r="G34" s="51"/>
      <c r="H34" s="51"/>
      <c r="I34" s="51"/>
      <c r="J34" s="51"/>
      <c r="K34" s="51"/>
      <c r="L34" s="51"/>
      <c r="M34" s="25"/>
      <c r="N34" s="25"/>
      <c r="O34" s="25"/>
    </row>
    <row r="35" spans="1:15" x14ac:dyDescent="0.2">
      <c r="A35" s="25"/>
      <c r="B35" s="49">
        <v>133</v>
      </c>
      <c r="C35" s="50" t="s">
        <v>82</v>
      </c>
      <c r="D35" s="1"/>
      <c r="E35" s="1"/>
      <c r="F35" s="51"/>
      <c r="G35" s="51"/>
      <c r="H35" s="51"/>
      <c r="I35" s="51"/>
      <c r="J35" s="51"/>
      <c r="K35" s="51"/>
      <c r="L35" s="51"/>
      <c r="M35" s="25"/>
      <c r="N35" s="25"/>
      <c r="O35" s="25"/>
    </row>
    <row r="36" spans="1:15" x14ac:dyDescent="0.2">
      <c r="A36" s="25"/>
      <c r="B36" s="49">
        <v>134</v>
      </c>
      <c r="C36" s="50" t="s">
        <v>83</v>
      </c>
      <c r="D36" s="1"/>
      <c r="E36" s="1"/>
      <c r="F36" s="51"/>
      <c r="G36" s="51"/>
      <c r="H36" s="51"/>
      <c r="I36" s="51"/>
      <c r="J36" s="51"/>
      <c r="K36" s="51"/>
      <c r="L36" s="51"/>
      <c r="M36" s="25"/>
      <c r="N36" s="25"/>
      <c r="O36" s="25"/>
    </row>
    <row r="37" spans="1:15" x14ac:dyDescent="0.2">
      <c r="A37" s="25"/>
      <c r="B37" s="49">
        <v>135</v>
      </c>
      <c r="C37" s="50" t="s">
        <v>84</v>
      </c>
      <c r="D37" s="1"/>
      <c r="E37" s="1"/>
      <c r="F37" s="51"/>
      <c r="G37" s="51"/>
      <c r="H37" s="51"/>
      <c r="I37" s="51"/>
      <c r="J37" s="51"/>
      <c r="K37" s="51"/>
      <c r="L37" s="51"/>
      <c r="M37" s="25"/>
      <c r="N37" s="25"/>
      <c r="O37" s="25"/>
    </row>
    <row r="38" spans="1:15" x14ac:dyDescent="0.2">
      <c r="A38" s="25"/>
      <c r="B38" s="49">
        <v>136</v>
      </c>
      <c r="C38" s="50" t="s">
        <v>85</v>
      </c>
      <c r="D38" s="1"/>
      <c r="E38" s="1"/>
      <c r="F38" s="51"/>
      <c r="G38" s="51"/>
      <c r="H38" s="51"/>
      <c r="I38" s="51"/>
      <c r="J38" s="51"/>
      <c r="K38" s="51"/>
      <c r="L38" s="51"/>
      <c r="M38" s="25"/>
      <c r="N38" s="25"/>
      <c r="O38" s="25"/>
    </row>
    <row r="39" spans="1:15" x14ac:dyDescent="0.2">
      <c r="A39" s="25"/>
      <c r="B39" s="49">
        <v>137</v>
      </c>
      <c r="C39" s="50" t="s">
        <v>86</v>
      </c>
      <c r="D39" s="1"/>
      <c r="E39" s="1"/>
      <c r="F39" s="51"/>
      <c r="G39" s="51"/>
      <c r="H39" s="51"/>
      <c r="I39" s="51"/>
      <c r="J39" s="51"/>
      <c r="K39" s="51"/>
      <c r="L39" s="51"/>
      <c r="M39" s="25"/>
      <c r="N39" s="25"/>
      <c r="O39" s="25"/>
    </row>
    <row r="40" spans="1:15" x14ac:dyDescent="0.2">
      <c r="A40" s="25"/>
      <c r="B40" s="49">
        <v>138</v>
      </c>
      <c r="C40" s="50" t="s">
        <v>87</v>
      </c>
      <c r="D40" s="1"/>
      <c r="E40" s="1"/>
      <c r="F40" s="51"/>
      <c r="G40" s="51"/>
      <c r="H40" s="51"/>
      <c r="I40" s="51"/>
      <c r="J40" s="51"/>
      <c r="K40" s="51"/>
      <c r="L40" s="51"/>
      <c r="M40" s="25"/>
      <c r="N40" s="25"/>
      <c r="O40" s="25"/>
    </row>
    <row r="41" spans="1:15" x14ac:dyDescent="0.2">
      <c r="A41" s="25"/>
      <c r="B41" s="49">
        <v>139</v>
      </c>
      <c r="C41" s="50" t="s">
        <v>88</v>
      </c>
      <c r="D41" s="1"/>
      <c r="E41" s="1"/>
      <c r="F41" s="51"/>
      <c r="G41" s="51"/>
      <c r="H41" s="51"/>
      <c r="I41" s="51"/>
      <c r="J41" s="51"/>
      <c r="K41" s="51"/>
      <c r="L41" s="51"/>
      <c r="M41" s="25"/>
      <c r="N41" s="25"/>
      <c r="O41" s="25"/>
    </row>
    <row r="42" spans="1:15" x14ac:dyDescent="0.2">
      <c r="A42" s="25"/>
      <c r="B42" s="49">
        <v>140</v>
      </c>
      <c r="C42" s="50" t="s">
        <v>89</v>
      </c>
      <c r="D42" s="1"/>
      <c r="E42" s="1"/>
      <c r="F42" s="51"/>
      <c r="G42" s="51"/>
      <c r="H42" s="51"/>
      <c r="I42" s="51"/>
      <c r="J42" s="51"/>
      <c r="K42" s="51"/>
      <c r="L42" s="51"/>
      <c r="M42" s="25"/>
      <c r="N42" s="25"/>
      <c r="O42" s="25"/>
    </row>
    <row r="43" spans="1:15" x14ac:dyDescent="0.2">
      <c r="A43" s="25"/>
      <c r="B43" s="49">
        <v>141</v>
      </c>
      <c r="C43" s="50" t="s">
        <v>90</v>
      </c>
      <c r="D43" s="1"/>
      <c r="E43" s="1"/>
      <c r="F43" s="51"/>
      <c r="G43" s="51"/>
      <c r="H43" s="51"/>
      <c r="I43" s="51"/>
      <c r="J43" s="51"/>
      <c r="K43" s="51"/>
      <c r="L43" s="51"/>
      <c r="M43" s="25"/>
      <c r="N43" s="25"/>
      <c r="O43" s="25"/>
    </row>
    <row r="44" spans="1:15" x14ac:dyDescent="0.2">
      <c r="A44" s="25"/>
      <c r="B44" s="49">
        <v>142</v>
      </c>
      <c r="C44" s="50" t="s">
        <v>91</v>
      </c>
      <c r="D44" s="1"/>
      <c r="E44" s="1"/>
      <c r="F44" s="51"/>
      <c r="G44" s="51"/>
      <c r="H44" s="51"/>
      <c r="I44" s="51"/>
      <c r="J44" s="51"/>
      <c r="K44" s="51"/>
      <c r="L44" s="51"/>
      <c r="M44" s="25"/>
      <c r="N44" s="25"/>
      <c r="O44" s="25"/>
    </row>
    <row r="45" spans="1:15" x14ac:dyDescent="0.2">
      <c r="A45" s="25"/>
      <c r="B45" s="49">
        <v>143</v>
      </c>
      <c r="C45" s="50" t="s">
        <v>92</v>
      </c>
      <c r="D45" s="1"/>
      <c r="E45" s="1"/>
      <c r="F45" s="51"/>
      <c r="G45" s="51"/>
      <c r="H45" s="51"/>
      <c r="I45" s="51"/>
      <c r="J45" s="51"/>
      <c r="K45" s="51"/>
      <c r="L45" s="51"/>
      <c r="M45" s="25"/>
      <c r="N45" s="25"/>
      <c r="O45" s="25"/>
    </row>
    <row r="46" spans="1:15" x14ac:dyDescent="0.2">
      <c r="A46" s="25"/>
      <c r="B46" s="49">
        <v>144</v>
      </c>
      <c r="C46" s="50" t="s">
        <v>93</v>
      </c>
      <c r="D46" s="1"/>
      <c r="E46" s="1"/>
      <c r="F46" s="51"/>
      <c r="G46" s="51"/>
      <c r="H46" s="51"/>
      <c r="I46" s="51"/>
      <c r="J46" s="51"/>
      <c r="K46" s="51"/>
      <c r="L46" s="51"/>
      <c r="M46" s="25"/>
      <c r="N46" s="25"/>
      <c r="O46" s="25"/>
    </row>
    <row r="47" spans="1:15" x14ac:dyDescent="0.2">
      <c r="A47" s="25"/>
      <c r="B47" s="49">
        <v>145</v>
      </c>
      <c r="C47" s="50" t="s">
        <v>94</v>
      </c>
      <c r="D47" s="1"/>
      <c r="E47" s="1"/>
      <c r="F47" s="51"/>
      <c r="G47" s="51"/>
      <c r="H47" s="51"/>
      <c r="I47" s="51"/>
      <c r="J47" s="51"/>
      <c r="K47" s="51"/>
      <c r="L47" s="51"/>
      <c r="M47" s="25"/>
      <c r="N47" s="25"/>
      <c r="O47" s="25"/>
    </row>
    <row r="48" spans="1:15" x14ac:dyDescent="0.2">
      <c r="A48" s="1"/>
      <c r="B48" s="49">
        <v>146</v>
      </c>
      <c r="C48" s="50" t="s">
        <v>95</v>
      </c>
      <c r="D48" s="1"/>
      <c r="E48" s="1"/>
      <c r="F48" s="51"/>
      <c r="G48" s="51"/>
      <c r="H48" s="51"/>
      <c r="I48" s="51"/>
      <c r="J48" s="51"/>
      <c r="K48" s="51"/>
      <c r="L48" s="51"/>
      <c r="M48" s="1"/>
      <c r="N48" s="1"/>
      <c r="O48" s="1"/>
    </row>
    <row r="49" spans="1:15" x14ac:dyDescent="0.2">
      <c r="A49" s="1"/>
      <c r="B49" s="49">
        <v>147</v>
      </c>
      <c r="C49" s="50" t="s">
        <v>96</v>
      </c>
      <c r="D49" s="1"/>
      <c r="E49" s="1"/>
      <c r="F49" s="51"/>
      <c r="G49" s="51"/>
      <c r="H49" s="51"/>
      <c r="I49" s="51"/>
      <c r="J49" s="51"/>
      <c r="K49" s="51"/>
      <c r="L49" s="51"/>
      <c r="M49" s="1"/>
      <c r="N49" s="1"/>
      <c r="O49" s="1"/>
    </row>
    <row r="50" spans="1:15" x14ac:dyDescent="0.2">
      <c r="A50" s="1"/>
      <c r="B50" s="49">
        <v>148</v>
      </c>
      <c r="C50" s="50" t="s">
        <v>97</v>
      </c>
      <c r="D50" s="1"/>
      <c r="E50" s="1"/>
      <c r="F50" s="51"/>
      <c r="G50" s="51"/>
      <c r="H50" s="51"/>
      <c r="I50" s="51"/>
      <c r="J50" s="51"/>
      <c r="K50" s="51"/>
      <c r="L50" s="51"/>
      <c r="M50" s="1"/>
      <c r="N50" s="1"/>
      <c r="O50" s="1"/>
    </row>
    <row r="51" spans="1:15" x14ac:dyDescent="0.2">
      <c r="A51" s="1"/>
      <c r="B51" s="49">
        <v>149</v>
      </c>
      <c r="C51" s="50" t="s">
        <v>98</v>
      </c>
      <c r="D51" s="1"/>
      <c r="E51" s="1"/>
      <c r="F51" s="51"/>
      <c r="G51" s="51"/>
      <c r="H51" s="51"/>
      <c r="I51" s="51"/>
      <c r="J51" s="51"/>
      <c r="K51" s="51"/>
      <c r="L51" s="51"/>
      <c r="M51" s="1"/>
      <c r="N51" s="1"/>
      <c r="O51" s="1"/>
    </row>
    <row r="52" spans="1:15" x14ac:dyDescent="0.2">
      <c r="A52" s="1"/>
      <c r="B52" s="49">
        <v>150</v>
      </c>
      <c r="C52" s="50" t="s">
        <v>99</v>
      </c>
      <c r="D52" s="1"/>
      <c r="E52" s="1"/>
      <c r="F52" s="51"/>
      <c r="G52" s="51"/>
      <c r="H52" s="51"/>
      <c r="I52" s="51"/>
      <c r="J52" s="51"/>
      <c r="K52" s="51"/>
      <c r="L52" s="51"/>
      <c r="M52" s="1"/>
      <c r="N52" s="1"/>
      <c r="O52" s="1"/>
    </row>
    <row r="53" spans="1:15" x14ac:dyDescent="0.2">
      <c r="A53" s="1"/>
      <c r="B53" s="49">
        <v>151</v>
      </c>
      <c r="C53" s="50" t="s">
        <v>100</v>
      </c>
      <c r="D53" s="1"/>
      <c r="E53" s="1"/>
      <c r="F53" s="51"/>
      <c r="G53" s="51"/>
      <c r="H53" s="51"/>
      <c r="I53" s="51"/>
      <c r="J53" s="51"/>
      <c r="K53" s="51"/>
      <c r="L53" s="51"/>
      <c r="M53" s="1"/>
      <c r="N53" s="1"/>
      <c r="O53" s="1"/>
    </row>
    <row r="54" spans="1:15" x14ac:dyDescent="0.2">
      <c r="A54" s="1"/>
      <c r="B54" s="49">
        <v>152</v>
      </c>
      <c r="C54" s="50" t="s">
        <v>101</v>
      </c>
      <c r="D54" s="1"/>
      <c r="E54" s="1"/>
      <c r="F54" s="51"/>
      <c r="G54" s="51"/>
      <c r="H54" s="51"/>
      <c r="I54" s="51"/>
      <c r="J54" s="51"/>
      <c r="K54" s="51"/>
      <c r="L54" s="51"/>
      <c r="M54" s="1"/>
      <c r="N54" s="1"/>
      <c r="O54" s="1"/>
    </row>
    <row r="55" spans="1:15" x14ac:dyDescent="0.2">
      <c r="A55" s="1"/>
      <c r="B55" s="49">
        <v>153</v>
      </c>
      <c r="C55" s="50" t="s">
        <v>102</v>
      </c>
      <c r="D55" s="1"/>
      <c r="E55" s="1"/>
      <c r="F55" s="51"/>
      <c r="G55" s="51"/>
      <c r="H55" s="51"/>
      <c r="I55" s="51"/>
      <c r="J55" s="51"/>
      <c r="K55" s="51"/>
      <c r="L55" s="51"/>
      <c r="M55" s="1"/>
      <c r="N55" s="1"/>
      <c r="O55" s="1"/>
    </row>
    <row r="56" spans="1:15" x14ac:dyDescent="0.2">
      <c r="A56" s="1"/>
      <c r="B56" s="49">
        <v>154</v>
      </c>
      <c r="C56" s="50" t="s">
        <v>103</v>
      </c>
      <c r="D56" s="1"/>
      <c r="E56" s="1"/>
      <c r="F56" s="51"/>
      <c r="G56" s="51"/>
      <c r="H56" s="51"/>
      <c r="I56" s="51"/>
      <c r="J56" s="51"/>
      <c r="K56" s="51"/>
      <c r="L56" s="51"/>
      <c r="M56" s="1"/>
      <c r="N56" s="1"/>
      <c r="O56" s="1"/>
    </row>
    <row r="57" spans="1:15" x14ac:dyDescent="0.2">
      <c r="A57" s="1"/>
      <c r="B57" s="49">
        <v>155</v>
      </c>
      <c r="C57" s="50" t="s">
        <v>104</v>
      </c>
      <c r="D57" s="1"/>
      <c r="E57" s="1"/>
      <c r="F57" s="51"/>
      <c r="G57" s="51"/>
      <c r="H57" s="51"/>
      <c r="I57" s="51"/>
      <c r="J57" s="51"/>
      <c r="K57" s="51"/>
      <c r="L57" s="51"/>
      <c r="M57" s="1"/>
      <c r="N57" s="1"/>
      <c r="O57" s="1"/>
    </row>
    <row r="58" spans="1:15" x14ac:dyDescent="0.2">
      <c r="A58" s="1"/>
      <c r="B58" s="49">
        <v>156</v>
      </c>
      <c r="C58" s="50" t="s">
        <v>105</v>
      </c>
      <c r="D58" s="1"/>
      <c r="E58" s="1"/>
      <c r="F58" s="51"/>
      <c r="G58" s="51"/>
      <c r="H58" s="51"/>
      <c r="I58" s="51"/>
      <c r="J58" s="51"/>
      <c r="K58" s="51"/>
      <c r="L58" s="51"/>
      <c r="M58" s="1"/>
      <c r="N58" s="1"/>
      <c r="O58" s="1"/>
    </row>
    <row r="59" spans="1:15" x14ac:dyDescent="0.2">
      <c r="A59" s="1"/>
      <c r="B59" s="49">
        <v>157</v>
      </c>
      <c r="C59" s="50" t="s">
        <v>106</v>
      </c>
      <c r="D59" s="1"/>
      <c r="E59" s="1"/>
      <c r="F59" s="51"/>
      <c r="G59" s="51"/>
      <c r="H59" s="51"/>
      <c r="I59" s="51"/>
      <c r="J59" s="51"/>
      <c r="K59" s="51"/>
      <c r="L59" s="51"/>
      <c r="M59" s="1"/>
      <c r="N59" s="1"/>
      <c r="O59" s="1"/>
    </row>
    <row r="60" spans="1:15" x14ac:dyDescent="0.2">
      <c r="A60" s="1"/>
      <c r="B60" s="49">
        <v>158</v>
      </c>
      <c r="C60" s="50" t="s">
        <v>107</v>
      </c>
      <c r="D60" s="1"/>
      <c r="E60" s="1"/>
      <c r="F60" s="51"/>
      <c r="G60" s="51"/>
      <c r="H60" s="51"/>
      <c r="I60" s="51"/>
      <c r="J60" s="51"/>
      <c r="K60" s="51"/>
      <c r="L60" s="51"/>
      <c r="M60" s="1"/>
      <c r="N60" s="1"/>
      <c r="O60" s="1"/>
    </row>
    <row r="61" spans="1:15" x14ac:dyDescent="0.2">
      <c r="A61" s="1"/>
      <c r="B61" s="49">
        <v>159</v>
      </c>
      <c r="C61" s="50" t="s">
        <v>108</v>
      </c>
      <c r="D61" s="1"/>
      <c r="E61" s="1"/>
      <c r="F61" s="51"/>
      <c r="G61" s="51"/>
      <c r="H61" s="51"/>
      <c r="I61" s="51"/>
      <c r="J61" s="51"/>
      <c r="K61" s="51"/>
      <c r="L61" s="51"/>
      <c r="M61" s="1"/>
      <c r="N61" s="69"/>
      <c r="O61" s="1"/>
    </row>
    <row r="62" spans="1:15" x14ac:dyDescent="0.2">
      <c r="A62" s="1"/>
      <c r="B62" s="49">
        <v>160</v>
      </c>
      <c r="C62" s="50" t="s">
        <v>109</v>
      </c>
      <c r="D62" s="1"/>
      <c r="E62" s="1"/>
      <c r="F62" s="51"/>
      <c r="G62" s="51"/>
      <c r="H62" s="51"/>
      <c r="I62" s="51"/>
      <c r="J62" s="51"/>
      <c r="K62" s="51"/>
      <c r="L62" s="51"/>
      <c r="M62" s="1"/>
      <c r="N62" s="69"/>
      <c r="O62" s="1"/>
    </row>
    <row r="63" spans="1:15" x14ac:dyDescent="0.2">
      <c r="A63" s="1"/>
      <c r="B63" s="49">
        <v>161</v>
      </c>
      <c r="C63" s="50" t="s">
        <v>110</v>
      </c>
      <c r="D63" s="1"/>
      <c r="E63" s="1"/>
      <c r="F63" s="51"/>
      <c r="G63" s="51"/>
      <c r="H63" s="51"/>
      <c r="I63" s="51"/>
      <c r="J63" s="51"/>
      <c r="K63" s="51"/>
      <c r="L63" s="51"/>
      <c r="M63" s="1"/>
      <c r="N63" s="1"/>
      <c r="O63" s="1"/>
    </row>
    <row r="64" spans="1:15" x14ac:dyDescent="0.2">
      <c r="A64" s="1"/>
      <c r="B64" s="49">
        <v>162</v>
      </c>
      <c r="C64" s="50" t="s">
        <v>111</v>
      </c>
      <c r="D64" s="1"/>
      <c r="E64" s="1"/>
      <c r="F64" s="51"/>
      <c r="G64" s="51"/>
      <c r="H64" s="51"/>
      <c r="I64" s="51"/>
      <c r="J64" s="51"/>
      <c r="K64" s="51"/>
      <c r="L64" s="51"/>
      <c r="M64" s="1"/>
      <c r="N64" s="1"/>
      <c r="O64" s="1"/>
    </row>
    <row r="65" spans="1:15" x14ac:dyDescent="0.2">
      <c r="A65" s="1"/>
      <c r="B65" s="49">
        <v>163</v>
      </c>
      <c r="C65" s="50" t="s">
        <v>112</v>
      </c>
      <c r="D65" s="1"/>
      <c r="E65" s="1"/>
      <c r="F65" s="51"/>
      <c r="G65" s="51"/>
      <c r="H65" s="51"/>
      <c r="I65" s="51"/>
      <c r="J65" s="51"/>
      <c r="K65" s="51"/>
      <c r="L65" s="51"/>
      <c r="M65" s="1"/>
      <c r="N65" s="1"/>
      <c r="O65" s="1"/>
    </row>
    <row r="66" spans="1:15" x14ac:dyDescent="0.2">
      <c r="A66" s="1"/>
      <c r="B66" s="49">
        <v>164</v>
      </c>
      <c r="C66" s="50" t="s">
        <v>113</v>
      </c>
      <c r="D66" s="1"/>
      <c r="E66" s="1"/>
      <c r="F66" s="51"/>
      <c r="G66" s="51"/>
      <c r="H66" s="51"/>
      <c r="I66" s="51"/>
      <c r="J66" s="51"/>
      <c r="K66" s="51"/>
      <c r="L66" s="51"/>
      <c r="M66" s="1"/>
      <c r="N66" s="1"/>
      <c r="O66" s="1"/>
    </row>
    <row r="67" spans="1:15" x14ac:dyDescent="0.2">
      <c r="A67" s="1"/>
      <c r="B67" s="49">
        <v>165</v>
      </c>
      <c r="C67" s="50" t="s">
        <v>114</v>
      </c>
      <c r="D67" s="1"/>
      <c r="E67" s="1"/>
      <c r="F67" s="51"/>
      <c r="G67" s="51"/>
      <c r="H67" s="51"/>
      <c r="I67" s="51"/>
      <c r="J67" s="51"/>
      <c r="K67" s="51"/>
      <c r="L67" s="51"/>
      <c r="M67" s="1"/>
      <c r="N67" s="1"/>
      <c r="O67" s="1"/>
    </row>
    <row r="68" spans="1:15" x14ac:dyDescent="0.2">
      <c r="A68" s="1"/>
      <c r="B68" s="49">
        <v>166</v>
      </c>
      <c r="C68" s="50" t="s">
        <v>115</v>
      </c>
      <c r="D68" s="1"/>
      <c r="E68" s="1"/>
      <c r="F68" s="51"/>
      <c r="G68" s="51"/>
      <c r="H68" s="51"/>
      <c r="I68" s="51"/>
      <c r="J68" s="51"/>
      <c r="K68" s="51"/>
      <c r="L68" s="51"/>
      <c r="M68" s="1"/>
      <c r="N68" s="1"/>
      <c r="O68" s="1"/>
    </row>
    <row r="69" spans="1:15" x14ac:dyDescent="0.2">
      <c r="A69" s="1"/>
      <c r="B69" s="49">
        <v>167</v>
      </c>
      <c r="C69" s="50" t="s">
        <v>116</v>
      </c>
      <c r="D69" s="1"/>
      <c r="E69" s="1"/>
      <c r="F69" s="51"/>
      <c r="G69" s="51"/>
      <c r="H69" s="51"/>
      <c r="I69" s="51"/>
      <c r="J69" s="51"/>
      <c r="K69" s="51"/>
      <c r="L69" s="51"/>
      <c r="M69" s="1"/>
      <c r="N69" s="1"/>
      <c r="O69" s="1"/>
    </row>
    <row r="70" spans="1:15" x14ac:dyDescent="0.2">
      <c r="A70" s="1"/>
      <c r="B70" s="49">
        <v>168</v>
      </c>
      <c r="C70" s="50" t="s">
        <v>117</v>
      </c>
      <c r="D70" s="1"/>
      <c r="E70" s="1"/>
      <c r="F70" s="52">
        <f>'Forecast Expenditure'!L35/1000</f>
        <v>7736.0271890341801</v>
      </c>
      <c r="G70" s="52">
        <f>'Forecast Expenditure'!M35/1000</f>
        <v>832.74252860177</v>
      </c>
      <c r="H70" s="52">
        <f>'Forecast Expenditure'!N35/1000</f>
        <v>14831.548118973724</v>
      </c>
      <c r="I70" s="52">
        <f>'Forecast Expenditure'!O35/1000</f>
        <v>15603.112481380917</v>
      </c>
      <c r="J70" s="52">
        <f>'Forecast Expenditure'!P35/1000</f>
        <v>7846.9927078884166</v>
      </c>
      <c r="K70" s="52">
        <f>'Forecast Expenditure'!Q35/1000</f>
        <v>9052.3097867781999</v>
      </c>
      <c r="L70" s="52">
        <f>'Forecast Expenditure'!R35/1000</f>
        <v>10094.44794435489</v>
      </c>
      <c r="M70" s="1"/>
      <c r="N70" s="1"/>
      <c r="O70" s="1"/>
    </row>
    <row r="71" spans="1:15" x14ac:dyDescent="0.2">
      <c r="A71" s="1"/>
      <c r="B71" s="49">
        <v>169</v>
      </c>
      <c r="C71" s="50" t="s">
        <v>118</v>
      </c>
      <c r="D71" s="1"/>
      <c r="E71" s="1"/>
      <c r="F71" s="51"/>
      <c r="G71" s="51"/>
      <c r="H71" s="51"/>
      <c r="I71" s="51"/>
      <c r="J71" s="51"/>
      <c r="K71" s="51"/>
      <c r="L71" s="51"/>
      <c r="M71" s="1"/>
      <c r="N71" s="1"/>
      <c r="O71" s="1"/>
    </row>
    <row r="72" spans="1:15" x14ac:dyDescent="0.2">
      <c r="A72" s="1"/>
      <c r="B72" s="49">
        <v>170</v>
      </c>
      <c r="C72" s="50" t="s">
        <v>91</v>
      </c>
      <c r="D72" s="1"/>
      <c r="E72" s="1"/>
      <c r="F72" s="51"/>
      <c r="G72" s="51"/>
      <c r="H72" s="51"/>
      <c r="I72" s="51"/>
      <c r="J72" s="51"/>
      <c r="K72" s="51"/>
      <c r="L72" s="51"/>
      <c r="M72" s="1"/>
      <c r="N72" s="1"/>
      <c r="O72" s="1"/>
    </row>
    <row r="73" spans="1:15" x14ac:dyDescent="0.2">
      <c r="A73" s="1"/>
      <c r="B73" s="49">
        <v>171</v>
      </c>
      <c r="C73" s="50" t="s">
        <v>119</v>
      </c>
      <c r="D73" s="1"/>
      <c r="E73" s="1"/>
      <c r="F73" s="51"/>
      <c r="G73" s="51"/>
      <c r="H73" s="51"/>
      <c r="I73" s="51"/>
      <c r="J73" s="51"/>
      <c r="K73" s="51"/>
      <c r="L73" s="51"/>
      <c r="M73" s="1"/>
      <c r="N73" s="1"/>
      <c r="O73" s="1"/>
    </row>
    <row r="74" spans="1:15" x14ac:dyDescent="0.2">
      <c r="A74" s="1"/>
      <c r="B74" s="49">
        <v>172</v>
      </c>
      <c r="C74" s="50" t="s">
        <v>120</v>
      </c>
      <c r="D74" s="1"/>
      <c r="E74" s="1"/>
      <c r="F74" s="51"/>
      <c r="G74" s="51"/>
      <c r="H74" s="51"/>
      <c r="I74" s="51"/>
      <c r="J74" s="51"/>
      <c r="K74" s="51"/>
      <c r="L74" s="51"/>
      <c r="M74" s="1"/>
      <c r="N74" s="1"/>
      <c r="O74" s="1"/>
    </row>
    <row r="75" spans="1:15" x14ac:dyDescent="0.2">
      <c r="A75" s="1"/>
      <c r="B75" s="49">
        <v>174</v>
      </c>
      <c r="C75" s="50" t="s">
        <v>121</v>
      </c>
      <c r="D75" s="1"/>
      <c r="E75" s="1"/>
      <c r="F75" s="51"/>
      <c r="G75" s="51"/>
      <c r="H75" s="51"/>
      <c r="I75" s="51"/>
      <c r="J75" s="51"/>
      <c r="K75" s="51"/>
      <c r="L75" s="51"/>
      <c r="M75" s="1"/>
      <c r="N75" s="1"/>
      <c r="O75" s="1"/>
    </row>
    <row r="76" spans="1:15" x14ac:dyDescent="0.2">
      <c r="A76" s="1"/>
      <c r="B76" s="49">
        <v>175</v>
      </c>
      <c r="C76" s="50" t="s">
        <v>122</v>
      </c>
      <c r="D76" s="1"/>
      <c r="E76" s="1"/>
      <c r="F76" s="51"/>
      <c r="G76" s="51"/>
      <c r="H76" s="51"/>
      <c r="I76" s="51"/>
      <c r="J76" s="51"/>
      <c r="K76" s="51"/>
      <c r="L76" s="51"/>
      <c r="M76" s="1"/>
      <c r="N76" s="1"/>
      <c r="O76" s="1"/>
    </row>
    <row r="77" spans="1:15" x14ac:dyDescent="0.2">
      <c r="A77" s="1"/>
      <c r="B77" s="49">
        <v>176</v>
      </c>
      <c r="C77" s="50" t="s">
        <v>123</v>
      </c>
      <c r="D77" s="1"/>
      <c r="E77" s="1"/>
      <c r="F77" s="51"/>
      <c r="G77" s="51"/>
      <c r="H77" s="51"/>
      <c r="I77" s="51"/>
      <c r="J77" s="51"/>
      <c r="K77" s="51"/>
      <c r="L77" s="51"/>
      <c r="M77" s="1"/>
      <c r="N77" s="1"/>
      <c r="O77" s="1"/>
    </row>
    <row r="78" spans="1:15" x14ac:dyDescent="0.2">
      <c r="A78" s="1"/>
      <c r="B78" s="49">
        <v>177</v>
      </c>
      <c r="C78" s="50" t="s">
        <v>124</v>
      </c>
      <c r="D78" s="1"/>
      <c r="E78" s="1"/>
      <c r="F78" s="51"/>
      <c r="G78" s="51"/>
      <c r="H78" s="51"/>
      <c r="I78" s="51"/>
      <c r="J78" s="51"/>
      <c r="K78" s="51"/>
      <c r="L78" s="51"/>
      <c r="M78" s="1"/>
      <c r="N78" s="1"/>
      <c r="O78" s="1"/>
    </row>
    <row r="79" spans="1:15" x14ac:dyDescent="0.2">
      <c r="A79" s="1"/>
      <c r="B79" s="49">
        <v>200</v>
      </c>
      <c r="C79" s="50" t="s">
        <v>125</v>
      </c>
      <c r="D79" s="1"/>
      <c r="E79" s="1"/>
      <c r="F79" s="51"/>
      <c r="G79" s="51"/>
      <c r="H79" s="51"/>
      <c r="I79" s="51"/>
      <c r="J79" s="51"/>
      <c r="K79" s="51"/>
      <c r="L79" s="51"/>
      <c r="M79" s="1"/>
      <c r="N79" s="1"/>
      <c r="O79" s="1"/>
    </row>
    <row r="80" spans="1:15" x14ac:dyDescent="0.2">
      <c r="A80" s="1"/>
      <c r="B80" s="49">
        <v>205</v>
      </c>
      <c r="C80" s="50" t="s">
        <v>126</v>
      </c>
      <c r="D80" s="1"/>
      <c r="E80" s="1"/>
      <c r="F80" s="51"/>
      <c r="G80" s="51"/>
      <c r="H80" s="51"/>
      <c r="I80" s="51"/>
      <c r="J80" s="51"/>
      <c r="K80" s="51"/>
      <c r="L80" s="51"/>
      <c r="M80" s="1"/>
      <c r="N80" s="1"/>
      <c r="O80" s="1"/>
    </row>
    <row r="81" spans="1:15" x14ac:dyDescent="0.2">
      <c r="A81" s="1"/>
      <c r="B81" s="49">
        <v>210</v>
      </c>
      <c r="C81" s="50" t="s">
        <v>127</v>
      </c>
      <c r="D81" s="1"/>
      <c r="E81" s="1"/>
      <c r="F81" s="51"/>
      <c r="G81" s="51"/>
      <c r="H81" s="51"/>
      <c r="I81" s="51"/>
      <c r="J81" s="51"/>
      <c r="K81" s="51"/>
      <c r="L81" s="51"/>
      <c r="M81" s="1"/>
      <c r="N81" s="1"/>
      <c r="O81" s="1"/>
    </row>
    <row r="82" spans="1:15" x14ac:dyDescent="0.2">
      <c r="A82" s="1"/>
      <c r="B82" s="49">
        <v>215</v>
      </c>
      <c r="C82" s="50" t="s">
        <v>128</v>
      </c>
      <c r="D82" s="1"/>
      <c r="E82" s="1"/>
      <c r="F82" s="51"/>
      <c r="G82" s="51"/>
      <c r="H82" s="51"/>
      <c r="I82" s="51"/>
      <c r="J82" s="51"/>
      <c r="K82" s="51"/>
      <c r="L82" s="51"/>
      <c r="M82" s="1"/>
      <c r="N82" s="1"/>
      <c r="O82" s="1"/>
    </row>
    <row r="83" spans="1:15" x14ac:dyDescent="0.2">
      <c r="A83" s="1"/>
      <c r="B83" s="49">
        <v>220</v>
      </c>
      <c r="C83" s="50" t="s">
        <v>129</v>
      </c>
      <c r="D83" s="1"/>
      <c r="E83" s="1"/>
      <c r="F83" s="51"/>
      <c r="G83" s="51"/>
      <c r="H83" s="51"/>
      <c r="I83" s="51"/>
      <c r="J83" s="51"/>
      <c r="K83" s="51"/>
      <c r="L83" s="51"/>
      <c r="M83" s="1"/>
      <c r="N83" s="1"/>
      <c r="O83" s="1"/>
    </row>
    <row r="84" spans="1:15" x14ac:dyDescent="0.2">
      <c r="A84" s="1"/>
      <c r="B84" s="49">
        <v>225</v>
      </c>
      <c r="C84" s="50" t="s">
        <v>130</v>
      </c>
      <c r="D84" s="1"/>
      <c r="E84" s="1"/>
      <c r="F84" s="51"/>
      <c r="G84" s="51"/>
      <c r="H84" s="51"/>
      <c r="I84" s="51"/>
      <c r="J84" s="51"/>
      <c r="K84" s="51"/>
      <c r="L84" s="51"/>
      <c r="M84" s="1"/>
      <c r="N84" s="1"/>
      <c r="O84" s="1"/>
    </row>
    <row r="85" spans="1:15" x14ac:dyDescent="0.2">
      <c r="A85" s="1"/>
      <c r="B85" s="49">
        <v>230</v>
      </c>
      <c r="C85" s="50" t="s">
        <v>131</v>
      </c>
      <c r="D85" s="1"/>
      <c r="E85" s="1"/>
      <c r="F85" s="51"/>
      <c r="G85" s="51"/>
      <c r="H85" s="51"/>
      <c r="I85" s="51"/>
      <c r="J85" s="51"/>
      <c r="K85" s="51"/>
      <c r="L85" s="51"/>
      <c r="M85" s="1"/>
      <c r="N85" s="1"/>
      <c r="O85" s="1"/>
    </row>
    <row r="86" spans="1:15" x14ac:dyDescent="0.2">
      <c r="A86" s="1"/>
      <c r="B86" s="49">
        <v>235</v>
      </c>
      <c r="C86" s="50" t="s">
        <v>132</v>
      </c>
      <c r="D86" s="1"/>
      <c r="E86" s="1"/>
      <c r="F86" s="51"/>
      <c r="G86" s="51"/>
      <c r="H86" s="51"/>
      <c r="I86" s="51"/>
      <c r="J86" s="51"/>
      <c r="K86" s="51"/>
      <c r="L86" s="51"/>
      <c r="M86" s="1"/>
      <c r="N86" s="1"/>
      <c r="O86" s="1"/>
    </row>
    <row r="87" spans="1:15" x14ac:dyDescent="0.2">
      <c r="A87" s="1"/>
      <c r="B87" s="49">
        <v>240</v>
      </c>
      <c r="C87" s="50" t="s">
        <v>133</v>
      </c>
      <c r="D87" s="1"/>
      <c r="E87" s="1"/>
      <c r="F87" s="51"/>
      <c r="G87" s="51"/>
      <c r="H87" s="51"/>
      <c r="I87" s="51"/>
      <c r="J87" s="51"/>
      <c r="K87" s="51"/>
      <c r="L87" s="51"/>
      <c r="M87" s="1"/>
      <c r="N87" s="1"/>
      <c r="O87" s="1"/>
    </row>
    <row r="88" spans="1:15" x14ac:dyDescent="0.2">
      <c r="A88" s="1"/>
      <c r="B88" s="49">
        <v>245</v>
      </c>
      <c r="C88" s="50" t="s">
        <v>134</v>
      </c>
      <c r="D88" s="1"/>
      <c r="E88" s="1"/>
      <c r="F88" s="51"/>
      <c r="G88" s="51"/>
      <c r="H88" s="51"/>
      <c r="I88" s="51"/>
      <c r="J88" s="51"/>
      <c r="K88" s="51"/>
      <c r="L88" s="51"/>
      <c r="M88" s="1"/>
      <c r="N88" s="1"/>
      <c r="O88" s="1"/>
    </row>
    <row r="89" spans="1:15" x14ac:dyDescent="0.2">
      <c r="A89" s="1"/>
      <c r="B89" s="49">
        <v>260</v>
      </c>
      <c r="C89" s="50" t="s">
        <v>135</v>
      </c>
      <c r="D89" s="1"/>
      <c r="E89" s="1"/>
      <c r="F89" s="51"/>
      <c r="G89" s="51"/>
      <c r="H89" s="51"/>
      <c r="I89" s="51"/>
      <c r="J89" s="51"/>
      <c r="K89" s="51"/>
      <c r="L89" s="51"/>
      <c r="M89" s="1"/>
      <c r="N89" s="1"/>
      <c r="O89" s="1"/>
    </row>
    <row r="90" spans="1:15" x14ac:dyDescent="0.2">
      <c r="A90" s="1"/>
      <c r="B90" s="49">
        <v>270</v>
      </c>
      <c r="C90" s="50" t="s">
        <v>136</v>
      </c>
      <c r="D90" s="1"/>
      <c r="E90" s="1"/>
      <c r="F90" s="51"/>
      <c r="G90" s="51"/>
      <c r="H90" s="51"/>
      <c r="I90" s="51"/>
      <c r="J90" s="51"/>
      <c r="K90" s="51"/>
      <c r="L90" s="51"/>
      <c r="M90" s="1"/>
      <c r="N90" s="1"/>
      <c r="O90" s="1"/>
    </row>
    <row r="91" spans="1:15" x14ac:dyDescent="0.2">
      <c r="A91" s="1"/>
      <c r="B91" s="49">
        <v>273</v>
      </c>
      <c r="C91" s="50" t="s">
        <v>137</v>
      </c>
      <c r="D91" s="1"/>
      <c r="E91" s="1"/>
      <c r="F91" s="51"/>
      <c r="G91" s="51"/>
      <c r="H91" s="51"/>
      <c r="I91" s="51"/>
      <c r="J91" s="51"/>
      <c r="K91" s="51"/>
      <c r="L91" s="51"/>
      <c r="M91" s="1"/>
      <c r="N91" s="1"/>
      <c r="O91" s="1"/>
    </row>
    <row r="92" spans="1:15" x14ac:dyDescent="0.2">
      <c r="A92" s="1"/>
      <c r="B92" s="1"/>
      <c r="C92" s="1" t="s">
        <v>188</v>
      </c>
      <c r="D92" s="1"/>
      <c r="E92" s="1"/>
      <c r="F92" s="76">
        <f>SUM(F8:F91)*1000-'Forecast Expenditure'!L35</f>
        <v>0</v>
      </c>
      <c r="G92" s="76">
        <f>SUM(G8:G91)*1000-'Forecast Expenditure'!M35</f>
        <v>0</v>
      </c>
      <c r="H92" s="76">
        <f>SUM(H8:H91)*1000-'Forecast Expenditure'!N35</f>
        <v>0</v>
      </c>
      <c r="I92" s="76">
        <f>SUM(I8:I91)*1000-'Forecast Expenditure'!O35</f>
        <v>0</v>
      </c>
      <c r="J92" s="76">
        <f>SUM(J8:J91)*1000-'Forecast Expenditure'!P35</f>
        <v>0</v>
      </c>
      <c r="K92" s="76">
        <f>SUM(K8:K91)*1000-'Forecast Expenditure'!Q35</f>
        <v>0</v>
      </c>
      <c r="L92" s="76">
        <f>SUM(L8:L91)*1000-'Forecast Expenditure'!R35</f>
        <v>0</v>
      </c>
      <c r="M92" s="1"/>
      <c r="N92" s="1"/>
      <c r="O92" s="1"/>
    </row>
    <row r="93" spans="1:1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26"/>
      <c r="B94" s="26" t="s">
        <v>156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</row>
    <row r="95" spans="1:1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7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Legend</vt:lpstr>
      <vt:lpstr>Menu</vt:lpstr>
      <vt:lpstr>Project List-RRP</vt:lpstr>
      <vt:lpstr>Project List-AER</vt:lpstr>
      <vt:lpstr>Inflation</vt:lpstr>
      <vt:lpstr>Historical Expenditure</vt:lpstr>
      <vt:lpstr>Forecast Expenditure</vt:lpstr>
      <vt:lpstr>Direct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2020-11-30T00:47:11Z</dcterms:modified>
</cp:coreProperties>
</file>