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71D0FA90-B9D8-4244-9A22-EF9BFF5500EB}" xr6:coauthVersionLast="45" xr6:coauthVersionMax="45" xr10:uidLastSave="{00000000-0000-0000-0000-000000000000}"/>
  <bookViews>
    <workbookView xWindow="840" yWindow="-120" windowWidth="28080" windowHeight="16440" tabRatio="722" xr2:uid="{00000000-000D-0000-FFFF-FFFF00000000}"/>
  </bookViews>
  <sheets>
    <sheet name="Assumptions" sheetId="3" r:id="rId1"/>
    <sheet name="Capex Costs" sheetId="15" r:id="rId2"/>
    <sheet name="Inflation" sheetId="24" r:id="rId3"/>
    <sheet name="Scenario Manager" sheetId="4" r:id="rId4"/>
    <sheet name="Base Case" sheetId="1" r:id="rId5"/>
    <sheet name="Scenario A" sheetId="17" r:id="rId6"/>
    <sheet name="Scenario B" sheetId="18" r:id="rId7"/>
    <sheet name="Scenario C" sheetId="19" r:id="rId8"/>
    <sheet name="Scenario D" sheetId="20" r:id="rId9"/>
    <sheet name="Scenario E" sheetId="21" r:id="rId10"/>
    <sheet name="Scenario F" sheetId="22" r:id="rId11"/>
    <sheet name="Annualised Cost" sheetId="16" r:id="rId12"/>
    <sheet name="Summary" sheetId="6" r:id="rId13"/>
  </sheets>
  <externalReferences>
    <externalReference r:id="rId14"/>
  </externalReferences>
  <definedNames>
    <definedName name="EN_Avg_SF6_per_Device">Assumptions!$F$875</definedName>
    <definedName name="EN_Cons_Disturb">Assumptions!$F$873</definedName>
    <definedName name="EN_Cons_Fire">Assumptions!$F$871</definedName>
    <definedName name="EN_Cons_Oil">Assumptions!$F$869</definedName>
    <definedName name="EN_Cons_SF6">Assumptions!$F$870</definedName>
    <definedName name="EN_Cons_Waste">Assumptions!$F$872</definedName>
    <definedName name="q">Assumptions!$F$870</definedName>
    <definedName name="scenario_1">'[1]Scenario Manager'!$C$7</definedName>
    <definedName name="scenario_2">'[1]Scenario Manager'!$C$8</definedName>
    <definedName name="scenario_3">'[1]Scenario Manager'!$C$9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3" l="1"/>
  <c r="C32" i="3" l="1"/>
  <c r="C30" i="3"/>
  <c r="C42" i="16" l="1"/>
  <c r="C41" i="16"/>
  <c r="C40" i="16"/>
  <c r="C39" i="16"/>
  <c r="C38" i="16"/>
  <c r="C37" i="16"/>
  <c r="C36" i="16"/>
  <c r="E35" i="16"/>
  <c r="F35" i="16" s="1"/>
  <c r="G35" i="16" s="1"/>
  <c r="H35" i="16" s="1"/>
  <c r="I35" i="16" s="1"/>
  <c r="J35" i="16" s="1"/>
  <c r="K35" i="16" s="1"/>
  <c r="L35" i="16" s="1"/>
  <c r="M35" i="16" s="1"/>
  <c r="N35" i="16" s="1"/>
  <c r="E26" i="16"/>
  <c r="F26" i="16" s="1"/>
  <c r="G26" i="16" s="1"/>
  <c r="H26" i="16" s="1"/>
  <c r="I26" i="16" s="1"/>
  <c r="J26" i="16" s="1"/>
  <c r="K26" i="16" s="1"/>
  <c r="L26" i="16" s="1"/>
  <c r="M26" i="16" s="1"/>
  <c r="N26" i="16" s="1"/>
  <c r="N27" i="16"/>
  <c r="M27" i="16"/>
  <c r="L27" i="16"/>
  <c r="K27" i="16"/>
  <c r="J27" i="16"/>
  <c r="I27" i="16"/>
  <c r="H27" i="16"/>
  <c r="G27" i="16"/>
  <c r="F27" i="16"/>
  <c r="E27" i="16"/>
  <c r="D27" i="16"/>
  <c r="D28" i="16"/>
  <c r="N19" i="16"/>
  <c r="N28" i="16" s="1"/>
  <c r="M19" i="16"/>
  <c r="M28" i="16" s="1"/>
  <c r="M37" i="16" s="1"/>
  <c r="L19" i="16"/>
  <c r="L28" i="16" s="1"/>
  <c r="K19" i="16"/>
  <c r="K28" i="16" s="1"/>
  <c r="J19" i="16"/>
  <c r="J28" i="16" s="1"/>
  <c r="D19" i="16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9" i="1"/>
  <c r="J34" i="4"/>
  <c r="J33" i="4"/>
  <c r="J32" i="4"/>
  <c r="J31" i="4"/>
  <c r="J30" i="4"/>
  <c r="J29" i="4"/>
  <c r="J28" i="4"/>
  <c r="C20" i="3"/>
  <c r="I7" i="15"/>
  <c r="I19" i="16" s="1"/>
  <c r="I28" i="16" s="1"/>
  <c r="A2" i="24"/>
  <c r="I37" i="16" l="1"/>
  <c r="N37" i="16"/>
  <c r="K36" i="16"/>
  <c r="L37" i="16"/>
  <c r="J37" i="16"/>
  <c r="D36" i="16"/>
  <c r="H36" i="16"/>
  <c r="L36" i="16"/>
  <c r="E36" i="16"/>
  <c r="I36" i="16"/>
  <c r="M36" i="16"/>
  <c r="K37" i="16"/>
  <c r="F36" i="16"/>
  <c r="J36" i="16"/>
  <c r="N36" i="16"/>
  <c r="G36" i="16"/>
  <c r="C45" i="16" l="1"/>
  <c r="C19" i="6" s="1"/>
  <c r="D19" i="6" s="1"/>
  <c r="C35" i="22"/>
  <c r="C35" i="21"/>
  <c r="C35" i="20"/>
  <c r="C35" i="19"/>
  <c r="C35" i="18"/>
  <c r="C41" i="17"/>
  <c r="C35" i="1"/>
  <c r="E37" i="22" l="1"/>
  <c r="F37" i="22" s="1"/>
  <c r="G37" i="22" s="1"/>
  <c r="H37" i="22" s="1"/>
  <c r="I37" i="22" s="1"/>
  <c r="J37" i="22" s="1"/>
  <c r="K37" i="22" s="1"/>
  <c r="L37" i="22" s="1"/>
  <c r="M37" i="22" s="1"/>
  <c r="N37" i="22" s="1"/>
  <c r="O37" i="22" s="1"/>
  <c r="E37" i="21"/>
  <c r="F37" i="21" s="1"/>
  <c r="G37" i="21" s="1"/>
  <c r="H37" i="21" s="1"/>
  <c r="I37" i="21" s="1"/>
  <c r="J37" i="21" s="1"/>
  <c r="K37" i="21" s="1"/>
  <c r="L37" i="21" s="1"/>
  <c r="M37" i="21" s="1"/>
  <c r="N37" i="21" s="1"/>
  <c r="O37" i="21" s="1"/>
  <c r="E37" i="20"/>
  <c r="F37" i="20" s="1"/>
  <c r="G37" i="20" s="1"/>
  <c r="H37" i="20" s="1"/>
  <c r="I37" i="20" s="1"/>
  <c r="J37" i="20" s="1"/>
  <c r="K37" i="20" s="1"/>
  <c r="L37" i="20" s="1"/>
  <c r="M37" i="20" s="1"/>
  <c r="N37" i="20" s="1"/>
  <c r="O37" i="20" s="1"/>
  <c r="E37" i="19"/>
  <c r="F37" i="19" s="1"/>
  <c r="G37" i="19" s="1"/>
  <c r="H37" i="19" s="1"/>
  <c r="I37" i="19" s="1"/>
  <c r="J37" i="19" s="1"/>
  <c r="K37" i="19" s="1"/>
  <c r="L37" i="19" s="1"/>
  <c r="M37" i="19" s="1"/>
  <c r="N37" i="19" s="1"/>
  <c r="O37" i="19" s="1"/>
  <c r="E37" i="18"/>
  <c r="F37" i="18" s="1"/>
  <c r="G37" i="18" s="1"/>
  <c r="H37" i="18" s="1"/>
  <c r="I37" i="18" s="1"/>
  <c r="J37" i="18" s="1"/>
  <c r="K37" i="18" s="1"/>
  <c r="L37" i="18" s="1"/>
  <c r="M37" i="18" s="1"/>
  <c r="N37" i="18" s="1"/>
  <c r="O37" i="18" s="1"/>
  <c r="E34" i="17"/>
  <c r="F34" i="17" s="1"/>
  <c r="G34" i="17" s="1"/>
  <c r="H34" i="17" s="1"/>
  <c r="I34" i="17" s="1"/>
  <c r="J34" i="17" s="1"/>
  <c r="K34" i="17" s="1"/>
  <c r="L34" i="17" s="1"/>
  <c r="M34" i="17" s="1"/>
  <c r="N34" i="17" s="1"/>
  <c r="O34" i="17" s="1"/>
  <c r="E43" i="17"/>
  <c r="F43" i="17" s="1"/>
  <c r="G43" i="17" s="1"/>
  <c r="H43" i="17" s="1"/>
  <c r="I43" i="17" s="1"/>
  <c r="J43" i="17" s="1"/>
  <c r="K43" i="17" s="1"/>
  <c r="L43" i="17" s="1"/>
  <c r="M43" i="17" s="1"/>
  <c r="N43" i="17" s="1"/>
  <c r="O43" i="17" s="1"/>
  <c r="E37" i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R18" i="17"/>
  <c r="O10" i="1"/>
  <c r="O10" i="21" l="1"/>
  <c r="R10" i="1"/>
  <c r="O10" i="17"/>
  <c r="E17" i="16"/>
  <c r="F17" i="16" s="1"/>
  <c r="G17" i="16" s="1"/>
  <c r="H17" i="16" s="1"/>
  <c r="I17" i="16" s="1"/>
  <c r="J17" i="16" s="1"/>
  <c r="K17" i="16" s="1"/>
  <c r="L17" i="16" s="1"/>
  <c r="M17" i="16" s="1"/>
  <c r="N17" i="16" s="1"/>
  <c r="E6" i="16"/>
  <c r="F6" i="16" s="1"/>
  <c r="G6" i="16" s="1"/>
  <c r="H6" i="16" s="1"/>
  <c r="I6" i="16" s="1"/>
  <c r="J6" i="16" s="1"/>
  <c r="K6" i="16" s="1"/>
  <c r="D24" i="16"/>
  <c r="B18" i="16"/>
  <c r="B27" i="16" s="1"/>
  <c r="B36" i="16" s="1"/>
  <c r="B45" i="16" s="1"/>
  <c r="D33" i="16" l="1"/>
  <c r="D21" i="16"/>
  <c r="D22" i="16"/>
  <c r="D23" i="16"/>
  <c r="D31" i="16" l="1"/>
  <c r="D30" i="16"/>
  <c r="D32" i="16"/>
  <c r="C39" i="3"/>
  <c r="F44" i="17" l="1"/>
  <c r="E44" i="17"/>
  <c r="C41" i="3"/>
  <c r="C40" i="3" s="1"/>
  <c r="F38" i="1" l="1"/>
  <c r="S10" i="22"/>
  <c r="S8" i="22"/>
  <c r="R9" i="22"/>
  <c r="R11" i="22"/>
  <c r="R27" i="22"/>
  <c r="R28" i="22"/>
  <c r="R29" i="22"/>
  <c r="S10" i="21"/>
  <c r="S8" i="21"/>
  <c r="R9" i="21"/>
  <c r="R11" i="21"/>
  <c r="R27" i="21"/>
  <c r="R28" i="21"/>
  <c r="R29" i="21"/>
  <c r="S10" i="20"/>
  <c r="S8" i="20"/>
  <c r="R9" i="20"/>
  <c r="R11" i="20"/>
  <c r="R27" i="20"/>
  <c r="R28" i="20"/>
  <c r="R29" i="20"/>
  <c r="S10" i="19"/>
  <c r="S8" i="19"/>
  <c r="R7" i="1"/>
  <c r="R7" i="17"/>
  <c r="R9" i="17"/>
  <c r="R11" i="17"/>
  <c r="R12" i="17"/>
  <c r="R13" i="17"/>
  <c r="R14" i="17"/>
  <c r="R15" i="17"/>
  <c r="R17" i="17"/>
  <c r="R19" i="17"/>
  <c r="R20" i="17"/>
  <c r="R21" i="17"/>
  <c r="R22" i="17"/>
  <c r="R23" i="17"/>
  <c r="R25" i="17"/>
  <c r="R27" i="17"/>
  <c r="R28" i="17"/>
  <c r="R29" i="17"/>
  <c r="R9" i="19"/>
  <c r="R11" i="19"/>
  <c r="R27" i="19"/>
  <c r="R28" i="19"/>
  <c r="R29" i="19"/>
  <c r="S10" i="18"/>
  <c r="S8" i="18"/>
  <c r="S10" i="1"/>
  <c r="S10" i="17"/>
  <c r="S8" i="17"/>
  <c r="S8" i="1"/>
  <c r="M8" i="1"/>
  <c r="R8" i="1" s="1"/>
  <c r="M38" i="1" l="1"/>
  <c r="I38" i="1"/>
  <c r="E38" i="1"/>
  <c r="L38" i="1"/>
  <c r="H38" i="1"/>
  <c r="O38" i="1"/>
  <c r="K38" i="1"/>
  <c r="G38" i="1"/>
  <c r="N38" i="1"/>
  <c r="J38" i="1"/>
  <c r="R26" i="17" l="1"/>
  <c r="R24" i="17" l="1"/>
  <c r="E7" i="15" l="1"/>
  <c r="E19" i="16" s="1"/>
  <c r="H7" i="15"/>
  <c r="H19" i="16" s="1"/>
  <c r="H28" i="16" s="1"/>
  <c r="H37" i="16" s="1"/>
  <c r="G7" i="15"/>
  <c r="G19" i="16" s="1"/>
  <c r="G28" i="16" s="1"/>
  <c r="F7" i="15"/>
  <c r="F19" i="16" s="1"/>
  <c r="F28" i="16" s="1"/>
  <c r="C38" i="18"/>
  <c r="E28" i="16" l="1"/>
  <c r="D37" i="16" s="1"/>
  <c r="F37" i="16"/>
  <c r="G37" i="16"/>
  <c r="F21" i="16"/>
  <c r="F30" i="16" s="1"/>
  <c r="F24" i="16"/>
  <c r="F33" i="16" s="1"/>
  <c r="F23" i="16"/>
  <c r="F32" i="16" s="1"/>
  <c r="F22" i="16"/>
  <c r="F31" i="16" s="1"/>
  <c r="E37" i="16" l="1"/>
  <c r="C46" i="16" s="1"/>
  <c r="C20" i="6" s="1"/>
  <c r="D20" i="6" s="1"/>
  <c r="L24" i="16"/>
  <c r="L33" i="16" s="1"/>
  <c r="L22" i="16"/>
  <c r="L31" i="16" s="1"/>
  <c r="L21" i="16"/>
  <c r="L30" i="16" s="1"/>
  <c r="L23" i="16"/>
  <c r="L32" i="16" s="1"/>
  <c r="J22" i="16"/>
  <c r="J31" i="16" s="1"/>
  <c r="J23" i="16"/>
  <c r="J32" i="16" s="1"/>
  <c r="J21" i="16"/>
  <c r="J30" i="16" s="1"/>
  <c r="J24" i="16"/>
  <c r="J33" i="16" s="1"/>
  <c r="I22" i="16"/>
  <c r="I31" i="16" s="1"/>
  <c r="I23" i="16"/>
  <c r="I32" i="16" s="1"/>
  <c r="I24" i="16"/>
  <c r="I33" i="16" s="1"/>
  <c r="I21" i="16"/>
  <c r="I30" i="16" s="1"/>
  <c r="H24" i="16"/>
  <c r="H33" i="16" s="1"/>
  <c r="H22" i="16"/>
  <c r="H31" i="16" s="1"/>
  <c r="H23" i="16"/>
  <c r="H32" i="16" s="1"/>
  <c r="H21" i="16"/>
  <c r="H30" i="16" s="1"/>
  <c r="E22" i="16"/>
  <c r="E31" i="16" s="1"/>
  <c r="E21" i="16"/>
  <c r="E30" i="16" s="1"/>
  <c r="E23" i="16"/>
  <c r="E32" i="16" s="1"/>
  <c r="E19" i="6"/>
  <c r="F19" i="6" s="1"/>
  <c r="G19" i="6" s="1"/>
  <c r="H19" i="6" s="1"/>
  <c r="I19" i="6" s="1"/>
  <c r="J19" i="6" s="1"/>
  <c r="K19" i="6" s="1"/>
  <c r="L19" i="6" s="1"/>
  <c r="M19" i="6" s="1"/>
  <c r="E24" i="16"/>
  <c r="E33" i="16" s="1"/>
  <c r="K24" i="16"/>
  <c r="K33" i="16" s="1"/>
  <c r="K22" i="16"/>
  <c r="K31" i="16" s="1"/>
  <c r="K23" i="16"/>
  <c r="K32" i="16" s="1"/>
  <c r="K21" i="16"/>
  <c r="K30" i="16" s="1"/>
  <c r="G24" i="16"/>
  <c r="G33" i="16" s="1"/>
  <c r="G21" i="16"/>
  <c r="G30" i="16" s="1"/>
  <c r="G22" i="16"/>
  <c r="G31" i="16" s="1"/>
  <c r="G23" i="16"/>
  <c r="G32" i="16" s="1"/>
  <c r="C37" i="6"/>
  <c r="N24" i="16" l="1"/>
  <c r="N33" i="16" s="1"/>
  <c r="N42" i="16" s="1"/>
  <c r="N22" i="16"/>
  <c r="N31" i="16" s="1"/>
  <c r="N40" i="16" s="1"/>
  <c r="N23" i="16"/>
  <c r="N32" i="16" s="1"/>
  <c r="N41" i="16" s="1"/>
  <c r="N21" i="16"/>
  <c r="N30" i="16" s="1"/>
  <c r="N39" i="16" s="1"/>
  <c r="M24" i="16"/>
  <c r="M33" i="16" s="1"/>
  <c r="M42" i="16" s="1"/>
  <c r="M22" i="16"/>
  <c r="M31" i="16" s="1"/>
  <c r="H40" i="16" s="1"/>
  <c r="M21" i="16"/>
  <c r="M30" i="16" s="1"/>
  <c r="M39" i="16" s="1"/>
  <c r="M23" i="16"/>
  <c r="R10" i="17"/>
  <c r="T7" i="1"/>
  <c r="C42" i="22"/>
  <c r="C41" i="22"/>
  <c r="C40" i="22"/>
  <c r="C39" i="22"/>
  <c r="C38" i="22"/>
  <c r="M48" i="22"/>
  <c r="M29" i="22"/>
  <c r="D29" i="22"/>
  <c r="M28" i="22"/>
  <c r="D28" i="22"/>
  <c r="C28" i="22"/>
  <c r="M27" i="22"/>
  <c r="D27" i="22"/>
  <c r="M26" i="22"/>
  <c r="R26" i="22" s="1"/>
  <c r="D26" i="22"/>
  <c r="M25" i="22"/>
  <c r="D25" i="22"/>
  <c r="C25" i="22"/>
  <c r="M24" i="22"/>
  <c r="D24" i="22"/>
  <c r="M23" i="22"/>
  <c r="D23" i="22"/>
  <c r="M22" i="22"/>
  <c r="D22" i="22"/>
  <c r="C22" i="22"/>
  <c r="M21" i="22"/>
  <c r="D21" i="22"/>
  <c r="M20" i="22"/>
  <c r="D20" i="22"/>
  <c r="M19" i="22"/>
  <c r="D19" i="22"/>
  <c r="M18" i="22"/>
  <c r="D18" i="22"/>
  <c r="M17" i="22"/>
  <c r="D17" i="22"/>
  <c r="D16" i="22"/>
  <c r="M15" i="22"/>
  <c r="D15" i="22"/>
  <c r="C15" i="22"/>
  <c r="M14" i="22"/>
  <c r="D14" i="22"/>
  <c r="M13" i="22"/>
  <c r="D13" i="22"/>
  <c r="M12" i="22"/>
  <c r="D12" i="22"/>
  <c r="M11" i="22"/>
  <c r="D11" i="22"/>
  <c r="M10" i="22"/>
  <c r="D10" i="22"/>
  <c r="M9" i="22"/>
  <c r="D9" i="22"/>
  <c r="D8" i="22"/>
  <c r="M7" i="22"/>
  <c r="D7" i="22"/>
  <c r="C7" i="22"/>
  <c r="A2" i="22"/>
  <c r="B23" i="16"/>
  <c r="B32" i="16" s="1"/>
  <c r="B41" i="16" s="1"/>
  <c r="B50" i="16" s="1"/>
  <c r="C35" i="6"/>
  <c r="B24" i="16"/>
  <c r="B33" i="16" s="1"/>
  <c r="B42" i="16" s="1"/>
  <c r="B51" i="16" s="1"/>
  <c r="C36" i="6"/>
  <c r="C42" i="21"/>
  <c r="C41" i="21"/>
  <c r="C40" i="21"/>
  <c r="C39" i="21"/>
  <c r="C38" i="21"/>
  <c r="O48" i="21"/>
  <c r="M29" i="21"/>
  <c r="D29" i="21"/>
  <c r="M28" i="21"/>
  <c r="D28" i="21"/>
  <c r="C28" i="21"/>
  <c r="M27" i="21"/>
  <c r="D27" i="21"/>
  <c r="M26" i="21"/>
  <c r="R26" i="21" s="1"/>
  <c r="D26" i="21"/>
  <c r="M25" i="21"/>
  <c r="D25" i="21"/>
  <c r="C25" i="21"/>
  <c r="M24" i="21"/>
  <c r="D24" i="21"/>
  <c r="M23" i="21"/>
  <c r="D23" i="21"/>
  <c r="M22" i="21"/>
  <c r="D22" i="21"/>
  <c r="C22" i="21"/>
  <c r="M21" i="21"/>
  <c r="D21" i="21"/>
  <c r="M20" i="21"/>
  <c r="D20" i="21"/>
  <c r="M19" i="21"/>
  <c r="D19" i="21"/>
  <c r="M18" i="21"/>
  <c r="D18" i="21"/>
  <c r="M17" i="21"/>
  <c r="D17" i="21"/>
  <c r="D16" i="21"/>
  <c r="M15" i="21"/>
  <c r="D15" i="21"/>
  <c r="C15" i="21"/>
  <c r="M14" i="21"/>
  <c r="D14" i="21"/>
  <c r="M13" i="21"/>
  <c r="D13" i="21"/>
  <c r="M12" i="21"/>
  <c r="D12" i="21"/>
  <c r="M11" i="21"/>
  <c r="D11" i="21"/>
  <c r="M10" i="21"/>
  <c r="D10" i="21"/>
  <c r="M9" i="21"/>
  <c r="D9" i="21"/>
  <c r="D8" i="21"/>
  <c r="M7" i="21"/>
  <c r="D7" i="21"/>
  <c r="C7" i="21"/>
  <c r="A2" i="21"/>
  <c r="I29" i="4"/>
  <c r="I30" i="4"/>
  <c r="P13" i="18" s="1"/>
  <c r="I31" i="4"/>
  <c r="P26" i="19" s="1"/>
  <c r="I32" i="4"/>
  <c r="I33" i="4"/>
  <c r="P9" i="21" s="1"/>
  <c r="I34" i="4"/>
  <c r="I28" i="4"/>
  <c r="H29" i="4"/>
  <c r="H30" i="4"/>
  <c r="L12" i="18" s="1"/>
  <c r="H31" i="4"/>
  <c r="L16" i="19" s="1"/>
  <c r="H32" i="4"/>
  <c r="L7" i="20" s="1"/>
  <c r="H33" i="4"/>
  <c r="H34" i="4"/>
  <c r="H28" i="4"/>
  <c r="G29" i="4"/>
  <c r="G30" i="4"/>
  <c r="G31" i="4"/>
  <c r="G32" i="4"/>
  <c r="G33" i="4"/>
  <c r="G34" i="4"/>
  <c r="G28" i="4"/>
  <c r="F29" i="4"/>
  <c r="F30" i="4"/>
  <c r="N12" i="18" s="1"/>
  <c r="F31" i="4"/>
  <c r="F32" i="4"/>
  <c r="N10" i="20" s="1"/>
  <c r="F33" i="4"/>
  <c r="F34" i="4"/>
  <c r="F28" i="4"/>
  <c r="E34" i="4"/>
  <c r="E29" i="4"/>
  <c r="C8" i="16" s="1"/>
  <c r="E30" i="4"/>
  <c r="N20" i="16" s="1"/>
  <c r="N29" i="16" s="1"/>
  <c r="N38" i="16" s="1"/>
  <c r="E31" i="4"/>
  <c r="E32" i="4"/>
  <c r="O25" i="20" s="1"/>
  <c r="E33" i="4"/>
  <c r="E28" i="4"/>
  <c r="D29" i="4"/>
  <c r="D30" i="4"/>
  <c r="D31" i="4"/>
  <c r="D32" i="4"/>
  <c r="D33" i="4"/>
  <c r="D34" i="4"/>
  <c r="D28" i="4"/>
  <c r="O24" i="6"/>
  <c r="Q24" i="6"/>
  <c r="O25" i="6"/>
  <c r="Q25" i="6"/>
  <c r="O12" i="6"/>
  <c r="P12" i="6"/>
  <c r="Q12" i="6"/>
  <c r="R12" i="6"/>
  <c r="S12" i="6"/>
  <c r="P24" i="6" s="1"/>
  <c r="T12" i="6"/>
  <c r="U12" i="6"/>
  <c r="O13" i="6"/>
  <c r="P13" i="6"/>
  <c r="Q13" i="6"/>
  <c r="R13" i="6"/>
  <c r="S13" i="6"/>
  <c r="P25" i="6" s="1"/>
  <c r="T13" i="6"/>
  <c r="U13" i="6"/>
  <c r="G35" i="17"/>
  <c r="G44" i="17" s="1"/>
  <c r="B29" i="4"/>
  <c r="B30" i="4"/>
  <c r="B31" i="4"/>
  <c r="B32" i="4"/>
  <c r="B33" i="4"/>
  <c r="B34" i="4"/>
  <c r="B28" i="4"/>
  <c r="C33" i="4"/>
  <c r="N42" i="21" s="1"/>
  <c r="C34" i="4"/>
  <c r="C29" i="4"/>
  <c r="C30" i="4"/>
  <c r="C31" i="4"/>
  <c r="C32" i="4"/>
  <c r="C28" i="4"/>
  <c r="C9" i="4"/>
  <c r="M20" i="16" l="1"/>
  <c r="M29" i="16" s="1"/>
  <c r="M38" i="16" s="1"/>
  <c r="O10" i="18"/>
  <c r="R10" i="18" s="1"/>
  <c r="D20" i="16"/>
  <c r="D29" i="16" s="1"/>
  <c r="F20" i="16"/>
  <c r="F29" i="16" s="1"/>
  <c r="J20" i="16"/>
  <c r="J29" i="16" s="1"/>
  <c r="G20" i="16"/>
  <c r="G29" i="16" s="1"/>
  <c r="I20" i="16"/>
  <c r="I29" i="16" s="1"/>
  <c r="K20" i="16"/>
  <c r="K29" i="16" s="1"/>
  <c r="K38" i="16" s="1"/>
  <c r="L20" i="16"/>
  <c r="L29" i="16" s="1"/>
  <c r="H20" i="16"/>
  <c r="H29" i="16" s="1"/>
  <c r="E20" i="16"/>
  <c r="E29" i="16" s="1"/>
  <c r="L40" i="16"/>
  <c r="F39" i="16"/>
  <c r="E39" i="16"/>
  <c r="L38" i="16"/>
  <c r="H42" i="16"/>
  <c r="L42" i="16"/>
  <c r="I39" i="16"/>
  <c r="K40" i="16"/>
  <c r="E40" i="16"/>
  <c r="I42" i="16"/>
  <c r="H39" i="16"/>
  <c r="J39" i="16"/>
  <c r="E42" i="16"/>
  <c r="F42" i="16"/>
  <c r="K42" i="16"/>
  <c r="L39" i="16"/>
  <c r="D40" i="16"/>
  <c r="J40" i="16"/>
  <c r="I40" i="16"/>
  <c r="D42" i="16"/>
  <c r="J42" i="16"/>
  <c r="M40" i="16"/>
  <c r="G42" i="16"/>
  <c r="D39" i="16"/>
  <c r="G40" i="16"/>
  <c r="K39" i="16"/>
  <c r="G39" i="16"/>
  <c r="F40" i="16"/>
  <c r="M32" i="16"/>
  <c r="H35" i="17"/>
  <c r="H44" i="17" s="1"/>
  <c r="O9" i="21"/>
  <c r="O13" i="21"/>
  <c r="O17" i="21"/>
  <c r="O21" i="21"/>
  <c r="O25" i="21"/>
  <c r="O29" i="21"/>
  <c r="O8" i="21"/>
  <c r="O12" i="21"/>
  <c r="O16" i="21"/>
  <c r="O20" i="21"/>
  <c r="O24" i="21"/>
  <c r="O28" i="21"/>
  <c r="O14" i="21"/>
  <c r="O22" i="21"/>
  <c r="O7" i="21"/>
  <c r="C12" i="16"/>
  <c r="C23" i="16" s="1"/>
  <c r="O15" i="21"/>
  <c r="O23" i="21"/>
  <c r="O11" i="21"/>
  <c r="O19" i="21"/>
  <c r="O27" i="21"/>
  <c r="N10" i="21"/>
  <c r="R10" i="21" s="1"/>
  <c r="N14" i="21"/>
  <c r="R14" i="21" s="1"/>
  <c r="N19" i="21"/>
  <c r="R19" i="21" s="1"/>
  <c r="N24" i="21"/>
  <c r="R24" i="21" s="1"/>
  <c r="N28" i="21"/>
  <c r="N9" i="21"/>
  <c r="N13" i="21"/>
  <c r="R13" i="21" s="1"/>
  <c r="N18" i="21"/>
  <c r="R18" i="21" s="1"/>
  <c r="N23" i="21"/>
  <c r="R23" i="21" s="1"/>
  <c r="N27" i="21"/>
  <c r="N16" i="21"/>
  <c r="N25" i="21"/>
  <c r="R25" i="21" s="1"/>
  <c r="N8" i="21"/>
  <c r="N17" i="21"/>
  <c r="R17" i="21" s="1"/>
  <c r="N26" i="21"/>
  <c r="N12" i="21"/>
  <c r="R12" i="21" s="1"/>
  <c r="N21" i="21"/>
  <c r="R21" i="21" s="1"/>
  <c r="O9" i="19"/>
  <c r="O13" i="19"/>
  <c r="O17" i="19"/>
  <c r="O21" i="19"/>
  <c r="O25" i="19"/>
  <c r="O29" i="19"/>
  <c r="O10" i="19"/>
  <c r="O14" i="19"/>
  <c r="O18" i="19"/>
  <c r="O22" i="19"/>
  <c r="O26" i="19"/>
  <c r="O7" i="19"/>
  <c r="O8" i="19"/>
  <c r="O12" i="19"/>
  <c r="O16" i="19"/>
  <c r="O20" i="19"/>
  <c r="O24" i="19"/>
  <c r="O28" i="19"/>
  <c r="N10" i="19"/>
  <c r="R10" i="19" s="1"/>
  <c r="N14" i="19"/>
  <c r="R14" i="19" s="1"/>
  <c r="N19" i="19"/>
  <c r="R19" i="19" s="1"/>
  <c r="N24" i="19"/>
  <c r="N28" i="19"/>
  <c r="N11" i="19"/>
  <c r="N16" i="19"/>
  <c r="N20" i="19"/>
  <c r="R20" i="19" s="1"/>
  <c r="N25" i="19"/>
  <c r="N29" i="19"/>
  <c r="N9" i="19"/>
  <c r="N13" i="19"/>
  <c r="R13" i="19" s="1"/>
  <c r="N18" i="19"/>
  <c r="R18" i="19" s="1"/>
  <c r="N23" i="19"/>
  <c r="R23" i="19" s="1"/>
  <c r="N27" i="19"/>
  <c r="L10" i="21"/>
  <c r="L14" i="21"/>
  <c r="L18" i="21"/>
  <c r="L22" i="21"/>
  <c r="L26" i="21"/>
  <c r="L7" i="21"/>
  <c r="L9" i="21"/>
  <c r="L13" i="21"/>
  <c r="L17" i="21"/>
  <c r="L21" i="21"/>
  <c r="L25" i="21"/>
  <c r="L29" i="21"/>
  <c r="L11" i="21"/>
  <c r="L19" i="21"/>
  <c r="L27" i="21"/>
  <c r="L12" i="21"/>
  <c r="L20" i="21"/>
  <c r="L28" i="21"/>
  <c r="L8" i="21"/>
  <c r="L16" i="21"/>
  <c r="L24" i="21"/>
  <c r="P11" i="20"/>
  <c r="P15" i="20"/>
  <c r="P19" i="20"/>
  <c r="P23" i="20"/>
  <c r="P27" i="20"/>
  <c r="P10" i="20"/>
  <c r="P14" i="20"/>
  <c r="P18" i="20"/>
  <c r="P22" i="20"/>
  <c r="P26" i="20"/>
  <c r="P7" i="20"/>
  <c r="P12" i="20"/>
  <c r="P20" i="20"/>
  <c r="P28" i="20"/>
  <c r="P13" i="20"/>
  <c r="P21" i="20"/>
  <c r="P29" i="20"/>
  <c r="P9" i="20"/>
  <c r="P17" i="20"/>
  <c r="P25" i="20"/>
  <c r="G39" i="21"/>
  <c r="O39" i="21"/>
  <c r="L40" i="21"/>
  <c r="I41" i="21"/>
  <c r="F42" i="21"/>
  <c r="L24" i="18"/>
  <c r="L16" i="18"/>
  <c r="L8" i="18"/>
  <c r="N21" i="18"/>
  <c r="O27" i="18"/>
  <c r="O19" i="18"/>
  <c r="P17" i="18"/>
  <c r="L24" i="19"/>
  <c r="L8" i="19"/>
  <c r="N12" i="19"/>
  <c r="R12" i="19" s="1"/>
  <c r="O19" i="19"/>
  <c r="N19" i="20"/>
  <c r="R19" i="20" s="1"/>
  <c r="O9" i="20"/>
  <c r="L23" i="21"/>
  <c r="N11" i="21"/>
  <c r="P25" i="21"/>
  <c r="P26" i="22"/>
  <c r="P20" i="22"/>
  <c r="P13" i="22"/>
  <c r="P9" i="22"/>
  <c r="P8" i="22"/>
  <c r="P7" i="22"/>
  <c r="P29" i="22"/>
  <c r="P25" i="22"/>
  <c r="P19" i="22"/>
  <c r="P12" i="22"/>
  <c r="P28" i="22"/>
  <c r="P24" i="22"/>
  <c r="P18" i="22"/>
  <c r="P11" i="22"/>
  <c r="P27" i="22"/>
  <c r="P23" i="22"/>
  <c r="P22" i="22"/>
  <c r="P21" i="22"/>
  <c r="P17" i="22"/>
  <c r="P16" i="22"/>
  <c r="P15" i="22"/>
  <c r="P14" i="22"/>
  <c r="P10" i="22"/>
  <c r="M42" i="21"/>
  <c r="I42" i="21"/>
  <c r="E42" i="21"/>
  <c r="L41" i="21"/>
  <c r="H41" i="21"/>
  <c r="O40" i="21"/>
  <c r="K40" i="21"/>
  <c r="G40" i="21"/>
  <c r="N39" i="21"/>
  <c r="J39" i="21"/>
  <c r="F39" i="21"/>
  <c r="L42" i="21"/>
  <c r="H42" i="21"/>
  <c r="O41" i="21"/>
  <c r="K41" i="21"/>
  <c r="G41" i="21"/>
  <c r="N40" i="21"/>
  <c r="J40" i="21"/>
  <c r="F40" i="21"/>
  <c r="M39" i="21"/>
  <c r="I39" i="21"/>
  <c r="E39" i="21"/>
  <c r="O8" i="18"/>
  <c r="O12" i="18"/>
  <c r="O16" i="18"/>
  <c r="O20" i="18"/>
  <c r="O24" i="18"/>
  <c r="O28" i="18"/>
  <c r="O9" i="18"/>
  <c r="O13" i="18"/>
  <c r="O17" i="18"/>
  <c r="O21" i="18"/>
  <c r="O25" i="18"/>
  <c r="O29" i="18"/>
  <c r="O11" i="18"/>
  <c r="N28" i="22"/>
  <c r="N24" i="22"/>
  <c r="R24" i="22" s="1"/>
  <c r="N18" i="22"/>
  <c r="R18" i="22" s="1"/>
  <c r="N11" i="22"/>
  <c r="N27" i="22"/>
  <c r="N23" i="22"/>
  <c r="R23" i="22" s="1"/>
  <c r="N21" i="22"/>
  <c r="R21" i="22" s="1"/>
  <c r="N17" i="22"/>
  <c r="R17" i="22" s="1"/>
  <c r="N16" i="22"/>
  <c r="N14" i="22"/>
  <c r="R14" i="22" s="1"/>
  <c r="N10" i="22"/>
  <c r="N26" i="22"/>
  <c r="N20" i="22"/>
  <c r="R20" i="22" s="1"/>
  <c r="N13" i="22"/>
  <c r="R13" i="22" s="1"/>
  <c r="N9" i="22"/>
  <c r="N8" i="22"/>
  <c r="N29" i="22"/>
  <c r="N25" i="22"/>
  <c r="R25" i="22" s="1"/>
  <c r="N19" i="22"/>
  <c r="R19" i="22" s="1"/>
  <c r="N12" i="22"/>
  <c r="R12" i="22" s="1"/>
  <c r="N9" i="18"/>
  <c r="N13" i="18"/>
  <c r="N18" i="18"/>
  <c r="N23" i="18"/>
  <c r="N27" i="18"/>
  <c r="N10" i="18"/>
  <c r="N14" i="18"/>
  <c r="N19" i="18"/>
  <c r="N24" i="18"/>
  <c r="N28" i="18"/>
  <c r="L9" i="20"/>
  <c r="L13" i="20"/>
  <c r="L17" i="20"/>
  <c r="L21" i="20"/>
  <c r="L25" i="20"/>
  <c r="L29" i="20"/>
  <c r="L8" i="20"/>
  <c r="L12" i="20"/>
  <c r="L16" i="20"/>
  <c r="L20" i="20"/>
  <c r="L24" i="20"/>
  <c r="L28" i="20"/>
  <c r="L10" i="20"/>
  <c r="L18" i="20"/>
  <c r="L26" i="20"/>
  <c r="L11" i="20"/>
  <c r="L19" i="20"/>
  <c r="L27" i="20"/>
  <c r="L15" i="20"/>
  <c r="L23" i="20"/>
  <c r="P10" i="19"/>
  <c r="P9" i="19"/>
  <c r="P13" i="19"/>
  <c r="P11" i="19"/>
  <c r="P16" i="19"/>
  <c r="P20" i="19"/>
  <c r="P24" i="19"/>
  <c r="P28" i="19"/>
  <c r="P12" i="19"/>
  <c r="P17" i="19"/>
  <c r="P21" i="19"/>
  <c r="P25" i="19"/>
  <c r="P29" i="19"/>
  <c r="P8" i="19"/>
  <c r="P15" i="19"/>
  <c r="P19" i="19"/>
  <c r="P23" i="19"/>
  <c r="P27" i="19"/>
  <c r="H39" i="21"/>
  <c r="E40" i="21"/>
  <c r="M40" i="21"/>
  <c r="J41" i="21"/>
  <c r="G42" i="21"/>
  <c r="O42" i="21"/>
  <c r="L23" i="18"/>
  <c r="L15" i="18"/>
  <c r="N29" i="18"/>
  <c r="N20" i="18"/>
  <c r="N11" i="18"/>
  <c r="O26" i="18"/>
  <c r="O18" i="18"/>
  <c r="P29" i="18"/>
  <c r="L20" i="19"/>
  <c r="N26" i="19"/>
  <c r="N8" i="19"/>
  <c r="O15" i="19"/>
  <c r="P22" i="19"/>
  <c r="L22" i="20"/>
  <c r="P24" i="20"/>
  <c r="L15" i="21"/>
  <c r="O26" i="21"/>
  <c r="P17" i="21"/>
  <c r="P11" i="18"/>
  <c r="P15" i="18"/>
  <c r="P19" i="18"/>
  <c r="P23" i="18"/>
  <c r="P27" i="18"/>
  <c r="P8" i="18"/>
  <c r="P12" i="18"/>
  <c r="P16" i="18"/>
  <c r="P20" i="18"/>
  <c r="P24" i="18"/>
  <c r="P28" i="18"/>
  <c r="P10" i="18"/>
  <c r="P14" i="18"/>
  <c r="P18" i="18"/>
  <c r="P22" i="18"/>
  <c r="P26" i="18"/>
  <c r="P7" i="18"/>
  <c r="K39" i="21"/>
  <c r="H40" i="21"/>
  <c r="E41" i="21"/>
  <c r="M41" i="21"/>
  <c r="J42" i="21"/>
  <c r="C10" i="16"/>
  <c r="L28" i="18"/>
  <c r="L20" i="18"/>
  <c r="N26" i="18"/>
  <c r="N17" i="18"/>
  <c r="N8" i="18"/>
  <c r="O23" i="18"/>
  <c r="O15" i="18"/>
  <c r="P25" i="18"/>
  <c r="P9" i="18"/>
  <c r="N21" i="19"/>
  <c r="R21" i="19" s="1"/>
  <c r="O27" i="19"/>
  <c r="O11" i="19"/>
  <c r="P18" i="19"/>
  <c r="L14" i="20"/>
  <c r="P16" i="20"/>
  <c r="N29" i="21"/>
  <c r="O18" i="21"/>
  <c r="O42" i="22"/>
  <c r="K42" i="22"/>
  <c r="G42" i="22"/>
  <c r="N41" i="22"/>
  <c r="J41" i="22"/>
  <c r="F41" i="22"/>
  <c r="M40" i="22"/>
  <c r="I40" i="22"/>
  <c r="E40" i="22"/>
  <c r="L39" i="22"/>
  <c r="H39" i="22"/>
  <c r="N42" i="22"/>
  <c r="J42" i="22"/>
  <c r="F42" i="22"/>
  <c r="M41" i="22"/>
  <c r="I41" i="22"/>
  <c r="E41" i="22"/>
  <c r="L40" i="22"/>
  <c r="H40" i="22"/>
  <c r="O39" i="22"/>
  <c r="K39" i="22"/>
  <c r="G39" i="22"/>
  <c r="M42" i="22"/>
  <c r="I42" i="22"/>
  <c r="E42" i="22"/>
  <c r="L41" i="22"/>
  <c r="H41" i="22"/>
  <c r="O40" i="22"/>
  <c r="K40" i="22"/>
  <c r="G40" i="22"/>
  <c r="N39" i="22"/>
  <c r="J39" i="22"/>
  <c r="F39" i="22"/>
  <c r="L42" i="22"/>
  <c r="H42" i="22"/>
  <c r="O41" i="22"/>
  <c r="K41" i="22"/>
  <c r="G41" i="22"/>
  <c r="N40" i="22"/>
  <c r="J40" i="22"/>
  <c r="F40" i="22"/>
  <c r="M39" i="22"/>
  <c r="I39" i="22"/>
  <c r="E39" i="22"/>
  <c r="L10" i="19"/>
  <c r="L14" i="19"/>
  <c r="L18" i="19"/>
  <c r="L22" i="19"/>
  <c r="L26" i="19"/>
  <c r="L7" i="19"/>
  <c r="L11" i="19"/>
  <c r="L15" i="19"/>
  <c r="L19" i="19"/>
  <c r="L23" i="19"/>
  <c r="L27" i="19"/>
  <c r="L9" i="19"/>
  <c r="L13" i="19"/>
  <c r="L17" i="19"/>
  <c r="L21" i="19"/>
  <c r="L25" i="19"/>
  <c r="L29" i="19"/>
  <c r="O8" i="20"/>
  <c r="O12" i="20"/>
  <c r="O16" i="20"/>
  <c r="O20" i="20"/>
  <c r="O24" i="20"/>
  <c r="O28" i="20"/>
  <c r="O11" i="20"/>
  <c r="O15" i="20"/>
  <c r="O19" i="20"/>
  <c r="O23" i="20"/>
  <c r="O27" i="20"/>
  <c r="O13" i="20"/>
  <c r="O21" i="20"/>
  <c r="O29" i="20"/>
  <c r="C11" i="16"/>
  <c r="O14" i="20"/>
  <c r="O22" i="20"/>
  <c r="O7" i="20"/>
  <c r="O10" i="20"/>
  <c r="R10" i="20" s="1"/>
  <c r="O18" i="20"/>
  <c r="O26" i="20"/>
  <c r="O27" i="22"/>
  <c r="O23" i="22"/>
  <c r="O22" i="22"/>
  <c r="O21" i="22"/>
  <c r="O17" i="22"/>
  <c r="O16" i="22"/>
  <c r="O15" i="22"/>
  <c r="O14" i="22"/>
  <c r="O10" i="22"/>
  <c r="O26" i="22"/>
  <c r="O20" i="22"/>
  <c r="O13" i="22"/>
  <c r="O9" i="22"/>
  <c r="O8" i="22"/>
  <c r="O7" i="22"/>
  <c r="O29" i="22"/>
  <c r="O25" i="22"/>
  <c r="O19" i="22"/>
  <c r="O12" i="22"/>
  <c r="O28" i="22"/>
  <c r="O24" i="22"/>
  <c r="O18" i="22"/>
  <c r="O11" i="22"/>
  <c r="C13" i="16"/>
  <c r="C24" i="16" s="1"/>
  <c r="N9" i="20"/>
  <c r="N13" i="20"/>
  <c r="R13" i="20" s="1"/>
  <c r="N18" i="20"/>
  <c r="R18" i="20" s="1"/>
  <c r="N23" i="20"/>
  <c r="R23" i="20" s="1"/>
  <c r="N27" i="20"/>
  <c r="N8" i="20"/>
  <c r="N12" i="20"/>
  <c r="R12" i="20" s="1"/>
  <c r="N17" i="20"/>
  <c r="R17" i="20" s="1"/>
  <c r="N21" i="20"/>
  <c r="R21" i="20" s="1"/>
  <c r="N26" i="20"/>
  <c r="N14" i="20"/>
  <c r="R14" i="20" s="1"/>
  <c r="N24" i="20"/>
  <c r="N16" i="20"/>
  <c r="N25" i="20"/>
  <c r="N11" i="20"/>
  <c r="N20" i="20"/>
  <c r="R20" i="20" s="1"/>
  <c r="N29" i="20"/>
  <c r="L29" i="22"/>
  <c r="L25" i="22"/>
  <c r="L19" i="22"/>
  <c r="L12" i="22"/>
  <c r="L28" i="22"/>
  <c r="L24" i="22"/>
  <c r="L22" i="22"/>
  <c r="L18" i="22"/>
  <c r="L15" i="22"/>
  <c r="L11" i="22"/>
  <c r="L27" i="22"/>
  <c r="L23" i="22"/>
  <c r="L21" i="22"/>
  <c r="L17" i="22"/>
  <c r="L16" i="22"/>
  <c r="L14" i="22"/>
  <c r="L10" i="22"/>
  <c r="L7" i="22"/>
  <c r="L26" i="22"/>
  <c r="L20" i="22"/>
  <c r="L13" i="22"/>
  <c r="L9" i="22"/>
  <c r="L8" i="22"/>
  <c r="L9" i="18"/>
  <c r="L13" i="18"/>
  <c r="L17" i="18"/>
  <c r="L21" i="18"/>
  <c r="L25" i="18"/>
  <c r="L29" i="18"/>
  <c r="L10" i="18"/>
  <c r="L14" i="18"/>
  <c r="L18" i="18"/>
  <c r="L22" i="18"/>
  <c r="L26" i="18"/>
  <c r="L7" i="18"/>
  <c r="P8" i="21"/>
  <c r="P12" i="21"/>
  <c r="P16" i="21"/>
  <c r="P20" i="21"/>
  <c r="P24" i="21"/>
  <c r="P28" i="21"/>
  <c r="P11" i="21"/>
  <c r="P15" i="21"/>
  <c r="P19" i="21"/>
  <c r="P23" i="21"/>
  <c r="P27" i="21"/>
  <c r="P13" i="21"/>
  <c r="P21" i="21"/>
  <c r="P29" i="21"/>
  <c r="P14" i="21"/>
  <c r="P22" i="21"/>
  <c r="P7" i="21"/>
  <c r="P10" i="21"/>
  <c r="P18" i="21"/>
  <c r="P26" i="21"/>
  <c r="L39" i="21"/>
  <c r="I40" i="21"/>
  <c r="F41" i="21"/>
  <c r="N41" i="21"/>
  <c r="K42" i="21"/>
  <c r="C9" i="16"/>
  <c r="L27" i="18"/>
  <c r="L19" i="18"/>
  <c r="L11" i="18"/>
  <c r="N25" i="18"/>
  <c r="N16" i="18"/>
  <c r="O7" i="18"/>
  <c r="O22" i="18"/>
  <c r="O14" i="18"/>
  <c r="P21" i="18"/>
  <c r="L28" i="19"/>
  <c r="L12" i="19"/>
  <c r="N17" i="19"/>
  <c r="R17" i="19" s="1"/>
  <c r="O23" i="19"/>
  <c r="P7" i="19"/>
  <c r="P14" i="19"/>
  <c r="N28" i="20"/>
  <c r="O17" i="20"/>
  <c r="P8" i="20"/>
  <c r="N20" i="21"/>
  <c r="R20" i="21" s="1"/>
  <c r="F48" i="22"/>
  <c r="G48" i="22"/>
  <c r="O48" i="22"/>
  <c r="K48" i="22"/>
  <c r="N48" i="22"/>
  <c r="J48" i="22"/>
  <c r="H48" i="22"/>
  <c r="L48" i="22"/>
  <c r="E48" i="22"/>
  <c r="I48" i="22"/>
  <c r="H48" i="21"/>
  <c r="L48" i="21"/>
  <c r="E48" i="21"/>
  <c r="I48" i="21"/>
  <c r="M48" i="21"/>
  <c r="F48" i="21"/>
  <c r="J48" i="21"/>
  <c r="N48" i="21"/>
  <c r="G48" i="21"/>
  <c r="K48" i="21"/>
  <c r="C50" i="19"/>
  <c r="C51" i="18"/>
  <c r="C50" i="18"/>
  <c r="C57" i="17"/>
  <c r="C53" i="1"/>
  <c r="C53" i="19" s="1"/>
  <c r="C52" i="1"/>
  <c r="C51" i="1"/>
  <c r="C51" i="19" s="1"/>
  <c r="C50" i="1"/>
  <c r="C49" i="1"/>
  <c r="E38" i="16" l="1"/>
  <c r="J38" i="16"/>
  <c r="F38" i="16"/>
  <c r="I38" i="16"/>
  <c r="H38" i="16"/>
  <c r="C51" i="16"/>
  <c r="C25" i="6" s="1"/>
  <c r="D25" i="6" s="1"/>
  <c r="E25" i="6" s="1"/>
  <c r="F25" i="6" s="1"/>
  <c r="G25" i="6" s="1"/>
  <c r="H25" i="6" s="1"/>
  <c r="I25" i="6" s="1"/>
  <c r="J25" i="6" s="1"/>
  <c r="K25" i="6" s="1"/>
  <c r="L25" i="6" s="1"/>
  <c r="M25" i="6" s="1"/>
  <c r="D38" i="16"/>
  <c r="G38" i="16"/>
  <c r="C48" i="16"/>
  <c r="C22" i="6" s="1"/>
  <c r="D22" i="6" s="1"/>
  <c r="C49" i="16"/>
  <c r="C23" i="6" s="1"/>
  <c r="D23" i="6" s="1"/>
  <c r="M41" i="16"/>
  <c r="E41" i="16"/>
  <c r="K41" i="16"/>
  <c r="I41" i="16"/>
  <c r="F41" i="16"/>
  <c r="G41" i="16"/>
  <c r="D41" i="16"/>
  <c r="H41" i="16"/>
  <c r="L41" i="16"/>
  <c r="J41" i="16"/>
  <c r="R16" i="22"/>
  <c r="R16" i="21"/>
  <c r="R10" i="22"/>
  <c r="T28" i="22"/>
  <c r="I35" i="17"/>
  <c r="I44" i="17" s="1"/>
  <c r="C49" i="22"/>
  <c r="C49" i="21"/>
  <c r="C52" i="22"/>
  <c r="C52" i="21"/>
  <c r="C58" i="17"/>
  <c r="C49" i="19"/>
  <c r="C52" i="20"/>
  <c r="C50" i="22"/>
  <c r="C50" i="21"/>
  <c r="C55" i="17"/>
  <c r="C56" i="17"/>
  <c r="C52" i="18"/>
  <c r="C50" i="20"/>
  <c r="C53" i="22"/>
  <c r="C53" i="21"/>
  <c r="C49" i="20"/>
  <c r="C53" i="20"/>
  <c r="C51" i="22"/>
  <c r="C51" i="21"/>
  <c r="C59" i="17"/>
  <c r="C49" i="18"/>
  <c r="C53" i="18"/>
  <c r="C52" i="19"/>
  <c r="C51" i="20"/>
  <c r="M16" i="21"/>
  <c r="M16" i="22"/>
  <c r="N22" i="22"/>
  <c r="R22" i="22" s="1"/>
  <c r="N22" i="20"/>
  <c r="R22" i="20" s="1"/>
  <c r="N22" i="18"/>
  <c r="N22" i="21"/>
  <c r="R22" i="21" s="1"/>
  <c r="N22" i="19"/>
  <c r="R22" i="19" s="1"/>
  <c r="N15" i="22"/>
  <c r="R15" i="22" s="1"/>
  <c r="N15" i="21"/>
  <c r="R15" i="21" s="1"/>
  <c r="N15" i="20"/>
  <c r="R15" i="20" s="1"/>
  <c r="N15" i="19"/>
  <c r="R15" i="19" s="1"/>
  <c r="N15" i="18"/>
  <c r="T25" i="21"/>
  <c r="C47" i="16" l="1"/>
  <c r="C21" i="6" s="1"/>
  <c r="D21" i="6" s="1"/>
  <c r="C50" i="16"/>
  <c r="C24" i="6" s="1"/>
  <c r="D24" i="6" s="1"/>
  <c r="E24" i="6" s="1"/>
  <c r="F24" i="6" s="1"/>
  <c r="G24" i="6" s="1"/>
  <c r="H24" i="6" s="1"/>
  <c r="I24" i="6" s="1"/>
  <c r="J24" i="6" s="1"/>
  <c r="K24" i="6" s="1"/>
  <c r="L24" i="6" s="1"/>
  <c r="M24" i="6" s="1"/>
  <c r="N53" i="22"/>
  <c r="F53" i="22"/>
  <c r="L53" i="22"/>
  <c r="K53" i="22"/>
  <c r="O53" i="22"/>
  <c r="M53" i="22"/>
  <c r="H53" i="22"/>
  <c r="E53" i="22"/>
  <c r="P53" i="22" s="1"/>
  <c r="I53" i="22"/>
  <c r="G53" i="22"/>
  <c r="J53" i="22"/>
  <c r="T28" i="21"/>
  <c r="T25" i="22"/>
  <c r="E52" i="22" s="1"/>
  <c r="J35" i="17"/>
  <c r="J44" i="17" s="1"/>
  <c r="T22" i="22"/>
  <c r="T15" i="22"/>
  <c r="T22" i="21"/>
  <c r="I52" i="21"/>
  <c r="O52" i="21"/>
  <c r="J52" i="21"/>
  <c r="E52" i="21"/>
  <c r="K52" i="21"/>
  <c r="F52" i="21"/>
  <c r="L52" i="21"/>
  <c r="G52" i="21"/>
  <c r="M52" i="21"/>
  <c r="H52" i="21"/>
  <c r="N52" i="21"/>
  <c r="J52" i="22" l="1"/>
  <c r="K35" i="17"/>
  <c r="K44" i="17" s="1"/>
  <c r="H52" i="22"/>
  <c r="K52" i="22"/>
  <c r="O53" i="21"/>
  <c r="J53" i="21"/>
  <c r="E53" i="21"/>
  <c r="F53" i="21"/>
  <c r="I53" i="21"/>
  <c r="K53" i="21"/>
  <c r="N53" i="21"/>
  <c r="L53" i="21"/>
  <c r="G53" i="21"/>
  <c r="M53" i="21"/>
  <c r="H53" i="21"/>
  <c r="L52" i="22"/>
  <c r="G52" i="22"/>
  <c r="M52" i="22"/>
  <c r="F52" i="22"/>
  <c r="O52" i="22"/>
  <c r="N52" i="22"/>
  <c r="I52" i="22"/>
  <c r="T15" i="21"/>
  <c r="P52" i="21"/>
  <c r="L35" i="17" l="1"/>
  <c r="L44" i="17" s="1"/>
  <c r="P52" i="22"/>
  <c r="P53" i="21"/>
  <c r="M8" i="21"/>
  <c r="R8" i="21" s="1"/>
  <c r="T7" i="21" s="1"/>
  <c r="M8" i="22"/>
  <c r="R8" i="22" s="1"/>
  <c r="T7" i="22" s="1"/>
  <c r="M35" i="17" l="1"/>
  <c r="M44" i="17" s="1"/>
  <c r="A2" i="3"/>
  <c r="H18" i="3"/>
  <c r="J18" i="3"/>
  <c r="H27" i="3"/>
  <c r="N35" i="17" l="1"/>
  <c r="N44" i="17" s="1"/>
  <c r="E38" i="22"/>
  <c r="I10" i="3"/>
  <c r="D11" i="4"/>
  <c r="C11" i="4" s="1"/>
  <c r="F11" i="4"/>
  <c r="O35" i="17" l="1"/>
  <c r="O44" i="17" s="1"/>
  <c r="E38" i="21"/>
  <c r="E38" i="20"/>
  <c r="E38" i="18"/>
  <c r="E38" i="19"/>
  <c r="F38" i="22"/>
  <c r="F38" i="21"/>
  <c r="F38" i="20"/>
  <c r="F38" i="18"/>
  <c r="F38" i="19"/>
  <c r="J38" i="20"/>
  <c r="J38" i="22"/>
  <c r="J38" i="21"/>
  <c r="J38" i="19"/>
  <c r="J38" i="18"/>
  <c r="L38" i="20"/>
  <c r="L38" i="22"/>
  <c r="L38" i="21"/>
  <c r="L38" i="19"/>
  <c r="L38" i="18"/>
  <c r="I38" i="22"/>
  <c r="I38" i="21"/>
  <c r="I38" i="19"/>
  <c r="I38" i="18"/>
  <c r="I38" i="20"/>
  <c r="H38" i="22"/>
  <c r="H38" i="21"/>
  <c r="H38" i="20"/>
  <c r="H38" i="19"/>
  <c r="H38" i="18"/>
  <c r="M38" i="20"/>
  <c r="M38" i="22"/>
  <c r="M38" i="21"/>
  <c r="M38" i="19"/>
  <c r="M38" i="18"/>
  <c r="K38" i="22"/>
  <c r="K38" i="21"/>
  <c r="K38" i="20"/>
  <c r="K38" i="19"/>
  <c r="K38" i="18"/>
  <c r="N38" i="20"/>
  <c r="N38" i="22"/>
  <c r="N38" i="21"/>
  <c r="N38" i="19"/>
  <c r="N38" i="18"/>
  <c r="G38" i="20"/>
  <c r="G38" i="22"/>
  <c r="G38" i="21"/>
  <c r="G38" i="18"/>
  <c r="G38" i="19"/>
  <c r="E50" i="21" l="1"/>
  <c r="E51" i="21"/>
  <c r="E51" i="22"/>
  <c r="E50" i="22"/>
  <c r="N51" i="22"/>
  <c r="N50" i="22"/>
  <c r="H51" i="22"/>
  <c r="H50" i="22"/>
  <c r="F51" i="21"/>
  <c r="F50" i="21"/>
  <c r="K51" i="21"/>
  <c r="K50" i="21"/>
  <c r="M51" i="21"/>
  <c r="M50" i="21"/>
  <c r="I51" i="21"/>
  <c r="I50" i="21"/>
  <c r="L51" i="21"/>
  <c r="L50" i="21"/>
  <c r="G50" i="21"/>
  <c r="G51" i="21"/>
  <c r="K51" i="22"/>
  <c r="K50" i="22"/>
  <c r="M51" i="22"/>
  <c r="M50" i="22"/>
  <c r="I51" i="22"/>
  <c r="I50" i="22"/>
  <c r="L51" i="22"/>
  <c r="L50" i="22"/>
  <c r="J51" i="21"/>
  <c r="J50" i="21"/>
  <c r="G51" i="22"/>
  <c r="G50" i="22"/>
  <c r="N51" i="21"/>
  <c r="N50" i="21"/>
  <c r="H51" i="21"/>
  <c r="H50" i="21"/>
  <c r="J51" i="22"/>
  <c r="J50" i="22"/>
  <c r="F51" i="22"/>
  <c r="F50" i="22"/>
  <c r="N7" i="21"/>
  <c r="R7" i="21" s="1"/>
  <c r="N7" i="20"/>
  <c r="R7" i="20" s="1"/>
  <c r="N7" i="19"/>
  <c r="R7" i="19" s="1"/>
  <c r="N7" i="18"/>
  <c r="N7" i="22"/>
  <c r="R7" i="22" s="1"/>
  <c r="M29" i="20"/>
  <c r="M28" i="20"/>
  <c r="M27" i="20"/>
  <c r="M26" i="20"/>
  <c r="R26" i="20" s="1"/>
  <c r="M25" i="20"/>
  <c r="R25" i="20" s="1"/>
  <c r="M24" i="20"/>
  <c r="R24" i="20" s="1"/>
  <c r="M23" i="20"/>
  <c r="M22" i="20"/>
  <c r="M21" i="20"/>
  <c r="M20" i="20"/>
  <c r="M19" i="20"/>
  <c r="M18" i="20"/>
  <c r="M17" i="20"/>
  <c r="M16" i="20"/>
  <c r="R16" i="20" s="1"/>
  <c r="M15" i="20"/>
  <c r="M14" i="20"/>
  <c r="M13" i="20"/>
  <c r="M12" i="20"/>
  <c r="M11" i="20"/>
  <c r="M10" i="20"/>
  <c r="M9" i="20"/>
  <c r="M8" i="20"/>
  <c r="R8" i="20" s="1"/>
  <c r="T7" i="20" s="1"/>
  <c r="M7" i="20"/>
  <c r="M29" i="19"/>
  <c r="M28" i="19"/>
  <c r="M27" i="19"/>
  <c r="M26" i="19"/>
  <c r="R26" i="19" s="1"/>
  <c r="M25" i="19"/>
  <c r="R25" i="19" s="1"/>
  <c r="M24" i="19"/>
  <c r="R24" i="19" s="1"/>
  <c r="M23" i="19"/>
  <c r="M22" i="19"/>
  <c r="M21" i="19"/>
  <c r="M20" i="19"/>
  <c r="M19" i="19"/>
  <c r="M18" i="19"/>
  <c r="M17" i="19"/>
  <c r="M16" i="19"/>
  <c r="R16" i="19" s="1"/>
  <c r="M15" i="19"/>
  <c r="M14" i="19"/>
  <c r="M13" i="19"/>
  <c r="M12" i="19"/>
  <c r="M11" i="19"/>
  <c r="M10" i="19"/>
  <c r="M9" i="19"/>
  <c r="M8" i="19"/>
  <c r="R8" i="19" s="1"/>
  <c r="T7" i="19" s="1"/>
  <c r="M7" i="19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R8" i="18" s="1"/>
  <c r="T7" i="18" s="1"/>
  <c r="M7" i="18"/>
  <c r="M8" i="17"/>
  <c r="R8" i="17" s="1"/>
  <c r="T7" i="17" s="1"/>
  <c r="R16" i="17"/>
  <c r="O38" i="21" l="1"/>
  <c r="O38" i="20"/>
  <c r="O38" i="18"/>
  <c r="O38" i="22"/>
  <c r="O51" i="22" s="1"/>
  <c r="P51" i="22" s="1"/>
  <c r="O38" i="19"/>
  <c r="R30" i="22"/>
  <c r="R30" i="21"/>
  <c r="O50" i="22" l="1"/>
  <c r="P50" i="22" s="1"/>
  <c r="O51" i="21"/>
  <c r="P51" i="21" s="1"/>
  <c r="O50" i="21"/>
  <c r="P50" i="21" s="1"/>
  <c r="N49" i="22"/>
  <c r="N54" i="22" s="1"/>
  <c r="L13" i="6" s="1"/>
  <c r="I49" i="22"/>
  <c r="I54" i="22" s="1"/>
  <c r="G13" i="6" s="1"/>
  <c r="T30" i="22"/>
  <c r="F49" i="22"/>
  <c r="F54" i="22" s="1"/>
  <c r="D13" i="6" s="1"/>
  <c r="L49" i="22"/>
  <c r="L54" i="22" s="1"/>
  <c r="J13" i="6" s="1"/>
  <c r="O49" i="22"/>
  <c r="O54" i="22" s="1"/>
  <c r="M13" i="6" s="1"/>
  <c r="M49" i="22"/>
  <c r="M54" i="22" s="1"/>
  <c r="K13" i="6" s="1"/>
  <c r="H49" i="22"/>
  <c r="H54" i="22" s="1"/>
  <c r="F13" i="6" s="1"/>
  <c r="K49" i="22"/>
  <c r="K54" i="22" s="1"/>
  <c r="I13" i="6" s="1"/>
  <c r="J49" i="22"/>
  <c r="J54" i="22" s="1"/>
  <c r="H13" i="6" s="1"/>
  <c r="E49" i="22"/>
  <c r="G49" i="22"/>
  <c r="G54" i="22" s="1"/>
  <c r="E13" i="6" s="1"/>
  <c r="I49" i="21"/>
  <c r="I54" i="21" s="1"/>
  <c r="G12" i="6" s="1"/>
  <c r="G49" i="21"/>
  <c r="G54" i="21" s="1"/>
  <c r="E12" i="6" s="1"/>
  <c r="O49" i="21"/>
  <c r="K49" i="21"/>
  <c r="K54" i="21" s="1"/>
  <c r="I12" i="6" s="1"/>
  <c r="L49" i="21"/>
  <c r="L54" i="21" s="1"/>
  <c r="J12" i="6" s="1"/>
  <c r="E49" i="21"/>
  <c r="N49" i="21"/>
  <c r="N54" i="21" s="1"/>
  <c r="L12" i="6" s="1"/>
  <c r="H49" i="21"/>
  <c r="H54" i="21" s="1"/>
  <c r="F12" i="6" s="1"/>
  <c r="J49" i="21"/>
  <c r="J54" i="21" s="1"/>
  <c r="H12" i="6" s="1"/>
  <c r="M49" i="21"/>
  <c r="M54" i="21" s="1"/>
  <c r="K12" i="6" s="1"/>
  <c r="F49" i="21"/>
  <c r="F54" i="21" s="1"/>
  <c r="D12" i="6" s="1"/>
  <c r="T30" i="21"/>
  <c r="C42" i="20"/>
  <c r="C41" i="20"/>
  <c r="C40" i="20"/>
  <c r="C39" i="20"/>
  <c r="C38" i="20"/>
  <c r="M48" i="20"/>
  <c r="D29" i="20"/>
  <c r="D28" i="20"/>
  <c r="C28" i="20"/>
  <c r="D27" i="20"/>
  <c r="D26" i="20"/>
  <c r="D25" i="20"/>
  <c r="C25" i="20"/>
  <c r="D24" i="20"/>
  <c r="D23" i="20"/>
  <c r="D22" i="20"/>
  <c r="C22" i="20"/>
  <c r="D21" i="20"/>
  <c r="D20" i="20"/>
  <c r="D19" i="20"/>
  <c r="D18" i="20"/>
  <c r="D17" i="20"/>
  <c r="D16" i="20"/>
  <c r="D15" i="20"/>
  <c r="C15" i="20"/>
  <c r="D14" i="20"/>
  <c r="D13" i="20"/>
  <c r="D12" i="20"/>
  <c r="D11" i="20"/>
  <c r="D10" i="20"/>
  <c r="D9" i="20"/>
  <c r="D8" i="20"/>
  <c r="D7" i="20"/>
  <c r="C7" i="20"/>
  <c r="A2" i="20"/>
  <c r="C42" i="19"/>
  <c r="C41" i="19"/>
  <c r="C40" i="19"/>
  <c r="C39" i="19"/>
  <c r="C38" i="19"/>
  <c r="J48" i="19"/>
  <c r="D29" i="19"/>
  <c r="D28" i="19"/>
  <c r="C28" i="19"/>
  <c r="D27" i="19"/>
  <c r="D26" i="19"/>
  <c r="D25" i="19"/>
  <c r="C25" i="19"/>
  <c r="D24" i="19"/>
  <c r="D23" i="19"/>
  <c r="D22" i="19"/>
  <c r="C22" i="19"/>
  <c r="D21" i="19"/>
  <c r="D20" i="19"/>
  <c r="D19" i="19"/>
  <c r="D18" i="19"/>
  <c r="D17" i="19"/>
  <c r="D16" i="19"/>
  <c r="D15" i="19"/>
  <c r="C15" i="19"/>
  <c r="D14" i="19"/>
  <c r="D13" i="19"/>
  <c r="D12" i="19"/>
  <c r="D11" i="19"/>
  <c r="D10" i="19"/>
  <c r="D9" i="19"/>
  <c r="D8" i="19"/>
  <c r="D7" i="19"/>
  <c r="C7" i="19"/>
  <c r="A2" i="19"/>
  <c r="C42" i="18"/>
  <c r="C41" i="18"/>
  <c r="C40" i="18"/>
  <c r="C39" i="18"/>
  <c r="N48" i="18"/>
  <c r="D29" i="18"/>
  <c r="D28" i="18"/>
  <c r="C28" i="18"/>
  <c r="D27" i="18"/>
  <c r="D26" i="18"/>
  <c r="D25" i="18"/>
  <c r="C25" i="18"/>
  <c r="D24" i="18"/>
  <c r="D23" i="18"/>
  <c r="D22" i="18"/>
  <c r="C22" i="18"/>
  <c r="D21" i="18"/>
  <c r="D20" i="18"/>
  <c r="D19" i="18"/>
  <c r="D18" i="18"/>
  <c r="D17" i="18"/>
  <c r="D16" i="18"/>
  <c r="D15" i="18"/>
  <c r="C15" i="18"/>
  <c r="D14" i="18"/>
  <c r="D13" i="18"/>
  <c r="D12" i="18"/>
  <c r="D11" i="18"/>
  <c r="D10" i="18"/>
  <c r="D9" i="18"/>
  <c r="D8" i="18"/>
  <c r="D7" i="18"/>
  <c r="C7" i="18"/>
  <c r="A2" i="18"/>
  <c r="O54" i="21" l="1"/>
  <c r="M12" i="6" s="1"/>
  <c r="P49" i="22"/>
  <c r="P54" i="22" s="1"/>
  <c r="E54" i="22"/>
  <c r="C13" i="6" s="1"/>
  <c r="D37" i="6" s="1"/>
  <c r="P49" i="21"/>
  <c r="P54" i="21" s="1"/>
  <c r="E54" i="21"/>
  <c r="C12" i="6" s="1"/>
  <c r="D36" i="6" s="1"/>
  <c r="G48" i="20"/>
  <c r="O48" i="20"/>
  <c r="F48" i="20"/>
  <c r="N48" i="20"/>
  <c r="J48" i="20"/>
  <c r="K48" i="20"/>
  <c r="H48" i="20"/>
  <c r="L48" i="20"/>
  <c r="E48" i="20"/>
  <c r="I48" i="20"/>
  <c r="H48" i="19"/>
  <c r="L48" i="19"/>
  <c r="F48" i="19"/>
  <c r="N48" i="19"/>
  <c r="G48" i="19"/>
  <c r="K48" i="19"/>
  <c r="O48" i="19"/>
  <c r="E48" i="19"/>
  <c r="I48" i="19"/>
  <c r="M48" i="19"/>
  <c r="H48" i="18"/>
  <c r="L48" i="18"/>
  <c r="I48" i="18"/>
  <c r="J48" i="18"/>
  <c r="G48" i="18"/>
  <c r="K48" i="18"/>
  <c r="O48" i="18"/>
  <c r="E48" i="18"/>
  <c r="M48" i="18"/>
  <c r="F48" i="18"/>
  <c r="A2" i="17"/>
  <c r="C31" i="6"/>
  <c r="C32" i="6"/>
  <c r="C33" i="6"/>
  <c r="C34" i="6"/>
  <c r="E37" i="6" l="1"/>
  <c r="F37" i="6" s="1"/>
  <c r="G37" i="6" s="1"/>
  <c r="H37" i="6" s="1"/>
  <c r="I37" i="6" s="1"/>
  <c r="J37" i="6" s="1"/>
  <c r="K37" i="6" s="1"/>
  <c r="L37" i="6" s="1"/>
  <c r="M37" i="6" s="1"/>
  <c r="E36" i="6"/>
  <c r="F36" i="6" s="1"/>
  <c r="G36" i="6" s="1"/>
  <c r="H36" i="6" s="1"/>
  <c r="I36" i="6" s="1"/>
  <c r="J36" i="6" s="1"/>
  <c r="K36" i="6" s="1"/>
  <c r="L36" i="6" s="1"/>
  <c r="M36" i="6" s="1"/>
  <c r="M54" i="17"/>
  <c r="F54" i="17"/>
  <c r="J54" i="17"/>
  <c r="N54" i="17"/>
  <c r="G54" i="17"/>
  <c r="K54" i="17"/>
  <c r="O54" i="17"/>
  <c r="H54" i="17"/>
  <c r="L54" i="17"/>
  <c r="E54" i="17"/>
  <c r="I54" i="17"/>
  <c r="B19" i="16"/>
  <c r="B28" i="16" s="1"/>
  <c r="B37" i="16" s="1"/>
  <c r="B46" i="16" s="1"/>
  <c r="B20" i="16"/>
  <c r="B29" i="16" s="1"/>
  <c r="B38" i="16" s="1"/>
  <c r="B47" i="16" s="1"/>
  <c r="B21" i="16"/>
  <c r="B30" i="16" s="1"/>
  <c r="B39" i="16" s="1"/>
  <c r="B48" i="16" s="1"/>
  <c r="B22" i="16"/>
  <c r="B31" i="16" s="1"/>
  <c r="B40" i="16" s="1"/>
  <c r="B49" i="16" s="1"/>
  <c r="C7" i="16"/>
  <c r="C18" i="16" s="1"/>
  <c r="C6" i="16"/>
  <c r="C17" i="16" s="1"/>
  <c r="B17" i="16"/>
  <c r="A2" i="16"/>
  <c r="A2" i="15"/>
  <c r="C6" i="6" l="1"/>
  <c r="C18" i="6" s="1"/>
  <c r="L6" i="16"/>
  <c r="M6" i="16" s="1"/>
  <c r="N6" i="16" s="1"/>
  <c r="O48" i="1"/>
  <c r="N48" i="1"/>
  <c r="M48" i="1"/>
  <c r="L48" i="1"/>
  <c r="K48" i="1"/>
  <c r="J48" i="1"/>
  <c r="I48" i="1"/>
  <c r="H48" i="1"/>
  <c r="G48" i="1"/>
  <c r="F48" i="1"/>
  <c r="E48" i="1"/>
  <c r="A2" i="1"/>
  <c r="D6" i="6" l="1"/>
  <c r="D18" i="6" s="1"/>
  <c r="C30" i="6"/>
  <c r="D30" i="6" l="1"/>
  <c r="E6" i="6"/>
  <c r="E18" i="6" s="1"/>
  <c r="C21" i="16"/>
  <c r="C19" i="16"/>
  <c r="C20" i="16"/>
  <c r="C22" i="16"/>
  <c r="A2" i="4"/>
  <c r="P19" i="6"/>
  <c r="O20" i="6"/>
  <c r="O21" i="6"/>
  <c r="O22" i="6"/>
  <c r="O23" i="6"/>
  <c r="O19" i="6"/>
  <c r="U8" i="6"/>
  <c r="U9" i="6"/>
  <c r="U10" i="6"/>
  <c r="U11" i="6"/>
  <c r="U7" i="6"/>
  <c r="Q20" i="6"/>
  <c r="Q21" i="6"/>
  <c r="Q22" i="6"/>
  <c r="Q23" i="6"/>
  <c r="Q19" i="6"/>
  <c r="O8" i="6"/>
  <c r="P8" i="6"/>
  <c r="Q8" i="6"/>
  <c r="R8" i="6"/>
  <c r="S8" i="6"/>
  <c r="P20" i="6" s="1"/>
  <c r="T8" i="6"/>
  <c r="O9" i="6"/>
  <c r="P9" i="6"/>
  <c r="Q9" i="6"/>
  <c r="R9" i="6"/>
  <c r="S9" i="6"/>
  <c r="P21" i="6" s="1"/>
  <c r="T9" i="6"/>
  <c r="O10" i="6"/>
  <c r="P10" i="6"/>
  <c r="Q10" i="6"/>
  <c r="R10" i="6"/>
  <c r="S10" i="6"/>
  <c r="P22" i="6" s="1"/>
  <c r="T10" i="6"/>
  <c r="O11" i="6"/>
  <c r="P11" i="6"/>
  <c r="Q11" i="6"/>
  <c r="R11" i="6"/>
  <c r="S11" i="6"/>
  <c r="P23" i="6" s="1"/>
  <c r="T11" i="6"/>
  <c r="P7" i="6"/>
  <c r="Q7" i="6"/>
  <c r="R7" i="6"/>
  <c r="S7" i="6"/>
  <c r="T7" i="6"/>
  <c r="O7" i="6"/>
  <c r="A2" i="6"/>
  <c r="K39" i="20" l="1"/>
  <c r="K39" i="19"/>
  <c r="K39" i="18"/>
  <c r="L40" i="20"/>
  <c r="L40" i="18"/>
  <c r="L40" i="19"/>
  <c r="L41" i="19"/>
  <c r="L41" i="20"/>
  <c r="L41" i="18"/>
  <c r="I39" i="19"/>
  <c r="I39" i="18"/>
  <c r="I39" i="20"/>
  <c r="J40" i="19"/>
  <c r="J40" i="18"/>
  <c r="J40" i="20"/>
  <c r="E30" i="6"/>
  <c r="F6" i="6"/>
  <c r="F18" i="6" s="1"/>
  <c r="H39" i="18"/>
  <c r="H39" i="20"/>
  <c r="H39" i="19"/>
  <c r="E40" i="18"/>
  <c r="E40" i="20"/>
  <c r="E40" i="19"/>
  <c r="N42" i="20"/>
  <c r="N42" i="19"/>
  <c r="N42" i="18"/>
  <c r="I41" i="20"/>
  <c r="I41" i="18"/>
  <c r="I41" i="19"/>
  <c r="N39" i="19"/>
  <c r="N39" i="20"/>
  <c r="N39" i="18"/>
  <c r="I42" i="19"/>
  <c r="I42" i="20"/>
  <c r="I42" i="18"/>
  <c r="O40" i="19"/>
  <c r="O40" i="20"/>
  <c r="O40" i="18"/>
  <c r="O42" i="18"/>
  <c r="O42" i="20"/>
  <c r="O42" i="19"/>
  <c r="I40" i="18"/>
  <c r="I40" i="20"/>
  <c r="I40" i="19"/>
  <c r="L42" i="19"/>
  <c r="L42" i="20"/>
  <c r="L42" i="18"/>
  <c r="G41" i="19"/>
  <c r="G41" i="18"/>
  <c r="G41" i="20"/>
  <c r="G42" i="18"/>
  <c r="G42" i="20"/>
  <c r="G42" i="19"/>
  <c r="O39" i="20"/>
  <c r="O39" i="18"/>
  <c r="O39" i="19"/>
  <c r="J42" i="20"/>
  <c r="J42" i="18"/>
  <c r="J42" i="19"/>
  <c r="E41" i="20"/>
  <c r="E41" i="19"/>
  <c r="E41" i="18"/>
  <c r="J39" i="19"/>
  <c r="J39" i="20"/>
  <c r="J39" i="18"/>
  <c r="E42" i="19"/>
  <c r="E42" i="18"/>
  <c r="E42" i="20"/>
  <c r="K40" i="19"/>
  <c r="K40" i="20"/>
  <c r="K40" i="18"/>
  <c r="K42" i="18"/>
  <c r="K42" i="20"/>
  <c r="K42" i="19"/>
  <c r="M39" i="19"/>
  <c r="M39" i="18"/>
  <c r="M39" i="20"/>
  <c r="H42" i="19"/>
  <c r="H42" i="18"/>
  <c r="H42" i="20"/>
  <c r="N40" i="19"/>
  <c r="N40" i="18"/>
  <c r="N40" i="20"/>
  <c r="J41" i="18"/>
  <c r="J41" i="20"/>
  <c r="J41" i="19"/>
  <c r="F42" i="20"/>
  <c r="F42" i="18"/>
  <c r="F42" i="19"/>
  <c r="F39" i="19"/>
  <c r="F39" i="20"/>
  <c r="F39" i="18"/>
  <c r="G40" i="19"/>
  <c r="G40" i="20"/>
  <c r="G40" i="18"/>
  <c r="N41" i="18"/>
  <c r="N41" i="20"/>
  <c r="N41" i="19"/>
  <c r="O41" i="19"/>
  <c r="O41" i="18"/>
  <c r="O41" i="20"/>
  <c r="M40" i="18"/>
  <c r="M40" i="20"/>
  <c r="M40" i="19"/>
  <c r="G39" i="20"/>
  <c r="G39" i="18"/>
  <c r="G39" i="19"/>
  <c r="M41" i="20"/>
  <c r="M41" i="18"/>
  <c r="M41" i="19"/>
  <c r="H40" i="20"/>
  <c r="H40" i="18"/>
  <c r="H40" i="19"/>
  <c r="M42" i="19"/>
  <c r="M42" i="18"/>
  <c r="M42" i="20"/>
  <c r="H41" i="19"/>
  <c r="H41" i="20"/>
  <c r="H41" i="18"/>
  <c r="L39" i="18"/>
  <c r="L39" i="20"/>
  <c r="L39" i="19"/>
  <c r="F41" i="18"/>
  <c r="F41" i="20"/>
  <c r="F41" i="19"/>
  <c r="E39" i="19"/>
  <c r="E39" i="18"/>
  <c r="E39" i="20"/>
  <c r="K41" i="19"/>
  <c r="K41" i="18"/>
  <c r="K41" i="20"/>
  <c r="F40" i="19"/>
  <c r="F40" i="18"/>
  <c r="F40" i="20"/>
  <c r="F30" i="6" l="1"/>
  <c r="G6" i="6"/>
  <c r="G18" i="6" s="1"/>
  <c r="E20" i="6"/>
  <c r="F20" i="6" s="1"/>
  <c r="G20" i="6" s="1"/>
  <c r="H20" i="6" s="1"/>
  <c r="I20" i="6" s="1"/>
  <c r="J20" i="6" s="1"/>
  <c r="K20" i="6" s="1"/>
  <c r="L20" i="6" s="1"/>
  <c r="M20" i="6" s="1"/>
  <c r="H6" i="6" l="1"/>
  <c r="H18" i="6" s="1"/>
  <c r="G30" i="6"/>
  <c r="E21" i="6"/>
  <c r="F21" i="6" s="1"/>
  <c r="G21" i="6" s="1"/>
  <c r="H21" i="6" s="1"/>
  <c r="I21" i="6" s="1"/>
  <c r="J21" i="6" s="1"/>
  <c r="K21" i="6" s="1"/>
  <c r="L21" i="6" s="1"/>
  <c r="M21" i="6" s="1"/>
  <c r="I6" i="6" l="1"/>
  <c r="I18" i="6" s="1"/>
  <c r="H30" i="6"/>
  <c r="E22" i="6"/>
  <c r="F22" i="6" s="1"/>
  <c r="G22" i="6" s="1"/>
  <c r="H22" i="6" s="1"/>
  <c r="I22" i="6" s="1"/>
  <c r="J22" i="6" s="1"/>
  <c r="K22" i="6" s="1"/>
  <c r="L22" i="6" s="1"/>
  <c r="M22" i="6" s="1"/>
  <c r="J6" i="6" l="1"/>
  <c r="J18" i="6" s="1"/>
  <c r="I30" i="6"/>
  <c r="E23" i="6"/>
  <c r="F23" i="6" s="1"/>
  <c r="G23" i="6" s="1"/>
  <c r="H23" i="6" s="1"/>
  <c r="I23" i="6" s="1"/>
  <c r="J23" i="6" s="1"/>
  <c r="K23" i="6" s="1"/>
  <c r="L23" i="6" s="1"/>
  <c r="M23" i="6" s="1"/>
  <c r="K6" i="6" l="1"/>
  <c r="K18" i="6" s="1"/>
  <c r="J30" i="6"/>
  <c r="D9" i="4"/>
  <c r="L6" i="6" l="1"/>
  <c r="L18" i="6" s="1"/>
  <c r="K30" i="6"/>
  <c r="M6" i="6" l="1"/>
  <c r="L30" i="6"/>
  <c r="R29" i="18"/>
  <c r="R25" i="18"/>
  <c r="R21" i="18"/>
  <c r="R17" i="18"/>
  <c r="R13" i="18"/>
  <c r="R28" i="18"/>
  <c r="R24" i="18"/>
  <c r="R20" i="18"/>
  <c r="R16" i="18"/>
  <c r="R27" i="18"/>
  <c r="R23" i="18"/>
  <c r="R19" i="18"/>
  <c r="R11" i="18"/>
  <c r="R7" i="18"/>
  <c r="R26" i="18"/>
  <c r="R22" i="18"/>
  <c r="R18" i="18"/>
  <c r="M18" i="6" l="1"/>
  <c r="M30" i="6" s="1"/>
  <c r="T28" i="17"/>
  <c r="N59" i="17" s="1"/>
  <c r="T22" i="18"/>
  <c r="L51" i="18" s="1"/>
  <c r="T28" i="18"/>
  <c r="T25" i="18"/>
  <c r="T22" i="17"/>
  <c r="T25" i="17"/>
  <c r="E59" i="17" l="1"/>
  <c r="O59" i="17"/>
  <c r="L59" i="17"/>
  <c r="M51" i="18"/>
  <c r="I59" i="17"/>
  <c r="O51" i="18"/>
  <c r="E51" i="18"/>
  <c r="F51" i="18"/>
  <c r="F59" i="17"/>
  <c r="K59" i="17"/>
  <c r="M59" i="17"/>
  <c r="H59" i="17"/>
  <c r="J59" i="17"/>
  <c r="G59" i="17"/>
  <c r="N51" i="18"/>
  <c r="G51" i="18"/>
  <c r="I51" i="18"/>
  <c r="K51" i="18"/>
  <c r="H51" i="18"/>
  <c r="J51" i="18"/>
  <c r="K52" i="18"/>
  <c r="J52" i="18"/>
  <c r="G52" i="18"/>
  <c r="F52" i="18"/>
  <c r="E52" i="18"/>
  <c r="H52" i="18"/>
  <c r="I52" i="18"/>
  <c r="L52" i="18"/>
  <c r="O52" i="18"/>
  <c r="N52" i="18"/>
  <c r="M52" i="18"/>
  <c r="K58" i="17"/>
  <c r="I58" i="17"/>
  <c r="H58" i="17"/>
  <c r="J58" i="17"/>
  <c r="E58" i="17"/>
  <c r="M58" i="17"/>
  <c r="G58" i="17"/>
  <c r="F58" i="17"/>
  <c r="L58" i="17"/>
  <c r="N58" i="17"/>
  <c r="O58" i="17"/>
  <c r="L53" i="18"/>
  <c r="J53" i="18"/>
  <c r="E53" i="18"/>
  <c r="I53" i="18"/>
  <c r="N53" i="18"/>
  <c r="O53" i="18"/>
  <c r="H53" i="18"/>
  <c r="M53" i="18"/>
  <c r="G53" i="18"/>
  <c r="K53" i="18"/>
  <c r="F53" i="18"/>
  <c r="E57" i="17"/>
  <c r="J57" i="17"/>
  <c r="K57" i="17"/>
  <c r="I57" i="17"/>
  <c r="N57" i="17"/>
  <c r="H57" i="17"/>
  <c r="M57" i="17"/>
  <c r="O57" i="17"/>
  <c r="L57" i="17"/>
  <c r="F57" i="17"/>
  <c r="G57" i="17"/>
  <c r="R9" i="18"/>
  <c r="F9" i="4"/>
  <c r="P59" i="17" l="1"/>
  <c r="P51" i="18"/>
  <c r="P58" i="17"/>
  <c r="P52" i="18"/>
  <c r="P57" i="17"/>
  <c r="P53" i="18"/>
  <c r="T25" i="20" l="1"/>
  <c r="L52" i="20" s="1"/>
  <c r="T22" i="19"/>
  <c r="L51" i="19" s="1"/>
  <c r="T28" i="20"/>
  <c r="N53" i="20" s="1"/>
  <c r="O53" i="20"/>
  <c r="T28" i="19"/>
  <c r="T22" i="20"/>
  <c r="T25" i="19"/>
  <c r="K52" i="20" l="1"/>
  <c r="H52" i="20"/>
  <c r="J52" i="20"/>
  <c r="O52" i="20"/>
  <c r="M52" i="20"/>
  <c r="N52" i="20"/>
  <c r="E52" i="20"/>
  <c r="G52" i="20"/>
  <c r="G53" i="20"/>
  <c r="H53" i="20"/>
  <c r="F53" i="20"/>
  <c r="I53" i="20"/>
  <c r="M53" i="20"/>
  <c r="E53" i="20"/>
  <c r="J53" i="20"/>
  <c r="I52" i="20"/>
  <c r="G51" i="19"/>
  <c r="M51" i="19"/>
  <c r="F51" i="19"/>
  <c r="F52" i="20"/>
  <c r="N51" i="19"/>
  <c r="E51" i="19"/>
  <c r="K51" i="19"/>
  <c r="I51" i="19"/>
  <c r="O51" i="19"/>
  <c r="H51" i="19"/>
  <c r="J51" i="19"/>
  <c r="L53" i="20"/>
  <c r="K53" i="20"/>
  <c r="N52" i="19"/>
  <c r="E52" i="19"/>
  <c r="H52" i="19"/>
  <c r="M52" i="19"/>
  <c r="I52" i="19"/>
  <c r="L52" i="19"/>
  <c r="J52" i="19"/>
  <c r="G52" i="19"/>
  <c r="F52" i="19"/>
  <c r="K52" i="19"/>
  <c r="O52" i="19"/>
  <c r="F51" i="20"/>
  <c r="K51" i="20"/>
  <c r="E51" i="20"/>
  <c r="J51" i="20"/>
  <c r="O51" i="20"/>
  <c r="I51" i="20"/>
  <c r="N51" i="20"/>
  <c r="H51" i="20"/>
  <c r="M51" i="20"/>
  <c r="G51" i="20"/>
  <c r="L51" i="20"/>
  <c r="I53" i="19"/>
  <c r="G53" i="19"/>
  <c r="M53" i="19"/>
  <c r="O53" i="19"/>
  <c r="E53" i="19"/>
  <c r="J53" i="19"/>
  <c r="F53" i="19"/>
  <c r="L53" i="19"/>
  <c r="N53" i="19"/>
  <c r="H53" i="19"/>
  <c r="K53" i="19"/>
  <c r="R12" i="18"/>
  <c r="T15" i="20"/>
  <c r="T15" i="19"/>
  <c r="T15" i="17"/>
  <c r="R15" i="18"/>
  <c r="T15" i="18" s="1"/>
  <c r="P52" i="20" l="1"/>
  <c r="P53" i="20"/>
  <c r="P51" i="19"/>
  <c r="P53" i="19"/>
  <c r="P51" i="20"/>
  <c r="P52" i="19"/>
  <c r="I50" i="19"/>
  <c r="M50" i="19"/>
  <c r="F50" i="19"/>
  <c r="J50" i="19"/>
  <c r="N50" i="19"/>
  <c r="G50" i="19"/>
  <c r="K50" i="19"/>
  <c r="O50" i="19"/>
  <c r="E50" i="19"/>
  <c r="H50" i="19"/>
  <c r="L50" i="19"/>
  <c r="G50" i="20"/>
  <c r="K50" i="20"/>
  <c r="O50" i="20"/>
  <c r="H50" i="20"/>
  <c r="L50" i="20"/>
  <c r="E50" i="20"/>
  <c r="I50" i="20"/>
  <c r="M50" i="20"/>
  <c r="F50" i="20"/>
  <c r="J50" i="20"/>
  <c r="N50" i="20"/>
  <c r="G50" i="18"/>
  <c r="K50" i="18"/>
  <c r="O50" i="18"/>
  <c r="H50" i="18"/>
  <c r="L50" i="18"/>
  <c r="E50" i="18"/>
  <c r="I50" i="18"/>
  <c r="M50" i="18"/>
  <c r="J50" i="18"/>
  <c r="N50" i="18"/>
  <c r="F50" i="18"/>
  <c r="I56" i="17"/>
  <c r="M56" i="17"/>
  <c r="F56" i="17"/>
  <c r="J56" i="17"/>
  <c r="N56" i="17"/>
  <c r="G56" i="17"/>
  <c r="K56" i="17"/>
  <c r="O56" i="17"/>
  <c r="H56" i="17"/>
  <c r="L56" i="17"/>
  <c r="E56" i="17"/>
  <c r="P56" i="17" l="1"/>
  <c r="P50" i="19"/>
  <c r="P50" i="18"/>
  <c r="P50" i="20"/>
  <c r="R14" i="18" l="1"/>
  <c r="R30" i="17" l="1"/>
  <c r="R30" i="20"/>
  <c r="R30" i="19"/>
  <c r="R30" i="18"/>
  <c r="T28" i="1"/>
  <c r="E53" i="1" s="1"/>
  <c r="H49" i="18" l="1"/>
  <c r="H54" i="18" s="1"/>
  <c r="F9" i="6" s="1"/>
  <c r="T30" i="18"/>
  <c r="I49" i="18"/>
  <c r="I54" i="18" s="1"/>
  <c r="G9" i="6" s="1"/>
  <c r="E49" i="18"/>
  <c r="J49" i="18"/>
  <c r="J54" i="18" s="1"/>
  <c r="H9" i="6" s="1"/>
  <c r="G49" i="18"/>
  <c r="G54" i="18" s="1"/>
  <c r="E9" i="6" s="1"/>
  <c r="L49" i="18"/>
  <c r="L54" i="18" s="1"/>
  <c r="J9" i="6" s="1"/>
  <c r="N49" i="18"/>
  <c r="N54" i="18" s="1"/>
  <c r="L9" i="6" s="1"/>
  <c r="O49" i="18"/>
  <c r="O54" i="18" s="1"/>
  <c r="M9" i="6" s="1"/>
  <c r="M49" i="18"/>
  <c r="M54" i="18" s="1"/>
  <c r="K9" i="6" s="1"/>
  <c r="K49" i="18"/>
  <c r="K54" i="18" s="1"/>
  <c r="I9" i="6" s="1"/>
  <c r="F49" i="18"/>
  <c r="F54" i="18" s="1"/>
  <c r="D9" i="6" s="1"/>
  <c r="O49" i="20"/>
  <c r="O54" i="20" s="1"/>
  <c r="M11" i="6" s="1"/>
  <c r="F49" i="20"/>
  <c r="F54" i="20" s="1"/>
  <c r="D11" i="6" s="1"/>
  <c r="I49" i="20"/>
  <c r="I54" i="20" s="1"/>
  <c r="G11" i="6" s="1"/>
  <c r="E49" i="20"/>
  <c r="M49" i="20"/>
  <c r="M54" i="20" s="1"/>
  <c r="K11" i="6" s="1"/>
  <c r="K49" i="20"/>
  <c r="K54" i="20" s="1"/>
  <c r="I11" i="6" s="1"/>
  <c r="N49" i="20"/>
  <c r="N54" i="20" s="1"/>
  <c r="L11" i="6" s="1"/>
  <c r="L49" i="20"/>
  <c r="L54" i="20" s="1"/>
  <c r="J11" i="6" s="1"/>
  <c r="J49" i="20"/>
  <c r="J54" i="20" s="1"/>
  <c r="H11" i="6" s="1"/>
  <c r="T30" i="20"/>
  <c r="H49" i="20"/>
  <c r="H54" i="20" s="1"/>
  <c r="F11" i="6" s="1"/>
  <c r="G49" i="20"/>
  <c r="G54" i="20" s="1"/>
  <c r="E11" i="6" s="1"/>
  <c r="O49" i="19"/>
  <c r="O54" i="19" s="1"/>
  <c r="M10" i="6" s="1"/>
  <c r="E49" i="19"/>
  <c r="L49" i="19"/>
  <c r="L54" i="19" s="1"/>
  <c r="J10" i="6" s="1"/>
  <c r="G49" i="19"/>
  <c r="G54" i="19" s="1"/>
  <c r="E10" i="6" s="1"/>
  <c r="K49" i="19"/>
  <c r="K54" i="19" s="1"/>
  <c r="I10" i="6" s="1"/>
  <c r="F49" i="19"/>
  <c r="F54" i="19" s="1"/>
  <c r="D10" i="6" s="1"/>
  <c r="T30" i="19"/>
  <c r="I49" i="19"/>
  <c r="I54" i="19" s="1"/>
  <c r="G10" i="6" s="1"/>
  <c r="J49" i="19"/>
  <c r="J54" i="19" s="1"/>
  <c r="H10" i="6" s="1"/>
  <c r="M49" i="19"/>
  <c r="M54" i="19" s="1"/>
  <c r="K10" i="6" s="1"/>
  <c r="N49" i="19"/>
  <c r="N54" i="19" s="1"/>
  <c r="L10" i="6" s="1"/>
  <c r="H49" i="19"/>
  <c r="H54" i="19" s="1"/>
  <c r="F10" i="6" s="1"/>
  <c r="O55" i="17"/>
  <c r="O60" i="17" s="1"/>
  <c r="M8" i="6" s="1"/>
  <c r="G55" i="17"/>
  <c r="G60" i="17" s="1"/>
  <c r="E8" i="6" s="1"/>
  <c r="M55" i="17"/>
  <c r="M60" i="17" s="1"/>
  <c r="K8" i="6" s="1"/>
  <c r="I55" i="17"/>
  <c r="I60" i="17" s="1"/>
  <c r="G8" i="6" s="1"/>
  <c r="K55" i="17"/>
  <c r="K60" i="17" s="1"/>
  <c r="I8" i="6" s="1"/>
  <c r="F55" i="17"/>
  <c r="F60" i="17" s="1"/>
  <c r="D8" i="6" s="1"/>
  <c r="N55" i="17"/>
  <c r="N60" i="17" s="1"/>
  <c r="L8" i="6" s="1"/>
  <c r="E55" i="17"/>
  <c r="H55" i="17"/>
  <c r="H60" i="17" s="1"/>
  <c r="F8" i="6" s="1"/>
  <c r="L55" i="17"/>
  <c r="L60" i="17" s="1"/>
  <c r="J8" i="6" s="1"/>
  <c r="J55" i="17"/>
  <c r="J60" i="17" s="1"/>
  <c r="H8" i="6" s="1"/>
  <c r="T30" i="17"/>
  <c r="N53" i="1"/>
  <c r="O53" i="1"/>
  <c r="J53" i="1"/>
  <c r="K53" i="1"/>
  <c r="L53" i="1"/>
  <c r="G53" i="1"/>
  <c r="F53" i="1"/>
  <c r="H53" i="1"/>
  <c r="I53" i="1"/>
  <c r="M53" i="1"/>
  <c r="E60" i="17" l="1"/>
  <c r="C8" i="6" s="1"/>
  <c r="D32" i="6" s="1"/>
  <c r="P55" i="17"/>
  <c r="P60" i="17" s="1"/>
  <c r="P49" i="20"/>
  <c r="P54" i="20" s="1"/>
  <c r="E54" i="20"/>
  <c r="C11" i="6" s="1"/>
  <c r="D35" i="6" s="1"/>
  <c r="E54" i="18"/>
  <c r="C9" i="6" s="1"/>
  <c r="D33" i="6" s="1"/>
  <c r="P49" i="18"/>
  <c r="P54" i="18" s="1"/>
  <c r="P49" i="19"/>
  <c r="P54" i="19" s="1"/>
  <c r="E54" i="19"/>
  <c r="C10" i="6" s="1"/>
  <c r="D34" i="6" s="1"/>
  <c r="P53" i="1"/>
  <c r="E35" i="6" l="1"/>
  <c r="F35" i="6" s="1"/>
  <c r="G35" i="6" s="1"/>
  <c r="H35" i="6" s="1"/>
  <c r="I35" i="6" s="1"/>
  <c r="J35" i="6" s="1"/>
  <c r="K35" i="6" s="1"/>
  <c r="L35" i="6" s="1"/>
  <c r="M35" i="6" s="1"/>
  <c r="E34" i="6"/>
  <c r="F34" i="6" s="1"/>
  <c r="G34" i="6" s="1"/>
  <c r="H34" i="6" s="1"/>
  <c r="I34" i="6" s="1"/>
  <c r="J34" i="6" s="1"/>
  <c r="K34" i="6" s="1"/>
  <c r="L34" i="6" s="1"/>
  <c r="M34" i="6" s="1"/>
  <c r="E33" i="6"/>
  <c r="F33" i="6" s="1"/>
  <c r="G33" i="6" s="1"/>
  <c r="H33" i="6" s="1"/>
  <c r="I33" i="6" s="1"/>
  <c r="J33" i="6" s="1"/>
  <c r="K33" i="6" s="1"/>
  <c r="L33" i="6" s="1"/>
  <c r="M33" i="6" s="1"/>
  <c r="E32" i="6"/>
  <c r="F32" i="6" s="1"/>
  <c r="G32" i="6" s="1"/>
  <c r="H32" i="6" s="1"/>
  <c r="I32" i="6" s="1"/>
  <c r="J32" i="6" s="1"/>
  <c r="K32" i="6" s="1"/>
  <c r="L32" i="6" s="1"/>
  <c r="M32" i="6" s="1"/>
  <c r="T25" i="1"/>
  <c r="T15" i="1" l="1"/>
  <c r="F52" i="1"/>
  <c r="H52" i="1"/>
  <c r="J52" i="1"/>
  <c r="L52" i="1"/>
  <c r="N52" i="1"/>
  <c r="E52" i="1"/>
  <c r="G52" i="1"/>
  <c r="I52" i="1"/>
  <c r="K52" i="1"/>
  <c r="M52" i="1"/>
  <c r="O52" i="1"/>
  <c r="G50" i="1" l="1"/>
  <c r="K50" i="1"/>
  <c r="O50" i="1"/>
  <c r="H50" i="1"/>
  <c r="L50" i="1"/>
  <c r="E50" i="1"/>
  <c r="I50" i="1"/>
  <c r="M50" i="1"/>
  <c r="N50" i="1"/>
  <c r="F50" i="1"/>
  <c r="J50" i="1"/>
  <c r="P52" i="1"/>
  <c r="H49" i="1"/>
  <c r="R30" i="1"/>
  <c r="T22" i="1"/>
  <c r="F51" i="1" l="1"/>
  <c r="J51" i="1"/>
  <c r="N51" i="1"/>
  <c r="G51" i="1"/>
  <c r="K51" i="1"/>
  <c r="O51" i="1"/>
  <c r="H51" i="1"/>
  <c r="L51" i="1"/>
  <c r="E51" i="1"/>
  <c r="I51" i="1"/>
  <c r="M51" i="1"/>
  <c r="K49" i="1"/>
  <c r="P50" i="1"/>
  <c r="I49" i="1"/>
  <c r="F49" i="1"/>
  <c r="M49" i="1"/>
  <c r="G49" i="1"/>
  <c r="J49" i="1"/>
  <c r="L49" i="1"/>
  <c r="O49" i="1"/>
  <c r="N49" i="1"/>
  <c r="E49" i="1"/>
  <c r="T30" i="1"/>
  <c r="H54" i="1"/>
  <c r="F7" i="6" s="1"/>
  <c r="J54" i="1" l="1"/>
  <c r="H7" i="6" s="1"/>
  <c r="K54" i="1"/>
  <c r="I7" i="6" s="1"/>
  <c r="P51" i="1"/>
  <c r="P49" i="1"/>
  <c r="F54" i="1"/>
  <c r="D7" i="6" s="1"/>
  <c r="I54" i="1"/>
  <c r="G7" i="6" s="1"/>
  <c r="E54" i="1"/>
  <c r="C7" i="6" s="1"/>
  <c r="O54" i="1"/>
  <c r="M7" i="6" s="1"/>
  <c r="M54" i="1"/>
  <c r="K7" i="6" s="1"/>
  <c r="G54" i="1"/>
  <c r="E7" i="6" s="1"/>
  <c r="L54" i="1"/>
  <c r="J7" i="6" s="1"/>
  <c r="N54" i="1"/>
  <c r="L7" i="6" s="1"/>
  <c r="D31" i="6" l="1"/>
  <c r="P54" i="1"/>
  <c r="E31" i="6" l="1"/>
  <c r="F31" i="6" s="1"/>
  <c r="G31" i="6" s="1"/>
  <c r="H31" i="6" s="1"/>
  <c r="I31" i="6" s="1"/>
  <c r="J31" i="6" s="1"/>
  <c r="K31" i="6" s="1"/>
  <c r="L31" i="6" s="1"/>
  <c r="M31" i="6" s="1"/>
</calcChain>
</file>

<file path=xl/sharedStrings.xml><?xml version="1.0" encoding="utf-8"?>
<sst xmlns="http://schemas.openxmlformats.org/spreadsheetml/2006/main" count="494" uniqueCount="178">
  <si>
    <t>Total annual risk cost</t>
  </si>
  <si>
    <t>Scenario A</t>
  </si>
  <si>
    <t>Pof</t>
  </si>
  <si>
    <t>Capex</t>
  </si>
  <si>
    <t>Demand</t>
  </si>
  <si>
    <t>VCR</t>
  </si>
  <si>
    <t>Scenario B</t>
  </si>
  <si>
    <t>Scenario C</t>
  </si>
  <si>
    <t>Scenario D</t>
  </si>
  <si>
    <t>Base case</t>
  </si>
  <si>
    <t>Discount rate</t>
  </si>
  <si>
    <t>Opex</t>
  </si>
  <si>
    <t>Environment</t>
  </si>
  <si>
    <t>Capex &amp; opex</t>
  </si>
  <si>
    <t>Environmental costs</t>
  </si>
  <si>
    <t>Sensitivities</t>
  </si>
  <si>
    <t>Description</t>
  </si>
  <si>
    <t xml:space="preserve">Capex </t>
  </si>
  <si>
    <t>Upper</t>
  </si>
  <si>
    <t>Lower</t>
  </si>
  <si>
    <t>Central</t>
  </si>
  <si>
    <t>Menu</t>
  </si>
  <si>
    <t>Total</t>
  </si>
  <si>
    <t>Notes</t>
  </si>
  <si>
    <t>$m</t>
  </si>
  <si>
    <t>Element</t>
  </si>
  <si>
    <t>Scenario</t>
  </si>
  <si>
    <t>A</t>
  </si>
  <si>
    <t>C</t>
  </si>
  <si>
    <t>D</t>
  </si>
  <si>
    <t>B</t>
  </si>
  <si>
    <t>Sensitivity Levels by Scenario</t>
  </si>
  <si>
    <t>PoF</t>
  </si>
  <si>
    <t>Sensitivity Movements</t>
  </si>
  <si>
    <t>Total Consequence Calculation</t>
  </si>
  <si>
    <t>Risk</t>
  </si>
  <si>
    <t>Annual Probabilty of Failure per Scenario</t>
  </si>
  <si>
    <t>Base Year</t>
  </si>
  <si>
    <t>Probability of Failure</t>
  </si>
  <si>
    <t>Failure Mode</t>
  </si>
  <si>
    <t>Annual Risk Cost per Scenario</t>
  </si>
  <si>
    <t>Consequence Cost per Scenario x Probability of Failure</t>
  </si>
  <si>
    <t>Annual Risk Cost ($m)</t>
  </si>
  <si>
    <t>Network Performance</t>
  </si>
  <si>
    <t>Sensitivity Results by Scenario</t>
  </si>
  <si>
    <t>Option</t>
  </si>
  <si>
    <t>OPEX</t>
  </si>
  <si>
    <t>CAPEX</t>
  </si>
  <si>
    <t>Total Cosequence</t>
  </si>
  <si>
    <t>Annual Risk Cost</t>
  </si>
  <si>
    <t>Annualised Project cost</t>
  </si>
  <si>
    <t>Base</t>
  </si>
  <si>
    <t>Catastrophic Fire starting in ELCA</t>
  </si>
  <si>
    <t>Disproportionate Factors</t>
  </si>
  <si>
    <t>Category</t>
  </si>
  <si>
    <t>Major Fire</t>
  </si>
  <si>
    <t>Factor</t>
  </si>
  <si>
    <t>Reference</t>
  </si>
  <si>
    <t>Consequence Costs</t>
  </si>
  <si>
    <t>Probability of failure x no. Units</t>
  </si>
  <si>
    <t>Probabilities</t>
  </si>
  <si>
    <t>Metric</t>
  </si>
  <si>
    <t>End of Sheet</t>
  </si>
  <si>
    <t>Unsupressed Fire Start causes a Catastrophic Fire</t>
  </si>
  <si>
    <t>PAL estimate</t>
  </si>
  <si>
    <t>Minor Fire</t>
  </si>
  <si>
    <t>Minor fire</t>
  </si>
  <si>
    <t>Units</t>
  </si>
  <si>
    <t>Qty</t>
  </si>
  <si>
    <t>Lower 2</t>
  </si>
  <si>
    <t>CoF</t>
  </si>
  <si>
    <t>Base case - Do Nothing</t>
  </si>
  <si>
    <t>A - Preferred Option</t>
  </si>
  <si>
    <t>E</t>
  </si>
  <si>
    <t>F</t>
  </si>
  <si>
    <t>B - Sensitivity 1</t>
  </si>
  <si>
    <t>C - Sensitivity 2</t>
  </si>
  <si>
    <t>D - Sensitivity 3</t>
  </si>
  <si>
    <t>E - Sensitivity 4</t>
  </si>
  <si>
    <t>F - Sensitivity 5</t>
  </si>
  <si>
    <t>Do nothing flat risk cost</t>
  </si>
  <si>
    <t>Reducing risk cost as units are replaced</t>
  </si>
  <si>
    <t>Upper sensitivity</t>
  </si>
  <si>
    <t>PoF lower. CoF central</t>
  </si>
  <si>
    <t>PoF central. CoF lower</t>
  </si>
  <si>
    <t>PoF lower. CoF lower</t>
  </si>
  <si>
    <t>PoF lower 2. CoF lower 2</t>
  </si>
  <si>
    <t>Project Cost per Scenario</t>
  </si>
  <si>
    <t>Scenario E</t>
  </si>
  <si>
    <t>Scenario F</t>
  </si>
  <si>
    <t>F-Factor</t>
  </si>
  <si>
    <t>F-Factor Penalty per site per fire start (ELCA)</t>
  </si>
  <si>
    <t>Cost $2021</t>
  </si>
  <si>
    <t>Asset data</t>
  </si>
  <si>
    <t>Cause mitigation analysis</t>
  </si>
  <si>
    <t>Proactive replacements</t>
  </si>
  <si>
    <t>Annual reduction in number of FOLCB units</t>
  </si>
  <si>
    <t>Moderate Fire</t>
  </si>
  <si>
    <t>Catastrophic bushfire</t>
  </si>
  <si>
    <t>Industry workshop facilitated by AMCL &amp; presented to ESV</t>
  </si>
  <si>
    <t>Powercor estimate</t>
  </si>
  <si>
    <t>Moderate fire</t>
  </si>
  <si>
    <t>Catastrophic Bushfire</t>
  </si>
  <si>
    <t>Major Bushfire</t>
  </si>
  <si>
    <t>Probablity Tree (ELCA)</t>
  </si>
  <si>
    <t>FOLCB fire start (likelihood)</t>
  </si>
  <si>
    <t>Catastrophic Busfire</t>
  </si>
  <si>
    <t>Fire start on Non-TFB Day</t>
  </si>
  <si>
    <t>Fire start on day of Severe and above fire danger</t>
  </si>
  <si>
    <t>Fire start on TFB Day</t>
  </si>
  <si>
    <t>Fire start leads to "Catastrophic Bushfire"</t>
  </si>
  <si>
    <t>Fire start leads to "Major Fire"</t>
  </si>
  <si>
    <t>Fire start leads to "Moderate Fire"</t>
  </si>
  <si>
    <t>Fire start leads to "Minor Fire"</t>
  </si>
  <si>
    <t xml:space="preserve">Tangible community cost </t>
  </si>
  <si>
    <t>Concequence cost</t>
  </si>
  <si>
    <t>DF</t>
  </si>
  <si>
    <t>Total concequence cost</t>
  </si>
  <si>
    <t xml:space="preserve">PAL records (past 20 years TFB Days record. Avg.13 TFBDs pa) </t>
  </si>
  <si>
    <t>DEDJTR Regulatory Impact Statement 2015</t>
  </si>
  <si>
    <t>Inflation index</t>
  </si>
  <si>
    <t>FY11/12</t>
  </si>
  <si>
    <t>FY12/13</t>
  </si>
  <si>
    <t>FY13/14</t>
  </si>
  <si>
    <t>Financial Year</t>
  </si>
  <si>
    <t>FY14/15</t>
  </si>
  <si>
    <t>FY15/16</t>
  </si>
  <si>
    <t>FY16/17</t>
  </si>
  <si>
    <t>FY17/18</t>
  </si>
  <si>
    <t>FY18/19</t>
  </si>
  <si>
    <t>FY19/20</t>
  </si>
  <si>
    <t>FY20/21</t>
  </si>
  <si>
    <t>FY21/22</t>
  </si>
  <si>
    <t>Conversion Factor to 2021</t>
  </si>
  <si>
    <t>See calculation</t>
  </si>
  <si>
    <t>FY10/11</t>
  </si>
  <si>
    <t>FY09/10</t>
  </si>
  <si>
    <t>$m 2021</t>
  </si>
  <si>
    <t>Forecast Start</t>
  </si>
  <si>
    <t>BAU Replacements (cumulative)</t>
  </si>
  <si>
    <t>Amount</t>
  </si>
  <si>
    <t>* not modelled</t>
  </si>
  <si>
    <t>Annual Risk Cost ($m 2021)</t>
  </si>
  <si>
    <t>Unit Rate</t>
  </si>
  <si>
    <t>Real wacc, reverse index</t>
  </si>
  <si>
    <t>Capex Cost per Scenario ($2021)</t>
  </si>
  <si>
    <t>Opex Cost per Scenario ($2021)</t>
  </si>
  <si>
    <t>Real wacc, reverse counter</t>
  </si>
  <si>
    <t>Annualised cost</t>
  </si>
  <si>
    <t>$2021</t>
  </si>
  <si>
    <t>Asset life (years)</t>
  </si>
  <si>
    <t>Reduction in risk per Scenario</t>
  </si>
  <si>
    <t>Reduction in risk</t>
  </si>
  <si>
    <t>Total risk vs annualised cost</t>
  </si>
  <si>
    <t>Reduction in risk vs annualised cost</t>
  </si>
  <si>
    <t>Project Capex</t>
  </si>
  <si>
    <t>Selection of regulatory life or economic life in years</t>
  </si>
  <si>
    <t>FY22/23</t>
  </si>
  <si>
    <t>FY23/24</t>
  </si>
  <si>
    <t>FY24/25</t>
  </si>
  <si>
    <t>FY25/26</t>
  </si>
  <si>
    <t>FY26/27</t>
  </si>
  <si>
    <t>FY27/28</t>
  </si>
  <si>
    <t>FY28/29</t>
  </si>
  <si>
    <t>FY29/30</t>
  </si>
  <si>
    <t>FY30/31</t>
  </si>
  <si>
    <t>FOLCB units - total</t>
  </si>
  <si>
    <t>Total FOLCBs in ELCA</t>
  </si>
  <si>
    <t>No of FOLCBs units replaced pa in ELCA</t>
  </si>
  <si>
    <t>Risk reduction when FOLCB has been proactively replaced</t>
  </si>
  <si>
    <t>FOLCB unit rate $2021</t>
  </si>
  <si>
    <t>No. Fires per year due to FOLCBs p.a</t>
  </si>
  <si>
    <t>Annual Fire Start rate per FOLCB</t>
  </si>
  <si>
    <t>Risk reduction when a FOLCB has been replaced</t>
  </si>
  <si>
    <t>PAL: FOLCB fire starts data</t>
  </si>
  <si>
    <t>Risk Monetisation Model - FOLCB Replacements - ELCA</t>
  </si>
  <si>
    <t>FOLCB replacement program</t>
  </si>
  <si>
    <t>FOLCBs Fire start in ELCAs on Severe Fire Danger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</si>
</sst>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000"/>
    <numFmt numFmtId="166" formatCode="[$$-C09]#,##0;\-[$$-C09]#,##0"/>
    <numFmt numFmtId="167" formatCode="_-&quot;£&quot;* #,##0.00_-;\-&quot;£&quot;* #,##0.00_-;_-&quot;£&quot;* &quot;-&quot;??_-;_-@_-"/>
    <numFmt numFmtId="168" formatCode="0.0000%"/>
    <numFmt numFmtId="169" formatCode="_-* #,##0_-;\-* #,##0_-;_-* &quot;-&quot;??_-;_-@_-"/>
    <numFmt numFmtId="170" formatCode="0.000000000000000%"/>
    <numFmt numFmtId="171" formatCode="0.0000000000000000%"/>
    <numFmt numFmtId="172" formatCode="&quot;$&quot;#,##0.00000;[Red]\-&quot;$&quot;#,##0.00000"/>
    <numFmt numFmtId="173" formatCode="#,##0_);\(#,##0\);\-\-_)"/>
    <numFmt numFmtId="174" formatCode="_-* #,##0_-;* \(#,##0\)_-;_-* &quot;-&quot;??_-;_-@_-"/>
    <numFmt numFmtId="175" formatCode="_(* #,##0_);_(* \(#,##0\);_(* &quot;-&quot;??_);_(@_)"/>
    <numFmt numFmtId="176" formatCode="_(* #,##0.00\x_);_(* \(#,##0.00\x\);_(* &quot;-&quot;??_);_(@_)"/>
    <numFmt numFmtId="177" formatCode="_-&quot;$&quot;* #,##0.0_-;\-&quot;$&quot;* #,##0.0_-;_-&quot;$&quot;* &quot;-&quot;??_-;_-@_-"/>
    <numFmt numFmtId="178" formatCode="_-&quot;$&quot;* #,##0_-;\-&quot;$&quot;* #,##0_-;_-&quot;$&quot;* &quot;-&quot;??_-;_-@_-"/>
    <numFmt numFmtId="179" formatCode="_(* #,##0.00_);_(* \(#,##0.00\);_(* &quot;-&quot;??_);_(@_)"/>
    <numFmt numFmtId="180" formatCode="_(* #,##0.0%_);_(* \(#,##0.0%\);_(* &quot;-&quot;??_);_(@_)"/>
    <numFmt numFmtId="181" formatCode="_(* #,##0.00%_);_(* \(#,##0.00%\);_(* &quot;-&quot;??_);_(@_)"/>
    <numFmt numFmtId="182" formatCode="#,##0_ ;\-#,##0\ "/>
    <numFmt numFmtId="183" formatCode="0.00000"/>
    <numFmt numFmtId="184" formatCode="&quot;$&quot;#,##0"/>
    <numFmt numFmtId="185" formatCode="0.00000%"/>
    <numFmt numFmtId="186" formatCode="&quot;FY&quot;00"/>
    <numFmt numFmtId="187" formatCode="0.000%"/>
    <numFmt numFmtId="188" formatCode="_-* #,##0.000_-;\-* #,##0.000_-;_-* &quot;-&quot;??_-;_-@_-"/>
    <numFmt numFmtId="189" formatCode="#,##0.0_ ;\-#,##0.0\ "/>
    <numFmt numFmtId="190" formatCode="_(* #,##0.0_);_(* \(#,##0.0\);_(* &quot;-&quot;??_);_(@_)"/>
    <numFmt numFmtId="191" formatCode="0.0"/>
  </numFmts>
  <fonts count="39" x14ac:knownFonts="1">
    <font>
      <sz val="10"/>
      <color theme="1"/>
      <name val="Verdana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1"/>
      <color theme="0"/>
      <name val="Calibri"/>
      <family val="2"/>
    </font>
    <font>
      <u/>
      <sz val="8"/>
      <color indexed="12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u/>
      <sz val="10"/>
      <color theme="1"/>
      <name val="Arial"/>
      <family val="2"/>
    </font>
    <font>
      <u/>
      <sz val="11"/>
      <color theme="1"/>
      <name val="Arial"/>
      <family val="2"/>
    </font>
    <font>
      <sz val="10"/>
      <color theme="3"/>
      <name val="Arial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u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EDAA6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/>
      <top style="thin">
        <color indexed="64"/>
      </top>
      <bottom style="thin">
        <color theme="9" tint="-0.499984740745262"/>
      </bottom>
      <diagonal/>
    </border>
    <border>
      <left/>
      <right/>
      <top style="thin">
        <color indexed="64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6">
    <xf numFmtId="0" fontId="0" fillId="0" borderId="0"/>
    <xf numFmtId="0" fontId="1" fillId="0" borderId="0">
      <alignment horizontal="left" vertical="center" indent="1"/>
    </xf>
    <xf numFmtId="166" fontId="3" fillId="0" borderId="0" applyFont="0" applyFill="0" applyBorder="0" applyAlignment="0" applyProtection="0"/>
    <xf numFmtId="0" fontId="5" fillId="2" borderId="1" applyNumberFormat="0" applyAlignment="0" applyProtection="0"/>
    <xf numFmtId="10" fontId="6" fillId="0" borderId="0" applyFont="0" applyFill="0" applyBorder="0" applyAlignment="0" applyProtection="0"/>
    <xf numFmtId="0" fontId="7" fillId="9" borderId="2">
      <alignment horizontal="left" vertical="center" wrapText="1" indent="1"/>
    </xf>
    <xf numFmtId="0" fontId="7" fillId="7" borderId="2">
      <alignment horizontal="left" vertical="center" wrapText="1" indent="1"/>
    </xf>
    <xf numFmtId="0" fontId="8" fillId="10" borderId="2">
      <alignment horizontal="left" vertical="center" indent="1"/>
    </xf>
    <xf numFmtId="0" fontId="9" fillId="5" borderId="0">
      <alignment horizontal="left" vertical="center" indent="1"/>
    </xf>
    <xf numFmtId="2" fontId="9" fillId="4" borderId="2">
      <alignment horizontal="left" vertical="center" indent="1"/>
    </xf>
    <xf numFmtId="0" fontId="1" fillId="6" borderId="2">
      <alignment horizontal="left" vertical="center" indent="1"/>
    </xf>
    <xf numFmtId="164" fontId="1" fillId="11" borderId="2">
      <alignment horizontal="center" vertical="center"/>
    </xf>
    <xf numFmtId="2" fontId="1" fillId="0" borderId="0">
      <alignment horizontal="center" vertical="center"/>
    </xf>
    <xf numFmtId="0" fontId="2" fillId="0" borderId="0"/>
    <xf numFmtId="0" fontId="2" fillId="0" borderId="0"/>
    <xf numFmtId="9" fontId="2" fillId="0" borderId="0" applyFont="0" applyFill="0" applyBorder="0" applyProtection="0">
      <alignment horizontal="center"/>
    </xf>
    <xf numFmtId="0" fontId="10" fillId="12" borderId="0">
      <alignment horizontal="left" vertical="center" wrapText="1" indent="1"/>
    </xf>
    <xf numFmtId="165" fontId="1" fillId="0" borderId="0">
      <alignment horizontal="center" vertical="center"/>
    </xf>
    <xf numFmtId="0" fontId="2" fillId="0" borderId="0"/>
    <xf numFmtId="9" fontId="2" fillId="0" borderId="0" applyFont="0" applyFill="0" applyBorder="0" applyAlignment="0" applyProtection="0"/>
    <xf numFmtId="0" fontId="7" fillId="8" borderId="2">
      <alignment horizontal="left" vertical="center" wrapText="1" indent="1"/>
    </xf>
    <xf numFmtId="0" fontId="4" fillId="0" borderId="0">
      <alignment horizontal="left" vertical="center" indent="1"/>
    </xf>
    <xf numFmtId="167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" fillId="3" borderId="0" applyNumberFormat="0" applyBorder="0" applyAlignment="0" applyProtection="0"/>
    <xf numFmtId="9" fontId="12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7" fillId="0" borderId="0"/>
    <xf numFmtId="173" fontId="21" fillId="16" borderId="0"/>
    <xf numFmtId="173" fontId="22" fillId="16" borderId="0"/>
    <xf numFmtId="0" fontId="24" fillId="0" borderId="0" applyNumberFormat="0"/>
    <xf numFmtId="0" fontId="25" fillId="17" borderId="9" applyNumberFormat="0" applyAlignment="0">
      <alignment horizontal="right"/>
      <protection locked="0"/>
    </xf>
    <xf numFmtId="0" fontId="26" fillId="0" borderId="0" applyNumberFormat="0"/>
    <xf numFmtId="0" fontId="27" fillId="15" borderId="10" applyNumberFormat="0" applyAlignment="0"/>
    <xf numFmtId="0" fontId="3" fillId="0" borderId="2" applyNumberFormat="0" applyAlignment="0"/>
    <xf numFmtId="0" fontId="28" fillId="15" borderId="12" applyNumberFormat="0" applyAlignment="0"/>
    <xf numFmtId="0" fontId="3" fillId="9" borderId="2" applyNumberFormat="0" applyAlignment="0"/>
    <xf numFmtId="0" fontId="29" fillId="19" borderId="2" applyNumberFormat="0">
      <alignment horizontal="centerContinuous" vertical="center" wrapText="1"/>
    </xf>
    <xf numFmtId="174" fontId="30" fillId="20" borderId="11" applyAlignment="0"/>
    <xf numFmtId="175" fontId="16" fillId="0" borderId="0" applyFont="0" applyFill="0" applyBorder="0" applyAlignment="0" applyProtection="0"/>
    <xf numFmtId="0" fontId="3" fillId="21" borderId="9" applyNumberFormat="0" applyAlignment="0"/>
    <xf numFmtId="0" fontId="12" fillId="0" borderId="0"/>
    <xf numFmtId="44" fontId="12" fillId="0" borderId="0" applyFont="0" applyFill="0" applyBorder="0" applyAlignment="0" applyProtection="0"/>
    <xf numFmtId="0" fontId="16" fillId="18" borderId="11" applyNumberFormat="0" applyFont="0" applyAlignment="0"/>
    <xf numFmtId="0" fontId="20" fillId="0" borderId="0" applyNumberFormat="0" applyBorder="0"/>
    <xf numFmtId="0" fontId="15" fillId="0" borderId="0"/>
    <xf numFmtId="0" fontId="3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27" fillId="15" borderId="10" applyNumberFormat="0" applyAlignment="0"/>
    <xf numFmtId="0" fontId="16" fillId="0" borderId="13" applyFont="0" applyFill="0" applyAlignment="0"/>
    <xf numFmtId="43" fontId="12" fillId="0" borderId="0" applyFont="0" applyFill="0" applyBorder="0" applyAlignment="0" applyProtection="0"/>
  </cellStyleXfs>
  <cellXfs count="285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Fill="1"/>
    <xf numFmtId="0" fontId="19" fillId="15" borderId="2" xfId="28" applyFont="1" applyFill="1" applyBorder="1" applyAlignment="1">
      <alignment horizontal="center" vertical="center"/>
    </xf>
    <xf numFmtId="173" fontId="22" fillId="16" borderId="0" xfId="31"/>
    <xf numFmtId="0" fontId="17" fillId="0" borderId="0" xfId="0" applyFont="1"/>
    <xf numFmtId="0" fontId="26" fillId="0" borderId="0" xfId="34" applyFont="1"/>
    <xf numFmtId="0" fontId="23" fillId="13" borderId="0" xfId="47" applyFont="1" applyFill="1" applyAlignment="1">
      <alignment horizontal="left"/>
    </xf>
    <xf numFmtId="173" fontId="21" fillId="16" borderId="0" xfId="30" applyFont="1"/>
    <xf numFmtId="173" fontId="21" fillId="16" borderId="0" xfId="30" applyFont="1" applyAlignment="1">
      <alignment horizontal="left"/>
    </xf>
    <xf numFmtId="0" fontId="17" fillId="13" borderId="0" xfId="0" applyFont="1" applyFill="1"/>
    <xf numFmtId="0" fontId="17" fillId="0" borderId="0" xfId="0" applyFont="1"/>
    <xf numFmtId="173" fontId="22" fillId="16" borderId="0" xfId="31" applyFont="1"/>
    <xf numFmtId="173" fontId="22" fillId="16" borderId="0" xfId="31" applyFont="1" applyAlignment="1">
      <alignment horizontal="left"/>
    </xf>
    <xf numFmtId="0" fontId="17" fillId="13" borderId="0" xfId="0" applyFont="1" applyFill="1" applyAlignment="1">
      <alignment horizontal="left"/>
    </xf>
    <xf numFmtId="0" fontId="15" fillId="13" borderId="0" xfId="47" applyFont="1" applyFill="1"/>
    <xf numFmtId="0" fontId="15" fillId="13" borderId="0" xfId="47" applyFont="1" applyFill="1" applyAlignment="1">
      <alignment horizontal="left"/>
    </xf>
    <xf numFmtId="0" fontId="3" fillId="13" borderId="0" xfId="1" applyFont="1" applyFill="1">
      <alignment horizontal="left" vertical="center" indent="1"/>
    </xf>
    <xf numFmtId="0" fontId="29" fillId="19" borderId="2" xfId="39" applyFont="1" applyAlignment="1">
      <alignment horizontal="left" vertical="center" wrapText="1"/>
    </xf>
    <xf numFmtId="2" fontId="29" fillId="19" borderId="2" xfId="39" applyNumberFormat="1" applyFont="1" applyAlignment="1">
      <alignment horizontal="center" vertical="center" wrapText="1"/>
    </xf>
    <xf numFmtId="0" fontId="17" fillId="0" borderId="2" xfId="0" applyFont="1" applyBorder="1" applyAlignment="1">
      <alignment vertical="top"/>
    </xf>
    <xf numFmtId="0" fontId="3" fillId="13" borderId="0" xfId="1" applyFont="1" applyFill="1" applyAlignment="1">
      <alignment horizontal="left" vertical="center"/>
    </xf>
    <xf numFmtId="0" fontId="3" fillId="13" borderId="0" xfId="0" applyFont="1" applyFill="1"/>
    <xf numFmtId="0" fontId="29" fillId="19" borderId="2" xfId="39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29" fillId="19" borderId="14" xfId="39" applyBorder="1">
      <alignment horizontal="centerContinuous" vertical="center" wrapText="1"/>
    </xf>
    <xf numFmtId="0" fontId="29" fillId="19" borderId="14" xfId="39" applyBorder="1" applyAlignment="1">
      <alignment horizontal="center" vertical="center" wrapText="1"/>
    </xf>
    <xf numFmtId="0" fontId="29" fillId="19" borderId="14" xfId="39" applyFont="1" applyBorder="1">
      <alignment horizontal="centerContinuous" vertical="center" wrapText="1"/>
    </xf>
    <xf numFmtId="0" fontId="15" fillId="13" borderId="0" xfId="0" applyFont="1" applyFill="1"/>
    <xf numFmtId="0" fontId="17" fillId="13" borderId="14" xfId="0" applyFont="1" applyFill="1" applyBorder="1"/>
    <xf numFmtId="173" fontId="22" fillId="13" borderId="0" xfId="31" applyFont="1" applyFill="1"/>
    <xf numFmtId="173" fontId="31" fillId="13" borderId="0" xfId="31" applyFont="1" applyFill="1"/>
    <xf numFmtId="0" fontId="17" fillId="0" borderId="0" xfId="0" applyFont="1" applyFill="1"/>
    <xf numFmtId="9" fontId="3" fillId="13" borderId="0" xfId="26" applyFont="1" applyFill="1"/>
    <xf numFmtId="0" fontId="15" fillId="0" borderId="0" xfId="47" applyFont="1"/>
    <xf numFmtId="173" fontId="3" fillId="13" borderId="0" xfId="31" applyFont="1" applyFill="1"/>
    <xf numFmtId="173" fontId="32" fillId="13" borderId="0" xfId="31" applyFont="1" applyFill="1"/>
    <xf numFmtId="0" fontId="3" fillId="13" borderId="14" xfId="0" applyFont="1" applyFill="1" applyBorder="1"/>
    <xf numFmtId="0" fontId="23" fillId="0" borderId="0" xfId="47" applyFont="1"/>
    <xf numFmtId="0" fontId="29" fillId="19" borderId="14" xfId="39" applyBorder="1" applyAlignment="1">
      <alignment horizontal="left" vertical="center" wrapText="1"/>
    </xf>
    <xf numFmtId="9" fontId="3" fillId="0" borderId="2" xfId="36" applyNumberFormat="1" applyAlignment="1">
      <alignment horizontal="center"/>
    </xf>
    <xf numFmtId="0" fontId="13" fillId="13" borderId="0" xfId="0" applyFont="1" applyFill="1"/>
    <xf numFmtId="0" fontId="13" fillId="13" borderId="0" xfId="0" applyFont="1" applyFill="1" applyAlignment="1">
      <alignment horizontal="center" vertical="center"/>
    </xf>
    <xf numFmtId="0" fontId="23" fillId="13" borderId="0" xfId="47" applyFont="1" applyFill="1"/>
    <xf numFmtId="0" fontId="14" fillId="13" borderId="0" xfId="0" applyFont="1" applyFill="1"/>
    <xf numFmtId="172" fontId="13" fillId="13" borderId="0" xfId="0" applyNumberFormat="1" applyFont="1" applyFill="1" applyAlignment="1">
      <alignment horizontal="center" vertical="center"/>
    </xf>
    <xf numFmtId="171" fontId="13" fillId="13" borderId="0" xfId="0" applyNumberFormat="1" applyFont="1" applyFill="1"/>
    <xf numFmtId="170" fontId="13" fillId="13" borderId="0" xfId="0" applyNumberFormat="1" applyFont="1" applyFill="1"/>
    <xf numFmtId="168" fontId="13" fillId="13" borderId="0" xfId="0" applyNumberFormat="1" applyFont="1" applyFill="1"/>
    <xf numFmtId="168" fontId="13" fillId="13" borderId="0" xfId="0" applyNumberFormat="1" applyFont="1" applyFill="1" applyAlignment="1">
      <alignment horizontal="center" vertical="center"/>
    </xf>
    <xf numFmtId="0" fontId="29" fillId="19" borderId="2" xfId="39" applyFont="1">
      <alignment horizontal="centerContinuous" vertical="center" wrapText="1"/>
    </xf>
    <xf numFmtId="0" fontId="29" fillId="19" borderId="2" xfId="39" applyFont="1" applyBorder="1" applyAlignment="1">
      <alignment horizontal="center" vertical="center" wrapText="1"/>
    </xf>
    <xf numFmtId="179" fontId="3" fillId="0" borderId="2" xfId="36" applyNumberFormat="1" applyFont="1"/>
    <xf numFmtId="0" fontId="17" fillId="13" borderId="0" xfId="27" applyFont="1" applyFill="1"/>
    <xf numFmtId="179" fontId="3" fillId="0" borderId="8" xfId="36" applyNumberFormat="1" applyFont="1" applyBorder="1" applyAlignment="1"/>
    <xf numFmtId="0" fontId="17" fillId="13" borderId="4" xfId="27" applyFont="1" applyFill="1" applyBorder="1" applyAlignment="1">
      <alignment horizontal="center" vertical="center"/>
    </xf>
    <xf numFmtId="0" fontId="17" fillId="13" borderId="6" xfId="27" applyFont="1" applyFill="1" applyBorder="1" applyAlignment="1">
      <alignment horizontal="left" vertical="center"/>
    </xf>
    <xf numFmtId="0" fontId="17" fillId="13" borderId="8" xfId="27" applyFont="1" applyFill="1" applyBorder="1" applyAlignment="1">
      <alignment vertical="center" wrapText="1"/>
    </xf>
    <xf numFmtId="0" fontId="17" fillId="13" borderId="4" xfId="27" applyFont="1" applyFill="1" applyBorder="1" applyAlignment="1">
      <alignment horizontal="center" vertical="center" wrapText="1"/>
    </xf>
    <xf numFmtId="0" fontId="17" fillId="13" borderId="0" xfId="27" applyFont="1" applyFill="1" applyBorder="1" applyAlignment="1">
      <alignment horizontal="center" vertical="center" wrapText="1"/>
    </xf>
    <xf numFmtId="0" fontId="17" fillId="13" borderId="14" xfId="27" applyFont="1" applyFill="1" applyBorder="1" applyAlignment="1">
      <alignment horizontal="center" vertical="center"/>
    </xf>
    <xf numFmtId="0" fontId="17" fillId="13" borderId="14" xfId="27" applyFont="1" applyFill="1" applyBorder="1" applyAlignment="1">
      <alignment horizontal="center" vertical="center" wrapText="1"/>
    </xf>
    <xf numFmtId="0" fontId="0" fillId="13" borderId="0" xfId="0" applyFill="1"/>
    <xf numFmtId="173" fontId="33" fillId="13" borderId="0" xfId="31" applyFont="1" applyFill="1"/>
    <xf numFmtId="0" fontId="35" fillId="13" borderId="0" xfId="0" applyFont="1" applyFill="1"/>
    <xf numFmtId="0" fontId="23" fillId="13" borderId="0" xfId="0" applyFont="1" applyFill="1"/>
    <xf numFmtId="0" fontId="29" fillId="19" borderId="14" xfId="39" applyFont="1" applyBorder="1" applyAlignment="1">
      <alignment horizontal="left" vertical="center" wrapText="1"/>
    </xf>
    <xf numFmtId="10" fontId="3" fillId="0" borderId="14" xfId="36" applyNumberFormat="1" applyBorder="1" applyAlignment="1"/>
    <xf numFmtId="2" fontId="29" fillId="19" borderId="2" xfId="39" applyNumberFormat="1" applyFont="1" applyAlignment="1">
      <alignment vertical="center" wrapText="1"/>
    </xf>
    <xf numFmtId="2" fontId="29" fillId="19" borderId="2" xfId="39" applyNumberFormat="1" applyFont="1" applyAlignment="1">
      <alignment horizontal="left" vertical="center" wrapText="1"/>
    </xf>
    <xf numFmtId="0" fontId="17" fillId="13" borderId="0" xfId="0" applyFont="1" applyFill="1" applyAlignment="1"/>
    <xf numFmtId="0" fontId="15" fillId="13" borderId="0" xfId="0" applyFont="1" applyFill="1" applyAlignment="1"/>
    <xf numFmtId="0" fontId="17" fillId="0" borderId="0" xfId="0" applyFont="1" applyAlignment="1"/>
    <xf numFmtId="0" fontId="17" fillId="13" borderId="0" xfId="0" applyFont="1" applyFill="1" applyBorder="1" applyAlignment="1"/>
    <xf numFmtId="0" fontId="17" fillId="13" borderId="0" xfId="0" applyFont="1" applyFill="1" applyBorder="1" applyAlignment="1">
      <alignment vertical="center"/>
    </xf>
    <xf numFmtId="0" fontId="17" fillId="13" borderId="0" xfId="0" applyFont="1" applyFill="1" applyAlignment="1">
      <alignment horizontal="center"/>
    </xf>
    <xf numFmtId="164" fontId="17" fillId="13" borderId="14" xfId="0" applyNumberFormat="1" applyFont="1" applyFill="1" applyBorder="1" applyAlignment="1">
      <alignment horizontal="center"/>
    </xf>
    <xf numFmtId="0" fontId="17" fillId="0" borderId="2" xfId="0" applyFont="1" applyBorder="1" applyAlignment="1">
      <alignment vertical="top" wrapText="1"/>
    </xf>
    <xf numFmtId="0" fontId="29" fillId="19" borderId="14" xfId="39" applyFont="1" applyBorder="1" applyAlignment="1">
      <alignment horizontal="center" vertical="center" wrapText="1"/>
    </xf>
    <xf numFmtId="164" fontId="17" fillId="13" borderId="0" xfId="0" applyNumberFormat="1" applyFont="1" applyFill="1"/>
    <xf numFmtId="0" fontId="17" fillId="0" borderId="14" xfId="0" applyFont="1" applyBorder="1" applyAlignment="1">
      <alignment vertical="top"/>
    </xf>
    <xf numFmtId="0" fontId="2" fillId="13" borderId="0" xfId="0" applyFont="1" applyFill="1"/>
    <xf numFmtId="175" fontId="3" fillId="0" borderId="14" xfId="36" applyNumberFormat="1" applyBorder="1" applyAlignment="1"/>
    <xf numFmtId="10" fontId="3" fillId="0" borderId="2" xfId="36" applyNumberFormat="1" applyAlignment="1">
      <alignment horizontal="center"/>
    </xf>
    <xf numFmtId="0" fontId="29" fillId="19" borderId="14" xfId="39" applyFont="1" applyBorder="1" applyAlignment="1">
      <alignment horizontal="left" vertical="center" wrapText="1"/>
    </xf>
    <xf numFmtId="0" fontId="23" fillId="0" borderId="0" xfId="0" applyFont="1" applyFill="1"/>
    <xf numFmtId="179" fontId="13" fillId="13" borderId="0" xfId="0" applyNumberFormat="1" applyFont="1" applyFill="1"/>
    <xf numFmtId="1" fontId="17" fillId="13" borderId="0" xfId="0" applyNumberFormat="1" applyFont="1" applyFill="1"/>
    <xf numFmtId="184" fontId="17" fillId="13" borderId="0" xfId="0" applyNumberFormat="1" applyFont="1" applyFill="1"/>
    <xf numFmtId="185" fontId="17" fillId="13" borderId="0" xfId="0" applyNumberFormat="1" applyFont="1" applyFill="1"/>
    <xf numFmtId="183" fontId="17" fillId="13" borderId="0" xfId="0" applyNumberFormat="1" applyFont="1" applyFill="1" applyBorder="1"/>
    <xf numFmtId="3" fontId="3" fillId="0" borderId="2" xfId="36" applyNumberFormat="1" applyFont="1"/>
    <xf numFmtId="3" fontId="3" fillId="0" borderId="2" xfId="36" applyNumberFormat="1" applyFont="1" applyAlignment="1">
      <alignment horizontal="center"/>
    </xf>
    <xf numFmtId="164" fontId="17" fillId="0" borderId="14" xfId="0" applyNumberFormat="1" applyFont="1" applyFill="1" applyBorder="1" applyAlignment="1">
      <alignment horizontal="center"/>
    </xf>
    <xf numFmtId="186" fontId="29" fillId="19" borderId="14" xfId="39" applyNumberFormat="1" applyBorder="1">
      <alignment horizontal="centerContinuous" vertical="center" wrapText="1"/>
    </xf>
    <xf numFmtId="186" fontId="28" fillId="15" borderId="12" xfId="37" applyNumberFormat="1" applyAlignment="1">
      <alignment horizontal="center"/>
    </xf>
    <xf numFmtId="186" fontId="29" fillId="19" borderId="2" xfId="39" applyNumberFormat="1" applyFont="1" applyBorder="1">
      <alignment horizontal="centerContinuous" vertical="center" wrapText="1"/>
    </xf>
    <xf numFmtId="186" fontId="25" fillId="17" borderId="9" xfId="33" applyNumberFormat="1" applyFont="1" applyAlignment="1">
      <alignment horizontal="center"/>
      <protection locked="0"/>
    </xf>
    <xf numFmtId="0" fontId="29" fillId="19" borderId="14" xfId="39" applyBorder="1" applyAlignment="1">
      <alignment horizontal="centerContinuous" vertical="center" wrapText="1"/>
    </xf>
    <xf numFmtId="0" fontId="29" fillId="19" borderId="15" xfId="39" applyBorder="1" applyAlignment="1">
      <alignment horizontal="centerContinuous" vertical="center" wrapText="1"/>
    </xf>
    <xf numFmtId="0" fontId="29" fillId="19" borderId="18" xfId="39" applyBorder="1" applyAlignment="1">
      <alignment horizontal="centerContinuous" vertical="center" wrapText="1"/>
    </xf>
    <xf numFmtId="186" fontId="29" fillId="19" borderId="4" xfId="39" applyNumberFormat="1" applyBorder="1">
      <alignment horizontal="centerContinuous" vertical="center" wrapText="1"/>
    </xf>
    <xf numFmtId="0" fontId="29" fillId="19" borderId="2" xfId="39" applyFont="1" applyBorder="1" applyAlignment="1">
      <alignment horizontal="center" vertical="center" wrapText="1"/>
    </xf>
    <xf numFmtId="168" fontId="17" fillId="22" borderId="14" xfId="0" applyNumberFormat="1" applyFont="1" applyFill="1" applyBorder="1" applyAlignment="1">
      <alignment horizontal="center"/>
    </xf>
    <xf numFmtId="186" fontId="29" fillId="19" borderId="18" xfId="39" applyNumberFormat="1" applyBorder="1">
      <alignment horizontal="centerContinuous" vertical="center" wrapText="1"/>
    </xf>
    <xf numFmtId="182" fontId="36" fillId="17" borderId="9" xfId="33" applyNumberFormat="1" applyFont="1" applyAlignment="1">
      <alignment horizontal="center" vertical="center"/>
      <protection locked="0"/>
    </xf>
    <xf numFmtId="182" fontId="36" fillId="17" borderId="9" xfId="33" applyNumberFormat="1" applyFont="1" applyAlignment="1">
      <alignment horizontal="left" vertical="center" wrapText="1"/>
      <protection locked="0"/>
    </xf>
    <xf numFmtId="182" fontId="36" fillId="17" borderId="9" xfId="33" applyNumberFormat="1" applyFont="1" applyAlignment="1">
      <alignment horizontal="left" vertical="center"/>
      <protection locked="0"/>
    </xf>
    <xf numFmtId="182" fontId="36" fillId="17" borderId="9" xfId="33" applyNumberFormat="1" applyFont="1" applyFill="1" applyAlignment="1">
      <alignment horizontal="center" vertical="center"/>
      <protection locked="0"/>
    </xf>
    <xf numFmtId="9" fontId="36" fillId="17" borderId="14" xfId="26" applyFont="1" applyFill="1" applyBorder="1" applyAlignment="1">
      <alignment horizontal="center" vertical="center"/>
    </xf>
    <xf numFmtId="187" fontId="36" fillId="17" borderId="9" xfId="33" applyNumberFormat="1" applyFont="1" applyFill="1" applyAlignment="1">
      <alignment horizontal="center" vertical="center"/>
      <protection locked="0"/>
    </xf>
    <xf numFmtId="10" fontId="36" fillId="17" borderId="9" xfId="33" applyNumberFormat="1" applyFont="1" applyAlignment="1">
      <alignment horizontal="center" vertical="center"/>
      <protection locked="0"/>
    </xf>
    <xf numFmtId="182" fontId="37" fillId="17" borderId="9" xfId="33" applyNumberFormat="1" applyFont="1" applyFill="1" applyAlignment="1">
      <alignment horizontal="center" vertical="center"/>
      <protection locked="0"/>
    </xf>
    <xf numFmtId="164" fontId="17" fillId="14" borderId="14" xfId="0" applyNumberFormat="1" applyFont="1" applyFill="1" applyBorder="1" applyAlignment="1">
      <alignment horizontal="center"/>
    </xf>
    <xf numFmtId="6" fontId="36" fillId="17" borderId="14" xfId="36" applyNumberFormat="1" applyFont="1" applyFill="1" applyBorder="1" applyAlignment="1">
      <alignment horizontal="center"/>
    </xf>
    <xf numFmtId="169" fontId="36" fillId="17" borderId="9" xfId="33" applyNumberFormat="1" applyFont="1" applyAlignment="1">
      <protection locked="0"/>
    </xf>
    <xf numFmtId="169" fontId="36" fillId="17" borderId="9" xfId="33" applyNumberFormat="1" applyFont="1" applyFill="1" applyAlignment="1">
      <protection locked="0"/>
    </xf>
    <xf numFmtId="0" fontId="36" fillId="17" borderId="14" xfId="33" applyFont="1" applyBorder="1" applyAlignment="1">
      <protection locked="0"/>
    </xf>
    <xf numFmtId="188" fontId="36" fillId="17" borderId="16" xfId="33" applyNumberFormat="1" applyFont="1" applyBorder="1" applyAlignment="1">
      <protection locked="0"/>
    </xf>
    <xf numFmtId="188" fontId="36" fillId="17" borderId="9" xfId="33" applyNumberFormat="1" applyFont="1" applyFill="1" applyAlignment="1">
      <protection locked="0"/>
    </xf>
    <xf numFmtId="188" fontId="36" fillId="17" borderId="9" xfId="33" applyNumberFormat="1" applyFont="1" applyAlignment="1">
      <protection locked="0"/>
    </xf>
    <xf numFmtId="0" fontId="36" fillId="17" borderId="14" xfId="33" applyFont="1" applyBorder="1" applyAlignment="1">
      <alignment horizontal="center"/>
      <protection locked="0"/>
    </xf>
    <xf numFmtId="0" fontId="36" fillId="17" borderId="16" xfId="33" applyFont="1" applyBorder="1" applyAlignment="1">
      <protection locked="0"/>
    </xf>
    <xf numFmtId="164" fontId="36" fillId="17" borderId="9" xfId="33" applyNumberFormat="1" applyFont="1" applyAlignment="1">
      <protection locked="0"/>
    </xf>
    <xf numFmtId="10" fontId="36" fillId="17" borderId="9" xfId="33" applyNumberFormat="1" applyFont="1" applyAlignment="1">
      <protection locked="0"/>
    </xf>
    <xf numFmtId="186" fontId="29" fillId="19" borderId="2" xfId="39" applyNumberFormat="1" applyFont="1" applyBorder="1" applyAlignment="1">
      <alignment horizontal="right" vertical="center" wrapText="1"/>
    </xf>
    <xf numFmtId="0" fontId="36" fillId="17" borderId="9" xfId="33" applyFont="1" applyAlignment="1">
      <alignment horizontal="center"/>
      <protection locked="0"/>
    </xf>
    <xf numFmtId="0" fontId="36" fillId="17" borderId="9" xfId="33" applyFont="1" applyAlignment="1">
      <protection locked="0"/>
    </xf>
    <xf numFmtId="175" fontId="3" fillId="0" borderId="2" xfId="36" applyNumberFormat="1" applyFont="1"/>
    <xf numFmtId="179" fontId="3" fillId="14" borderId="2" xfId="36" applyNumberFormat="1" applyFont="1" applyFill="1"/>
    <xf numFmtId="3" fontId="3" fillId="0" borderId="14" xfId="37" applyNumberFormat="1" applyFont="1" applyFill="1" applyBorder="1" applyAlignment="1"/>
    <xf numFmtId="190" fontId="3" fillId="0" borderId="14" xfId="37" applyNumberFormat="1" applyFont="1" applyFill="1" applyBorder="1" applyAlignment="1"/>
    <xf numFmtId="179" fontId="36" fillId="17" borderId="16" xfId="33" applyNumberFormat="1" applyFont="1" applyBorder="1" applyAlignment="1">
      <protection locked="0"/>
    </xf>
    <xf numFmtId="179" fontId="36" fillId="17" borderId="28" xfId="33" applyNumberFormat="1" applyFont="1" applyBorder="1" applyAlignment="1">
      <protection locked="0"/>
    </xf>
    <xf numFmtId="179" fontId="36" fillId="17" borderId="27" xfId="33" applyNumberFormat="1" applyFont="1" applyBorder="1" applyAlignment="1">
      <protection locked="0"/>
    </xf>
    <xf numFmtId="179" fontId="36" fillId="17" borderId="29" xfId="33" applyNumberFormat="1" applyFont="1" applyBorder="1" applyAlignment="1">
      <protection locked="0"/>
    </xf>
    <xf numFmtId="181" fontId="3" fillId="0" borderId="14" xfId="37" applyNumberFormat="1" applyFont="1" applyFill="1" applyBorder="1" applyAlignment="1"/>
    <xf numFmtId="179" fontId="3" fillId="14" borderId="8" xfId="36" applyNumberFormat="1" applyFont="1" applyFill="1" applyBorder="1" applyAlignment="1"/>
    <xf numFmtId="0" fontId="17" fillId="13" borderId="17" xfId="27" applyFont="1" applyFill="1" applyBorder="1" applyAlignment="1">
      <alignment horizontal="left" vertical="center"/>
    </xf>
    <xf numFmtId="0" fontId="17" fillId="13" borderId="18" xfId="27" applyFont="1" applyFill="1" applyBorder="1" applyAlignment="1">
      <alignment vertical="center" wrapText="1"/>
    </xf>
    <xf numFmtId="179" fontId="3" fillId="14" borderId="18" xfId="36" applyNumberFormat="1" applyFont="1" applyFill="1" applyBorder="1" applyAlignment="1"/>
    <xf numFmtId="179" fontId="3" fillId="0" borderId="2" xfId="38" applyNumberFormat="1" applyFont="1" applyFill="1" applyAlignment="1">
      <alignment horizontal="center" vertical="center"/>
    </xf>
    <xf numFmtId="179" fontId="33" fillId="0" borderId="32" xfId="38" applyNumberFormat="1" applyFont="1" applyFill="1" applyBorder="1" applyAlignment="1">
      <alignment horizontal="center" vertical="center"/>
    </xf>
    <xf numFmtId="179" fontId="33" fillId="0" borderId="14" xfId="38" applyNumberFormat="1" applyFont="1" applyFill="1" applyBorder="1" applyAlignment="1">
      <alignment horizontal="center" vertical="center"/>
    </xf>
    <xf numFmtId="180" fontId="36" fillId="14" borderId="31" xfId="33" applyNumberFormat="1" applyFont="1" applyFill="1" applyBorder="1" applyAlignment="1">
      <protection locked="0"/>
    </xf>
    <xf numFmtId="180" fontId="36" fillId="14" borderId="9" xfId="33" applyNumberFormat="1" applyFont="1" applyFill="1" applyAlignment="1">
      <protection locked="0"/>
    </xf>
    <xf numFmtId="179" fontId="36" fillId="14" borderId="16" xfId="33" applyNumberFormat="1" applyFont="1" applyFill="1" applyBorder="1" applyAlignment="1">
      <protection locked="0"/>
    </xf>
    <xf numFmtId="177" fontId="33" fillId="0" borderId="33" xfId="38" applyNumberFormat="1" applyFont="1" applyFill="1" applyBorder="1" applyAlignment="1">
      <alignment vertical="center"/>
    </xf>
    <xf numFmtId="177" fontId="33" fillId="0" borderId="32" xfId="38" applyNumberFormat="1" applyFont="1" applyFill="1" applyBorder="1" applyAlignment="1">
      <alignment vertical="center"/>
    </xf>
    <xf numFmtId="179" fontId="36" fillId="17" borderId="18" xfId="36" applyNumberFormat="1" applyFont="1" applyFill="1" applyBorder="1" applyAlignment="1"/>
    <xf numFmtId="180" fontId="36" fillId="17" borderId="9" xfId="33" applyNumberFormat="1" applyFont="1" applyFill="1" applyAlignment="1">
      <protection locked="0"/>
    </xf>
    <xf numFmtId="175" fontId="36" fillId="17" borderId="12" xfId="37" applyNumberFormat="1" applyFont="1" applyFill="1" applyAlignment="1"/>
    <xf numFmtId="10" fontId="36" fillId="17" borderId="9" xfId="33" applyNumberFormat="1" applyFont="1" applyFill="1" applyAlignment="1">
      <alignment horizontal="center" vertical="center"/>
      <protection locked="0"/>
    </xf>
    <xf numFmtId="179" fontId="25" fillId="14" borderId="16" xfId="33" applyNumberFormat="1" applyFont="1" applyFill="1" applyBorder="1" applyAlignment="1">
      <protection locked="0"/>
    </xf>
    <xf numFmtId="180" fontId="25" fillId="14" borderId="31" xfId="33" applyNumberFormat="1" applyFont="1" applyFill="1" applyBorder="1" applyAlignment="1">
      <protection locked="0"/>
    </xf>
    <xf numFmtId="180" fontId="25" fillId="14" borderId="9" xfId="33" applyNumberFormat="1" applyFont="1" applyFill="1" applyAlignment="1">
      <protection locked="0"/>
    </xf>
    <xf numFmtId="179" fontId="3" fillId="0" borderId="12" xfId="37" applyNumberFormat="1" applyFont="1" applyFill="1" applyAlignment="1"/>
    <xf numFmtId="178" fontId="33" fillId="0" borderId="33" xfId="38" applyNumberFormat="1" applyFont="1" applyFill="1" applyBorder="1" applyAlignment="1">
      <alignment vertical="center"/>
    </xf>
    <xf numFmtId="178" fontId="33" fillId="0" borderId="32" xfId="38" applyNumberFormat="1" applyFont="1" applyFill="1" applyBorder="1" applyAlignment="1">
      <alignment vertical="center"/>
    </xf>
    <xf numFmtId="0" fontId="17" fillId="0" borderId="4" xfId="27" applyFont="1" applyFill="1" applyBorder="1" applyAlignment="1">
      <alignment horizontal="center" vertical="center"/>
    </xf>
    <xf numFmtId="0" fontId="17" fillId="0" borderId="6" xfId="27" applyFont="1" applyFill="1" applyBorder="1" applyAlignment="1">
      <alignment horizontal="left" vertical="center"/>
    </xf>
    <xf numFmtId="0" fontId="17" fillId="0" borderId="8" xfId="27" applyFont="1" applyFill="1" applyBorder="1" applyAlignment="1">
      <alignment vertical="center" wrapText="1"/>
    </xf>
    <xf numFmtId="179" fontId="3" fillId="0" borderId="8" xfId="36" applyNumberFormat="1" applyFont="1" applyFill="1" applyBorder="1" applyAlignment="1"/>
    <xf numFmtId="0" fontId="17" fillId="14" borderId="4" xfId="27" applyFont="1" applyFill="1" applyBorder="1" applyAlignment="1">
      <alignment horizontal="center" vertical="center"/>
    </xf>
    <xf numFmtId="0" fontId="17" fillId="14" borderId="6" xfId="27" applyFont="1" applyFill="1" applyBorder="1" applyAlignment="1">
      <alignment horizontal="left" vertical="center"/>
    </xf>
    <xf numFmtId="0" fontId="17" fillId="14" borderId="8" xfId="27" applyFont="1" applyFill="1" applyBorder="1" applyAlignment="1">
      <alignment vertical="center" wrapText="1"/>
    </xf>
    <xf numFmtId="0" fontId="17" fillId="14" borderId="4" xfId="27" applyFont="1" applyFill="1" applyBorder="1" applyAlignment="1">
      <alignment horizontal="center" vertical="center" wrapText="1"/>
    </xf>
    <xf numFmtId="179" fontId="33" fillId="0" borderId="2" xfId="38" applyNumberFormat="1" applyFont="1" applyFill="1" applyAlignment="1">
      <alignment horizontal="center" vertical="center"/>
    </xf>
    <xf numFmtId="179" fontId="3" fillId="14" borderId="14" xfId="37" applyNumberFormat="1" applyFont="1" applyFill="1" applyBorder="1" applyAlignment="1"/>
    <xf numFmtId="0" fontId="3" fillId="13" borderId="14" xfId="27" applyFont="1" applyFill="1" applyBorder="1" applyAlignment="1">
      <alignment horizontal="center" vertical="center"/>
    </xf>
    <xf numFmtId="0" fontId="3" fillId="13" borderId="14" xfId="27" applyFont="1" applyFill="1" applyBorder="1" applyAlignment="1">
      <alignment horizontal="center" vertical="center" wrapText="1"/>
    </xf>
    <xf numFmtId="179" fontId="3" fillId="0" borderId="14" xfId="37" applyNumberFormat="1" applyFont="1" applyFill="1" applyBorder="1" applyAlignment="1"/>
    <xf numFmtId="180" fontId="3" fillId="14" borderId="14" xfId="37" applyNumberFormat="1" applyFont="1" applyFill="1" applyBorder="1" applyAlignment="1"/>
    <xf numFmtId="9" fontId="3" fillId="0" borderId="2" xfId="36" applyNumberFormat="1" applyFill="1" applyAlignment="1">
      <alignment horizontal="center"/>
    </xf>
    <xf numFmtId="0" fontId="3" fillId="0" borderId="14" xfId="37" applyFont="1" applyFill="1" applyBorder="1"/>
    <xf numFmtId="0" fontId="3" fillId="0" borderId="14" xfId="37" applyFont="1" applyFill="1" applyBorder="1" applyAlignment="1">
      <alignment horizontal="left"/>
    </xf>
    <xf numFmtId="169" fontId="3" fillId="0" borderId="14" xfId="37" applyNumberFormat="1" applyFont="1" applyFill="1" applyBorder="1"/>
    <xf numFmtId="169" fontId="3" fillId="14" borderId="14" xfId="45" applyNumberFormat="1" applyFont="1" applyFill="1" applyBorder="1"/>
    <xf numFmtId="0" fontId="38" fillId="14" borderId="14" xfId="0" applyFont="1" applyFill="1" applyBorder="1"/>
    <xf numFmtId="43" fontId="38" fillId="14" borderId="14" xfId="45" applyNumberFormat="1" applyFont="1" applyFill="1" applyBorder="1"/>
    <xf numFmtId="0" fontId="3" fillId="14" borderId="14" xfId="37" applyFont="1" applyFill="1" applyBorder="1"/>
    <xf numFmtId="0" fontId="3" fillId="14" borderId="14" xfId="37" applyFont="1" applyFill="1" applyBorder="1" applyAlignment="1">
      <alignment horizontal="left"/>
    </xf>
    <xf numFmtId="0" fontId="13" fillId="13" borderId="14" xfId="0" applyFont="1" applyFill="1" applyBorder="1"/>
    <xf numFmtId="169" fontId="13" fillId="13" borderId="14" xfId="55" applyNumberFormat="1" applyFont="1" applyFill="1" applyBorder="1"/>
    <xf numFmtId="0" fontId="29" fillId="19" borderId="14" xfId="39" applyBorder="1" applyAlignment="1">
      <alignment horizontal="left" vertical="center"/>
    </xf>
    <xf numFmtId="188" fontId="13" fillId="13" borderId="14" xfId="55" applyNumberFormat="1" applyFont="1" applyFill="1" applyBorder="1"/>
    <xf numFmtId="10" fontId="13" fillId="13" borderId="14" xfId="0" applyNumberFormat="1" applyFont="1" applyFill="1" applyBorder="1" applyAlignment="1">
      <alignment horizontal="left"/>
    </xf>
    <xf numFmtId="6" fontId="29" fillId="19" borderId="14" xfId="39" quotePrefix="1" applyNumberFormat="1" applyBorder="1" applyAlignment="1">
      <alignment horizontal="right" vertical="center" wrapText="1"/>
    </xf>
    <xf numFmtId="0" fontId="13" fillId="13" borderId="0" xfId="0" applyFont="1" applyFill="1" applyAlignment="1">
      <alignment horizontal="left"/>
    </xf>
    <xf numFmtId="0" fontId="34" fillId="13" borderId="0" xfId="0" applyFont="1" applyFill="1" applyAlignment="1">
      <alignment horizontal="left"/>
    </xf>
    <xf numFmtId="0" fontId="13" fillId="13" borderId="14" xfId="0" applyFont="1" applyFill="1" applyBorder="1" applyAlignment="1">
      <alignment horizontal="left"/>
    </xf>
    <xf numFmtId="173" fontId="22" fillId="16" borderId="0" xfId="31" applyAlignment="1">
      <alignment horizontal="left"/>
    </xf>
    <xf numFmtId="0" fontId="13" fillId="0" borderId="0" xfId="0" applyFont="1" applyAlignment="1">
      <alignment horizontal="left"/>
    </xf>
    <xf numFmtId="1" fontId="36" fillId="17" borderId="14" xfId="36" applyNumberFormat="1" applyFont="1" applyFill="1" applyBorder="1" applyAlignment="1">
      <alignment horizontal="center"/>
    </xf>
    <xf numFmtId="43" fontId="3" fillId="0" borderId="14" xfId="37" applyNumberFormat="1" applyFont="1" applyFill="1" applyBorder="1"/>
    <xf numFmtId="0" fontId="29" fillId="19" borderId="4" xfId="39" applyFont="1" applyBorder="1" applyAlignment="1">
      <alignment horizontal="left" vertical="center" wrapText="1"/>
    </xf>
    <xf numFmtId="0" fontId="3" fillId="0" borderId="14" xfId="0" applyFont="1" applyFill="1" applyBorder="1"/>
    <xf numFmtId="2" fontId="3" fillId="0" borderId="14" xfId="37" applyNumberFormat="1" applyFont="1" applyFill="1" applyBorder="1"/>
    <xf numFmtId="0" fontId="17" fillId="13" borderId="17" xfId="0" applyFont="1" applyFill="1" applyBorder="1"/>
    <xf numFmtId="0" fontId="3" fillId="0" borderId="12" xfId="37" applyFont="1" applyFill="1"/>
    <xf numFmtId="0" fontId="3" fillId="0" borderId="14" xfId="36" applyFont="1" applyFill="1" applyBorder="1"/>
    <xf numFmtId="0" fontId="27" fillId="14" borderId="9" xfId="33" applyFont="1" applyFill="1" applyAlignment="1">
      <alignment horizontal="center"/>
      <protection locked="0"/>
    </xf>
    <xf numFmtId="164" fontId="27" fillId="14" borderId="9" xfId="33" applyNumberFormat="1" applyFont="1" applyFill="1" applyAlignment="1">
      <protection locked="0"/>
    </xf>
    <xf numFmtId="164" fontId="27" fillId="14" borderId="14" xfId="36" applyNumberFormat="1" applyFont="1" applyFill="1" applyBorder="1" applyAlignment="1"/>
    <xf numFmtId="0" fontId="27" fillId="14" borderId="14" xfId="33" applyFont="1" applyFill="1" applyBorder="1" applyAlignment="1">
      <alignment horizontal="center"/>
      <protection locked="0"/>
    </xf>
    <xf numFmtId="0" fontId="27" fillId="14" borderId="16" xfId="33" applyFont="1" applyFill="1" applyBorder="1" applyAlignment="1">
      <protection locked="0"/>
    </xf>
    <xf numFmtId="169" fontId="27" fillId="14" borderId="9" xfId="33" applyNumberFormat="1" applyFont="1" applyFill="1" applyAlignment="1">
      <protection locked="0"/>
    </xf>
    <xf numFmtId="189" fontId="36" fillId="17" borderId="9" xfId="33" applyNumberFormat="1" applyFont="1" applyFill="1" applyAlignment="1">
      <alignment horizontal="center" vertical="center"/>
      <protection locked="0"/>
    </xf>
    <xf numFmtId="185" fontId="17" fillId="13" borderId="0" xfId="0" applyNumberFormat="1" applyFont="1" applyFill="1" applyAlignment="1"/>
    <xf numFmtId="187" fontId="17" fillId="13" borderId="0" xfId="0" applyNumberFormat="1" applyFont="1" applyFill="1"/>
    <xf numFmtId="168" fontId="17" fillId="24" borderId="0" xfId="0" applyNumberFormat="1" applyFont="1" applyFill="1"/>
    <xf numFmtId="168" fontId="17" fillId="13" borderId="0" xfId="0" applyNumberFormat="1" applyFont="1" applyFill="1"/>
    <xf numFmtId="191" fontId="17" fillId="13" borderId="0" xfId="0" applyNumberFormat="1" applyFont="1" applyFill="1"/>
    <xf numFmtId="0" fontId="15" fillId="13" borderId="4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5" fillId="22" borderId="4" xfId="0" applyFont="1" applyFill="1" applyBorder="1" applyAlignment="1">
      <alignment horizontal="center" vertical="center" wrapText="1"/>
    </xf>
    <xf numFmtId="0" fontId="15" fillId="22" borderId="3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7" fillId="13" borderId="26" xfId="0" applyFont="1" applyFill="1" applyBorder="1" applyAlignment="1">
      <alignment horizontal="left" wrapText="1"/>
    </xf>
    <xf numFmtId="0" fontId="17" fillId="13" borderId="0" xfId="0" applyFont="1" applyFill="1" applyAlignment="1">
      <alignment horizontal="left" wrapText="1"/>
    </xf>
    <xf numFmtId="0" fontId="15" fillId="23" borderId="4" xfId="0" applyFont="1" applyFill="1" applyBorder="1" applyAlignment="1">
      <alignment horizontal="center" vertical="center" wrapText="1"/>
    </xf>
    <xf numFmtId="0" fontId="15" fillId="23" borderId="3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179" fontId="3" fillId="0" borderId="4" xfId="36" applyNumberFormat="1" applyFont="1" applyBorder="1" applyAlignment="1">
      <alignment horizontal="center" vertical="center"/>
    </xf>
    <xf numFmtId="179" fontId="3" fillId="0" borderId="3" xfId="36" applyNumberFormat="1" applyFont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179" fontId="3" fillId="0" borderId="5" xfId="36" applyNumberFormat="1" applyFont="1" applyBorder="1" applyAlignment="1">
      <alignment horizontal="center" vertical="center"/>
    </xf>
    <xf numFmtId="0" fontId="36" fillId="14" borderId="9" xfId="33" applyFont="1" applyFill="1" applyAlignment="1">
      <alignment horizontal="center" vertical="center" wrapText="1"/>
      <protection locked="0"/>
    </xf>
    <xf numFmtId="0" fontId="13" fillId="13" borderId="4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29" fillId="19" borderId="2" xfId="39" applyFont="1" applyBorder="1" applyAlignment="1">
      <alignment horizontal="center" vertical="center" wrapText="1"/>
    </xf>
    <xf numFmtId="0" fontId="29" fillId="19" borderId="14" xfId="39" applyFont="1" applyBorder="1" applyAlignment="1">
      <alignment horizontal="center" vertical="center" wrapText="1"/>
    </xf>
    <xf numFmtId="0" fontId="29" fillId="19" borderId="6" xfId="39" applyFont="1" applyBorder="1" applyAlignment="1">
      <alignment horizontal="left" vertical="center" wrapText="1"/>
    </xf>
    <xf numFmtId="0" fontId="29" fillId="19" borderId="8" xfId="39" applyFont="1" applyBorder="1" applyAlignment="1">
      <alignment horizontal="left" vertical="center" wrapText="1"/>
    </xf>
    <xf numFmtId="0" fontId="36" fillId="17" borderId="9" xfId="33" applyFont="1" applyAlignment="1">
      <alignment horizontal="left" vertical="top" wrapText="1"/>
      <protection locked="0"/>
    </xf>
    <xf numFmtId="0" fontId="36" fillId="14" borderId="9" xfId="33" applyFont="1" applyFill="1" applyAlignment="1">
      <alignment horizontal="left" vertical="top" wrapText="1"/>
      <protection locked="0"/>
    </xf>
    <xf numFmtId="0" fontId="29" fillId="19" borderId="17" xfId="39" applyFont="1" applyBorder="1" applyAlignment="1">
      <alignment horizontal="center" vertical="center" wrapText="1"/>
    </xf>
    <xf numFmtId="0" fontId="29" fillId="19" borderId="15" xfId="39" applyFont="1" applyBorder="1" applyAlignment="1">
      <alignment horizontal="center" vertical="center" wrapText="1"/>
    </xf>
    <xf numFmtId="0" fontId="29" fillId="19" borderId="18" xfId="39" applyFont="1" applyBorder="1" applyAlignment="1">
      <alignment horizontal="center" vertical="center" wrapText="1"/>
    </xf>
    <xf numFmtId="177" fontId="33" fillId="0" borderId="33" xfId="38" applyNumberFormat="1" applyFont="1" applyFill="1" applyBorder="1" applyAlignment="1">
      <alignment horizontal="left" vertical="center"/>
    </xf>
    <xf numFmtId="177" fontId="33" fillId="0" borderId="34" xfId="38" applyNumberFormat="1" applyFont="1" applyFill="1" applyBorder="1" applyAlignment="1">
      <alignment horizontal="left" vertical="center"/>
    </xf>
    <xf numFmtId="177" fontId="33" fillId="0" borderId="35" xfId="38" applyNumberFormat="1" applyFont="1" applyFill="1" applyBorder="1" applyAlignment="1">
      <alignment horizontal="left" vertical="center"/>
    </xf>
    <xf numFmtId="0" fontId="36" fillId="17" borderId="9" xfId="33" applyFont="1" applyAlignment="1">
      <alignment horizontal="center" vertical="center" wrapText="1"/>
      <protection locked="0"/>
    </xf>
    <xf numFmtId="0" fontId="29" fillId="19" borderId="6" xfId="39" applyFont="1" applyBorder="1" applyAlignment="1">
      <alignment horizontal="center" vertical="center" wrapText="1"/>
    </xf>
    <xf numFmtId="0" fontId="29" fillId="19" borderId="7" xfId="39" applyFont="1" applyBorder="1" applyAlignment="1">
      <alignment horizontal="center" vertical="center" wrapText="1"/>
    </xf>
    <xf numFmtId="0" fontId="29" fillId="19" borderId="8" xfId="39" applyFont="1" applyBorder="1" applyAlignment="1">
      <alignment horizontal="center" vertical="center" wrapText="1"/>
    </xf>
    <xf numFmtId="0" fontId="29" fillId="19" borderId="17" xfId="39" applyFont="1" applyBorder="1" applyAlignment="1">
      <alignment horizontal="left" vertical="center" wrapText="1"/>
    </xf>
    <xf numFmtId="0" fontId="29" fillId="19" borderId="18" xfId="39" applyFont="1" applyBorder="1" applyAlignment="1">
      <alignment horizontal="left" vertical="center" wrapText="1"/>
    </xf>
    <xf numFmtId="0" fontId="33" fillId="0" borderId="33" xfId="38" applyFont="1" applyFill="1" applyBorder="1" applyAlignment="1">
      <alignment horizontal="left"/>
    </xf>
    <xf numFmtId="0" fontId="33" fillId="0" borderId="34" xfId="38" applyFont="1" applyFill="1" applyBorder="1" applyAlignment="1">
      <alignment horizontal="left"/>
    </xf>
    <xf numFmtId="0" fontId="33" fillId="0" borderId="35" xfId="38" applyFont="1" applyFill="1" applyBorder="1" applyAlignment="1">
      <alignment horizontal="left"/>
    </xf>
    <xf numFmtId="0" fontId="36" fillId="17" borderId="14" xfId="33" applyFont="1" applyBorder="1" applyAlignment="1">
      <alignment horizontal="left" vertical="center"/>
      <protection locked="0"/>
    </xf>
    <xf numFmtId="0" fontId="36" fillId="14" borderId="31" xfId="33" applyFont="1" applyFill="1" applyBorder="1" applyAlignment="1">
      <alignment horizontal="left" vertical="center"/>
      <protection locked="0"/>
    </xf>
    <xf numFmtId="0" fontId="36" fillId="14" borderId="9" xfId="33" applyFont="1" applyFill="1" applyAlignment="1">
      <alignment horizontal="left" vertical="center"/>
      <protection locked="0"/>
    </xf>
    <xf numFmtId="0" fontId="29" fillId="19" borderId="14" xfId="39" applyFont="1" applyBorder="1" applyAlignment="1">
      <alignment horizontal="left" vertical="center" wrapText="1"/>
    </xf>
    <xf numFmtId="0" fontId="17" fillId="13" borderId="14" xfId="27" applyFont="1" applyFill="1" applyBorder="1" applyAlignment="1">
      <alignment horizontal="left" vertical="center"/>
    </xf>
    <xf numFmtId="0" fontId="17" fillId="14" borderId="14" xfId="27" applyFont="1" applyFill="1" applyBorder="1" applyAlignment="1">
      <alignment horizontal="center" vertical="center"/>
    </xf>
    <xf numFmtId="0" fontId="25" fillId="14" borderId="9" xfId="33" applyFill="1" applyAlignment="1">
      <alignment horizontal="left" vertical="center"/>
      <protection locked="0"/>
    </xf>
    <xf numFmtId="0" fontId="36" fillId="17" borderId="9" xfId="33" applyFont="1" applyAlignment="1">
      <alignment horizontal="left" vertical="center"/>
      <protection locked="0"/>
    </xf>
    <xf numFmtId="0" fontId="36" fillId="17" borderId="30" xfId="33" applyFont="1" applyBorder="1" applyAlignment="1">
      <alignment horizontal="left" vertical="center"/>
      <protection locked="0"/>
    </xf>
    <xf numFmtId="0" fontId="13" fillId="13" borderId="14" xfId="0" applyFont="1" applyFill="1" applyBorder="1" applyAlignment="1">
      <alignment horizontal="center" vertical="center" wrapText="1"/>
    </xf>
    <xf numFmtId="0" fontId="25" fillId="14" borderId="9" xfId="33" applyFill="1" applyAlignment="1">
      <alignment horizontal="center" vertical="center" wrapText="1"/>
      <protection locked="0"/>
    </xf>
    <xf numFmtId="0" fontId="25" fillId="14" borderId="9" xfId="33" applyFill="1" applyAlignment="1">
      <alignment horizontal="left" vertical="top" wrapText="1"/>
      <protection locked="0"/>
    </xf>
    <xf numFmtId="178" fontId="3" fillId="0" borderId="4" xfId="36" applyNumberFormat="1" applyFont="1" applyBorder="1" applyAlignment="1">
      <alignment horizontal="center" vertical="center"/>
    </xf>
    <xf numFmtId="178" fontId="3" fillId="0" borderId="3" xfId="36" applyNumberFormat="1" applyFont="1" applyBorder="1" applyAlignment="1">
      <alignment horizontal="center" vertical="center"/>
    </xf>
    <xf numFmtId="0" fontId="25" fillId="14" borderId="25" xfId="33" applyFill="1" applyBorder="1" applyAlignment="1">
      <alignment horizontal="center" vertical="center" wrapText="1"/>
      <protection locked="0"/>
    </xf>
    <xf numFmtId="0" fontId="25" fillId="14" borderId="23" xfId="33" applyFill="1" applyBorder="1" applyAlignment="1">
      <alignment horizontal="center" vertical="center" wrapText="1"/>
      <protection locked="0"/>
    </xf>
    <xf numFmtId="0" fontId="25" fillId="14" borderId="24" xfId="33" applyFill="1" applyBorder="1" applyAlignment="1">
      <alignment horizontal="center" vertical="center" wrapText="1"/>
      <protection locked="0"/>
    </xf>
    <xf numFmtId="0" fontId="13" fillId="13" borderId="14" xfId="0" applyFont="1" applyFill="1" applyBorder="1" applyAlignment="1">
      <alignment horizontal="center" vertical="center"/>
    </xf>
    <xf numFmtId="0" fontId="36" fillId="17" borderId="22" xfId="33" applyFont="1" applyBorder="1" applyAlignment="1">
      <alignment horizontal="center" vertical="center" wrapText="1"/>
      <protection locked="0"/>
    </xf>
    <xf numFmtId="0" fontId="36" fillId="17" borderId="23" xfId="33" applyFont="1" applyBorder="1" applyAlignment="1">
      <alignment horizontal="center" vertical="center" wrapText="1"/>
      <protection locked="0"/>
    </xf>
    <xf numFmtId="0" fontId="36" fillId="17" borderId="24" xfId="33" applyFont="1" applyBorder="1" applyAlignment="1">
      <alignment horizontal="center" vertical="center" wrapText="1"/>
      <protection locked="0"/>
    </xf>
    <xf numFmtId="178" fontId="3" fillId="0" borderId="5" xfId="36" applyNumberFormat="1" applyFont="1" applyBorder="1" applyAlignment="1">
      <alignment horizontal="center" vertical="center"/>
    </xf>
    <xf numFmtId="0" fontId="3" fillId="14" borderId="14" xfId="37" applyFont="1" applyFill="1" applyBorder="1" applyAlignment="1">
      <alignment horizontal="left" vertical="center"/>
    </xf>
    <xf numFmtId="0" fontId="3" fillId="0" borderId="14" xfId="37" applyFont="1" applyFill="1" applyBorder="1" applyAlignment="1">
      <alignment horizontal="left" vertical="center"/>
    </xf>
    <xf numFmtId="0" fontId="3" fillId="14" borderId="14" xfId="37" applyFont="1" applyFill="1" applyBorder="1" applyAlignment="1">
      <alignment horizontal="center" vertical="center" wrapText="1"/>
    </xf>
    <xf numFmtId="0" fontId="3" fillId="14" borderId="14" xfId="37" applyFont="1" applyFill="1" applyBorder="1" applyAlignment="1">
      <alignment horizontal="left" vertical="top" wrapText="1"/>
    </xf>
    <xf numFmtId="0" fontId="3" fillId="0" borderId="19" xfId="37" applyFont="1" applyFill="1" applyBorder="1" applyAlignment="1">
      <alignment horizontal="left"/>
    </xf>
    <xf numFmtId="0" fontId="3" fillId="0" borderId="20" xfId="37" applyFont="1" applyFill="1" applyBorder="1" applyAlignment="1">
      <alignment horizontal="left"/>
    </xf>
    <xf numFmtId="0" fontId="3" fillId="0" borderId="21" xfId="37" applyFont="1" applyFill="1" applyBorder="1" applyAlignment="1">
      <alignment horizontal="left"/>
    </xf>
  </cellXfs>
  <cellStyles count="56">
    <cellStyle name="40% - Accent2 2" xfId="25" xr:uid="{00000000-0005-0000-0000-000000000000}"/>
    <cellStyle name="Base_Input" xfId="35" xr:uid="{00000000-0005-0000-0000-000001000000}"/>
    <cellStyle name="Cal Input" xfId="10" xr:uid="{00000000-0005-0000-0000-000002000000}"/>
    <cellStyle name="Cal Pop Summary" xfId="11" xr:uid="{00000000-0005-0000-0000-000003000000}"/>
    <cellStyle name="Cal Row Title" xfId="9" xr:uid="{00000000-0005-0000-0000-000004000000}"/>
    <cellStyle name="Cal Title" xfId="8" xr:uid="{00000000-0005-0000-0000-000005000000}"/>
    <cellStyle name="CalculatedDataHeader" xfId="5" xr:uid="{00000000-0005-0000-0000-000006000000}"/>
    <cellStyle name="Calibration Header" xfId="7" xr:uid="{00000000-0005-0000-0000-000007000000}"/>
    <cellStyle name="Check Cell 2" xfId="3" xr:uid="{00000000-0005-0000-0000-000008000000}"/>
    <cellStyle name="Comma" xfId="55" builtinId="3"/>
    <cellStyle name="Comma [0] 2" xfId="41" xr:uid="{00000000-0005-0000-0000-00000B000000}"/>
    <cellStyle name="Currency 2" xfId="22" xr:uid="{00000000-0005-0000-0000-00000C000000}"/>
    <cellStyle name="Currency 3" xfId="2" xr:uid="{00000000-0005-0000-0000-00000D000000}"/>
    <cellStyle name="Currency 4" xfId="44" xr:uid="{00000000-0005-0000-0000-00000E000000}"/>
    <cellStyle name="Disappear" xfId="16" xr:uid="{00000000-0005-0000-0000-00000F000000}"/>
    <cellStyle name="Empty_Cell" xfId="45" xr:uid="{00000000-0005-0000-0000-000010000000}"/>
    <cellStyle name="Factor" xfId="12" xr:uid="{00000000-0005-0000-0000-000011000000}"/>
    <cellStyle name="Flag" xfId="40" xr:uid="{00000000-0005-0000-0000-000012000000}"/>
    <cellStyle name="Header1" xfId="30" xr:uid="{00000000-0005-0000-0000-000013000000}"/>
    <cellStyle name="Header1A" xfId="31" xr:uid="{00000000-0005-0000-0000-000014000000}"/>
    <cellStyle name="Header2" xfId="46" xr:uid="{00000000-0005-0000-0000-000015000000}"/>
    <cellStyle name="Header3" xfId="32" xr:uid="{00000000-0005-0000-0000-000016000000}"/>
    <cellStyle name="Header4" xfId="47" xr:uid="{00000000-0005-0000-0000-000017000000}"/>
    <cellStyle name="Hyperlink" xfId="28" builtinId="8"/>
    <cellStyle name="Hyperlink 2" xfId="23" xr:uid="{00000000-0005-0000-0000-000019000000}"/>
    <cellStyle name="ImportDataHeader" xfId="20" xr:uid="{00000000-0005-0000-0000-00001A000000}"/>
    <cellStyle name="Insheet" xfId="36" xr:uid="{00000000-0005-0000-0000-00001B000000}"/>
    <cellStyle name="Line_SubTotal" xfId="54" xr:uid="{00000000-0005-0000-0000-00001C000000}"/>
    <cellStyle name="Line_Summary" xfId="38" xr:uid="{00000000-0005-0000-0000-00001D000000}"/>
    <cellStyle name="Macro_Paste" xfId="42" xr:uid="{00000000-0005-0000-0000-00001F000000}"/>
    <cellStyle name="Normal" xfId="0" builtinId="0"/>
    <cellStyle name="Normal 10" xfId="48" xr:uid="{00000000-0005-0000-0000-000021000000}"/>
    <cellStyle name="Normal 2" xfId="13" xr:uid="{00000000-0005-0000-0000-000022000000}"/>
    <cellStyle name="Normal 2 2" xfId="43" xr:uid="{00000000-0005-0000-0000-000023000000}"/>
    <cellStyle name="Normal 2 2 2" xfId="49" xr:uid="{00000000-0005-0000-0000-000024000000}"/>
    <cellStyle name="Normal 2 3" xfId="50" xr:uid="{00000000-0005-0000-0000-000025000000}"/>
    <cellStyle name="Normal 256" xfId="29" xr:uid="{00000000-0005-0000-0000-000026000000}"/>
    <cellStyle name="Normal 3" xfId="14" xr:uid="{00000000-0005-0000-0000-000027000000}"/>
    <cellStyle name="Normal 4" xfId="18" xr:uid="{00000000-0005-0000-0000-000028000000}"/>
    <cellStyle name="Normal 5" xfId="21" xr:uid="{00000000-0005-0000-0000-000029000000}"/>
    <cellStyle name="Normal 6" xfId="1" xr:uid="{00000000-0005-0000-0000-00002A000000}"/>
    <cellStyle name="Normal 7" xfId="27" xr:uid="{00000000-0005-0000-0000-00002B000000}"/>
    <cellStyle name="Offsheet" xfId="37" xr:uid="{00000000-0005-0000-0000-00002C000000}"/>
    <cellStyle name="Percent" xfId="26" builtinId="5"/>
    <cellStyle name="Percent 2" xfId="19" xr:uid="{00000000-0005-0000-0000-00002E000000}"/>
    <cellStyle name="Percent 3" xfId="24" xr:uid="{00000000-0005-0000-0000-00002F000000}"/>
    <cellStyle name="Percent 4" xfId="4" xr:uid="{00000000-0005-0000-0000-000030000000}"/>
    <cellStyle name="Percent 5" xfId="51" xr:uid="{00000000-0005-0000-0000-000031000000}"/>
    <cellStyle name="PercentOutage" xfId="15" xr:uid="{00000000-0005-0000-0000-000032000000}"/>
    <cellStyle name="PoF" xfId="17" xr:uid="{00000000-0005-0000-0000-000033000000}"/>
    <cellStyle name="Ratio" xfId="52" xr:uid="{00000000-0005-0000-0000-000034000000}"/>
    <cellStyle name="Table_Heading" xfId="39" xr:uid="{00000000-0005-0000-0000-000035000000}"/>
    <cellStyle name="Technical_Input" xfId="53" xr:uid="{00000000-0005-0000-0000-000036000000}"/>
    <cellStyle name="Unit" xfId="34" xr:uid="{00000000-0005-0000-0000-000037000000}"/>
    <cellStyle name="User_Input_Actual" xfId="33" xr:uid="{00000000-0005-0000-0000-000038000000}"/>
    <cellStyle name="UserInputHeader" xfId="6" xr:uid="{00000000-0005-0000-0000-00003A000000}"/>
  </cellStyles>
  <dxfs count="0"/>
  <tableStyles count="0" defaultTableStyle="TableStyleMedium2" defaultPivotStyle="PivotStyleLight16"/>
  <colors>
    <mruColors>
      <color rgb="FF0000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Do Nothing</a:t>
            </a:r>
            <a:r>
              <a:rPr lang="en-AU" baseline="0"/>
              <a:t> (base case)</a:t>
            </a:r>
            <a:endParaRPr lang="en-A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Summary!$B$6</c:f>
              <c:strCache>
                <c:ptCount val="1"/>
                <c:pt idx="0">
                  <c:v>Annual Risk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Summary!$D$7:$M$7</c:f>
              <c:numCache>
                <c:formatCode>_(* #,##0.00_);_(* \(#,##0.00\);_(* "-"??_);_(@_)</c:formatCode>
                <c:ptCount val="10"/>
                <c:pt idx="0">
                  <c:v>1.3203394805497692</c:v>
                </c:pt>
                <c:pt idx="1">
                  <c:v>1.3203394805497692</c:v>
                </c:pt>
                <c:pt idx="2">
                  <c:v>1.3203394805497692</c:v>
                </c:pt>
                <c:pt idx="3">
                  <c:v>1.3203394805497692</c:v>
                </c:pt>
                <c:pt idx="4">
                  <c:v>1.3203394805497692</c:v>
                </c:pt>
                <c:pt idx="5">
                  <c:v>1.3203394805497692</c:v>
                </c:pt>
                <c:pt idx="6">
                  <c:v>1.3203394805497692</c:v>
                </c:pt>
                <c:pt idx="7">
                  <c:v>1.3203394805497692</c:v>
                </c:pt>
                <c:pt idx="8">
                  <c:v>1.3203394805497692</c:v>
                </c:pt>
                <c:pt idx="9">
                  <c:v>1.3203394805497692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2-473C-A2F5-0122C2A24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28992"/>
        <c:axId val="54051968"/>
      </c:lineChart>
      <c:catAx>
        <c:axId val="53828992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4051968"/>
        <c:crosses val="autoZero"/>
        <c:auto val="1"/>
        <c:lblAlgn val="ctr"/>
        <c:lblOffset val="100"/>
        <c:noMultiLvlLbl val="0"/>
      </c:catAx>
      <c:valAx>
        <c:axId val="54051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38289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Summary!$B$6</c:f>
              <c:strCache>
                <c:ptCount val="1"/>
                <c:pt idx="0">
                  <c:v>Annual Risk Cost</c:v>
                </c:pt>
              </c:strCache>
            </c:strRef>
          </c:tx>
          <c:marker>
            <c:symbol val="none"/>
          </c:marker>
          <c:cat>
            <c:numRef>
              <c:f>Summary!$D$6:$M$6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Summary!$D$8:$M$8</c:f>
              <c:numCache>
                <c:formatCode>_(* #,##0.00_);_(* \(#,##0.00\);_(* "-"??_);_(@_)</c:formatCode>
                <c:ptCount val="10"/>
                <c:pt idx="0">
                  <c:v>1.3203394805497692</c:v>
                </c:pt>
                <c:pt idx="1">
                  <c:v>1.0932410898952087</c:v>
                </c:pt>
                <c:pt idx="2">
                  <c:v>0.86614269924064857</c:v>
                </c:pt>
                <c:pt idx="3">
                  <c:v>0.63904430858608818</c:v>
                </c:pt>
                <c:pt idx="4">
                  <c:v>0.41194591793152791</c:v>
                </c:pt>
                <c:pt idx="5">
                  <c:v>0.18484752727696768</c:v>
                </c:pt>
                <c:pt idx="6">
                  <c:v>0.18484752727696768</c:v>
                </c:pt>
                <c:pt idx="7">
                  <c:v>0.18484752727696768</c:v>
                </c:pt>
                <c:pt idx="8">
                  <c:v>0.18484752727696768</c:v>
                </c:pt>
                <c:pt idx="9">
                  <c:v>0.18484752727696768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D-486E-BEEF-DE00A09ED662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Summary!$D$6:$M$6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Summary!$D$20:$M$20</c:f>
              <c:numCache>
                <c:formatCode>_(* #,##0.00_);_(* \(#,##0.00\);_(* "-"??_);_(@_)</c:formatCode>
                <c:ptCount val="10"/>
                <c:pt idx="0">
                  <c:v>9.623251108681094E-2</c:v>
                </c:pt>
                <c:pt idx="1">
                  <c:v>9.623251108681094E-2</c:v>
                </c:pt>
                <c:pt idx="2">
                  <c:v>9.623251108681094E-2</c:v>
                </c:pt>
                <c:pt idx="3">
                  <c:v>9.623251108681094E-2</c:v>
                </c:pt>
                <c:pt idx="4">
                  <c:v>9.623251108681094E-2</c:v>
                </c:pt>
                <c:pt idx="5">
                  <c:v>9.623251108681094E-2</c:v>
                </c:pt>
                <c:pt idx="6">
                  <c:v>9.623251108681094E-2</c:v>
                </c:pt>
                <c:pt idx="7">
                  <c:v>9.623251108681094E-2</c:v>
                </c:pt>
                <c:pt idx="8">
                  <c:v>9.623251108681094E-2</c:v>
                </c:pt>
                <c:pt idx="9">
                  <c:v>9.623251108681094E-2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D-486E-BEEF-DE00A09ED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25440"/>
        <c:axId val="55326976"/>
      </c:lineChart>
      <c:catAx>
        <c:axId val="55325440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5326976"/>
        <c:crosses val="autoZero"/>
        <c:auto val="1"/>
        <c:lblAlgn val="ctr"/>
        <c:lblOffset val="100"/>
        <c:noMultiLvlLbl val="0"/>
      </c:catAx>
      <c:valAx>
        <c:axId val="55326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53254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B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Summary!$B$6</c:f>
              <c:strCache>
                <c:ptCount val="1"/>
                <c:pt idx="0">
                  <c:v>Annual Risk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Summary!$D$9:$M$9</c:f>
              <c:numCache>
                <c:formatCode>_(* #,##0.00_);_(* \(#,##0.00\);_(* "-"??_);_(@_)</c:formatCode>
                <c:ptCount val="10"/>
                <c:pt idx="0">
                  <c:v>1.5183904026322343</c:v>
                </c:pt>
                <c:pt idx="1">
                  <c:v>1.2572272533794899</c:v>
                </c:pt>
                <c:pt idx="2">
                  <c:v>0.99606410412674573</c:v>
                </c:pt>
                <c:pt idx="3">
                  <c:v>0.73490095487400131</c:v>
                </c:pt>
                <c:pt idx="4">
                  <c:v>0.473737805621257</c:v>
                </c:pt>
                <c:pt idx="5">
                  <c:v>0.2125746563685128</c:v>
                </c:pt>
                <c:pt idx="6">
                  <c:v>0.2125746563685128</c:v>
                </c:pt>
                <c:pt idx="7">
                  <c:v>0.2125746563685128</c:v>
                </c:pt>
                <c:pt idx="8">
                  <c:v>0.2125746563685128</c:v>
                </c:pt>
                <c:pt idx="9">
                  <c:v>0.2125746563685128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7-4782-A558-BB1DC08069EC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Summary!$D$21:$M$21</c:f>
              <c:numCache>
                <c:formatCode>_(* #,##0.00_);_(* \(#,##0.00\);_(* "-"??_);_(@_)</c:formatCode>
                <c:ptCount val="10"/>
                <c:pt idx="0">
                  <c:v>9.623251108681094E-2</c:v>
                </c:pt>
                <c:pt idx="1">
                  <c:v>9.623251108681094E-2</c:v>
                </c:pt>
                <c:pt idx="2">
                  <c:v>9.623251108681094E-2</c:v>
                </c:pt>
                <c:pt idx="3">
                  <c:v>9.623251108681094E-2</c:v>
                </c:pt>
                <c:pt idx="4">
                  <c:v>9.623251108681094E-2</c:v>
                </c:pt>
                <c:pt idx="5">
                  <c:v>9.623251108681094E-2</c:v>
                </c:pt>
                <c:pt idx="6">
                  <c:v>9.623251108681094E-2</c:v>
                </c:pt>
                <c:pt idx="7">
                  <c:v>9.623251108681094E-2</c:v>
                </c:pt>
                <c:pt idx="8">
                  <c:v>9.623251108681094E-2</c:v>
                </c:pt>
                <c:pt idx="9">
                  <c:v>9.623251108681094E-2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7-4782-A558-BB1DC0806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13952"/>
        <c:axId val="50815744"/>
      </c:lineChart>
      <c:catAx>
        <c:axId val="50813952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815744"/>
        <c:crosses val="autoZero"/>
        <c:auto val="1"/>
        <c:lblAlgn val="ctr"/>
        <c:lblOffset val="100"/>
        <c:noMultiLvlLbl val="0"/>
      </c:catAx>
      <c:valAx>
        <c:axId val="50815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81395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Summary!$B$6</c:f>
              <c:strCache>
                <c:ptCount val="1"/>
                <c:pt idx="0">
                  <c:v>Annual Risk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Summary!$D$10:$M$10</c:f>
              <c:numCache>
                <c:formatCode>_(* #,##0.00_);_(* \(#,##0.00\);_(* "-"??_);_(@_)</c:formatCode>
                <c:ptCount val="10"/>
                <c:pt idx="0">
                  <c:v>0.72618671430237314</c:v>
                </c:pt>
                <c:pt idx="1">
                  <c:v>0.60128259944236484</c:v>
                </c:pt>
                <c:pt idx="2">
                  <c:v>0.47637848458235676</c:v>
                </c:pt>
                <c:pt idx="3">
                  <c:v>0.35147436972234852</c:v>
                </c:pt>
                <c:pt idx="4">
                  <c:v>0.22657025486234036</c:v>
                </c:pt>
                <c:pt idx="5">
                  <c:v>0.10166614000233223</c:v>
                </c:pt>
                <c:pt idx="6">
                  <c:v>0.10166614000233223</c:v>
                </c:pt>
                <c:pt idx="7">
                  <c:v>0.10166614000233223</c:v>
                </c:pt>
                <c:pt idx="8">
                  <c:v>0.10166614000233223</c:v>
                </c:pt>
                <c:pt idx="9">
                  <c:v>0.10166614000233223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C-4FD2-A39D-D2722C0C3F1F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Summary!$D$22:$M$22</c:f>
              <c:numCache>
                <c:formatCode>_(* #,##0.00_);_(* \(#,##0.00\);_(* "-"??_);_(@_)</c:formatCode>
                <c:ptCount val="10"/>
                <c:pt idx="0">
                  <c:v>9.623251108681094E-2</c:v>
                </c:pt>
                <c:pt idx="1">
                  <c:v>9.623251108681094E-2</c:v>
                </c:pt>
                <c:pt idx="2">
                  <c:v>9.623251108681094E-2</c:v>
                </c:pt>
                <c:pt idx="3">
                  <c:v>9.623251108681094E-2</c:v>
                </c:pt>
                <c:pt idx="4">
                  <c:v>9.623251108681094E-2</c:v>
                </c:pt>
                <c:pt idx="5">
                  <c:v>9.623251108681094E-2</c:v>
                </c:pt>
                <c:pt idx="6">
                  <c:v>9.623251108681094E-2</c:v>
                </c:pt>
                <c:pt idx="7">
                  <c:v>9.623251108681094E-2</c:v>
                </c:pt>
                <c:pt idx="8">
                  <c:v>9.623251108681094E-2</c:v>
                </c:pt>
                <c:pt idx="9">
                  <c:v>9.623251108681094E-2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C-4FD2-A39D-D2722C0C3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25088"/>
        <c:axId val="50826624"/>
      </c:lineChart>
      <c:catAx>
        <c:axId val="50825088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826624"/>
        <c:crosses val="autoZero"/>
        <c:auto val="1"/>
        <c:lblAlgn val="ctr"/>
        <c:lblOffset val="100"/>
        <c:noMultiLvlLbl val="0"/>
      </c:catAx>
      <c:valAx>
        <c:axId val="50826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825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Summary!$B$6</c:f>
              <c:strCache>
                <c:ptCount val="1"/>
                <c:pt idx="0">
                  <c:v>Annual Risk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Summary!$D$11:$M$11</c:f>
              <c:numCache>
                <c:formatCode>_(* #,##0.00_);_(* \(#,##0.00\);_(* "-"??_);_(@_)</c:formatCode>
                <c:ptCount val="10"/>
                <c:pt idx="0">
                  <c:v>1.3203394805497692</c:v>
                </c:pt>
                <c:pt idx="1">
                  <c:v>1.0932410898952087</c:v>
                </c:pt>
                <c:pt idx="2">
                  <c:v>0.86614269924064857</c:v>
                </c:pt>
                <c:pt idx="3">
                  <c:v>0.63904430858608818</c:v>
                </c:pt>
                <c:pt idx="4">
                  <c:v>0.41194591793152791</c:v>
                </c:pt>
                <c:pt idx="5">
                  <c:v>0.18484752727696768</c:v>
                </c:pt>
                <c:pt idx="6">
                  <c:v>0.18484752727696768</c:v>
                </c:pt>
                <c:pt idx="7">
                  <c:v>0.18484752727696768</c:v>
                </c:pt>
                <c:pt idx="8">
                  <c:v>0.18484752727696768</c:v>
                </c:pt>
                <c:pt idx="9">
                  <c:v>0.18484752727696768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D-4271-A238-0DB9EA1150A1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Summary!$D$23:$M$23</c:f>
              <c:numCache>
                <c:formatCode>_(* #,##0.00_);_(* \(#,##0.00\);_(* "-"??_);_(@_)</c:formatCode>
                <c:ptCount val="10"/>
                <c:pt idx="0">
                  <c:v>9.623251108681094E-2</c:v>
                </c:pt>
                <c:pt idx="1">
                  <c:v>9.623251108681094E-2</c:v>
                </c:pt>
                <c:pt idx="2">
                  <c:v>9.623251108681094E-2</c:v>
                </c:pt>
                <c:pt idx="3">
                  <c:v>9.623251108681094E-2</c:v>
                </c:pt>
                <c:pt idx="4">
                  <c:v>9.623251108681094E-2</c:v>
                </c:pt>
                <c:pt idx="5">
                  <c:v>9.623251108681094E-2</c:v>
                </c:pt>
                <c:pt idx="6">
                  <c:v>9.623251108681094E-2</c:v>
                </c:pt>
                <c:pt idx="7">
                  <c:v>9.623251108681094E-2</c:v>
                </c:pt>
                <c:pt idx="8">
                  <c:v>9.623251108681094E-2</c:v>
                </c:pt>
                <c:pt idx="9">
                  <c:v>9.623251108681094E-2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271-A238-0DB9EA115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48512"/>
        <c:axId val="50850048"/>
      </c:lineChart>
      <c:catAx>
        <c:axId val="50848512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850048"/>
        <c:crosses val="autoZero"/>
        <c:auto val="1"/>
        <c:lblAlgn val="ctr"/>
        <c:lblOffset val="100"/>
        <c:noMultiLvlLbl val="0"/>
      </c:catAx>
      <c:valAx>
        <c:axId val="50850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8485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Summary!$B$6</c:f>
              <c:strCache>
                <c:ptCount val="1"/>
                <c:pt idx="0">
                  <c:v>Annual Risk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Summary!$D$12:$M$12</c:f>
              <c:numCache>
                <c:formatCode>_(* #,##0.00_);_(* \(#,##0.00\);_(* "-"??_);_(@_)</c:formatCode>
                <c:ptCount val="10"/>
                <c:pt idx="0">
                  <c:v>0.72618671430237314</c:v>
                </c:pt>
                <c:pt idx="1">
                  <c:v>0.60128259944236484</c:v>
                </c:pt>
                <c:pt idx="2">
                  <c:v>0.47637848458235676</c:v>
                </c:pt>
                <c:pt idx="3">
                  <c:v>0.35147436972234852</c:v>
                </c:pt>
                <c:pt idx="4">
                  <c:v>0.22657025486234036</c:v>
                </c:pt>
                <c:pt idx="5">
                  <c:v>0.10166614000233223</c:v>
                </c:pt>
                <c:pt idx="6">
                  <c:v>0.10166614000233223</c:v>
                </c:pt>
                <c:pt idx="7">
                  <c:v>0.10166614000233223</c:v>
                </c:pt>
                <c:pt idx="8">
                  <c:v>0.10166614000233223</c:v>
                </c:pt>
                <c:pt idx="9">
                  <c:v>0.10166614000233223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8-4BE5-96ED-5E7BB2509AC7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Summary!$D$24:$M$24</c:f>
              <c:numCache>
                <c:formatCode>_(* #,##0.00_);_(* \(#,##0.00\);_(* "-"??_);_(@_)</c:formatCode>
                <c:ptCount val="10"/>
                <c:pt idx="0">
                  <c:v>9.623251108681094E-2</c:v>
                </c:pt>
                <c:pt idx="1">
                  <c:v>9.623251108681094E-2</c:v>
                </c:pt>
                <c:pt idx="2">
                  <c:v>9.623251108681094E-2</c:v>
                </c:pt>
                <c:pt idx="3">
                  <c:v>9.623251108681094E-2</c:v>
                </c:pt>
                <c:pt idx="4">
                  <c:v>9.623251108681094E-2</c:v>
                </c:pt>
                <c:pt idx="5">
                  <c:v>9.623251108681094E-2</c:v>
                </c:pt>
                <c:pt idx="6">
                  <c:v>9.623251108681094E-2</c:v>
                </c:pt>
                <c:pt idx="7">
                  <c:v>9.623251108681094E-2</c:v>
                </c:pt>
                <c:pt idx="8">
                  <c:v>9.623251108681094E-2</c:v>
                </c:pt>
                <c:pt idx="9">
                  <c:v>9.623251108681094E-2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8-4BE5-96ED-5E7BB2509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0992"/>
        <c:axId val="50902528"/>
      </c:lineChart>
      <c:catAx>
        <c:axId val="50900992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902528"/>
        <c:crosses val="autoZero"/>
        <c:auto val="1"/>
        <c:lblAlgn val="ctr"/>
        <c:lblOffset val="100"/>
        <c:noMultiLvlLbl val="0"/>
      </c:catAx>
      <c:valAx>
        <c:axId val="50902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9009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F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Summary!$B$6</c:f>
              <c:strCache>
                <c:ptCount val="1"/>
                <c:pt idx="0">
                  <c:v>Annual Risk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Summary!$D$13:$M$13</c:f>
              <c:numCache>
                <c:formatCode>_(* #,##0.00_);_(* \(#,##0.00\);_(* "-"??_);_(@_)</c:formatCode>
                <c:ptCount val="10"/>
                <c:pt idx="0">
                  <c:v>0.33008487013744231</c:v>
                </c:pt>
                <c:pt idx="1">
                  <c:v>0.27331027247380218</c:v>
                </c:pt>
                <c:pt idx="2">
                  <c:v>0.21653567481016214</c:v>
                </c:pt>
                <c:pt idx="3">
                  <c:v>0.15976107714652205</c:v>
                </c:pt>
                <c:pt idx="4">
                  <c:v>0.10298647948288198</c:v>
                </c:pt>
                <c:pt idx="5">
                  <c:v>4.6211881819241921E-2</c:v>
                </c:pt>
                <c:pt idx="6">
                  <c:v>4.6211881819241921E-2</c:v>
                </c:pt>
                <c:pt idx="7">
                  <c:v>4.6211881819241921E-2</c:v>
                </c:pt>
                <c:pt idx="8">
                  <c:v>4.6211881819241921E-2</c:v>
                </c:pt>
                <c:pt idx="9">
                  <c:v>4.6211881819241921E-2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4-4E36-8CA8-BDDD5B105494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Summary!$D$25:$M$25</c:f>
              <c:numCache>
                <c:formatCode>_(* #,##0.00_);_(* \(#,##0.00\);_(* "-"??_);_(@_)</c:formatCode>
                <c:ptCount val="10"/>
                <c:pt idx="0">
                  <c:v>9.623251108681094E-2</c:v>
                </c:pt>
                <c:pt idx="1">
                  <c:v>9.623251108681094E-2</c:v>
                </c:pt>
                <c:pt idx="2">
                  <c:v>9.623251108681094E-2</c:v>
                </c:pt>
                <c:pt idx="3">
                  <c:v>9.623251108681094E-2</c:v>
                </c:pt>
                <c:pt idx="4">
                  <c:v>9.623251108681094E-2</c:v>
                </c:pt>
                <c:pt idx="5">
                  <c:v>9.623251108681094E-2</c:v>
                </c:pt>
                <c:pt idx="6">
                  <c:v>9.623251108681094E-2</c:v>
                </c:pt>
                <c:pt idx="7">
                  <c:v>9.623251108681094E-2</c:v>
                </c:pt>
                <c:pt idx="8">
                  <c:v>9.623251108681094E-2</c:v>
                </c:pt>
                <c:pt idx="9">
                  <c:v>9.623251108681094E-2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4-4E36-8CA8-BDDD5B105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21088"/>
        <c:axId val="51343360"/>
      </c:lineChart>
      <c:catAx>
        <c:axId val="51321088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1343360"/>
        <c:crosses val="autoZero"/>
        <c:auto val="1"/>
        <c:lblAlgn val="ctr"/>
        <c:lblOffset val="100"/>
        <c:noMultiLvlLbl val="0"/>
      </c:catAx>
      <c:valAx>
        <c:axId val="5134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132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Summary!$B$30</c:f>
              <c:strCache>
                <c:ptCount val="1"/>
                <c:pt idx="0">
                  <c:v>Reduction in risk</c:v>
                </c:pt>
              </c:strCache>
            </c:strRef>
          </c:tx>
          <c:marker>
            <c:symbol val="none"/>
          </c:marker>
          <c:cat>
            <c:numRef>
              <c:f>Summary!$D$6:$M$6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Summary!$D$32:$M$32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0.2270983906545605</c:v>
                </c:pt>
                <c:pt idx="2">
                  <c:v>0.45419678130912067</c:v>
                </c:pt>
                <c:pt idx="3">
                  <c:v>0.68129517196368106</c:v>
                </c:pt>
                <c:pt idx="4">
                  <c:v>0.90839356261824133</c:v>
                </c:pt>
                <c:pt idx="5">
                  <c:v>1.1354919532728016</c:v>
                </c:pt>
                <c:pt idx="6">
                  <c:v>1.1354919532728016</c:v>
                </c:pt>
                <c:pt idx="7">
                  <c:v>1.1354919532728016</c:v>
                </c:pt>
                <c:pt idx="8">
                  <c:v>1.1354919532728016</c:v>
                </c:pt>
                <c:pt idx="9">
                  <c:v>1.1354919532728016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9-477E-8485-E19B9360C036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Summary!$D$6:$M$6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Summary!$D$20:$M$20</c:f>
              <c:numCache>
                <c:formatCode>_(* #,##0.00_);_(* \(#,##0.00\);_(* "-"??_);_(@_)</c:formatCode>
                <c:ptCount val="10"/>
                <c:pt idx="0">
                  <c:v>9.623251108681094E-2</c:v>
                </c:pt>
                <c:pt idx="1">
                  <c:v>9.623251108681094E-2</c:v>
                </c:pt>
                <c:pt idx="2">
                  <c:v>9.623251108681094E-2</c:v>
                </c:pt>
                <c:pt idx="3">
                  <c:v>9.623251108681094E-2</c:v>
                </c:pt>
                <c:pt idx="4">
                  <c:v>9.623251108681094E-2</c:v>
                </c:pt>
                <c:pt idx="5">
                  <c:v>9.623251108681094E-2</c:v>
                </c:pt>
                <c:pt idx="6">
                  <c:v>9.623251108681094E-2</c:v>
                </c:pt>
                <c:pt idx="7">
                  <c:v>9.623251108681094E-2</c:v>
                </c:pt>
                <c:pt idx="8">
                  <c:v>9.623251108681094E-2</c:v>
                </c:pt>
                <c:pt idx="9">
                  <c:v>9.623251108681094E-2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9-477E-8485-E19B9360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25440"/>
        <c:axId val="55326976"/>
      </c:lineChart>
      <c:catAx>
        <c:axId val="55325440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5326976"/>
        <c:crosses val="autoZero"/>
        <c:auto val="1"/>
        <c:lblAlgn val="ctr"/>
        <c:lblOffset val="100"/>
        <c:noMultiLvlLbl val="0"/>
      </c:catAx>
      <c:valAx>
        <c:axId val="55326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53254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Do Nothing (base case)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Summary!$B$30</c:f>
              <c:strCache>
                <c:ptCount val="1"/>
                <c:pt idx="0">
                  <c:v>Reduction in risk</c:v>
                </c:pt>
              </c:strCache>
            </c:strRef>
          </c:tx>
          <c:marker>
            <c:symbol val="none"/>
          </c:marker>
          <c:cat>
            <c:numRef>
              <c:f>Summary!$D$6:$M$6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Summary!$D$31:$M$31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5-4A0F-B313-7FE46BFC7B17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Summary!$D$6:$M$6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Summary!$D$19:$M$19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5-4A0F-B313-7FE46BFC7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25440"/>
        <c:axId val="55326976"/>
      </c:lineChart>
      <c:catAx>
        <c:axId val="55325440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5326976"/>
        <c:crosses val="autoZero"/>
        <c:auto val="1"/>
        <c:lblAlgn val="ctr"/>
        <c:lblOffset val="100"/>
        <c:noMultiLvlLbl val="0"/>
      </c:catAx>
      <c:valAx>
        <c:axId val="55326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53254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B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Summary!$B$30</c:f>
              <c:strCache>
                <c:ptCount val="1"/>
                <c:pt idx="0">
                  <c:v>Reduction in risk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Summary!$D$33:$M$33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0.26116314925274442</c:v>
                </c:pt>
                <c:pt idx="2">
                  <c:v>0.52232629850548862</c:v>
                </c:pt>
                <c:pt idx="3">
                  <c:v>0.78348944775823304</c:v>
                </c:pt>
                <c:pt idx="4">
                  <c:v>1.0446525970109772</c:v>
                </c:pt>
                <c:pt idx="5">
                  <c:v>1.3058157462637214</c:v>
                </c:pt>
                <c:pt idx="6">
                  <c:v>1.3058157462637214</c:v>
                </c:pt>
                <c:pt idx="7">
                  <c:v>1.3058157462637214</c:v>
                </c:pt>
                <c:pt idx="8">
                  <c:v>1.3058157462637214</c:v>
                </c:pt>
                <c:pt idx="9">
                  <c:v>1.3058157462637214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B-4F15-9883-9F151B962FFC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Summary!$D$21:$M$21</c:f>
              <c:numCache>
                <c:formatCode>_(* #,##0.00_);_(* \(#,##0.00\);_(* "-"??_);_(@_)</c:formatCode>
                <c:ptCount val="10"/>
                <c:pt idx="0">
                  <c:v>9.623251108681094E-2</c:v>
                </c:pt>
                <c:pt idx="1">
                  <c:v>9.623251108681094E-2</c:v>
                </c:pt>
                <c:pt idx="2">
                  <c:v>9.623251108681094E-2</c:v>
                </c:pt>
                <c:pt idx="3">
                  <c:v>9.623251108681094E-2</c:v>
                </c:pt>
                <c:pt idx="4">
                  <c:v>9.623251108681094E-2</c:v>
                </c:pt>
                <c:pt idx="5">
                  <c:v>9.623251108681094E-2</c:v>
                </c:pt>
                <c:pt idx="6">
                  <c:v>9.623251108681094E-2</c:v>
                </c:pt>
                <c:pt idx="7">
                  <c:v>9.623251108681094E-2</c:v>
                </c:pt>
                <c:pt idx="8">
                  <c:v>9.623251108681094E-2</c:v>
                </c:pt>
                <c:pt idx="9">
                  <c:v>9.623251108681094E-2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B-4F15-9883-9F151B96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13952"/>
        <c:axId val="50815744"/>
      </c:lineChart>
      <c:catAx>
        <c:axId val="50813952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815744"/>
        <c:crosses val="autoZero"/>
        <c:auto val="1"/>
        <c:lblAlgn val="ctr"/>
        <c:lblOffset val="100"/>
        <c:noMultiLvlLbl val="0"/>
      </c:catAx>
      <c:valAx>
        <c:axId val="50815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81395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Summary!$B$30</c:f>
              <c:strCache>
                <c:ptCount val="1"/>
                <c:pt idx="0">
                  <c:v>Reduction in risk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Summary!$D$34:$M$34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0.1249041148600083</c:v>
                </c:pt>
                <c:pt idx="2">
                  <c:v>0.24980822972001637</c:v>
                </c:pt>
                <c:pt idx="3">
                  <c:v>0.37471234458002461</c:v>
                </c:pt>
                <c:pt idx="4">
                  <c:v>0.49961645944003275</c:v>
                </c:pt>
                <c:pt idx="5">
                  <c:v>0.62452057430004082</c:v>
                </c:pt>
                <c:pt idx="6">
                  <c:v>0.62452057430004082</c:v>
                </c:pt>
                <c:pt idx="7">
                  <c:v>0.62452057430004082</c:v>
                </c:pt>
                <c:pt idx="8">
                  <c:v>0.62452057430004082</c:v>
                </c:pt>
                <c:pt idx="9">
                  <c:v>0.62452057430004082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25-4AAC-82D1-686C499DC442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Summary!$D$22:$M$22</c:f>
              <c:numCache>
                <c:formatCode>_(* #,##0.00_);_(* \(#,##0.00\);_(* "-"??_);_(@_)</c:formatCode>
                <c:ptCount val="10"/>
                <c:pt idx="0">
                  <c:v>9.623251108681094E-2</c:v>
                </c:pt>
                <c:pt idx="1">
                  <c:v>9.623251108681094E-2</c:v>
                </c:pt>
                <c:pt idx="2">
                  <c:v>9.623251108681094E-2</c:v>
                </c:pt>
                <c:pt idx="3">
                  <c:v>9.623251108681094E-2</c:v>
                </c:pt>
                <c:pt idx="4">
                  <c:v>9.623251108681094E-2</c:v>
                </c:pt>
                <c:pt idx="5">
                  <c:v>9.623251108681094E-2</c:v>
                </c:pt>
                <c:pt idx="6">
                  <c:v>9.623251108681094E-2</c:v>
                </c:pt>
                <c:pt idx="7">
                  <c:v>9.623251108681094E-2</c:v>
                </c:pt>
                <c:pt idx="8">
                  <c:v>9.623251108681094E-2</c:v>
                </c:pt>
                <c:pt idx="9">
                  <c:v>9.623251108681094E-2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5-4AAC-82D1-686C499DC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25088"/>
        <c:axId val="50826624"/>
      </c:lineChart>
      <c:catAx>
        <c:axId val="50825088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826624"/>
        <c:crosses val="autoZero"/>
        <c:auto val="1"/>
        <c:lblAlgn val="ctr"/>
        <c:lblOffset val="100"/>
        <c:noMultiLvlLbl val="0"/>
      </c:catAx>
      <c:valAx>
        <c:axId val="50826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825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Summary!$B$30</c:f>
              <c:strCache>
                <c:ptCount val="1"/>
                <c:pt idx="0">
                  <c:v>Reduction in risk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Summary!$D$35:$M$35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0.2270983906545605</c:v>
                </c:pt>
                <c:pt idx="2">
                  <c:v>0.45419678130912067</c:v>
                </c:pt>
                <c:pt idx="3">
                  <c:v>0.68129517196368106</c:v>
                </c:pt>
                <c:pt idx="4">
                  <c:v>0.90839356261824133</c:v>
                </c:pt>
                <c:pt idx="5">
                  <c:v>1.1354919532728016</c:v>
                </c:pt>
                <c:pt idx="6">
                  <c:v>1.1354919532728016</c:v>
                </c:pt>
                <c:pt idx="7">
                  <c:v>1.1354919532728016</c:v>
                </c:pt>
                <c:pt idx="8">
                  <c:v>1.1354919532728016</c:v>
                </c:pt>
                <c:pt idx="9">
                  <c:v>1.1354919532728016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5-4307-8A32-EF3C9D2F8AFD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Summary!$D$23:$M$23</c:f>
              <c:numCache>
                <c:formatCode>_(* #,##0.00_);_(* \(#,##0.00\);_(* "-"??_);_(@_)</c:formatCode>
                <c:ptCount val="10"/>
                <c:pt idx="0">
                  <c:v>9.623251108681094E-2</c:v>
                </c:pt>
                <c:pt idx="1">
                  <c:v>9.623251108681094E-2</c:v>
                </c:pt>
                <c:pt idx="2">
                  <c:v>9.623251108681094E-2</c:v>
                </c:pt>
                <c:pt idx="3">
                  <c:v>9.623251108681094E-2</c:v>
                </c:pt>
                <c:pt idx="4">
                  <c:v>9.623251108681094E-2</c:v>
                </c:pt>
                <c:pt idx="5">
                  <c:v>9.623251108681094E-2</c:v>
                </c:pt>
                <c:pt idx="6">
                  <c:v>9.623251108681094E-2</c:v>
                </c:pt>
                <c:pt idx="7">
                  <c:v>9.623251108681094E-2</c:v>
                </c:pt>
                <c:pt idx="8">
                  <c:v>9.623251108681094E-2</c:v>
                </c:pt>
                <c:pt idx="9">
                  <c:v>9.623251108681094E-2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5-4307-8A32-EF3C9D2F8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48512"/>
        <c:axId val="50850048"/>
      </c:lineChart>
      <c:catAx>
        <c:axId val="50848512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850048"/>
        <c:crosses val="autoZero"/>
        <c:auto val="1"/>
        <c:lblAlgn val="ctr"/>
        <c:lblOffset val="100"/>
        <c:noMultiLvlLbl val="0"/>
      </c:catAx>
      <c:valAx>
        <c:axId val="50850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8485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Summary!$B$30</c:f>
              <c:strCache>
                <c:ptCount val="1"/>
                <c:pt idx="0">
                  <c:v>Reduction in risk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Summary!$D$36:$M$36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0.1249041148600083</c:v>
                </c:pt>
                <c:pt idx="2">
                  <c:v>0.24980822972001637</c:v>
                </c:pt>
                <c:pt idx="3">
                  <c:v>0.37471234458002461</c:v>
                </c:pt>
                <c:pt idx="4">
                  <c:v>0.49961645944003275</c:v>
                </c:pt>
                <c:pt idx="5">
                  <c:v>0.62452057430004082</c:v>
                </c:pt>
                <c:pt idx="6">
                  <c:v>0.62452057430004082</c:v>
                </c:pt>
                <c:pt idx="7">
                  <c:v>0.62452057430004082</c:v>
                </c:pt>
                <c:pt idx="8">
                  <c:v>0.62452057430004082</c:v>
                </c:pt>
                <c:pt idx="9">
                  <c:v>0.62452057430004082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3-46CE-92DB-5D19A6D056C4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Summary!$D$24:$M$24</c:f>
              <c:numCache>
                <c:formatCode>_(* #,##0.00_);_(* \(#,##0.00\);_(* "-"??_);_(@_)</c:formatCode>
                <c:ptCount val="10"/>
                <c:pt idx="0">
                  <c:v>9.623251108681094E-2</c:v>
                </c:pt>
                <c:pt idx="1">
                  <c:v>9.623251108681094E-2</c:v>
                </c:pt>
                <c:pt idx="2">
                  <c:v>9.623251108681094E-2</c:v>
                </c:pt>
                <c:pt idx="3">
                  <c:v>9.623251108681094E-2</c:v>
                </c:pt>
                <c:pt idx="4">
                  <c:v>9.623251108681094E-2</c:v>
                </c:pt>
                <c:pt idx="5">
                  <c:v>9.623251108681094E-2</c:v>
                </c:pt>
                <c:pt idx="6">
                  <c:v>9.623251108681094E-2</c:v>
                </c:pt>
                <c:pt idx="7">
                  <c:v>9.623251108681094E-2</c:v>
                </c:pt>
                <c:pt idx="8">
                  <c:v>9.623251108681094E-2</c:v>
                </c:pt>
                <c:pt idx="9">
                  <c:v>9.623251108681094E-2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3-46CE-92DB-5D19A6D0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0992"/>
        <c:axId val="50902528"/>
      </c:lineChart>
      <c:catAx>
        <c:axId val="50900992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902528"/>
        <c:crosses val="autoZero"/>
        <c:auto val="1"/>
        <c:lblAlgn val="ctr"/>
        <c:lblOffset val="100"/>
        <c:noMultiLvlLbl val="0"/>
      </c:catAx>
      <c:valAx>
        <c:axId val="50902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9009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F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Summary!$B$30</c:f>
              <c:strCache>
                <c:ptCount val="1"/>
                <c:pt idx="0">
                  <c:v>Reduction in risk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Summary!$D$37:$M$37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5.6774597663640125E-2</c:v>
                </c:pt>
                <c:pt idx="2">
                  <c:v>0.11354919532728017</c:v>
                </c:pt>
                <c:pt idx="3">
                  <c:v>0.17032379299092026</c:v>
                </c:pt>
                <c:pt idx="4">
                  <c:v>0.22709839065456033</c:v>
                </c:pt>
                <c:pt idx="5">
                  <c:v>0.2838729883182004</c:v>
                </c:pt>
                <c:pt idx="6">
                  <c:v>0.2838729883182004</c:v>
                </c:pt>
                <c:pt idx="7">
                  <c:v>0.2838729883182004</c:v>
                </c:pt>
                <c:pt idx="8">
                  <c:v>0.2838729883182004</c:v>
                </c:pt>
                <c:pt idx="9">
                  <c:v>0.2838729883182004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C-48B5-AF42-EEEF3698E6FC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Summary!$D$25:$M$25</c:f>
              <c:numCache>
                <c:formatCode>_(* #,##0.00_);_(* \(#,##0.00\);_(* "-"??_);_(@_)</c:formatCode>
                <c:ptCount val="10"/>
                <c:pt idx="0">
                  <c:v>9.623251108681094E-2</c:v>
                </c:pt>
                <c:pt idx="1">
                  <c:v>9.623251108681094E-2</c:v>
                </c:pt>
                <c:pt idx="2">
                  <c:v>9.623251108681094E-2</c:v>
                </c:pt>
                <c:pt idx="3">
                  <c:v>9.623251108681094E-2</c:v>
                </c:pt>
                <c:pt idx="4">
                  <c:v>9.623251108681094E-2</c:v>
                </c:pt>
                <c:pt idx="5">
                  <c:v>9.623251108681094E-2</c:v>
                </c:pt>
                <c:pt idx="6">
                  <c:v>9.623251108681094E-2</c:v>
                </c:pt>
                <c:pt idx="7">
                  <c:v>9.623251108681094E-2</c:v>
                </c:pt>
                <c:pt idx="8">
                  <c:v>9.623251108681094E-2</c:v>
                </c:pt>
                <c:pt idx="9">
                  <c:v>9.623251108681094E-2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C-48B5-AF42-EEEF3698E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21088"/>
        <c:axId val="51343360"/>
      </c:lineChart>
      <c:catAx>
        <c:axId val="51321088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1343360"/>
        <c:crosses val="autoZero"/>
        <c:auto val="1"/>
        <c:lblAlgn val="ctr"/>
        <c:lblOffset val="100"/>
        <c:noMultiLvlLbl val="0"/>
      </c:catAx>
      <c:valAx>
        <c:axId val="5134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132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728663</xdr:colOff>
      <xdr:row>10</xdr:row>
      <xdr:rowOff>83820</xdr:rowOff>
    </xdr:from>
    <xdr:to>
      <xdr:col>8</xdr:col>
      <xdr:colOff>307657</xdr:colOff>
      <xdr:row>12</xdr:row>
      <xdr:rowOff>129540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H="1">
          <a:off x="12577763" y="1803083"/>
          <a:ext cx="764857" cy="36957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517207</xdr:colOff>
      <xdr:row>10</xdr:row>
      <xdr:rowOff>83820</xdr:rowOff>
    </xdr:from>
    <xdr:to>
      <xdr:col>9</xdr:col>
      <xdr:colOff>482918</xdr:colOff>
      <xdr:row>12</xdr:row>
      <xdr:rowOff>139065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13552170" y="1803083"/>
          <a:ext cx="799148" cy="37909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7</xdr:col>
      <xdr:colOff>775335</xdr:colOff>
      <xdr:row>18</xdr:row>
      <xdr:rowOff>27623</xdr:rowOff>
    </xdr:from>
    <xdr:to>
      <xdr:col>9</xdr:col>
      <xdr:colOff>259081</xdr:colOff>
      <xdr:row>21</xdr:row>
      <xdr:rowOff>157163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H="1">
          <a:off x="12624435" y="3051811"/>
          <a:ext cx="1503046" cy="61531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379095</xdr:colOff>
      <xdr:row>18</xdr:row>
      <xdr:rowOff>8573</xdr:rowOff>
    </xdr:from>
    <xdr:to>
      <xdr:col>9</xdr:col>
      <xdr:colOff>379097</xdr:colOff>
      <xdr:row>21</xdr:row>
      <xdr:rowOff>75248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flipH="1">
          <a:off x="14247495" y="3032761"/>
          <a:ext cx="2" cy="55245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512445</xdr:colOff>
      <xdr:row>18</xdr:row>
      <xdr:rowOff>18098</xdr:rowOff>
    </xdr:from>
    <xdr:to>
      <xdr:col>11</xdr:col>
      <xdr:colOff>264794</xdr:colOff>
      <xdr:row>21</xdr:row>
      <xdr:rowOff>44768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>
          <a:off x="14380845" y="3042286"/>
          <a:ext cx="1509712" cy="51244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470535</xdr:colOff>
      <xdr:row>18</xdr:row>
      <xdr:rowOff>50483</xdr:rowOff>
    </xdr:from>
    <xdr:to>
      <xdr:col>10</xdr:col>
      <xdr:colOff>302895</xdr:colOff>
      <xdr:row>21</xdr:row>
      <xdr:rowOff>67628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DE65958-7C0C-4110-B172-7096B22441CC}"/>
            </a:ext>
          </a:extLst>
        </xdr:cNvPr>
        <xdr:cNvCxnSpPr/>
      </xdr:nvCxnSpPr>
      <xdr:spPr>
        <a:xfrm>
          <a:off x="14338935" y="3074671"/>
          <a:ext cx="727710" cy="50292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42863</xdr:colOff>
      <xdr:row>42</xdr:row>
      <xdr:rowOff>50799</xdr:rowOff>
    </xdr:from>
    <xdr:to>
      <xdr:col>12</xdr:col>
      <xdr:colOff>261938</xdr:colOff>
      <xdr:row>58</xdr:row>
      <xdr:rowOff>144990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31222</xdr:colOff>
      <xdr:row>59</xdr:row>
      <xdr:rowOff>25399</xdr:rowOff>
    </xdr:from>
    <xdr:to>
      <xdr:col>12</xdr:col>
      <xdr:colOff>252097</xdr:colOff>
      <xdr:row>75</xdr:row>
      <xdr:rowOff>120199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33338</xdr:colOff>
      <xdr:row>75</xdr:row>
      <xdr:rowOff>152400</xdr:rowOff>
    </xdr:from>
    <xdr:to>
      <xdr:col>12</xdr:col>
      <xdr:colOff>254213</xdr:colOff>
      <xdr:row>92</xdr:row>
      <xdr:rowOff>85275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30163</xdr:colOff>
      <xdr:row>92</xdr:row>
      <xdr:rowOff>113241</xdr:rowOff>
    </xdr:from>
    <xdr:to>
      <xdr:col>12</xdr:col>
      <xdr:colOff>251038</xdr:colOff>
      <xdr:row>109</xdr:row>
      <xdr:rowOff>46116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39689</xdr:colOff>
      <xdr:row>109</xdr:row>
      <xdr:rowOff>81492</xdr:rowOff>
    </xdr:from>
    <xdr:to>
      <xdr:col>12</xdr:col>
      <xdr:colOff>260564</xdr:colOff>
      <xdr:row>126</xdr:row>
      <xdr:rowOff>14367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42863</xdr:colOff>
      <xdr:row>126</xdr:row>
      <xdr:rowOff>95249</xdr:rowOff>
    </xdr:from>
    <xdr:to>
      <xdr:col>12</xdr:col>
      <xdr:colOff>263738</xdr:colOff>
      <xdr:row>143</xdr:row>
      <xdr:rowOff>28124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33338</xdr:colOff>
      <xdr:row>143</xdr:row>
      <xdr:rowOff>104774</xdr:rowOff>
    </xdr:from>
    <xdr:to>
      <xdr:col>12</xdr:col>
      <xdr:colOff>254213</xdr:colOff>
      <xdr:row>160</xdr:row>
      <xdr:rowOff>37649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13</xdr:col>
      <xdr:colOff>88688</xdr:colOff>
      <xdr:row>59</xdr:row>
      <xdr:rowOff>9524</xdr:rowOff>
    </xdr:from>
    <xdr:to>
      <xdr:col>23</xdr:col>
      <xdr:colOff>290513</xdr:colOff>
      <xdr:row>75</xdr:row>
      <xdr:rowOff>104324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F468823-2F56-4072-8DFE-E8F7EADBD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13</xdr:col>
      <xdr:colOff>74400</xdr:colOff>
      <xdr:row>42</xdr:row>
      <xdr:rowOff>4762</xdr:rowOff>
    </xdr:from>
    <xdr:to>
      <xdr:col>23</xdr:col>
      <xdr:colOff>276225</xdr:colOff>
      <xdr:row>58</xdr:row>
      <xdr:rowOff>99562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D8757EB-6CE8-4DFC-B5FF-19F991C6E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13</xdr:col>
      <xdr:colOff>93450</xdr:colOff>
      <xdr:row>75</xdr:row>
      <xdr:rowOff>142874</xdr:rowOff>
    </xdr:from>
    <xdr:to>
      <xdr:col>24</xdr:col>
      <xdr:colOff>0</xdr:colOff>
      <xdr:row>92</xdr:row>
      <xdr:rowOff>75749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D509AFC-4CB2-4DAC-B2B5-19FA8D8FB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13</xdr:col>
      <xdr:colOff>83925</xdr:colOff>
      <xdr:row>92</xdr:row>
      <xdr:rowOff>90487</xdr:rowOff>
    </xdr:from>
    <xdr:to>
      <xdr:col>23</xdr:col>
      <xdr:colOff>285750</xdr:colOff>
      <xdr:row>109</xdr:row>
      <xdr:rowOff>23362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2F3E20A-3043-4930-AE16-51F96F204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13</xdr:col>
      <xdr:colOff>88687</xdr:colOff>
      <xdr:row>109</xdr:row>
      <xdr:rowOff>90487</xdr:rowOff>
    </xdr:from>
    <xdr:to>
      <xdr:col>23</xdr:col>
      <xdr:colOff>290512</xdr:colOff>
      <xdr:row>126</xdr:row>
      <xdr:rowOff>23362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F9C545C-EA22-4475-A248-780EB4185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13</xdr:col>
      <xdr:colOff>88687</xdr:colOff>
      <xdr:row>126</xdr:row>
      <xdr:rowOff>90487</xdr:rowOff>
    </xdr:from>
    <xdr:to>
      <xdr:col>23</xdr:col>
      <xdr:colOff>290512</xdr:colOff>
      <xdr:row>143</xdr:row>
      <xdr:rowOff>23362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05102AF-363F-40C6-BAD5-B184111FC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13</xdr:col>
      <xdr:colOff>88687</xdr:colOff>
      <xdr:row>143</xdr:row>
      <xdr:rowOff>80962</xdr:rowOff>
    </xdr:from>
    <xdr:to>
      <xdr:col>23</xdr:col>
      <xdr:colOff>290512</xdr:colOff>
      <xdr:row>160</xdr:row>
      <xdr:rowOff>13837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24751E0-A066-4C9F-A22D-B9B8FB374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workportal.sharepoint.com/Projects/RegulatoryReset2021/04%20Workstreams/CP%20&amp;%20PAL%20Network/01%20-%20EN%20Proposal%20Phase%20-%20workings/Models/Iteration%202%20Models/CP%20CONFIDENTIAL%20MOD%201.18%20-%20Connections%20Capex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Legend"/>
      <sheetName val="Menu"/>
      <sheetName val="Scenario Manager"/>
      <sheetName val="Comparison Graph"/>
      <sheetName val="Inflation"/>
      <sheetName val="Historical Figures"/>
      <sheetName val="Industry Growth Figures"/>
      <sheetName val="10 Year Plan"/>
      <sheetName val="Major Projects"/>
      <sheetName val="Historical Contributions"/>
      <sheetName val="Function Code Mapping"/>
      <sheetName val="Growth Rates"/>
      <sheetName val="Unit Rates"/>
      <sheetName val="Forecast Expenditure"/>
      <sheetName val="Forecast Volumes"/>
      <sheetName val="Forecast Contributions"/>
      <sheetName val="Reset RIN 2.5"/>
      <sheetName val="Capex Output"/>
    </sheetNames>
    <sheetDataSet>
      <sheetData sheetId="0"/>
      <sheetData sheetId="1"/>
      <sheetData sheetId="2"/>
      <sheetData sheetId="3">
        <row r="7">
          <cell r="C7" t="str">
            <v>Average Historical Expenditure</v>
          </cell>
        </row>
        <row r="8">
          <cell r="C8" t="str">
            <v>Historical Volumes x Unit Costs</v>
          </cell>
        </row>
        <row r="9">
          <cell r="C9" t="str">
            <v>Volume Uplift x Unit Costs</v>
          </cell>
        </row>
      </sheetData>
      <sheetData sheetId="4"/>
      <sheetData sheetId="5">
        <row r="10">
          <cell r="I10">
            <v>1.0193000000000001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J44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66"/>
  </sheetPr>
  <dimension ref="A1:R101"/>
  <sheetViews>
    <sheetView showGridLines="0" tabSelected="1" zoomScale="80" zoomScaleNormal="80" workbookViewId="0">
      <selection activeCell="I35" sqref="I35"/>
    </sheetView>
  </sheetViews>
  <sheetFormatPr defaultColWidth="0" defaultRowHeight="12.75" zeroHeight="1" x14ac:dyDescent="0.2"/>
  <cols>
    <col min="1" max="1" width="3.625" style="13" customWidth="1"/>
    <col min="2" max="2" width="50" style="26" bestFit="1" customWidth="1"/>
    <col min="3" max="3" width="12.25" style="13" customWidth="1"/>
    <col min="4" max="4" width="47.375" style="13" bestFit="1" customWidth="1"/>
    <col min="5" max="6" width="10.5" style="13" bestFit="1" customWidth="1"/>
    <col min="7" max="7" width="12" style="13" customWidth="1"/>
    <col min="8" max="8" width="14.625" style="13" customWidth="1"/>
    <col min="9" max="9" width="10.25" style="13" customWidth="1"/>
    <col min="10" max="10" width="11" style="13" customWidth="1"/>
    <col min="11" max="12" width="10.625" style="13" customWidth="1"/>
    <col min="13" max="13" width="3.625" style="13" customWidth="1"/>
    <col min="14" max="14" width="9" style="13" hidden="1" customWidth="1"/>
    <col min="15" max="15" width="17.625" style="13" hidden="1" customWidth="1"/>
    <col min="16" max="16" width="21.875" style="13" hidden="1" customWidth="1"/>
    <col min="17" max="17" width="23.25" style="13" hidden="1" customWidth="1"/>
    <col min="18" max="18" width="23.5" style="13" hidden="1" customWidth="1"/>
    <col min="19" max="16384" width="9" style="13" hidden="1"/>
  </cols>
  <sheetData>
    <row r="1" spans="1:13" ht="18" x14ac:dyDescent="0.25">
      <c r="A1" s="10" t="s">
        <v>175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.75" x14ac:dyDescent="0.25">
      <c r="A2" s="14" t="str">
        <f ca="1">RIGHT(CELL("filename", $A$1), LEN(CELL("filename", $A$1)) - SEARCH("]", CELL("filename", $A$1)))</f>
        <v>Assumptions</v>
      </c>
      <c r="B2" s="1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">
      <c r="A3" s="12"/>
      <c r="B3" s="16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">
      <c r="A4" s="12"/>
      <c r="B4" s="16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">
      <c r="A5" s="12"/>
      <c r="B5" s="1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">
      <c r="A6" s="12"/>
      <c r="B6" s="9" t="s">
        <v>53</v>
      </c>
      <c r="C6" s="17"/>
      <c r="D6" s="17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">
      <c r="A7" s="12"/>
      <c r="B7" s="18"/>
      <c r="C7" s="19"/>
      <c r="D7" s="19"/>
      <c r="E7" s="12"/>
      <c r="F7" s="12"/>
      <c r="H7" s="9" t="s">
        <v>104</v>
      </c>
      <c r="I7" s="12"/>
      <c r="J7" s="12"/>
      <c r="K7" s="12"/>
      <c r="L7" s="12"/>
      <c r="M7" s="12"/>
    </row>
    <row r="8" spans="1:13" x14ac:dyDescent="0.2">
      <c r="A8" s="12"/>
      <c r="B8" s="20" t="s">
        <v>54</v>
      </c>
      <c r="C8" s="21" t="s">
        <v>56</v>
      </c>
      <c r="D8" s="71" t="s">
        <v>57</v>
      </c>
      <c r="E8" s="12"/>
      <c r="F8" s="12"/>
      <c r="G8" s="12"/>
      <c r="H8" s="16"/>
      <c r="I8" s="72"/>
      <c r="J8" s="72"/>
      <c r="K8" s="72"/>
      <c r="L8" s="72"/>
      <c r="M8" s="72"/>
    </row>
    <row r="9" spans="1:13" ht="12.75" customHeight="1" x14ac:dyDescent="0.2">
      <c r="A9" s="12"/>
      <c r="B9" s="82" t="s">
        <v>102</v>
      </c>
      <c r="C9" s="110">
        <v>6</v>
      </c>
      <c r="D9" s="114" t="s">
        <v>99</v>
      </c>
      <c r="E9" s="12"/>
      <c r="F9" s="12"/>
      <c r="G9" s="12"/>
      <c r="I9" s="77" t="s">
        <v>105</v>
      </c>
      <c r="J9" s="72"/>
      <c r="K9" s="72"/>
      <c r="L9" s="72"/>
      <c r="M9" s="72"/>
    </row>
    <row r="10" spans="1:13" ht="12.75" customHeight="1" x14ac:dyDescent="0.2">
      <c r="A10" s="12"/>
      <c r="B10" s="82" t="s">
        <v>103</v>
      </c>
      <c r="C10" s="110">
        <v>3</v>
      </c>
      <c r="D10" s="114" t="s">
        <v>99</v>
      </c>
      <c r="E10" s="12"/>
      <c r="F10" s="12"/>
      <c r="G10" s="12"/>
      <c r="H10" s="16"/>
      <c r="I10" s="105">
        <f>C39</f>
        <v>1.6411642612347349E-4</v>
      </c>
      <c r="J10" s="72"/>
      <c r="K10" s="72"/>
      <c r="L10" s="72"/>
      <c r="M10" s="72"/>
    </row>
    <row r="11" spans="1:13" ht="12.75" customHeight="1" x14ac:dyDescent="0.2">
      <c r="A11" s="12"/>
      <c r="B11" s="82" t="s">
        <v>101</v>
      </c>
      <c r="C11" s="110">
        <v>1</v>
      </c>
      <c r="D11" s="114" t="s">
        <v>99</v>
      </c>
      <c r="E11" s="12"/>
      <c r="F11" s="12"/>
      <c r="G11" s="12"/>
      <c r="H11" s="16"/>
      <c r="I11" s="72"/>
      <c r="J11" s="72"/>
      <c r="K11" s="72"/>
      <c r="L11" s="72"/>
      <c r="M11" s="72"/>
    </row>
    <row r="12" spans="1:13" ht="12.75" customHeight="1" x14ac:dyDescent="0.2">
      <c r="A12" s="12"/>
      <c r="B12" s="82" t="s">
        <v>66</v>
      </c>
      <c r="C12" s="110">
        <v>1</v>
      </c>
      <c r="D12" s="114" t="s">
        <v>99</v>
      </c>
      <c r="E12" s="12"/>
      <c r="F12" s="12"/>
      <c r="G12" s="12"/>
      <c r="H12" s="16"/>
      <c r="I12" s="72"/>
      <c r="J12" s="72"/>
      <c r="K12" s="12"/>
      <c r="L12" s="72"/>
      <c r="M12" s="72"/>
    </row>
    <row r="13" spans="1:13" x14ac:dyDescent="0.2">
      <c r="A13" s="12"/>
      <c r="B13" s="23"/>
      <c r="C13" s="19"/>
      <c r="D13" s="19"/>
      <c r="E13" s="12"/>
      <c r="F13" s="12"/>
      <c r="G13" s="12"/>
      <c r="H13" s="16"/>
      <c r="I13" s="72"/>
      <c r="J13" s="72"/>
      <c r="K13" s="12"/>
      <c r="L13" s="72"/>
      <c r="M13" s="72"/>
    </row>
    <row r="14" spans="1:13" x14ac:dyDescent="0.2">
      <c r="A14" s="12"/>
      <c r="B14" s="23"/>
      <c r="C14" s="19"/>
      <c r="D14" s="19"/>
      <c r="E14" s="12"/>
      <c r="F14" s="12"/>
      <c r="G14" s="72"/>
      <c r="H14" s="215" t="s">
        <v>107</v>
      </c>
      <c r="I14" s="73"/>
      <c r="J14" s="218" t="s">
        <v>109</v>
      </c>
      <c r="K14" s="12"/>
      <c r="L14" s="72"/>
      <c r="M14" s="72"/>
    </row>
    <row r="15" spans="1:13" x14ac:dyDescent="0.2">
      <c r="A15" s="12"/>
      <c r="B15" s="23"/>
      <c r="C15" s="19"/>
      <c r="D15" s="19"/>
      <c r="E15" s="12"/>
      <c r="F15" s="12"/>
      <c r="G15" s="12"/>
      <c r="H15" s="216"/>
      <c r="J15" s="219"/>
      <c r="K15" s="72"/>
      <c r="L15" s="72"/>
      <c r="M15" s="72"/>
    </row>
    <row r="16" spans="1:13" x14ac:dyDescent="0.2">
      <c r="A16" s="12"/>
      <c r="B16" s="9" t="s">
        <v>58</v>
      </c>
      <c r="C16" s="12"/>
      <c r="D16" s="12"/>
      <c r="E16" s="19"/>
      <c r="F16" s="12"/>
      <c r="G16" s="12"/>
      <c r="H16" s="216"/>
      <c r="I16" s="72"/>
      <c r="J16" s="219"/>
      <c r="K16" s="72"/>
      <c r="L16" s="72"/>
      <c r="M16" s="72"/>
    </row>
    <row r="17" spans="1:14" x14ac:dyDescent="0.2">
      <c r="A17" s="12"/>
      <c r="B17" s="19"/>
      <c r="C17" s="66"/>
      <c r="D17" s="12"/>
      <c r="E17" s="19"/>
      <c r="F17" s="12"/>
      <c r="G17" s="12"/>
      <c r="H17" s="217"/>
      <c r="I17" s="72"/>
      <c r="J17" s="220"/>
      <c r="K17" s="72"/>
      <c r="L17" s="210"/>
      <c r="M17" s="72"/>
    </row>
    <row r="18" spans="1:14" x14ac:dyDescent="0.2">
      <c r="A18" s="12"/>
      <c r="B18" s="20" t="s">
        <v>54</v>
      </c>
      <c r="C18" s="21" t="s">
        <v>137</v>
      </c>
      <c r="D18" s="70" t="s">
        <v>57</v>
      </c>
      <c r="E18" s="12"/>
      <c r="F18" s="12"/>
      <c r="G18" s="12"/>
      <c r="H18" s="78">
        <f>C40</f>
        <v>0.96438356164383565</v>
      </c>
      <c r="I18" s="72"/>
      <c r="J18" s="95">
        <f>C41</f>
        <v>3.5616438356164383E-2</v>
      </c>
      <c r="K18" s="72"/>
      <c r="L18" s="72"/>
      <c r="M18" s="72"/>
    </row>
    <row r="19" spans="1:14" x14ac:dyDescent="0.2">
      <c r="A19" s="12"/>
      <c r="B19" s="22" t="s">
        <v>102</v>
      </c>
      <c r="C19" s="107">
        <f>330*Inflation!H7</f>
        <v>378.45823338546393</v>
      </c>
      <c r="D19" s="108" t="s">
        <v>119</v>
      </c>
      <c r="E19" s="12"/>
      <c r="F19" s="12"/>
      <c r="G19" s="12"/>
      <c r="H19" s="16"/>
      <c r="I19" s="74"/>
      <c r="J19" s="72"/>
      <c r="K19" s="72"/>
      <c r="L19" s="72"/>
      <c r="M19" s="72"/>
    </row>
    <row r="20" spans="1:14" x14ac:dyDescent="0.2">
      <c r="A20" s="12"/>
      <c r="B20" s="22" t="s">
        <v>91</v>
      </c>
      <c r="C20" s="209">
        <f>0.549*Inflation!N7</f>
        <v>0.57038151227452272</v>
      </c>
      <c r="D20" s="109" t="s">
        <v>100</v>
      </c>
      <c r="E20" s="12"/>
      <c r="F20" s="12"/>
      <c r="G20" s="12"/>
      <c r="H20" s="16"/>
      <c r="I20" s="72"/>
      <c r="J20" s="72"/>
      <c r="K20" s="72"/>
      <c r="L20" s="72"/>
      <c r="M20" s="72"/>
    </row>
    <row r="21" spans="1:14" x14ac:dyDescent="0.2">
      <c r="A21" s="12"/>
      <c r="E21" s="12"/>
      <c r="F21" s="12"/>
      <c r="G21" s="12"/>
      <c r="H21" s="16"/>
      <c r="I21" s="75"/>
      <c r="J21" s="75"/>
      <c r="K21" s="75"/>
      <c r="L21" s="72"/>
      <c r="M21" s="72"/>
    </row>
    <row r="22" spans="1:14" x14ac:dyDescent="0.2">
      <c r="A22" s="12"/>
      <c r="E22" s="12"/>
      <c r="F22" s="12"/>
      <c r="G22" s="12"/>
      <c r="H22" s="16"/>
      <c r="I22" s="12"/>
      <c r="J22" s="12"/>
      <c r="K22" s="12"/>
      <c r="L22" s="12"/>
    </row>
    <row r="23" spans="1:14" x14ac:dyDescent="0.2">
      <c r="A23" s="12"/>
      <c r="E23" s="12"/>
      <c r="F23" s="12"/>
      <c r="G23" s="12"/>
      <c r="H23" s="223" t="s">
        <v>110</v>
      </c>
      <c r="I23" s="76"/>
      <c r="J23" s="215" t="s">
        <v>111</v>
      </c>
      <c r="K23" s="215" t="s">
        <v>112</v>
      </c>
      <c r="L23" s="215" t="s">
        <v>113</v>
      </c>
      <c r="M23" s="72"/>
      <c r="N23" s="72"/>
    </row>
    <row r="24" spans="1:14" x14ac:dyDescent="0.2">
      <c r="A24" s="12"/>
      <c r="B24" s="16"/>
      <c r="C24" s="12"/>
      <c r="D24" s="12"/>
      <c r="E24" s="12"/>
      <c r="F24" s="12"/>
      <c r="G24" s="12"/>
      <c r="H24" s="224"/>
      <c r="I24" s="76"/>
      <c r="J24" s="216"/>
      <c r="K24" s="216"/>
      <c r="L24" s="216"/>
      <c r="M24" s="72"/>
      <c r="N24" s="72"/>
    </row>
    <row r="25" spans="1:14" x14ac:dyDescent="0.2">
      <c r="A25" s="12"/>
      <c r="B25" s="9" t="s">
        <v>67</v>
      </c>
      <c r="C25" s="12"/>
      <c r="D25" s="12"/>
      <c r="E25" s="12"/>
      <c r="F25" s="12"/>
      <c r="G25" s="12"/>
      <c r="H25" s="224"/>
      <c r="I25" s="76"/>
      <c r="J25" s="216"/>
      <c r="K25" s="216"/>
      <c r="L25" s="216"/>
      <c r="M25" s="72"/>
      <c r="N25" s="72"/>
    </row>
    <row r="26" spans="1:14" x14ac:dyDescent="0.2">
      <c r="A26" s="12"/>
      <c r="B26" s="19"/>
      <c r="C26" s="66"/>
      <c r="D26" s="12"/>
      <c r="E26" s="12"/>
      <c r="F26" s="12"/>
      <c r="G26" s="12"/>
      <c r="H26" s="225"/>
      <c r="I26" s="76"/>
      <c r="J26" s="217"/>
      <c r="K26" s="217"/>
      <c r="L26" s="217"/>
      <c r="M26" s="72"/>
      <c r="N26" s="72"/>
    </row>
    <row r="27" spans="1:14" x14ac:dyDescent="0.2">
      <c r="A27" s="12"/>
      <c r="B27" s="20" t="s">
        <v>54</v>
      </c>
      <c r="C27" s="21" t="s">
        <v>68</v>
      </c>
      <c r="D27" s="70" t="s">
        <v>57</v>
      </c>
      <c r="E27" s="12"/>
      <c r="F27" s="12"/>
      <c r="G27" s="12"/>
      <c r="H27" s="95">
        <f>C42</f>
        <v>0.05</v>
      </c>
      <c r="I27" s="81"/>
      <c r="J27" s="115" t="s">
        <v>141</v>
      </c>
      <c r="K27" s="115" t="s">
        <v>141</v>
      </c>
      <c r="L27" s="115" t="s">
        <v>141</v>
      </c>
      <c r="M27" s="72"/>
      <c r="N27" s="72"/>
    </row>
    <row r="28" spans="1:14" x14ac:dyDescent="0.2">
      <c r="A28" s="12"/>
      <c r="B28" s="22" t="s">
        <v>166</v>
      </c>
      <c r="C28" s="107">
        <v>103585</v>
      </c>
      <c r="D28" s="109" t="s">
        <v>93</v>
      </c>
      <c r="E28" s="12"/>
      <c r="F28" s="12"/>
      <c r="G28" s="12"/>
      <c r="H28" s="12"/>
      <c r="I28" s="12"/>
      <c r="J28" s="12"/>
      <c r="K28" s="12"/>
      <c r="L28" s="12"/>
      <c r="M28" s="72"/>
      <c r="N28" s="72"/>
    </row>
    <row r="29" spans="1:14" x14ac:dyDescent="0.2">
      <c r="A29" s="12"/>
      <c r="B29" s="82" t="s">
        <v>167</v>
      </c>
      <c r="C29" s="110">
        <v>1989</v>
      </c>
      <c r="D29" s="109" t="s">
        <v>64</v>
      </c>
      <c r="E29" s="12"/>
      <c r="F29" s="92"/>
      <c r="G29" s="92"/>
      <c r="H29" s="12"/>
      <c r="I29" s="12"/>
      <c r="J29" s="12"/>
      <c r="K29" s="12"/>
      <c r="L29" s="12"/>
      <c r="M29" s="72"/>
      <c r="N29" s="72"/>
    </row>
    <row r="30" spans="1:14" x14ac:dyDescent="0.2">
      <c r="A30" s="12"/>
      <c r="B30" s="22" t="s">
        <v>168</v>
      </c>
      <c r="C30" s="110">
        <f>C29/5</f>
        <v>397.8</v>
      </c>
      <c r="D30" s="109" t="s">
        <v>95</v>
      </c>
      <c r="E30" s="12"/>
      <c r="F30" s="12"/>
      <c r="G30" s="12"/>
      <c r="H30" s="12"/>
      <c r="I30" s="12"/>
      <c r="J30" s="12"/>
      <c r="K30" s="12"/>
      <c r="L30" s="12"/>
      <c r="M30" s="72"/>
      <c r="N30" s="72"/>
    </row>
    <row r="31" spans="1:14" x14ac:dyDescent="0.2">
      <c r="A31" s="12"/>
      <c r="B31" s="82" t="s">
        <v>169</v>
      </c>
      <c r="C31" s="111">
        <v>0.86</v>
      </c>
      <c r="D31" s="108" t="s">
        <v>94</v>
      </c>
      <c r="E31" s="12"/>
      <c r="F31" s="12"/>
      <c r="G31" s="12"/>
      <c r="H31" s="12"/>
      <c r="I31" s="12"/>
      <c r="J31" s="12"/>
      <c r="K31" s="12"/>
      <c r="L31" s="12"/>
      <c r="M31" s="72"/>
      <c r="N31" s="72"/>
    </row>
    <row r="32" spans="1:14" x14ac:dyDescent="0.2">
      <c r="A32" s="12"/>
      <c r="B32" s="82" t="s">
        <v>143</v>
      </c>
      <c r="C32" s="116">
        <f>1201*Inflation!$N$7</f>
        <v>1247.774492243537</v>
      </c>
      <c r="D32" s="108" t="s">
        <v>170</v>
      </c>
      <c r="E32" s="12"/>
      <c r="F32" s="12"/>
      <c r="G32" s="12"/>
      <c r="H32" s="12"/>
      <c r="I32" s="12"/>
      <c r="J32" s="12"/>
      <c r="K32" s="12"/>
      <c r="L32" s="12"/>
      <c r="M32" s="72"/>
      <c r="N32" s="72"/>
    </row>
    <row r="33" spans="1:14" x14ac:dyDescent="0.2">
      <c r="A33" s="12"/>
      <c r="B33" s="82" t="s">
        <v>150</v>
      </c>
      <c r="C33" s="195">
        <v>51</v>
      </c>
      <c r="D33" s="108" t="s">
        <v>156</v>
      </c>
      <c r="E33" s="12"/>
      <c r="F33" s="12"/>
      <c r="G33" s="12"/>
      <c r="H33" s="211"/>
      <c r="I33" s="214"/>
      <c r="J33" s="12"/>
      <c r="K33" s="212"/>
      <c r="L33" s="12"/>
      <c r="M33" s="12"/>
      <c r="N33" s="12"/>
    </row>
    <row r="34" spans="1:14" x14ac:dyDescent="0.2">
      <c r="A34" s="12"/>
      <c r="B34" s="13"/>
      <c r="E34" s="12"/>
      <c r="F34" s="12"/>
      <c r="G34" s="12"/>
      <c r="H34" s="12"/>
      <c r="I34" s="12"/>
      <c r="J34" s="12"/>
      <c r="K34" s="213"/>
      <c r="L34" s="12"/>
      <c r="M34" s="12"/>
      <c r="N34" s="12"/>
    </row>
    <row r="35" spans="1:14" x14ac:dyDescent="0.2">
      <c r="A35" s="12"/>
      <c r="B35" s="9" t="s">
        <v>60</v>
      </c>
      <c r="C35" s="12"/>
      <c r="D35" s="12"/>
      <c r="E35" s="12"/>
      <c r="F35" s="12"/>
      <c r="G35" s="12"/>
      <c r="H35" s="91"/>
      <c r="I35" s="12"/>
      <c r="J35" s="12"/>
      <c r="K35" s="212"/>
      <c r="L35" s="12"/>
      <c r="M35" s="12"/>
      <c r="N35" s="12"/>
    </row>
    <row r="36" spans="1:14" x14ac:dyDescent="0.2">
      <c r="A36" s="12"/>
      <c r="B36" s="16"/>
      <c r="C36" s="12"/>
      <c r="D36" s="12"/>
      <c r="E36" s="12"/>
      <c r="F36" s="12"/>
      <c r="G36" s="12"/>
      <c r="H36" s="89"/>
      <c r="I36" s="12"/>
      <c r="J36" s="12"/>
      <c r="K36" s="12"/>
      <c r="L36" s="12"/>
      <c r="M36" s="12"/>
      <c r="N36" s="12"/>
    </row>
    <row r="37" spans="1:14" x14ac:dyDescent="0.2">
      <c r="A37" s="12"/>
      <c r="B37" s="20" t="s">
        <v>54</v>
      </c>
      <c r="C37" s="21" t="s">
        <v>61</v>
      </c>
      <c r="D37" s="70" t="s">
        <v>57</v>
      </c>
      <c r="E37" s="12"/>
      <c r="F37" s="12"/>
      <c r="G37" s="12"/>
      <c r="H37" s="90"/>
      <c r="I37" s="12"/>
      <c r="J37" s="12"/>
      <c r="K37" s="12"/>
      <c r="L37" s="12"/>
      <c r="M37" s="12"/>
      <c r="N37" s="12"/>
    </row>
    <row r="38" spans="1:14" x14ac:dyDescent="0.2">
      <c r="A38" s="12"/>
      <c r="B38" s="22" t="s">
        <v>171</v>
      </c>
      <c r="C38" s="107">
        <v>17</v>
      </c>
      <c r="D38" s="109" t="s">
        <v>174</v>
      </c>
      <c r="E38" s="12"/>
      <c r="F38" s="12"/>
      <c r="G38" s="12"/>
      <c r="H38" s="90"/>
      <c r="I38" s="12"/>
      <c r="J38" s="12"/>
      <c r="K38" s="12"/>
      <c r="L38" s="12"/>
      <c r="M38" s="12"/>
      <c r="N38" s="12"/>
    </row>
    <row r="39" spans="1:14" x14ac:dyDescent="0.2">
      <c r="A39" s="12"/>
      <c r="B39" s="22" t="s">
        <v>172</v>
      </c>
      <c r="C39" s="112">
        <f>C38/C28</f>
        <v>1.6411642612347349E-4</v>
      </c>
      <c r="D39" s="109" t="s">
        <v>134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">
      <c r="A40" s="12"/>
      <c r="B40" s="22" t="s">
        <v>107</v>
      </c>
      <c r="C40" s="113">
        <f>1-C41</f>
        <v>0.96438356164383565</v>
      </c>
      <c r="D40" s="109" t="s">
        <v>134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ht="25.5" x14ac:dyDescent="0.2">
      <c r="A41" s="12"/>
      <c r="B41" s="79" t="s">
        <v>108</v>
      </c>
      <c r="C41" s="154">
        <f>13/365</f>
        <v>3.5616438356164383E-2</v>
      </c>
      <c r="D41" s="108" t="s">
        <v>118</v>
      </c>
      <c r="E41" s="221"/>
      <c r="F41" s="222"/>
      <c r="G41" s="222"/>
      <c r="H41" s="222"/>
      <c r="I41" s="12"/>
      <c r="J41" s="12"/>
      <c r="K41" s="12"/>
      <c r="L41" s="12"/>
      <c r="M41" s="12"/>
      <c r="N41" s="12"/>
    </row>
    <row r="42" spans="1:14" x14ac:dyDescent="0.2">
      <c r="A42" s="12"/>
      <c r="B42" s="22" t="s">
        <v>63</v>
      </c>
      <c r="C42" s="154">
        <v>0.05</v>
      </c>
      <c r="D42" s="108" t="s">
        <v>119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">
      <c r="A43" s="12"/>
      <c r="B43" s="82" t="s">
        <v>173</v>
      </c>
      <c r="C43" s="111">
        <v>0.86</v>
      </c>
      <c r="D43" s="108" t="s">
        <v>94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">
      <c r="A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x14ac:dyDescent="0.2">
      <c r="A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ht="15.75" x14ac:dyDescent="0.25">
      <c r="A46" s="6" t="s">
        <v>62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2"/>
    </row>
    <row r="47" spans="1:14" x14ac:dyDescent="0.2">
      <c r="A47" s="12"/>
      <c r="B47" s="16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 hidden="1" x14ac:dyDescent="0.2">
      <c r="A48" s="12"/>
      <c r="B48" s="16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hidden="1" x14ac:dyDescent="0.2">
      <c r="A49" s="12"/>
      <c r="B49" s="16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hidden="1" x14ac:dyDescent="0.2">
      <c r="A50" s="12"/>
      <c r="B50" s="16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 hidden="1" x14ac:dyDescent="0.2">
      <c r="A51" s="12"/>
      <c r="B51" s="16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hidden="1" x14ac:dyDescent="0.2">
      <c r="A52" s="12"/>
      <c r="B52" s="16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 hidden="1" x14ac:dyDescent="0.2">
      <c r="A53" s="12"/>
      <c r="B53" s="1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1:14" hidden="1" x14ac:dyDescent="0.2">
      <c r="A54" s="12"/>
      <c r="B54" s="16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14" hidden="1" x14ac:dyDescent="0.2">
      <c r="A55" s="12"/>
      <c r="B55" s="16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 hidden="1" x14ac:dyDescent="0.2">
      <c r="A56" s="12"/>
      <c r="B56" s="16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hidden="1" x14ac:dyDescent="0.2">
      <c r="A57" s="12"/>
      <c r="B57" s="16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4" hidden="1" x14ac:dyDescent="0.2">
      <c r="A58" s="12"/>
      <c r="B58" s="16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4" hidden="1" x14ac:dyDescent="0.2">
      <c r="A59" s="12"/>
      <c r="B59" s="16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4" hidden="1" x14ac:dyDescent="0.2">
      <c r="A60" s="12"/>
      <c r="B60" s="16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4" hidden="1" x14ac:dyDescent="0.2">
      <c r="A61" s="12"/>
      <c r="B61" s="1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4" hidden="1" x14ac:dyDescent="0.2">
      <c r="A62" s="12"/>
      <c r="B62" s="16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4" hidden="1" x14ac:dyDescent="0.2">
      <c r="A63" s="12"/>
      <c r="B63" s="16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4" hidden="1" x14ac:dyDescent="0.2">
      <c r="A64" s="12"/>
      <c r="B64" s="16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 hidden="1" x14ac:dyDescent="0.2">
      <c r="A65" s="12"/>
      <c r="B65" s="16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 hidden="1" x14ac:dyDescent="0.2">
      <c r="A66" s="12"/>
      <c r="B66" s="16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 hidden="1" x14ac:dyDescent="0.2">
      <c r="A67" s="12"/>
      <c r="B67" s="16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hidden="1" x14ac:dyDescent="0.2">
      <c r="A68" s="12"/>
      <c r="B68" s="16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hidden="1" x14ac:dyDescent="0.2">
      <c r="A69" s="12"/>
      <c r="B69" s="16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hidden="1" x14ac:dyDescent="0.2">
      <c r="A70" s="12"/>
      <c r="B70" s="16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hidden="1" x14ac:dyDescent="0.2">
      <c r="A71" s="12"/>
      <c r="B71" s="16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hidden="1" x14ac:dyDescent="0.2">
      <c r="A72" s="12"/>
      <c r="B72" s="16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hidden="1" x14ac:dyDescent="0.2">
      <c r="A73" s="12"/>
      <c r="B73" s="16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hidden="1" x14ac:dyDescent="0.2">
      <c r="A74" s="12"/>
      <c r="B74" s="16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3" hidden="1" x14ac:dyDescent="0.2">
      <c r="A75" s="12"/>
      <c r="B75" s="16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hidden="1" x14ac:dyDescent="0.2">
      <c r="A76" s="12"/>
      <c r="B76" s="16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 hidden="1" x14ac:dyDescent="0.2">
      <c r="A77" s="12"/>
      <c r="B77" s="16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hidden="1" x14ac:dyDescent="0.2">
      <c r="A78" s="12"/>
      <c r="B78" s="16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hidden="1" x14ac:dyDescent="0.2">
      <c r="A79" s="12"/>
      <c r="B79" s="16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hidden="1" x14ac:dyDescent="0.2">
      <c r="A80" s="12"/>
      <c r="B80" s="16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1:13" hidden="1" x14ac:dyDescent="0.2">
      <c r="A81" s="12"/>
      <c r="B81" s="16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3" hidden="1" x14ac:dyDescent="0.2">
      <c r="A82" s="12"/>
      <c r="B82" s="16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1:13" hidden="1" x14ac:dyDescent="0.2">
      <c r="A83" s="12"/>
      <c r="B83" s="16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3" hidden="1" x14ac:dyDescent="0.2">
      <c r="A84" s="12"/>
      <c r="B84" s="16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3" hidden="1" x14ac:dyDescent="0.2">
      <c r="A85" s="12"/>
      <c r="B85" s="16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hidden="1" x14ac:dyDescent="0.2">
      <c r="A86" s="12"/>
      <c r="B86" s="16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1:13" hidden="1" x14ac:dyDescent="0.2">
      <c r="A87" s="12"/>
      <c r="B87" s="16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hidden="1" x14ac:dyDescent="0.2">
      <c r="A88" s="12"/>
      <c r="B88" s="16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1:13" hidden="1" x14ac:dyDescent="0.2">
      <c r="A89" s="12"/>
      <c r="B89" s="16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1:13" hidden="1" x14ac:dyDescent="0.2">
      <c r="A90" s="12"/>
      <c r="B90" s="16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1:13" hidden="1" x14ac:dyDescent="0.2">
      <c r="A91" s="12"/>
      <c r="B91" s="16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13" hidden="1" x14ac:dyDescent="0.2">
      <c r="A92" s="12"/>
      <c r="B92" s="16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1:13" hidden="1" x14ac:dyDescent="0.2">
      <c r="A93" s="12"/>
      <c r="B93" s="16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1:13" hidden="1" x14ac:dyDescent="0.2">
      <c r="A94" s="12"/>
      <c r="B94" s="16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1:13" hidden="1" x14ac:dyDescent="0.2">
      <c r="B95" s="16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1:13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</sheetData>
  <mergeCells count="7">
    <mergeCell ref="H14:H17"/>
    <mergeCell ref="J14:J17"/>
    <mergeCell ref="E41:H41"/>
    <mergeCell ref="L23:L26"/>
    <mergeCell ref="H23:H26"/>
    <mergeCell ref="J23:J26"/>
    <mergeCell ref="K23:K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V67"/>
  <sheetViews>
    <sheetView showGridLines="0" zoomScale="80" zoomScaleNormal="80" workbookViewId="0">
      <selection activeCell="E7" sqref="E7:I7"/>
    </sheetView>
  </sheetViews>
  <sheetFormatPr defaultColWidth="0" defaultRowHeight="12.75" zeroHeight="1" x14ac:dyDescent="0.2"/>
  <cols>
    <col min="1" max="1" width="3.625" customWidth="1"/>
    <col min="2" max="2" width="9" customWidth="1"/>
    <col min="3" max="3" width="64.5" bestFit="1" customWidth="1"/>
    <col min="4" max="4" width="9" customWidth="1"/>
    <col min="5" max="5" width="10.375" bestFit="1" customWidth="1"/>
    <col min="6" max="14" width="9" customWidth="1"/>
    <col min="15" max="15" width="9.625" customWidth="1"/>
    <col min="16" max="16" width="3.625" customWidth="1"/>
    <col min="17" max="22" width="0" hidden="1" customWidth="1"/>
    <col min="23" max="16384" width="9" hidden="1"/>
  </cols>
  <sheetData>
    <row r="1" spans="1:22" ht="18" x14ac:dyDescent="0.25">
      <c r="A1" s="10" t="s">
        <v>175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x14ac:dyDescent="0.25">
      <c r="A2" s="14" t="str">
        <f ca="1">RIGHT(CELL("filename", $A$1), LEN(CELL("filename", $A$1)) - SEARCH("]", CELL("filename", $A$1)))</f>
        <v>Capex Costs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x14ac:dyDescent="0.2">
      <c r="A4" s="64"/>
      <c r="B4" s="40" t="s">
        <v>155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x14ac:dyDescent="0.2">
      <c r="A5" s="64"/>
      <c r="B5" s="64"/>
      <c r="C5" s="64"/>
      <c r="D5" s="100" t="s">
        <v>92</v>
      </c>
      <c r="E5" s="100"/>
      <c r="F5" s="100"/>
      <c r="G5" s="100"/>
      <c r="H5" s="100"/>
      <c r="I5" s="100"/>
      <c r="J5" s="100"/>
      <c r="K5" s="100"/>
      <c r="L5" s="101"/>
      <c r="M5" s="101"/>
      <c r="N5" s="102"/>
      <c r="O5" s="64"/>
      <c r="P5" s="64"/>
      <c r="Q5" s="64"/>
      <c r="R5" s="64"/>
      <c r="S5" s="64"/>
      <c r="T5" s="64"/>
      <c r="U5" s="64"/>
      <c r="V5" s="64"/>
    </row>
    <row r="6" spans="1:22" x14ac:dyDescent="0.2">
      <c r="A6" s="64"/>
      <c r="B6" s="27" t="s">
        <v>45</v>
      </c>
      <c r="C6" s="41" t="s">
        <v>16</v>
      </c>
      <c r="D6" s="96" t="s">
        <v>131</v>
      </c>
      <c r="E6" s="96" t="s">
        <v>132</v>
      </c>
      <c r="F6" s="96" t="s">
        <v>157</v>
      </c>
      <c r="G6" s="96" t="s">
        <v>158</v>
      </c>
      <c r="H6" s="96" t="s">
        <v>159</v>
      </c>
      <c r="I6" s="96" t="s">
        <v>160</v>
      </c>
      <c r="J6" s="96" t="s">
        <v>161</v>
      </c>
      <c r="K6" s="96" t="s">
        <v>162</v>
      </c>
      <c r="L6" s="96" t="s">
        <v>163</v>
      </c>
      <c r="M6" s="96" t="s">
        <v>164</v>
      </c>
      <c r="N6" s="96" t="s">
        <v>165</v>
      </c>
      <c r="O6" s="64"/>
      <c r="P6" s="64"/>
      <c r="Q6" s="64"/>
      <c r="R6" s="64"/>
      <c r="S6" s="64"/>
      <c r="T6" s="64"/>
      <c r="U6" s="64"/>
      <c r="V6" s="64"/>
    </row>
    <row r="7" spans="1:22" x14ac:dyDescent="0.2">
      <c r="A7" s="64"/>
      <c r="B7" s="123">
        <v>1</v>
      </c>
      <c r="C7" s="124" t="s">
        <v>176</v>
      </c>
      <c r="D7" s="117"/>
      <c r="E7" s="118">
        <f>Assumptions!$C$32*Assumptions!$C$30</f>
        <v>496364.69301447901</v>
      </c>
      <c r="F7" s="117">
        <f>Assumptions!$C$32*Assumptions!$C$30</f>
        <v>496364.69301447901</v>
      </c>
      <c r="G7" s="117">
        <f>Assumptions!$C$32*Assumptions!$C$30</f>
        <v>496364.69301447901</v>
      </c>
      <c r="H7" s="117">
        <f>Assumptions!$C$32*Assumptions!$C$30</f>
        <v>496364.69301447901</v>
      </c>
      <c r="I7" s="117">
        <f>Assumptions!$C$32*Assumptions!$C$30</f>
        <v>496364.69301447901</v>
      </c>
      <c r="J7" s="118"/>
      <c r="K7" s="117"/>
      <c r="L7" s="117"/>
      <c r="M7" s="117"/>
      <c r="N7" s="117"/>
      <c r="O7" s="64"/>
      <c r="P7" s="64"/>
      <c r="Q7" s="64"/>
      <c r="R7" s="64"/>
      <c r="S7" s="64"/>
      <c r="T7" s="64"/>
      <c r="U7" s="64"/>
      <c r="V7" s="64"/>
    </row>
    <row r="8" spans="1:22" x14ac:dyDescent="0.2">
      <c r="A8" s="64"/>
      <c r="B8" s="206">
        <v>2</v>
      </c>
      <c r="C8" s="207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64"/>
      <c r="P8" s="64"/>
      <c r="Q8" s="64"/>
      <c r="R8" s="64"/>
      <c r="S8" s="64"/>
      <c r="T8" s="64"/>
      <c r="U8" s="64"/>
      <c r="V8" s="64"/>
    </row>
    <row r="9" spans="1:22" x14ac:dyDescent="0.2">
      <c r="A9" s="64"/>
      <c r="B9" s="206">
        <v>3</v>
      </c>
      <c r="C9" s="207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64"/>
      <c r="P9" s="64"/>
      <c r="Q9" s="64"/>
      <c r="R9" s="64"/>
      <c r="S9" s="64"/>
      <c r="T9" s="64"/>
      <c r="U9" s="64"/>
      <c r="V9" s="64"/>
    </row>
    <row r="10" spans="1:22" x14ac:dyDescent="0.2">
      <c r="A10" s="64"/>
      <c r="B10" s="206">
        <v>4</v>
      </c>
      <c r="C10" s="207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64"/>
      <c r="P10" s="64"/>
      <c r="Q10" s="64"/>
      <c r="R10" s="64"/>
      <c r="S10" s="64"/>
      <c r="T10" s="64"/>
      <c r="U10" s="64"/>
      <c r="V10" s="64"/>
    </row>
    <row r="11" spans="1:22" x14ac:dyDescent="0.2">
      <c r="A11" s="64"/>
      <c r="B11" s="206">
        <v>5</v>
      </c>
      <c r="C11" s="207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64"/>
      <c r="P11" s="64"/>
      <c r="Q11" s="64"/>
      <c r="R11" s="64"/>
      <c r="S11" s="64"/>
      <c r="T11" s="64"/>
      <c r="U11" s="64"/>
      <c r="V11" s="64"/>
    </row>
    <row r="12" spans="1:22" x14ac:dyDescent="0.2">
      <c r="A12" s="64"/>
      <c r="B12" s="206">
        <v>6</v>
      </c>
      <c r="C12" s="207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64"/>
      <c r="P12" s="64"/>
      <c r="Q12" s="64"/>
      <c r="R12" s="64"/>
      <c r="S12" s="64"/>
      <c r="T12" s="64"/>
      <c r="U12" s="64"/>
      <c r="V12" s="64"/>
    </row>
    <row r="13" spans="1:22" x14ac:dyDescent="0.2">
      <c r="A13" s="64"/>
      <c r="B13" s="206">
        <v>7</v>
      </c>
      <c r="C13" s="207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64"/>
      <c r="P13" s="64"/>
      <c r="Q13" s="64"/>
      <c r="R13" s="64"/>
      <c r="S13" s="64"/>
      <c r="T13" s="64"/>
      <c r="U13" s="64"/>
      <c r="V13" s="64"/>
    </row>
    <row r="14" spans="1:22" x14ac:dyDescent="0.2">
      <c r="A14" s="64"/>
      <c r="B14" s="206">
        <v>8</v>
      </c>
      <c r="C14" s="207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64"/>
      <c r="P14" s="64"/>
      <c r="Q14" s="64"/>
      <c r="R14" s="64"/>
      <c r="S14" s="64"/>
      <c r="T14" s="64"/>
      <c r="U14" s="64"/>
      <c r="V14" s="64"/>
    </row>
    <row r="15" spans="1:22" x14ac:dyDescent="0.2">
      <c r="A15" s="64"/>
      <c r="B15" s="206">
        <v>9</v>
      </c>
      <c r="C15" s="207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64"/>
      <c r="P15" s="64"/>
      <c r="Q15" s="64"/>
      <c r="R15" s="64"/>
      <c r="S15" s="64"/>
      <c r="T15" s="64"/>
      <c r="U15" s="64"/>
      <c r="V15" s="64"/>
    </row>
    <row r="16" spans="1:22" x14ac:dyDescent="0.2">
      <c r="A16" s="64"/>
      <c r="B16" s="206">
        <v>10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64"/>
      <c r="P16" s="64"/>
      <c r="Q16" s="64"/>
      <c r="R16" s="64"/>
      <c r="S16" s="64"/>
      <c r="T16" s="64"/>
      <c r="U16" s="64"/>
      <c r="V16" s="64"/>
    </row>
    <row r="17" spans="1:22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</row>
    <row r="18" spans="1:22" hidden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</row>
    <row r="19" spans="1:22" hidden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</row>
    <row r="20" spans="1:22" hidden="1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</row>
    <row r="21" spans="1:22" hidden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hidden="1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</row>
    <row r="23" spans="1:22" hidden="1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hidden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hidden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 hidden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2" hidden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  <row r="28" spans="1:22" hidden="1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  <row r="29" spans="1:22" hidden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</row>
    <row r="30" spans="1:22" hidden="1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hidden="1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2" hidden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2" hidden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idden="1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</row>
    <row r="35" spans="1:22" hidden="1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hidden="1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</row>
    <row r="37" spans="1:22" hidden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</row>
    <row r="38" spans="1:22" hidden="1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</row>
    <row r="39" spans="1:22" hidden="1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</row>
    <row r="40" spans="1:22" hidden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</row>
    <row r="41" spans="1:22" hidden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</row>
    <row r="42" spans="1:22" hidden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</row>
    <row r="43" spans="1:22" hidden="1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</row>
    <row r="44" spans="1:22" hidden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</row>
    <row r="45" spans="1:22" hidden="1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</row>
    <row r="46" spans="1:22" hidden="1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</row>
    <row r="47" spans="1:22" hidden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</row>
    <row r="48" spans="1:22" hidden="1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</row>
    <row r="49" spans="1:22" hidden="1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</row>
    <row r="50" spans="1:22" hidden="1" x14ac:dyDescent="0.2"/>
    <row r="51" spans="1:22" hidden="1" x14ac:dyDescent="0.2"/>
    <row r="52" spans="1:22" hidden="1" x14ac:dyDescent="0.2"/>
    <row r="53" spans="1:22" hidden="1" x14ac:dyDescent="0.2"/>
    <row r="54" spans="1:22" hidden="1" x14ac:dyDescent="0.2"/>
    <row r="55" spans="1:22" hidden="1" x14ac:dyDescent="0.2"/>
    <row r="56" spans="1:22" hidden="1" x14ac:dyDescent="0.2"/>
    <row r="57" spans="1:22" hidden="1" x14ac:dyDescent="0.2"/>
    <row r="58" spans="1:22" hidden="1" x14ac:dyDescent="0.2"/>
    <row r="59" spans="1:22" hidden="1" x14ac:dyDescent="0.2"/>
    <row r="60" spans="1:22" hidden="1" x14ac:dyDescent="0.2"/>
    <row r="61" spans="1:22" hidden="1" x14ac:dyDescent="0.2"/>
    <row r="62" spans="1:22" hidden="1" x14ac:dyDescent="0.2"/>
    <row r="63" spans="1:22" hidden="1" x14ac:dyDescent="0.2"/>
    <row r="64" spans="1:22" hidden="1" x14ac:dyDescent="0.2"/>
    <row r="65" hidden="1" x14ac:dyDescent="0.2"/>
    <row r="66" hidden="1" x14ac:dyDescent="0.2"/>
    <row r="67" hidden="1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E231-70C8-4EDA-B9CD-66067532B997}">
  <sheetPr>
    <tabColor rgb="FFFFFF00"/>
  </sheetPr>
  <dimension ref="A1:X61"/>
  <sheetViews>
    <sheetView showGridLines="0" zoomScale="80" zoomScaleNormal="80" workbookViewId="0"/>
  </sheetViews>
  <sheetFormatPr defaultColWidth="0" defaultRowHeight="12.4" customHeight="1" zeroHeight="1" x14ac:dyDescent="0.2"/>
  <cols>
    <col min="1" max="1" width="3.625" customWidth="1"/>
    <col min="2" max="2" width="9" customWidth="1"/>
    <col min="3" max="3" width="20.875" customWidth="1"/>
    <col min="4" max="6" width="9" customWidth="1"/>
    <col min="7" max="7" width="10.375" bestFit="1" customWidth="1"/>
    <col min="8" max="16" width="9" customWidth="1"/>
    <col min="17" max="17" width="9.625" customWidth="1"/>
    <col min="18" max="18" width="3.625" customWidth="1"/>
    <col min="19" max="24" width="0" hidden="1" customWidth="1"/>
    <col min="25" max="16384" width="9" hidden="1"/>
  </cols>
  <sheetData>
    <row r="1" spans="1:24" ht="18" x14ac:dyDescent="0.25">
      <c r="A1" s="10" t="s">
        <v>175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5.75" x14ac:dyDescent="0.25">
      <c r="A2" s="14" t="str">
        <f ca="1">RIGHT(CELL("filename", $A$1), LEN(CELL("filename", $A$1)) - SEARCH("]", CELL("filename", $A$1)))</f>
        <v>Inflation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2.75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ht="12.75" x14ac:dyDescent="0.2">
      <c r="A4" s="64"/>
      <c r="B4" s="40" t="s">
        <v>120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4" ht="12.75" x14ac:dyDescent="0.2">
      <c r="A5" s="64"/>
      <c r="B5" s="64"/>
      <c r="C5" s="64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O5" s="101"/>
      <c r="P5" s="102"/>
      <c r="Q5" s="64"/>
      <c r="R5" s="64"/>
      <c r="S5" s="64"/>
      <c r="T5" s="64"/>
      <c r="U5" s="64"/>
      <c r="V5" s="64"/>
      <c r="W5" s="64"/>
      <c r="X5" s="64"/>
    </row>
    <row r="6" spans="1:24" ht="12.75" x14ac:dyDescent="0.2">
      <c r="A6" s="64"/>
      <c r="B6" s="64"/>
      <c r="C6" s="41" t="s">
        <v>124</v>
      </c>
      <c r="D6" s="106" t="s">
        <v>136</v>
      </c>
      <c r="E6" s="106" t="s">
        <v>135</v>
      </c>
      <c r="F6" s="106" t="s">
        <v>121</v>
      </c>
      <c r="G6" s="96" t="s">
        <v>122</v>
      </c>
      <c r="H6" s="96" t="s">
        <v>123</v>
      </c>
      <c r="I6" s="96" t="s">
        <v>125</v>
      </c>
      <c r="J6" s="96" t="s">
        <v>126</v>
      </c>
      <c r="K6" s="96" t="s">
        <v>127</v>
      </c>
      <c r="L6" s="96" t="s">
        <v>128</v>
      </c>
      <c r="M6" s="96" t="s">
        <v>129</v>
      </c>
      <c r="N6" s="96" t="s">
        <v>130</v>
      </c>
      <c r="O6" s="96" t="s">
        <v>131</v>
      </c>
      <c r="P6" s="96" t="s">
        <v>132</v>
      </c>
      <c r="Q6" s="64"/>
      <c r="R6" s="64"/>
      <c r="S6" s="64"/>
      <c r="T6" s="64"/>
      <c r="U6" s="64"/>
      <c r="V6" s="64"/>
      <c r="W6" s="64"/>
      <c r="X6" s="64"/>
    </row>
    <row r="7" spans="1:24" ht="12.75" x14ac:dyDescent="0.2">
      <c r="A7" s="64"/>
      <c r="B7" s="64"/>
      <c r="C7" s="119" t="s">
        <v>133</v>
      </c>
      <c r="D7" s="120">
        <v>1.2516536368483371</v>
      </c>
      <c r="E7" s="120">
        <v>1.239787401681131</v>
      </c>
      <c r="F7" s="120">
        <v>1.2110027534934977</v>
      </c>
      <c r="G7" s="121">
        <v>1.1698259597570968</v>
      </c>
      <c r="H7" s="122">
        <v>1.1468431314711027</v>
      </c>
      <c r="I7" s="122">
        <v>1.122582988305368</v>
      </c>
      <c r="J7" s="122">
        <v>1.0972615675165249</v>
      </c>
      <c r="K7" s="122">
        <v>1.0809302325581396</v>
      </c>
      <c r="L7" s="122">
        <v>1.0699815837937385</v>
      </c>
      <c r="M7" s="122">
        <v>1.0496838301716351</v>
      </c>
      <c r="N7" s="121">
        <v>1.0389462882960341</v>
      </c>
      <c r="O7" s="122">
        <v>1.0202250019521406</v>
      </c>
      <c r="P7" s="122">
        <v>1</v>
      </c>
      <c r="Q7" s="64"/>
      <c r="R7" s="64"/>
      <c r="S7" s="64"/>
      <c r="T7" s="64"/>
      <c r="U7" s="64"/>
      <c r="V7" s="64"/>
      <c r="W7" s="64"/>
      <c r="X7" s="64"/>
    </row>
    <row r="8" spans="1:24" ht="12.75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4" ht="12.75" hidden="1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</row>
    <row r="10" spans="1:24" ht="12.75" hidden="1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1:24" ht="12.75" hidden="1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spans="1:24" ht="12.75" hidden="1" x14ac:dyDescent="0.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</row>
    <row r="13" spans="1:24" ht="12.75" hidden="1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ht="12.75" hidden="1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</row>
    <row r="15" spans="1:24" ht="12.75" hidden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24" ht="12.75" hidden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12.75" hidden="1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</row>
    <row r="18" spans="1:24" ht="12.75" hidden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</row>
    <row r="19" spans="1:24" ht="12.75" hidden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</row>
    <row r="20" spans="1:24" ht="12.75" hidden="1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</row>
    <row r="21" spans="1:24" ht="12.75" hidden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</row>
    <row r="22" spans="1:24" ht="12.75" hidden="1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</row>
    <row r="23" spans="1:24" ht="12.75" hidden="1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1:24" ht="12.75" hidden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4" ht="12.75" hidden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</row>
    <row r="26" spans="1:24" ht="12.75" hidden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</row>
    <row r="27" spans="1:24" ht="12.75" hidden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</row>
    <row r="28" spans="1:24" ht="12.75" hidden="1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</row>
    <row r="29" spans="1:24" ht="12.75" hidden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</row>
    <row r="30" spans="1:24" ht="12.75" hidden="1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</row>
    <row r="31" spans="1:24" ht="12.75" hidden="1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</row>
    <row r="32" spans="1:24" ht="12.75" hidden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</row>
    <row r="33" spans="1:24" ht="12.75" hidden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</row>
    <row r="34" spans="1:24" ht="12.75" hidden="1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</row>
    <row r="35" spans="1:24" ht="12.75" hidden="1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1:24" ht="12.75" hidden="1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4" ht="12.75" hidden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</row>
    <row r="38" spans="1:24" ht="12.75" hidden="1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ht="12.75" hidden="1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0" spans="1:24" ht="12.75" hidden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</row>
    <row r="41" spans="1:24" ht="12.75" hidden="1" x14ac:dyDescent="0.2"/>
    <row r="42" spans="1:24" ht="12.4" hidden="1" customHeight="1" x14ac:dyDescent="0.2"/>
    <row r="43" spans="1:24" ht="12.4" hidden="1" customHeight="1" x14ac:dyDescent="0.2"/>
    <row r="44" spans="1:24" ht="12.4" hidden="1" customHeight="1" x14ac:dyDescent="0.2"/>
    <row r="45" spans="1:24" ht="12.4" hidden="1" customHeight="1" x14ac:dyDescent="0.2"/>
    <row r="46" spans="1:24" ht="12.4" hidden="1" customHeight="1" x14ac:dyDescent="0.2"/>
    <row r="47" spans="1:24" ht="12.4" hidden="1" customHeight="1" x14ac:dyDescent="0.2"/>
    <row r="48" spans="1:24" ht="12.4" hidden="1" customHeight="1" x14ac:dyDescent="0.2"/>
    <row r="49" ht="12.4" hidden="1" customHeight="1" x14ac:dyDescent="0.2"/>
    <row r="50" ht="12.4" hidden="1" customHeight="1" x14ac:dyDescent="0.2"/>
    <row r="51" ht="12.4" hidden="1" customHeight="1" x14ac:dyDescent="0.2"/>
    <row r="52" ht="12.4" hidden="1" customHeight="1" x14ac:dyDescent="0.2"/>
    <row r="53" ht="12.4" hidden="1" customHeight="1" x14ac:dyDescent="0.2"/>
    <row r="54" ht="12.4" hidden="1" customHeight="1" x14ac:dyDescent="0.2"/>
    <row r="55" ht="12.4" hidden="1" customHeight="1" x14ac:dyDescent="0.2"/>
    <row r="56" ht="12.4" hidden="1" customHeight="1" x14ac:dyDescent="0.2"/>
    <row r="57" ht="12.4" hidden="1" customHeight="1" x14ac:dyDescent="0.2"/>
    <row r="58" ht="12.4" hidden="1" customHeight="1" x14ac:dyDescent="0.2"/>
    <row r="59" ht="12.4" hidden="1" customHeight="1" x14ac:dyDescent="0.2"/>
    <row r="60" ht="12.4" hidden="1" customHeight="1" x14ac:dyDescent="0.2"/>
    <row r="61" ht="12.4" hidden="1" customHeight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T72"/>
  <sheetViews>
    <sheetView zoomScale="80" zoomScaleNormal="80" workbookViewId="0"/>
  </sheetViews>
  <sheetFormatPr defaultColWidth="0" defaultRowHeight="12.75" zeroHeight="1" x14ac:dyDescent="0.2"/>
  <cols>
    <col min="1" max="1" width="3.625" style="13" customWidth="1"/>
    <col min="2" max="2" width="18.75" style="13" customWidth="1"/>
    <col min="3" max="8" width="10" style="13" customWidth="1"/>
    <col min="9" max="9" width="10.875" style="13" customWidth="1"/>
    <col min="10" max="10" width="10.5" style="13" bestFit="1" customWidth="1"/>
    <col min="11" max="11" width="33.75" style="13" customWidth="1"/>
    <col min="12" max="12" width="3.625" style="13" customWidth="1"/>
    <col min="13" max="13" width="9" style="13" hidden="1" customWidth="1"/>
    <col min="14" max="14" width="10.875" style="13" hidden="1" customWidth="1"/>
    <col min="15" max="15" width="9.625" style="13" hidden="1" customWidth="1"/>
    <col min="16" max="16" width="3.625" style="13" hidden="1" customWidth="1"/>
    <col min="17" max="20" width="9" style="13" hidden="1" customWidth="1"/>
    <col min="21" max="16384" width="0" style="13" hidden="1"/>
  </cols>
  <sheetData>
    <row r="1" spans="1:20" s="34" customFormat="1" ht="18" x14ac:dyDescent="0.25">
      <c r="A1" s="10" t="s">
        <v>175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15.75" x14ac:dyDescent="0.25">
      <c r="A2" s="14" t="str">
        <f ca="1">RIGHT(CELL("filename", $A$1), LEN(CELL("filename", $A$1)) - SEARCH("]", CELL("filename", $A$1)))</f>
        <v>Scenario Manager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0" ht="12.75" customHeight="1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2"/>
      <c r="S3" s="32"/>
    </row>
    <row r="4" spans="1:20" ht="12.75" customHeight="1" x14ac:dyDescent="0.25">
      <c r="A4" s="32"/>
      <c r="B4" s="36" t="s">
        <v>33</v>
      </c>
      <c r="C4" s="36"/>
      <c r="D4" s="37"/>
      <c r="E4" s="37"/>
      <c r="F4" s="37"/>
      <c r="G4" s="37"/>
      <c r="H4" s="65" t="s">
        <v>138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  <c r="T4" s="32"/>
    </row>
    <row r="5" spans="1:20" ht="12.75" customHeight="1" x14ac:dyDescent="0.2">
      <c r="A5" s="12"/>
      <c r="B5" s="41" t="s">
        <v>25</v>
      </c>
      <c r="C5" s="27" t="s">
        <v>69</v>
      </c>
      <c r="D5" s="27" t="s">
        <v>19</v>
      </c>
      <c r="E5" s="27" t="s">
        <v>20</v>
      </c>
      <c r="F5" s="27" t="s">
        <v>18</v>
      </c>
      <c r="G5" s="24"/>
      <c r="H5" s="99">
        <v>21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12"/>
      <c r="T5" s="12"/>
    </row>
    <row r="6" spans="1:20" ht="12.75" customHeight="1" x14ac:dyDescent="0.2">
      <c r="A6" s="12"/>
      <c r="B6" s="39" t="s">
        <v>32</v>
      </c>
      <c r="C6" s="125">
        <v>-0.75</v>
      </c>
      <c r="D6" s="125">
        <v>-0.45</v>
      </c>
      <c r="E6" s="125">
        <v>0</v>
      </c>
      <c r="F6" s="125">
        <v>0.15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2"/>
      <c r="T6" s="12"/>
    </row>
    <row r="7" spans="1:20" ht="12.75" customHeight="1" x14ac:dyDescent="0.2">
      <c r="A7" s="12"/>
      <c r="B7" s="39" t="s">
        <v>70</v>
      </c>
      <c r="C7" s="204">
        <v>-0.75</v>
      </c>
      <c r="D7" s="204">
        <v>-0.45</v>
      </c>
      <c r="E7" s="204">
        <v>0</v>
      </c>
      <c r="F7" s="204">
        <v>0.15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12"/>
      <c r="T7" s="12"/>
    </row>
    <row r="8" spans="1:20" ht="12.75" customHeight="1" x14ac:dyDescent="0.2">
      <c r="A8" s="12"/>
      <c r="B8" s="39" t="s">
        <v>13</v>
      </c>
      <c r="C8" s="125">
        <v>-0.15</v>
      </c>
      <c r="D8" s="125">
        <v>-0.15</v>
      </c>
      <c r="E8" s="125">
        <v>0</v>
      </c>
      <c r="F8" s="125">
        <v>0.15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12"/>
      <c r="T8" s="12"/>
    </row>
    <row r="9" spans="1:20" x14ac:dyDescent="0.2">
      <c r="A9" s="12"/>
      <c r="B9" s="39" t="s">
        <v>4</v>
      </c>
      <c r="C9" s="205">
        <f>-1.25*0.95/100</f>
        <v>-1.1875E-2</v>
      </c>
      <c r="D9" s="205">
        <f>-1.25*0.95/100</f>
        <v>-1.1875E-2</v>
      </c>
      <c r="E9" s="204">
        <v>0</v>
      </c>
      <c r="F9" s="205">
        <f>(1.25*1.05)/100</f>
        <v>1.3125E-2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12"/>
      <c r="T9" s="12"/>
    </row>
    <row r="10" spans="1:20" x14ac:dyDescent="0.2">
      <c r="A10" s="12"/>
      <c r="B10" s="39" t="s">
        <v>5</v>
      </c>
      <c r="C10" s="204">
        <v>-0.15</v>
      </c>
      <c r="D10" s="204">
        <v>-0.15</v>
      </c>
      <c r="E10" s="204">
        <v>0</v>
      </c>
      <c r="F10" s="204">
        <v>0.15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12"/>
      <c r="T10" s="12"/>
    </row>
    <row r="11" spans="1:20" x14ac:dyDescent="0.2">
      <c r="A11" s="12"/>
      <c r="B11" s="39" t="s">
        <v>10</v>
      </c>
      <c r="C11" s="69">
        <f>D11/1.15</f>
        <v>2.0793950850661626E-2</v>
      </c>
      <c r="D11" s="69">
        <f>E11/1.15</f>
        <v>2.391304347826087E-2</v>
      </c>
      <c r="E11" s="126">
        <v>2.75E-2</v>
      </c>
      <c r="F11" s="69">
        <f>E11*1.15</f>
        <v>3.1625E-2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12"/>
      <c r="T11" s="12"/>
    </row>
    <row r="12" spans="1:20" x14ac:dyDescent="0.2">
      <c r="A12" s="12"/>
      <c r="B12" s="39" t="s">
        <v>14</v>
      </c>
      <c r="C12" s="204">
        <v>-0.15</v>
      </c>
      <c r="D12" s="204">
        <v>-0.15</v>
      </c>
      <c r="E12" s="204">
        <v>1</v>
      </c>
      <c r="F12" s="204">
        <v>0.15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12"/>
      <c r="T12" s="12"/>
    </row>
    <row r="13" spans="1:20" x14ac:dyDescent="0.2">
      <c r="A13" s="12"/>
      <c r="B13" s="24"/>
      <c r="C13" s="35"/>
      <c r="D13" s="35"/>
      <c r="E13" s="35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12"/>
      <c r="S13" s="12"/>
    </row>
    <row r="14" spans="1:20" x14ac:dyDescent="0.2">
      <c r="A14" s="12"/>
      <c r="B14" s="24"/>
      <c r="C14" s="35"/>
      <c r="D14" s="35"/>
      <c r="E14" s="3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12"/>
      <c r="S14" s="12"/>
    </row>
    <row r="15" spans="1:20" x14ac:dyDescent="0.2">
      <c r="A15" s="12"/>
      <c r="B15" s="36" t="s">
        <v>31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2"/>
      <c r="S15" s="12"/>
    </row>
    <row r="16" spans="1:20" x14ac:dyDescent="0.2">
      <c r="A16" s="12"/>
      <c r="B16" s="41" t="s">
        <v>26</v>
      </c>
      <c r="C16" s="27" t="s">
        <v>32</v>
      </c>
      <c r="D16" s="27" t="s">
        <v>70</v>
      </c>
      <c r="E16" s="27" t="s">
        <v>3</v>
      </c>
      <c r="F16" s="27" t="s">
        <v>4</v>
      </c>
      <c r="G16" s="27" t="s">
        <v>5</v>
      </c>
      <c r="H16" s="27" t="s">
        <v>11</v>
      </c>
      <c r="I16" s="27" t="s">
        <v>12</v>
      </c>
      <c r="J16" s="27" t="s">
        <v>10</v>
      </c>
      <c r="K16" s="27" t="s">
        <v>23</v>
      </c>
      <c r="L16" s="24"/>
      <c r="M16" s="24"/>
      <c r="N16" s="24"/>
      <c r="O16" s="24"/>
      <c r="P16" s="24"/>
      <c r="Q16" s="24"/>
      <c r="R16" s="12"/>
      <c r="S16" s="12"/>
      <c r="T16" s="12"/>
    </row>
    <row r="17" spans="1:20" x14ac:dyDescent="0.2">
      <c r="A17" s="12"/>
      <c r="B17" s="39" t="s">
        <v>71</v>
      </c>
      <c r="C17" s="128" t="s">
        <v>20</v>
      </c>
      <c r="D17" s="203" t="s">
        <v>20</v>
      </c>
      <c r="E17" s="128" t="s">
        <v>20</v>
      </c>
      <c r="F17" s="203" t="s">
        <v>20</v>
      </c>
      <c r="G17" s="203" t="s">
        <v>20</v>
      </c>
      <c r="H17" s="203" t="s">
        <v>20</v>
      </c>
      <c r="I17" s="203" t="s">
        <v>20</v>
      </c>
      <c r="J17" s="128" t="s">
        <v>20</v>
      </c>
      <c r="K17" s="129" t="s">
        <v>80</v>
      </c>
      <c r="L17" s="24"/>
      <c r="M17" s="24"/>
      <c r="N17" s="24"/>
      <c r="O17" s="24"/>
      <c r="P17" s="24"/>
      <c r="Q17" s="24"/>
      <c r="R17" s="12"/>
      <c r="S17" s="12"/>
      <c r="T17" s="12"/>
    </row>
    <row r="18" spans="1:20" x14ac:dyDescent="0.2">
      <c r="A18" s="12"/>
      <c r="B18" s="39" t="s">
        <v>72</v>
      </c>
      <c r="C18" s="128" t="s">
        <v>20</v>
      </c>
      <c r="D18" s="203" t="s">
        <v>20</v>
      </c>
      <c r="E18" s="128" t="s">
        <v>20</v>
      </c>
      <c r="F18" s="203" t="s">
        <v>20</v>
      </c>
      <c r="G18" s="203" t="s">
        <v>20</v>
      </c>
      <c r="H18" s="203" t="s">
        <v>20</v>
      </c>
      <c r="I18" s="203" t="s">
        <v>20</v>
      </c>
      <c r="J18" s="128" t="s">
        <v>20</v>
      </c>
      <c r="K18" s="129" t="s">
        <v>81</v>
      </c>
      <c r="L18" s="24"/>
      <c r="M18" s="24"/>
      <c r="N18" s="24"/>
      <c r="O18" s="24"/>
      <c r="P18" s="24"/>
      <c r="Q18" s="24"/>
      <c r="R18" s="12"/>
      <c r="S18" s="12"/>
      <c r="T18" s="12"/>
    </row>
    <row r="19" spans="1:20" x14ac:dyDescent="0.2">
      <c r="A19" s="12"/>
      <c r="B19" s="39" t="s">
        <v>75</v>
      </c>
      <c r="C19" s="128" t="s">
        <v>18</v>
      </c>
      <c r="D19" s="203" t="s">
        <v>18</v>
      </c>
      <c r="E19" s="128" t="s">
        <v>20</v>
      </c>
      <c r="F19" s="203" t="s">
        <v>20</v>
      </c>
      <c r="G19" s="203" t="s">
        <v>20</v>
      </c>
      <c r="H19" s="203" t="s">
        <v>20</v>
      </c>
      <c r="I19" s="203" t="s">
        <v>20</v>
      </c>
      <c r="J19" s="128" t="s">
        <v>20</v>
      </c>
      <c r="K19" s="129" t="s">
        <v>82</v>
      </c>
      <c r="L19" s="24"/>
      <c r="M19" s="24"/>
      <c r="N19" s="24"/>
      <c r="O19" s="24"/>
      <c r="P19" s="24"/>
      <c r="Q19" s="24"/>
      <c r="R19" s="12"/>
      <c r="S19" s="12"/>
      <c r="T19" s="12"/>
    </row>
    <row r="20" spans="1:20" x14ac:dyDescent="0.2">
      <c r="A20" s="12"/>
      <c r="B20" s="39" t="s">
        <v>76</v>
      </c>
      <c r="C20" s="128" t="s">
        <v>19</v>
      </c>
      <c r="D20" s="203" t="s">
        <v>20</v>
      </c>
      <c r="E20" s="128" t="s">
        <v>20</v>
      </c>
      <c r="F20" s="203" t="s">
        <v>20</v>
      </c>
      <c r="G20" s="203" t="s">
        <v>20</v>
      </c>
      <c r="H20" s="203" t="s">
        <v>20</v>
      </c>
      <c r="I20" s="203" t="s">
        <v>20</v>
      </c>
      <c r="J20" s="128" t="s">
        <v>20</v>
      </c>
      <c r="K20" s="129" t="s">
        <v>83</v>
      </c>
      <c r="L20" s="24"/>
      <c r="M20" s="24"/>
      <c r="N20" s="24"/>
      <c r="O20" s="24"/>
      <c r="P20" s="24"/>
      <c r="Q20" s="24"/>
      <c r="R20" s="12"/>
      <c r="S20" s="12"/>
      <c r="T20" s="12"/>
    </row>
    <row r="21" spans="1:20" x14ac:dyDescent="0.2">
      <c r="A21" s="12"/>
      <c r="B21" s="39" t="s">
        <v>77</v>
      </c>
      <c r="C21" s="128" t="s">
        <v>20</v>
      </c>
      <c r="D21" s="203" t="s">
        <v>19</v>
      </c>
      <c r="E21" s="128" t="s">
        <v>20</v>
      </c>
      <c r="F21" s="203" t="s">
        <v>20</v>
      </c>
      <c r="G21" s="203" t="s">
        <v>20</v>
      </c>
      <c r="H21" s="203" t="s">
        <v>20</v>
      </c>
      <c r="I21" s="203" t="s">
        <v>20</v>
      </c>
      <c r="J21" s="128" t="s">
        <v>20</v>
      </c>
      <c r="K21" s="129" t="s">
        <v>84</v>
      </c>
      <c r="L21" s="24"/>
      <c r="M21" s="24"/>
      <c r="N21" s="24"/>
      <c r="O21" s="24"/>
      <c r="P21" s="24"/>
      <c r="Q21" s="24"/>
      <c r="R21" s="12"/>
      <c r="S21" s="12"/>
      <c r="T21" s="12"/>
    </row>
    <row r="22" spans="1:20" x14ac:dyDescent="0.2">
      <c r="A22" s="12"/>
      <c r="B22" s="39" t="s">
        <v>78</v>
      </c>
      <c r="C22" s="128" t="s">
        <v>19</v>
      </c>
      <c r="D22" s="203" t="s">
        <v>19</v>
      </c>
      <c r="E22" s="128" t="s">
        <v>20</v>
      </c>
      <c r="F22" s="203" t="s">
        <v>20</v>
      </c>
      <c r="G22" s="203" t="s">
        <v>20</v>
      </c>
      <c r="H22" s="203" t="s">
        <v>20</v>
      </c>
      <c r="I22" s="203" t="s">
        <v>20</v>
      </c>
      <c r="J22" s="128" t="s">
        <v>20</v>
      </c>
      <c r="K22" s="129" t="s">
        <v>85</v>
      </c>
      <c r="L22" s="24"/>
      <c r="M22" s="24"/>
      <c r="N22" s="24"/>
      <c r="O22" s="24"/>
      <c r="P22" s="24"/>
      <c r="Q22" s="24"/>
      <c r="R22" s="12"/>
      <c r="S22" s="12"/>
      <c r="T22" s="12"/>
    </row>
    <row r="23" spans="1:20" x14ac:dyDescent="0.2">
      <c r="A23" s="12"/>
      <c r="B23" s="39" t="s">
        <v>79</v>
      </c>
      <c r="C23" s="128" t="s">
        <v>69</v>
      </c>
      <c r="D23" s="203" t="s">
        <v>69</v>
      </c>
      <c r="E23" s="128" t="s">
        <v>20</v>
      </c>
      <c r="F23" s="203" t="s">
        <v>20</v>
      </c>
      <c r="G23" s="203" t="s">
        <v>20</v>
      </c>
      <c r="H23" s="203" t="s">
        <v>20</v>
      </c>
      <c r="I23" s="203" t="s">
        <v>20</v>
      </c>
      <c r="J23" s="128" t="s">
        <v>20</v>
      </c>
      <c r="K23" s="129" t="s">
        <v>86</v>
      </c>
      <c r="L23" s="24"/>
      <c r="M23" s="24"/>
      <c r="N23" s="24"/>
      <c r="O23" s="24"/>
      <c r="P23" s="24"/>
      <c r="Q23" s="24"/>
      <c r="R23" s="12"/>
      <c r="S23" s="12"/>
      <c r="T23" s="12"/>
    </row>
    <row r="24" spans="1:20" x14ac:dyDescent="0.2">
      <c r="A24" s="1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12"/>
      <c r="S24" s="12"/>
    </row>
    <row r="25" spans="1:20" x14ac:dyDescent="0.2">
      <c r="A25" s="1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12"/>
      <c r="S25" s="12"/>
    </row>
    <row r="26" spans="1:20" x14ac:dyDescent="0.2">
      <c r="A26" s="12"/>
      <c r="B26" s="36" t="s">
        <v>44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12"/>
      <c r="S26" s="12"/>
    </row>
    <row r="27" spans="1:20" x14ac:dyDescent="0.2">
      <c r="A27" s="12"/>
      <c r="B27" s="41" t="s">
        <v>26</v>
      </c>
      <c r="C27" s="27" t="s">
        <v>32</v>
      </c>
      <c r="D27" s="27" t="s">
        <v>70</v>
      </c>
      <c r="E27" s="27" t="s">
        <v>17</v>
      </c>
      <c r="F27" s="27" t="s">
        <v>11</v>
      </c>
      <c r="G27" s="27" t="s">
        <v>4</v>
      </c>
      <c r="H27" s="27" t="s">
        <v>5</v>
      </c>
      <c r="I27" s="27" t="s">
        <v>12</v>
      </c>
      <c r="J27" s="28" t="s">
        <v>10</v>
      </c>
      <c r="K27" s="24"/>
      <c r="L27" s="24"/>
      <c r="M27" s="24"/>
      <c r="N27" s="24"/>
      <c r="O27" s="24"/>
      <c r="P27" s="24"/>
      <c r="Q27" s="24"/>
      <c r="R27" s="24"/>
      <c r="S27" s="12"/>
      <c r="T27" s="12"/>
    </row>
    <row r="28" spans="1:20" x14ac:dyDescent="0.2">
      <c r="A28" s="12"/>
      <c r="B28" s="39" t="str">
        <f>B17</f>
        <v>Base case - Do Nothing</v>
      </c>
      <c r="C28" s="42">
        <f>HLOOKUP(C17,$C$5:$F$12,2,FALSE)</f>
        <v>0</v>
      </c>
      <c r="D28" s="42">
        <f>HLOOKUP(D17,$C$5:$F$12,3,FALSE)</f>
        <v>0</v>
      </c>
      <c r="E28" s="42">
        <f>HLOOKUP(E17,$C$5:$F$12,4,FALSE)</f>
        <v>0</v>
      </c>
      <c r="F28" s="42">
        <f>HLOOKUP(F17,$C$5:$F$12,4,FALSE)</f>
        <v>0</v>
      </c>
      <c r="G28" s="42">
        <f>HLOOKUP(G17,$C$5:$F$12,5,FALSE)</f>
        <v>0</v>
      </c>
      <c r="H28" s="42">
        <f>HLOOKUP(H17,$C$5:$F$12,6,FALSE)</f>
        <v>0</v>
      </c>
      <c r="I28" s="42">
        <f>HLOOKUP(I17,$C$5:$F$12,8,FALSE)</f>
        <v>1</v>
      </c>
      <c r="J28" s="85">
        <f>HLOOKUP(J17,$C$5:$F$12,7,FALSE)</f>
        <v>2.75E-2</v>
      </c>
      <c r="K28" s="24"/>
      <c r="L28" s="24"/>
      <c r="M28" s="24"/>
      <c r="N28" s="24"/>
      <c r="O28" s="24"/>
      <c r="P28" s="24"/>
      <c r="Q28" s="24"/>
      <c r="R28" s="24"/>
      <c r="S28" s="12"/>
      <c r="T28" s="12"/>
    </row>
    <row r="29" spans="1:20" x14ac:dyDescent="0.2">
      <c r="A29" s="12"/>
      <c r="B29" s="39" t="str">
        <f t="shared" ref="B29:B34" si="0">B18</f>
        <v>A - Preferred Option</v>
      </c>
      <c r="C29" s="42">
        <f t="shared" ref="C29:C34" si="1">HLOOKUP(C18,$C$5:$F$12,2,FALSE)</f>
        <v>0</v>
      </c>
      <c r="D29" s="42">
        <f t="shared" ref="D29:D34" si="2">HLOOKUP(D18,$C$5:$F$12,3,FALSE)</f>
        <v>0</v>
      </c>
      <c r="E29" s="42">
        <f t="shared" ref="E29:F33" si="3">HLOOKUP(E18,$C$5:$F$12,4,FALSE)</f>
        <v>0</v>
      </c>
      <c r="F29" s="42">
        <f t="shared" si="3"/>
        <v>0</v>
      </c>
      <c r="G29" s="42">
        <f t="shared" ref="G29:G34" si="4">HLOOKUP(G18,$C$5:$F$12,5,FALSE)</f>
        <v>0</v>
      </c>
      <c r="H29" s="42">
        <f t="shared" ref="H29:H34" si="5">HLOOKUP(H18,$C$5:$F$12,6,FALSE)</f>
        <v>0</v>
      </c>
      <c r="I29" s="42">
        <f t="shared" ref="I29:I34" si="6">HLOOKUP(I18,$C$5:$F$12,8,FALSE)</f>
        <v>1</v>
      </c>
      <c r="J29" s="85">
        <f t="shared" ref="J29:J34" si="7">HLOOKUP(J18,$C$5:$F$12,7,FALSE)</f>
        <v>2.75E-2</v>
      </c>
      <c r="K29" s="24"/>
      <c r="L29" s="24"/>
      <c r="M29" s="24"/>
      <c r="N29" s="12"/>
      <c r="O29" s="12"/>
      <c r="P29" s="12"/>
      <c r="Q29" s="12"/>
      <c r="R29" s="12"/>
      <c r="S29" s="12"/>
      <c r="T29" s="12"/>
    </row>
    <row r="30" spans="1:20" x14ac:dyDescent="0.2">
      <c r="A30" s="12"/>
      <c r="B30" s="39" t="str">
        <f t="shared" si="0"/>
        <v>B - Sensitivity 1</v>
      </c>
      <c r="C30" s="175">
        <f t="shared" si="1"/>
        <v>0.15</v>
      </c>
      <c r="D30" s="42">
        <f t="shared" si="2"/>
        <v>0.15</v>
      </c>
      <c r="E30" s="175">
        <f t="shared" si="3"/>
        <v>0</v>
      </c>
      <c r="F30" s="42">
        <f t="shared" si="3"/>
        <v>0</v>
      </c>
      <c r="G30" s="42">
        <f t="shared" si="4"/>
        <v>0</v>
      </c>
      <c r="H30" s="42">
        <f t="shared" si="5"/>
        <v>0</v>
      </c>
      <c r="I30" s="42">
        <f t="shared" si="6"/>
        <v>1</v>
      </c>
      <c r="J30" s="85">
        <f t="shared" si="7"/>
        <v>2.75E-2</v>
      </c>
      <c r="K30" s="24"/>
      <c r="L30" s="24"/>
      <c r="M30" s="24"/>
      <c r="N30" s="12"/>
      <c r="O30" s="12"/>
      <c r="P30" s="12"/>
      <c r="Q30" s="12"/>
      <c r="R30" s="12"/>
      <c r="S30" s="12"/>
      <c r="T30" s="12"/>
    </row>
    <row r="31" spans="1:20" x14ac:dyDescent="0.2">
      <c r="A31" s="12"/>
      <c r="B31" s="39" t="str">
        <f t="shared" si="0"/>
        <v>C - Sensitivity 2</v>
      </c>
      <c r="C31" s="175">
        <f t="shared" si="1"/>
        <v>-0.45</v>
      </c>
      <c r="D31" s="42">
        <f t="shared" si="2"/>
        <v>0</v>
      </c>
      <c r="E31" s="175">
        <f t="shared" si="3"/>
        <v>0</v>
      </c>
      <c r="F31" s="42">
        <f t="shared" si="3"/>
        <v>0</v>
      </c>
      <c r="G31" s="42">
        <f t="shared" si="4"/>
        <v>0</v>
      </c>
      <c r="H31" s="42">
        <f t="shared" si="5"/>
        <v>0</v>
      </c>
      <c r="I31" s="42">
        <f t="shared" si="6"/>
        <v>1</v>
      </c>
      <c r="J31" s="85">
        <f t="shared" si="7"/>
        <v>2.75E-2</v>
      </c>
      <c r="K31" s="24"/>
      <c r="L31" s="24"/>
      <c r="M31" s="24"/>
      <c r="N31" s="24"/>
      <c r="O31" s="24"/>
      <c r="P31" s="24"/>
      <c r="Q31" s="24"/>
      <c r="R31" s="24"/>
      <c r="S31" s="12"/>
      <c r="T31" s="12"/>
    </row>
    <row r="32" spans="1:20" x14ac:dyDescent="0.2">
      <c r="A32" s="12"/>
      <c r="B32" s="39" t="str">
        <f t="shared" si="0"/>
        <v>D - Sensitivity 3</v>
      </c>
      <c r="C32" s="175">
        <f t="shared" si="1"/>
        <v>0</v>
      </c>
      <c r="D32" s="42">
        <f t="shared" si="2"/>
        <v>-0.45</v>
      </c>
      <c r="E32" s="42">
        <f t="shared" si="3"/>
        <v>0</v>
      </c>
      <c r="F32" s="42">
        <f t="shared" si="3"/>
        <v>0</v>
      </c>
      <c r="G32" s="42">
        <f t="shared" si="4"/>
        <v>0</v>
      </c>
      <c r="H32" s="42">
        <f t="shared" si="5"/>
        <v>0</v>
      </c>
      <c r="I32" s="42">
        <f t="shared" si="6"/>
        <v>1</v>
      </c>
      <c r="J32" s="85">
        <f t="shared" si="7"/>
        <v>2.75E-2</v>
      </c>
      <c r="K32" s="24"/>
      <c r="L32" s="24"/>
      <c r="M32" s="24"/>
      <c r="N32" s="24"/>
      <c r="O32" s="24"/>
      <c r="P32" s="24"/>
      <c r="Q32" s="24"/>
      <c r="R32" s="24"/>
      <c r="S32" s="12"/>
      <c r="T32" s="12"/>
    </row>
    <row r="33" spans="1:20" x14ac:dyDescent="0.2">
      <c r="A33" s="12"/>
      <c r="B33" s="39" t="str">
        <f t="shared" si="0"/>
        <v>E - Sensitivity 4</v>
      </c>
      <c r="C33" s="175">
        <f t="shared" si="1"/>
        <v>-0.45</v>
      </c>
      <c r="D33" s="42">
        <f t="shared" si="2"/>
        <v>-0.45</v>
      </c>
      <c r="E33" s="42">
        <f t="shared" si="3"/>
        <v>0</v>
      </c>
      <c r="F33" s="42">
        <f t="shared" si="3"/>
        <v>0</v>
      </c>
      <c r="G33" s="42">
        <f t="shared" si="4"/>
        <v>0</v>
      </c>
      <c r="H33" s="42">
        <f t="shared" si="5"/>
        <v>0</v>
      </c>
      <c r="I33" s="42">
        <f t="shared" si="6"/>
        <v>1</v>
      </c>
      <c r="J33" s="85">
        <f t="shared" si="7"/>
        <v>2.75E-2</v>
      </c>
      <c r="K33" s="24"/>
      <c r="L33" s="24"/>
      <c r="M33" s="24"/>
      <c r="N33" s="24"/>
      <c r="O33" s="24"/>
      <c r="P33" s="24"/>
      <c r="Q33" s="24"/>
      <c r="R33" s="24"/>
      <c r="S33" s="12"/>
      <c r="T33" s="12"/>
    </row>
    <row r="34" spans="1:20" x14ac:dyDescent="0.2">
      <c r="A34" s="12"/>
      <c r="B34" s="39" t="str">
        <f t="shared" si="0"/>
        <v>F - Sensitivity 5</v>
      </c>
      <c r="C34" s="175">
        <f t="shared" si="1"/>
        <v>-0.75</v>
      </c>
      <c r="D34" s="42">
        <f t="shared" si="2"/>
        <v>-0.75</v>
      </c>
      <c r="E34" s="42">
        <f>HLOOKUP(E23,$C$5:$F$12,4,FALSE)</f>
        <v>0</v>
      </c>
      <c r="F34" s="42">
        <f t="shared" ref="F34" si="8">HLOOKUP(F23,$C$5:$F$12,4,FALSE)</f>
        <v>0</v>
      </c>
      <c r="G34" s="42">
        <f t="shared" si="4"/>
        <v>0</v>
      </c>
      <c r="H34" s="42">
        <f t="shared" si="5"/>
        <v>0</v>
      </c>
      <c r="I34" s="42">
        <f t="shared" si="6"/>
        <v>1</v>
      </c>
      <c r="J34" s="85">
        <f t="shared" si="7"/>
        <v>2.75E-2</v>
      </c>
      <c r="K34" s="24"/>
      <c r="L34" s="24"/>
      <c r="M34" s="24"/>
      <c r="N34" s="24"/>
      <c r="O34" s="24"/>
      <c r="P34" s="24"/>
      <c r="Q34" s="24"/>
      <c r="R34" s="24"/>
      <c r="S34" s="12"/>
      <c r="T34" s="12"/>
    </row>
    <row r="35" spans="1:20" x14ac:dyDescent="0.2">
      <c r="A35" s="12"/>
      <c r="B35" s="24"/>
      <c r="C35" s="24"/>
      <c r="D35" s="24"/>
      <c r="E35" s="24"/>
      <c r="F35" s="24"/>
      <c r="G35" s="36"/>
      <c r="H35" s="24"/>
      <c r="I35" s="24"/>
      <c r="J35" s="24"/>
      <c r="K35" s="36"/>
      <c r="L35" s="24"/>
      <c r="M35" s="24"/>
      <c r="N35" s="24"/>
      <c r="O35" s="24"/>
      <c r="P35" s="24"/>
      <c r="Q35" s="24"/>
      <c r="R35" s="12"/>
      <c r="S35" s="12"/>
    </row>
    <row r="36" spans="1:20" x14ac:dyDescent="0.2">
      <c r="A36" s="1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12"/>
      <c r="S36" s="12"/>
    </row>
    <row r="37" spans="1:20" ht="15.75" x14ac:dyDescent="0.25">
      <c r="A37" s="6"/>
      <c r="B37" s="6" t="s">
        <v>62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24"/>
      <c r="N37" s="24"/>
      <c r="O37" s="24"/>
      <c r="P37" s="24"/>
      <c r="Q37" s="24"/>
      <c r="R37" s="12"/>
      <c r="S37" s="12"/>
    </row>
    <row r="38" spans="1:20" x14ac:dyDescent="0.2">
      <c r="A38" s="12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12"/>
      <c r="S38" s="12"/>
    </row>
    <row r="39" spans="1:20" hidden="1" x14ac:dyDescent="0.2">
      <c r="A39" s="12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12"/>
      <c r="S39" s="12"/>
    </row>
    <row r="40" spans="1:20" hidden="1" x14ac:dyDescent="0.2">
      <c r="A40" s="12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12"/>
      <c r="S40" s="12"/>
    </row>
    <row r="41" spans="1:20" hidden="1" x14ac:dyDescent="0.2">
      <c r="A41" s="12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12"/>
      <c r="S41" s="12"/>
    </row>
    <row r="42" spans="1:20" hidden="1" x14ac:dyDescent="0.2">
      <c r="A42" s="1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12"/>
      <c r="S42" s="12"/>
    </row>
    <row r="43" spans="1:20" hidden="1" x14ac:dyDescent="0.2">
      <c r="A43" s="12"/>
      <c r="B43" s="24"/>
      <c r="C43" s="12"/>
      <c r="D43" s="12"/>
      <c r="E43" s="12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12"/>
      <c r="S43" s="12"/>
    </row>
    <row r="44" spans="1:20" hidden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24"/>
      <c r="K44" s="24"/>
      <c r="L44" s="24"/>
      <c r="M44" s="24"/>
      <c r="N44" s="24"/>
      <c r="O44" s="24"/>
      <c r="P44" s="24"/>
      <c r="Q44" s="24"/>
      <c r="R44" s="12"/>
      <c r="S44" s="12"/>
    </row>
    <row r="45" spans="1:20" hidden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24"/>
      <c r="K45" s="24"/>
      <c r="L45" s="24"/>
      <c r="M45" s="24"/>
      <c r="N45" s="24"/>
      <c r="O45" s="24"/>
      <c r="P45" s="24"/>
      <c r="Q45" s="24"/>
      <c r="R45" s="12"/>
      <c r="S45" s="12"/>
    </row>
    <row r="46" spans="1:20" hidden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24"/>
      <c r="K46" s="24"/>
      <c r="L46" s="24"/>
      <c r="M46" s="24"/>
      <c r="N46" s="24"/>
      <c r="O46" s="24"/>
      <c r="P46" s="24"/>
      <c r="Q46" s="24"/>
      <c r="R46" s="12"/>
      <c r="S46" s="12"/>
    </row>
    <row r="47" spans="1:20" hidden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24"/>
      <c r="K47" s="24"/>
      <c r="L47" s="24"/>
      <c r="M47" s="24"/>
      <c r="N47" s="24"/>
      <c r="O47" s="24"/>
      <c r="P47" s="24"/>
      <c r="Q47" s="24"/>
      <c r="R47" s="12"/>
      <c r="S47" s="12"/>
    </row>
    <row r="48" spans="1:20" hidden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24"/>
      <c r="K48" s="24"/>
      <c r="L48" s="24"/>
      <c r="M48" s="24"/>
      <c r="N48" s="24"/>
      <c r="O48" s="24"/>
      <c r="P48" s="24"/>
      <c r="Q48" s="24"/>
      <c r="R48" s="12"/>
      <c r="S48" s="12"/>
    </row>
    <row r="49" spans="1:19" hidden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24"/>
      <c r="K49" s="24"/>
      <c r="L49" s="24"/>
      <c r="M49" s="24"/>
      <c r="N49" s="24"/>
      <c r="O49" s="24"/>
      <c r="P49" s="24"/>
      <c r="Q49" s="24"/>
      <c r="R49" s="12"/>
      <c r="S49" s="12"/>
    </row>
    <row r="50" spans="1:19" hidden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hidden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hidden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hidden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hidden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idden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hidden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idden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hidden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hidden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hidden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idden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hidden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idden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hidden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</sheetData>
  <dataValidations count="1">
    <dataValidation type="list" allowBlank="1" showInputMessage="1" showErrorMessage="1" sqref="C17:J23" xr:uid="{00000000-0002-0000-0300-000001000000}">
      <formula1>$C$5:$F$5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0000FF"/>
  </sheetPr>
  <dimension ref="A1:BG126"/>
  <sheetViews>
    <sheetView zoomScale="80" zoomScaleNormal="80" workbookViewId="0">
      <selection activeCell="S10" sqref="S10"/>
    </sheetView>
  </sheetViews>
  <sheetFormatPr defaultColWidth="0" defaultRowHeight="12.75" zeroHeight="1" x14ac:dyDescent="0.2"/>
  <cols>
    <col min="1" max="1" width="3.625" style="1" customWidth="1"/>
    <col min="2" max="2" width="14.75" style="1" customWidth="1"/>
    <col min="3" max="3" width="26" style="1" customWidth="1"/>
    <col min="4" max="4" width="28" style="1" customWidth="1"/>
    <col min="5" max="14" width="11.375" style="1" customWidth="1"/>
    <col min="15" max="15" width="11.875" style="1" customWidth="1"/>
    <col min="16" max="17" width="11.375" style="1" customWidth="1"/>
    <col min="18" max="19" width="11.875" style="1" customWidth="1"/>
    <col min="20" max="20" width="11.375" style="1" customWidth="1"/>
    <col min="21" max="21" width="3.625" style="1" customWidth="1"/>
    <col min="22" max="22" width="12.625" style="2" hidden="1" customWidth="1"/>
    <col min="23" max="23" width="11.625" style="2" hidden="1" customWidth="1"/>
    <col min="24" max="24" width="19.5" style="2" hidden="1" customWidth="1"/>
    <col min="25" max="25" width="11.625" style="2" hidden="1" customWidth="1"/>
    <col min="26" max="26" width="17.25" style="2" hidden="1" customWidth="1"/>
    <col min="27" max="27" width="11.625" style="2" hidden="1" customWidth="1"/>
    <col min="28" max="28" width="19.5" style="2" hidden="1" customWidth="1"/>
    <col min="29" max="29" width="11.625" style="2" hidden="1" customWidth="1"/>
    <col min="30" max="30" width="19.5" style="2" hidden="1" customWidth="1"/>
    <col min="31" max="31" width="11.625" style="2" hidden="1" customWidth="1"/>
    <col min="32" max="32" width="19.5" style="1" hidden="1" customWidth="1"/>
    <col min="33" max="33" width="9" style="1" hidden="1" customWidth="1"/>
    <col min="34" max="34" width="16.625" style="1" hidden="1" customWidth="1"/>
    <col min="35" max="35" width="9" style="1" hidden="1" customWidth="1"/>
    <col min="36" max="36" width="19.5" style="1" hidden="1" customWidth="1"/>
    <col min="37" max="37" width="9" style="1" hidden="1" customWidth="1"/>
    <col min="38" max="38" width="19.5" style="1" hidden="1" customWidth="1"/>
    <col min="39" max="39" width="9" style="1" hidden="1" customWidth="1"/>
    <col min="40" max="40" width="17.375" style="1" hidden="1" customWidth="1"/>
    <col min="41" max="41" width="9" style="1" hidden="1" customWidth="1"/>
    <col min="42" max="42" width="19.5" style="1" hidden="1" customWidth="1"/>
    <col min="43" max="59" width="0" style="1" hidden="1" customWidth="1"/>
    <col min="60" max="16384" width="9" style="1" hidden="1"/>
  </cols>
  <sheetData>
    <row r="1" spans="1:34" ht="18" x14ac:dyDescent="0.25">
      <c r="A1" s="10" t="s">
        <v>175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4" t="str">
        <f ca="1">RIGHT(CELL("filename", $A$1), LEN(CELL("filename", $A$1)) - SEARCH("]", CELL("filename", $A$1)))</f>
        <v>Base Case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3"/>
      <c r="AG3" s="43"/>
      <c r="AH3" s="43"/>
    </row>
    <row r="4" spans="1:34" x14ac:dyDescent="0.2">
      <c r="A4" s="43"/>
      <c r="B4" s="45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3"/>
      <c r="AG4" s="43"/>
      <c r="AH4" s="43"/>
    </row>
    <row r="5" spans="1:34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35" t="s">
        <v>137</v>
      </c>
      <c r="M5" s="235"/>
      <c r="N5" s="235"/>
      <c r="O5" s="235"/>
      <c r="P5" s="235"/>
      <c r="Q5" s="53"/>
      <c r="R5" s="235" t="s">
        <v>137</v>
      </c>
      <c r="S5" s="236"/>
      <c r="T5" s="235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3"/>
      <c r="AG5" s="43"/>
      <c r="AH5" s="43"/>
    </row>
    <row r="6" spans="1:34" ht="38.25" x14ac:dyDescent="0.2">
      <c r="A6" s="43"/>
      <c r="B6" s="52" t="s">
        <v>39</v>
      </c>
      <c r="C6" s="25" t="s">
        <v>35</v>
      </c>
      <c r="D6" s="241" t="s">
        <v>16</v>
      </c>
      <c r="E6" s="242"/>
      <c r="F6" s="242"/>
      <c r="G6" s="242"/>
      <c r="H6" s="242"/>
      <c r="I6" s="242"/>
      <c r="J6" s="242"/>
      <c r="K6" s="243"/>
      <c r="L6" s="52" t="s">
        <v>43</v>
      </c>
      <c r="M6" s="52" t="s">
        <v>114</v>
      </c>
      <c r="N6" s="52" t="s">
        <v>46</v>
      </c>
      <c r="O6" s="52" t="s">
        <v>47</v>
      </c>
      <c r="P6" s="52" t="s">
        <v>12</v>
      </c>
      <c r="Q6" s="52"/>
      <c r="R6" s="25" t="s">
        <v>115</v>
      </c>
      <c r="S6" s="52" t="s">
        <v>116</v>
      </c>
      <c r="T6" s="52" t="s">
        <v>117</v>
      </c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</row>
    <row r="7" spans="1:34" ht="12.75" customHeight="1" x14ac:dyDescent="0.2">
      <c r="A7" s="43"/>
      <c r="B7" s="228">
        <v>1</v>
      </c>
      <c r="C7" s="247" t="s">
        <v>106</v>
      </c>
      <c r="D7" s="239"/>
      <c r="E7" s="239"/>
      <c r="F7" s="239"/>
      <c r="G7" s="239"/>
      <c r="H7" s="239"/>
      <c r="I7" s="239"/>
      <c r="J7" s="239"/>
      <c r="K7" s="239"/>
      <c r="L7" s="134"/>
      <c r="M7" s="135"/>
      <c r="N7" s="134"/>
      <c r="O7" s="134"/>
      <c r="P7" s="134"/>
      <c r="Q7" s="134"/>
      <c r="R7" s="130">
        <f>SUM(L7:P7)</f>
        <v>0</v>
      </c>
      <c r="S7" s="131"/>
      <c r="T7" s="226">
        <f>(R8*S8)+(R10*S10)</f>
        <v>2271.3197818250583</v>
      </c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3"/>
      <c r="AG7" s="43"/>
      <c r="AH7" s="43"/>
    </row>
    <row r="8" spans="1:34" ht="14.1" customHeight="1" x14ac:dyDescent="0.2">
      <c r="A8" s="43"/>
      <c r="B8" s="228"/>
      <c r="C8" s="247"/>
      <c r="D8" s="239" t="s">
        <v>98</v>
      </c>
      <c r="E8" s="239"/>
      <c r="F8" s="239"/>
      <c r="G8" s="239"/>
      <c r="H8" s="239"/>
      <c r="I8" s="239"/>
      <c r="J8" s="239"/>
      <c r="K8" s="239"/>
      <c r="L8" s="136"/>
      <c r="M8" s="132">
        <f>(Assumptions!C19)</f>
        <v>378.45823338546393</v>
      </c>
      <c r="N8" s="134"/>
      <c r="O8" s="134"/>
      <c r="P8" s="134"/>
      <c r="Q8" s="134"/>
      <c r="R8" s="130">
        <f t="shared" ref="R8:R29" si="0">SUM(L8:P8)</f>
        <v>378.45823338546393</v>
      </c>
      <c r="S8" s="94">
        <f>Assumptions!C9</f>
        <v>6</v>
      </c>
      <c r="T8" s="227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3"/>
      <c r="AG8" s="43"/>
      <c r="AH8" s="43"/>
    </row>
    <row r="9" spans="1:34" x14ac:dyDescent="0.2">
      <c r="A9" s="43"/>
      <c r="B9" s="228"/>
      <c r="C9" s="247"/>
      <c r="D9" s="239"/>
      <c r="E9" s="239"/>
      <c r="F9" s="239"/>
      <c r="G9" s="239"/>
      <c r="H9" s="239"/>
      <c r="I9" s="239"/>
      <c r="J9" s="239"/>
      <c r="K9" s="239"/>
      <c r="L9" s="134"/>
      <c r="M9" s="137"/>
      <c r="N9" s="134"/>
      <c r="O9" s="135"/>
      <c r="P9" s="134"/>
      <c r="Q9" s="134"/>
      <c r="R9" s="130">
        <f t="shared" si="0"/>
        <v>0</v>
      </c>
      <c r="S9" s="131"/>
      <c r="T9" s="227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3"/>
      <c r="AG9" s="43"/>
      <c r="AH9" s="43"/>
    </row>
    <row r="10" spans="1:34" x14ac:dyDescent="0.2">
      <c r="A10" s="43"/>
      <c r="B10" s="228"/>
      <c r="C10" s="247"/>
      <c r="D10" s="239" t="s">
        <v>90</v>
      </c>
      <c r="E10" s="239"/>
      <c r="F10" s="239"/>
      <c r="G10" s="239"/>
      <c r="H10" s="239"/>
      <c r="I10" s="239"/>
      <c r="J10" s="239"/>
      <c r="K10" s="239"/>
      <c r="L10" s="134"/>
      <c r="M10" s="134"/>
      <c r="N10" s="136"/>
      <c r="O10" s="133">
        <f>Assumptions!$C$20</f>
        <v>0.57038151227452272</v>
      </c>
      <c r="P10" s="134"/>
      <c r="Q10" s="134"/>
      <c r="R10" s="130">
        <f t="shared" si="0"/>
        <v>0.57038151227452272</v>
      </c>
      <c r="S10" s="94">
        <f>Assumptions!C11</f>
        <v>1</v>
      </c>
      <c r="T10" s="227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3"/>
      <c r="AG10" s="43"/>
      <c r="AH10" s="43"/>
    </row>
    <row r="11" spans="1:34" x14ac:dyDescent="0.2">
      <c r="A11" s="43"/>
      <c r="B11" s="228"/>
      <c r="C11" s="247"/>
      <c r="D11" s="239"/>
      <c r="E11" s="239"/>
      <c r="F11" s="239"/>
      <c r="G11" s="239"/>
      <c r="H11" s="239"/>
      <c r="I11" s="239"/>
      <c r="J11" s="239"/>
      <c r="K11" s="239"/>
      <c r="L11" s="134"/>
      <c r="M11" s="134"/>
      <c r="N11" s="134"/>
      <c r="O11" s="137"/>
      <c r="P11" s="134"/>
      <c r="Q11" s="134"/>
      <c r="R11" s="130">
        <f t="shared" si="0"/>
        <v>0</v>
      </c>
      <c r="S11" s="131"/>
      <c r="T11" s="227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3"/>
      <c r="AG11" s="43"/>
      <c r="AH11" s="43"/>
    </row>
    <row r="12" spans="1:34" x14ac:dyDescent="0.2">
      <c r="A12" s="43"/>
      <c r="B12" s="228"/>
      <c r="C12" s="247"/>
      <c r="D12" s="239"/>
      <c r="E12" s="239"/>
      <c r="F12" s="239"/>
      <c r="G12" s="239"/>
      <c r="H12" s="239"/>
      <c r="I12" s="239"/>
      <c r="J12" s="239"/>
      <c r="K12" s="239"/>
      <c r="L12" s="134"/>
      <c r="M12" s="134"/>
      <c r="N12" s="134"/>
      <c r="O12" s="134"/>
      <c r="P12" s="134"/>
      <c r="Q12" s="134"/>
      <c r="R12" s="130">
        <f t="shared" si="0"/>
        <v>0</v>
      </c>
      <c r="S12" s="131"/>
      <c r="T12" s="227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3"/>
      <c r="AG12" s="43"/>
      <c r="AH12" s="43"/>
    </row>
    <row r="13" spans="1:34" x14ac:dyDescent="0.2">
      <c r="A13" s="43"/>
      <c r="B13" s="228"/>
      <c r="C13" s="247"/>
      <c r="D13" s="239"/>
      <c r="E13" s="239"/>
      <c r="F13" s="239"/>
      <c r="G13" s="239"/>
      <c r="H13" s="239"/>
      <c r="I13" s="239"/>
      <c r="J13" s="239"/>
      <c r="K13" s="239"/>
      <c r="L13" s="134"/>
      <c r="M13" s="134"/>
      <c r="N13" s="134"/>
      <c r="O13" s="134"/>
      <c r="P13" s="134"/>
      <c r="Q13" s="134"/>
      <c r="R13" s="130">
        <f t="shared" si="0"/>
        <v>0</v>
      </c>
      <c r="S13" s="131"/>
      <c r="T13" s="227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3"/>
      <c r="AG13" s="43"/>
      <c r="AH13" s="43"/>
    </row>
    <row r="14" spans="1:34" x14ac:dyDescent="0.2">
      <c r="A14" s="43"/>
      <c r="B14" s="228"/>
      <c r="C14" s="247"/>
      <c r="D14" s="239"/>
      <c r="E14" s="239"/>
      <c r="F14" s="239"/>
      <c r="G14" s="239"/>
      <c r="H14" s="239"/>
      <c r="I14" s="239"/>
      <c r="J14" s="239"/>
      <c r="K14" s="239"/>
      <c r="L14" s="134"/>
      <c r="M14" s="134"/>
      <c r="N14" s="134"/>
      <c r="O14" s="134"/>
      <c r="P14" s="134"/>
      <c r="Q14" s="134"/>
      <c r="R14" s="130">
        <f t="shared" si="0"/>
        <v>0</v>
      </c>
      <c r="S14" s="131"/>
      <c r="T14" s="229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3"/>
      <c r="AG14" s="43"/>
      <c r="AH14" s="43"/>
    </row>
    <row r="15" spans="1:34" x14ac:dyDescent="0.2">
      <c r="A15" s="43"/>
      <c r="B15" s="228">
        <v>2</v>
      </c>
      <c r="C15" s="230" t="s">
        <v>55</v>
      </c>
      <c r="D15" s="240"/>
      <c r="E15" s="240"/>
      <c r="F15" s="240"/>
      <c r="G15" s="240"/>
      <c r="H15" s="240"/>
      <c r="I15" s="240"/>
      <c r="J15" s="240"/>
      <c r="K15" s="240"/>
      <c r="L15" s="148"/>
      <c r="M15" s="148"/>
      <c r="N15" s="148"/>
      <c r="O15" s="148"/>
      <c r="P15" s="148"/>
      <c r="Q15" s="148"/>
      <c r="R15" s="130">
        <f t="shared" si="0"/>
        <v>0</v>
      </c>
      <c r="S15" s="131"/>
      <c r="T15" s="226">
        <f>SUM(R15:R21)</f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3"/>
      <c r="AG15" s="43"/>
      <c r="AH15" s="43"/>
    </row>
    <row r="16" spans="1:34" x14ac:dyDescent="0.2">
      <c r="A16" s="43"/>
      <c r="B16" s="228"/>
      <c r="C16" s="230"/>
      <c r="D16" s="240"/>
      <c r="E16" s="240"/>
      <c r="F16" s="240"/>
      <c r="G16" s="240"/>
      <c r="H16" s="240"/>
      <c r="I16" s="240"/>
      <c r="J16" s="240"/>
      <c r="K16" s="240"/>
      <c r="L16" s="148"/>
      <c r="M16" s="148"/>
      <c r="N16" s="148"/>
      <c r="O16" s="148"/>
      <c r="P16" s="148"/>
      <c r="Q16" s="148"/>
      <c r="R16" s="130">
        <f t="shared" si="0"/>
        <v>0</v>
      </c>
      <c r="S16" s="131"/>
      <c r="T16" s="227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3"/>
      <c r="AG16" s="43"/>
      <c r="AH16" s="43"/>
    </row>
    <row r="17" spans="1:34" ht="12.75" customHeight="1" x14ac:dyDescent="0.2">
      <c r="A17" s="43"/>
      <c r="B17" s="228"/>
      <c r="C17" s="230"/>
      <c r="D17" s="240"/>
      <c r="E17" s="240"/>
      <c r="F17" s="240"/>
      <c r="G17" s="240"/>
      <c r="H17" s="240"/>
      <c r="I17" s="240"/>
      <c r="J17" s="240"/>
      <c r="K17" s="240"/>
      <c r="L17" s="148"/>
      <c r="M17" s="148"/>
      <c r="N17" s="148"/>
      <c r="O17" s="148"/>
      <c r="P17" s="148"/>
      <c r="Q17" s="148"/>
      <c r="R17" s="130">
        <f t="shared" si="0"/>
        <v>0</v>
      </c>
      <c r="S17" s="131"/>
      <c r="T17" s="227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3"/>
      <c r="AG17" s="43"/>
      <c r="AH17" s="43"/>
    </row>
    <row r="18" spans="1:34" ht="12.75" customHeight="1" x14ac:dyDescent="0.2">
      <c r="A18" s="43"/>
      <c r="B18" s="228"/>
      <c r="C18" s="230"/>
      <c r="D18" s="240"/>
      <c r="E18" s="240"/>
      <c r="F18" s="240"/>
      <c r="G18" s="240"/>
      <c r="H18" s="240"/>
      <c r="I18" s="240"/>
      <c r="J18" s="240"/>
      <c r="K18" s="240"/>
      <c r="L18" s="148"/>
      <c r="M18" s="148"/>
      <c r="N18" s="148"/>
      <c r="O18" s="148"/>
      <c r="P18" s="148"/>
      <c r="Q18" s="148"/>
      <c r="R18" s="130">
        <f t="shared" si="0"/>
        <v>0</v>
      </c>
      <c r="S18" s="131"/>
      <c r="T18" s="227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3"/>
      <c r="AG18" s="43"/>
      <c r="AH18" s="43"/>
    </row>
    <row r="19" spans="1:34" ht="12.75" customHeight="1" x14ac:dyDescent="0.2">
      <c r="A19" s="43"/>
      <c r="B19" s="228"/>
      <c r="C19" s="230"/>
      <c r="D19" s="240"/>
      <c r="E19" s="240"/>
      <c r="F19" s="240"/>
      <c r="G19" s="240"/>
      <c r="H19" s="240"/>
      <c r="I19" s="240"/>
      <c r="J19" s="240"/>
      <c r="K19" s="240"/>
      <c r="L19" s="148"/>
      <c r="M19" s="148"/>
      <c r="N19" s="148"/>
      <c r="O19" s="148"/>
      <c r="P19" s="148"/>
      <c r="Q19" s="148"/>
      <c r="R19" s="130">
        <f t="shared" si="0"/>
        <v>0</v>
      </c>
      <c r="S19" s="131"/>
      <c r="T19" s="227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3"/>
      <c r="AG19" s="43"/>
      <c r="AH19" s="43"/>
    </row>
    <row r="20" spans="1:34" ht="12.75" customHeight="1" x14ac:dyDescent="0.2">
      <c r="A20" s="43"/>
      <c r="B20" s="228"/>
      <c r="C20" s="230"/>
      <c r="D20" s="240"/>
      <c r="E20" s="240"/>
      <c r="F20" s="240"/>
      <c r="G20" s="240"/>
      <c r="H20" s="240"/>
      <c r="I20" s="240"/>
      <c r="J20" s="240"/>
      <c r="K20" s="240"/>
      <c r="L20" s="148"/>
      <c r="M20" s="148"/>
      <c r="N20" s="148"/>
      <c r="O20" s="148"/>
      <c r="P20" s="148"/>
      <c r="Q20" s="148"/>
      <c r="R20" s="130">
        <f t="shared" si="0"/>
        <v>0</v>
      </c>
      <c r="S20" s="131"/>
      <c r="T20" s="227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3"/>
      <c r="AG20" s="43"/>
      <c r="AH20" s="43"/>
    </row>
    <row r="21" spans="1:34" ht="12.75" customHeight="1" x14ac:dyDescent="0.2">
      <c r="A21" s="43"/>
      <c r="B21" s="228"/>
      <c r="C21" s="230"/>
      <c r="D21" s="240"/>
      <c r="E21" s="240"/>
      <c r="F21" s="240"/>
      <c r="G21" s="240"/>
      <c r="H21" s="240"/>
      <c r="I21" s="240"/>
      <c r="J21" s="240"/>
      <c r="K21" s="240"/>
      <c r="L21" s="148"/>
      <c r="M21" s="148"/>
      <c r="N21" s="148"/>
      <c r="O21" s="148"/>
      <c r="P21" s="148"/>
      <c r="Q21" s="148"/>
      <c r="R21" s="130">
        <f t="shared" si="0"/>
        <v>0</v>
      </c>
      <c r="S21" s="131"/>
      <c r="T21" s="227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3"/>
      <c r="AG21" s="43"/>
      <c r="AH21" s="43"/>
    </row>
    <row r="22" spans="1:34" s="4" customFormat="1" ht="12.75" customHeight="1" x14ac:dyDescent="0.2">
      <c r="A22" s="43"/>
      <c r="B22" s="231">
        <v>3</v>
      </c>
      <c r="C22" s="230" t="s">
        <v>97</v>
      </c>
      <c r="D22" s="240"/>
      <c r="E22" s="240"/>
      <c r="F22" s="240"/>
      <c r="G22" s="240"/>
      <c r="H22" s="240"/>
      <c r="I22" s="240"/>
      <c r="J22" s="240"/>
      <c r="K22" s="240"/>
      <c r="L22" s="148"/>
      <c r="M22" s="148"/>
      <c r="N22" s="148"/>
      <c r="O22" s="148"/>
      <c r="P22" s="148"/>
      <c r="Q22" s="148"/>
      <c r="R22" s="130">
        <f t="shared" si="0"/>
        <v>0</v>
      </c>
      <c r="S22" s="131"/>
      <c r="T22" s="226">
        <f>SUM(R22:R24)</f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2.75" customHeight="1" x14ac:dyDescent="0.2">
      <c r="A23" s="43"/>
      <c r="B23" s="232"/>
      <c r="C23" s="230"/>
      <c r="D23" s="240"/>
      <c r="E23" s="240"/>
      <c r="F23" s="240"/>
      <c r="G23" s="240"/>
      <c r="H23" s="240"/>
      <c r="I23" s="240"/>
      <c r="J23" s="240"/>
      <c r="K23" s="240"/>
      <c r="L23" s="148"/>
      <c r="M23" s="148"/>
      <c r="N23" s="148"/>
      <c r="O23" s="148"/>
      <c r="P23" s="148"/>
      <c r="Q23" s="148"/>
      <c r="R23" s="130">
        <f t="shared" si="0"/>
        <v>0</v>
      </c>
      <c r="S23" s="131"/>
      <c r="T23" s="227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4" customFormat="1" ht="12.75" customHeight="1" x14ac:dyDescent="0.2">
      <c r="A24" s="43"/>
      <c r="B24" s="233"/>
      <c r="C24" s="230"/>
      <c r="D24" s="240"/>
      <c r="E24" s="240"/>
      <c r="F24" s="240"/>
      <c r="G24" s="240"/>
      <c r="H24" s="240"/>
      <c r="I24" s="240"/>
      <c r="J24" s="240"/>
      <c r="K24" s="240"/>
      <c r="L24" s="148"/>
      <c r="M24" s="148"/>
      <c r="N24" s="148"/>
      <c r="O24" s="148"/>
      <c r="P24" s="148"/>
      <c r="Q24" s="148"/>
      <c r="R24" s="130">
        <f t="shared" si="0"/>
        <v>0</v>
      </c>
      <c r="S24" s="131"/>
      <c r="T24" s="227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s="4" customFormat="1" ht="12.75" customHeight="1" x14ac:dyDescent="0.2">
      <c r="A25" s="43"/>
      <c r="B25" s="234">
        <v>4</v>
      </c>
      <c r="C25" s="230" t="s">
        <v>65</v>
      </c>
      <c r="D25" s="240"/>
      <c r="E25" s="240"/>
      <c r="F25" s="240"/>
      <c r="G25" s="240"/>
      <c r="H25" s="240"/>
      <c r="I25" s="240"/>
      <c r="J25" s="240"/>
      <c r="K25" s="240"/>
      <c r="L25" s="148"/>
      <c r="M25" s="148"/>
      <c r="N25" s="148"/>
      <c r="O25" s="148"/>
      <c r="P25" s="148"/>
      <c r="Q25" s="148"/>
      <c r="R25" s="130">
        <f t="shared" si="0"/>
        <v>0</v>
      </c>
      <c r="S25" s="131"/>
      <c r="T25" s="226">
        <f>SUM(R25:R27)</f>
        <v>0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2.75" customHeight="1" x14ac:dyDescent="0.2">
      <c r="A26" s="43"/>
      <c r="B26" s="234"/>
      <c r="C26" s="230"/>
      <c r="D26" s="240"/>
      <c r="E26" s="240"/>
      <c r="F26" s="240"/>
      <c r="G26" s="240"/>
      <c r="H26" s="240"/>
      <c r="I26" s="240"/>
      <c r="J26" s="240"/>
      <c r="K26" s="240"/>
      <c r="L26" s="148"/>
      <c r="M26" s="148"/>
      <c r="N26" s="148"/>
      <c r="O26" s="148"/>
      <c r="P26" s="148"/>
      <c r="Q26" s="148"/>
      <c r="R26" s="130">
        <f t="shared" si="0"/>
        <v>0</v>
      </c>
      <c r="S26" s="131"/>
      <c r="T26" s="227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4" customFormat="1" ht="12.75" customHeight="1" x14ac:dyDescent="0.2">
      <c r="A27" s="43"/>
      <c r="B27" s="234"/>
      <c r="C27" s="230"/>
      <c r="D27" s="240"/>
      <c r="E27" s="240"/>
      <c r="F27" s="240"/>
      <c r="G27" s="240"/>
      <c r="H27" s="240"/>
      <c r="I27" s="240"/>
      <c r="J27" s="240"/>
      <c r="K27" s="240"/>
      <c r="L27" s="148"/>
      <c r="M27" s="148"/>
      <c r="N27" s="148"/>
      <c r="O27" s="148"/>
      <c r="P27" s="148"/>
      <c r="Q27" s="148"/>
      <c r="R27" s="130">
        <f t="shared" si="0"/>
        <v>0</v>
      </c>
      <c r="S27" s="131"/>
      <c r="T27" s="227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customHeight="1" x14ac:dyDescent="0.2">
      <c r="A28" s="43"/>
      <c r="B28" s="231">
        <v>5</v>
      </c>
      <c r="C28" s="230"/>
      <c r="D28" s="240"/>
      <c r="E28" s="240"/>
      <c r="F28" s="240"/>
      <c r="G28" s="240"/>
      <c r="H28" s="240"/>
      <c r="I28" s="240"/>
      <c r="J28" s="240"/>
      <c r="K28" s="240"/>
      <c r="L28" s="148"/>
      <c r="M28" s="148"/>
      <c r="N28" s="148"/>
      <c r="O28" s="148"/>
      <c r="P28" s="148"/>
      <c r="Q28" s="148"/>
      <c r="R28" s="130">
        <f t="shared" si="0"/>
        <v>0</v>
      </c>
      <c r="S28" s="131"/>
      <c r="T28" s="226">
        <f>SUM(R28:R29)</f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43"/>
      <c r="AH28" s="43"/>
    </row>
    <row r="29" spans="1:34" ht="12.75" customHeight="1" x14ac:dyDescent="0.2">
      <c r="A29" s="43"/>
      <c r="B29" s="232"/>
      <c r="C29" s="230"/>
      <c r="D29" s="240"/>
      <c r="E29" s="240"/>
      <c r="F29" s="240"/>
      <c r="G29" s="240"/>
      <c r="H29" s="240"/>
      <c r="I29" s="240"/>
      <c r="J29" s="240"/>
      <c r="K29" s="240"/>
      <c r="L29" s="148"/>
      <c r="M29" s="148"/>
      <c r="N29" s="148"/>
      <c r="O29" s="148"/>
      <c r="P29" s="148"/>
      <c r="Q29" s="148"/>
      <c r="R29" s="130">
        <f t="shared" si="0"/>
        <v>0</v>
      </c>
      <c r="S29" s="131"/>
      <c r="T29" s="227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3"/>
      <c r="AG29" s="43"/>
      <c r="AH29" s="43"/>
    </row>
    <row r="30" spans="1:34" s="3" customFormat="1" ht="15.75" thickBot="1" x14ac:dyDescent="0.3">
      <c r="A30" s="46"/>
      <c r="B30" s="244" t="s">
        <v>0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6"/>
      <c r="R30" s="149">
        <f>SUM(R7:R29)</f>
        <v>379.02861489773846</v>
      </c>
      <c r="S30" s="149"/>
      <c r="T30" s="150">
        <f>SUM(T7:T29)</f>
        <v>2271.3197818250583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13.5" thickTop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3"/>
      <c r="AG31" s="43"/>
      <c r="AH31" s="43"/>
    </row>
    <row r="32" spans="1:3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4"/>
      <c r="X32" s="44"/>
      <c r="Y32" s="44"/>
      <c r="Z32" s="44"/>
      <c r="AA32" s="44"/>
      <c r="AB32" s="47"/>
      <c r="AC32" s="44"/>
      <c r="AD32" s="44"/>
      <c r="AE32" s="44"/>
      <c r="AF32" s="43"/>
      <c r="AG32" s="43"/>
      <c r="AH32" s="43"/>
    </row>
    <row r="33" spans="1:34" x14ac:dyDescent="0.2">
      <c r="A33" s="43"/>
      <c r="B33" s="40" t="s">
        <v>36</v>
      </c>
      <c r="C33" s="5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4"/>
      <c r="X33" s="44"/>
      <c r="Y33" s="44"/>
      <c r="Z33" s="44"/>
      <c r="AA33" s="44"/>
      <c r="AB33" s="47"/>
      <c r="AC33" s="44"/>
      <c r="AD33" s="44"/>
      <c r="AE33" s="44"/>
      <c r="AF33" s="43"/>
      <c r="AG33" s="43"/>
      <c r="AH33" s="43"/>
    </row>
    <row r="34" spans="1:34" x14ac:dyDescent="0.2">
      <c r="A34" s="43"/>
      <c r="B34" s="8" t="s">
        <v>59</v>
      </c>
      <c r="C34" s="5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88"/>
      <c r="S34" s="88"/>
      <c r="T34" s="43"/>
      <c r="U34" s="43"/>
      <c r="V34" s="44"/>
      <c r="W34" s="44"/>
      <c r="X34" s="44"/>
      <c r="Y34" s="44"/>
      <c r="Z34" s="44"/>
      <c r="AA34" s="44"/>
      <c r="AB34" s="47"/>
      <c r="AC34" s="44"/>
      <c r="AD34" s="44"/>
      <c r="AE34" s="44"/>
      <c r="AF34" s="43"/>
      <c r="AG34" s="43"/>
      <c r="AH34" s="43"/>
    </row>
    <row r="35" spans="1:34" ht="12.75" customHeight="1" x14ac:dyDescent="0.2">
      <c r="A35" s="43"/>
      <c r="B35" s="55" t="s">
        <v>37</v>
      </c>
      <c r="C35" s="97">
        <f>'Scenario Manager'!H5</f>
        <v>21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4"/>
      <c r="AA35" s="44"/>
      <c r="AB35" s="47"/>
      <c r="AC35" s="44"/>
      <c r="AD35" s="44"/>
      <c r="AE35" s="44"/>
      <c r="AF35" s="43"/>
      <c r="AG35" s="43"/>
      <c r="AH35" s="43"/>
    </row>
    <row r="36" spans="1:34" ht="12.75" customHeight="1" x14ac:dyDescent="0.2">
      <c r="A36" s="43"/>
      <c r="B36" s="55"/>
      <c r="C36" s="55"/>
      <c r="D36" s="55"/>
      <c r="E36" s="235" t="s">
        <v>38</v>
      </c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4"/>
      <c r="AA36" s="44"/>
      <c r="AB36" s="47"/>
      <c r="AC36" s="44"/>
      <c r="AD36" s="44"/>
      <c r="AE36" s="44"/>
      <c r="AF36" s="43"/>
      <c r="AG36" s="43"/>
      <c r="AH36" s="43"/>
    </row>
    <row r="37" spans="1:34" x14ac:dyDescent="0.2">
      <c r="A37" s="43"/>
      <c r="B37" s="52" t="s">
        <v>39</v>
      </c>
      <c r="C37" s="237" t="s">
        <v>35</v>
      </c>
      <c r="D37" s="238"/>
      <c r="E37" s="127">
        <f>C35</f>
        <v>21</v>
      </c>
      <c r="F37" s="127">
        <f t="shared" ref="F37:O37" si="1">E37+1</f>
        <v>22</v>
      </c>
      <c r="G37" s="127">
        <f t="shared" si="1"/>
        <v>23</v>
      </c>
      <c r="H37" s="127">
        <f t="shared" si="1"/>
        <v>24</v>
      </c>
      <c r="I37" s="127">
        <f t="shared" si="1"/>
        <v>25</v>
      </c>
      <c r="J37" s="127">
        <f t="shared" si="1"/>
        <v>26</v>
      </c>
      <c r="K37" s="127">
        <f t="shared" si="1"/>
        <v>27</v>
      </c>
      <c r="L37" s="127">
        <f t="shared" si="1"/>
        <v>28</v>
      </c>
      <c r="M37" s="127">
        <f t="shared" si="1"/>
        <v>29</v>
      </c>
      <c r="N37" s="127">
        <f t="shared" si="1"/>
        <v>30</v>
      </c>
      <c r="O37" s="127">
        <f t="shared" si="1"/>
        <v>31</v>
      </c>
      <c r="P37" s="43"/>
      <c r="Q37" s="43"/>
      <c r="R37" s="43"/>
      <c r="S37" s="43"/>
      <c r="T37" s="43"/>
      <c r="U37" s="43"/>
      <c r="V37" s="43"/>
      <c r="W37" s="43"/>
      <c r="X37" s="44"/>
      <c r="Y37" s="44"/>
      <c r="Z37" s="44"/>
      <c r="AA37" s="44"/>
      <c r="AB37" s="47"/>
      <c r="AC37" s="44"/>
      <c r="AD37" s="44"/>
      <c r="AE37" s="44"/>
      <c r="AF37" s="43"/>
      <c r="AG37" s="43"/>
      <c r="AH37" s="43"/>
    </row>
    <row r="38" spans="1:34" x14ac:dyDescent="0.2">
      <c r="A38" s="43"/>
      <c r="B38" s="62">
        <v>1</v>
      </c>
      <c r="C38" s="256" t="s">
        <v>177</v>
      </c>
      <c r="D38" s="256"/>
      <c r="E38" s="138">
        <f>Assumptions!$C$39*Assumptions!$C$29*Assumptions!$C$41*Assumptions!$C$42</f>
        <v>5.8130937401022667E-4</v>
      </c>
      <c r="F38" s="138">
        <f>Assumptions!$C$39*Assumptions!$C$29*Assumptions!$C$41*Assumptions!$C$42</f>
        <v>5.8130937401022667E-4</v>
      </c>
      <c r="G38" s="138">
        <f>Assumptions!$C$39*Assumptions!$C$29*Assumptions!$C$41*Assumptions!$C$42</f>
        <v>5.8130937401022667E-4</v>
      </c>
      <c r="H38" s="138">
        <f>Assumptions!$C$39*Assumptions!$C$29*Assumptions!$C$41*Assumptions!$C$42</f>
        <v>5.8130937401022667E-4</v>
      </c>
      <c r="I38" s="138">
        <f>Assumptions!$C$39*Assumptions!$C$29*Assumptions!$C$41*Assumptions!$C$42</f>
        <v>5.8130937401022667E-4</v>
      </c>
      <c r="J38" s="138">
        <f>Assumptions!$C$39*Assumptions!$C$29*Assumptions!$C$41*Assumptions!$C$42</f>
        <v>5.8130937401022667E-4</v>
      </c>
      <c r="K38" s="138">
        <f>Assumptions!$C$39*Assumptions!$C$29*Assumptions!$C$41*Assumptions!$C$42</f>
        <v>5.8130937401022667E-4</v>
      </c>
      <c r="L38" s="138">
        <f>Assumptions!$C$39*Assumptions!$C$29*Assumptions!$C$41*Assumptions!$C$42</f>
        <v>5.8130937401022667E-4</v>
      </c>
      <c r="M38" s="138">
        <f>Assumptions!$C$39*Assumptions!$C$29*Assumptions!$C$41*Assumptions!$C$42</f>
        <v>5.8130937401022667E-4</v>
      </c>
      <c r="N38" s="138">
        <f>Assumptions!$C$39*Assumptions!$C$29*Assumptions!$C$41*Assumptions!$C$42</f>
        <v>5.8130937401022667E-4</v>
      </c>
      <c r="O38" s="138">
        <f>Assumptions!$C$39*Assumptions!$C$29*Assumptions!$C$41*Assumptions!$C$42</f>
        <v>5.8130937401022667E-4</v>
      </c>
      <c r="P38" s="43"/>
      <c r="Q38" s="43"/>
      <c r="R38" s="43"/>
      <c r="S38" s="43"/>
      <c r="T38" s="43"/>
      <c r="U38" s="43"/>
      <c r="V38" s="44"/>
      <c r="W38" s="44"/>
      <c r="X38" s="44"/>
      <c r="Y38" s="44"/>
      <c r="Z38" s="44"/>
      <c r="AA38" s="44"/>
      <c r="AB38" s="47"/>
      <c r="AC38" s="44"/>
      <c r="AD38" s="44"/>
      <c r="AE38" s="44"/>
      <c r="AF38" s="43"/>
      <c r="AG38" s="43"/>
      <c r="AH38" s="43"/>
    </row>
    <row r="39" spans="1:34" x14ac:dyDescent="0.2">
      <c r="A39" s="43"/>
      <c r="B39" s="62">
        <v>2</v>
      </c>
      <c r="C39" s="257"/>
      <c r="D39" s="257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43"/>
      <c r="Q39" s="43"/>
      <c r="R39" s="43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3"/>
      <c r="AG39" s="43"/>
      <c r="AH39" s="43"/>
    </row>
    <row r="40" spans="1:34" x14ac:dyDescent="0.2">
      <c r="A40" s="43"/>
      <c r="B40" s="63">
        <v>3</v>
      </c>
      <c r="C40" s="258"/>
      <c r="D40" s="258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3"/>
      <c r="Q40" s="43"/>
      <c r="R40" s="43"/>
      <c r="S40" s="43"/>
      <c r="T40" s="48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3"/>
      <c r="AG40" s="43"/>
      <c r="AH40" s="43"/>
    </row>
    <row r="41" spans="1:34" x14ac:dyDescent="0.2">
      <c r="A41" s="43"/>
      <c r="B41" s="63">
        <v>4</v>
      </c>
      <c r="C41" s="258"/>
      <c r="D41" s="258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3"/>
      <c r="Q41" s="43"/>
      <c r="R41" s="43"/>
      <c r="S41" s="43"/>
      <c r="T41" s="49"/>
      <c r="U41" s="49"/>
      <c r="V41" s="49"/>
      <c r="W41" s="44"/>
      <c r="X41" s="44"/>
      <c r="Y41" s="44"/>
      <c r="Z41" s="44"/>
      <c r="AA41" s="44"/>
      <c r="AB41" s="44"/>
      <c r="AC41" s="44"/>
      <c r="AD41" s="44"/>
      <c r="AE41" s="44"/>
      <c r="AF41" s="43"/>
      <c r="AG41" s="43"/>
      <c r="AH41" s="43"/>
    </row>
    <row r="42" spans="1:34" x14ac:dyDescent="0.2">
      <c r="A42" s="43"/>
      <c r="B42" s="63">
        <v>5</v>
      </c>
      <c r="C42" s="258"/>
      <c r="D42" s="258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3"/>
      <c r="Q42" s="43"/>
      <c r="R42" s="43"/>
      <c r="S42" s="43"/>
      <c r="T42" s="43"/>
      <c r="U42" s="50"/>
      <c r="V42" s="51"/>
      <c r="W42" s="44"/>
      <c r="X42" s="44"/>
      <c r="Y42" s="44"/>
      <c r="Z42" s="44"/>
      <c r="AA42" s="44"/>
      <c r="AB42" s="44"/>
      <c r="AC42" s="44"/>
      <c r="AD42" s="44"/>
      <c r="AE42" s="44"/>
      <c r="AF42" s="43"/>
      <c r="AG42" s="43"/>
      <c r="AH42" s="43"/>
    </row>
    <row r="43" spans="1:34" x14ac:dyDescent="0.2">
      <c r="A43" s="43"/>
      <c r="B43" s="61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3"/>
      <c r="AG43" s="43"/>
      <c r="AH43" s="43"/>
    </row>
    <row r="44" spans="1:34" x14ac:dyDescent="0.2">
      <c r="A44" s="43"/>
      <c r="B44" s="61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3"/>
      <c r="AG44" s="43"/>
      <c r="AH44" s="43"/>
    </row>
    <row r="45" spans="1:34" x14ac:dyDescent="0.2">
      <c r="A45" s="43"/>
      <c r="B45" s="40" t="s">
        <v>40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3"/>
      <c r="AG45" s="43"/>
      <c r="AH45" s="43"/>
    </row>
    <row r="46" spans="1:34" x14ac:dyDescent="0.2">
      <c r="A46" s="43"/>
      <c r="B46" s="8" t="s">
        <v>41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3"/>
      <c r="AG46" s="43"/>
      <c r="AH46" s="43"/>
    </row>
    <row r="47" spans="1:34" x14ac:dyDescent="0.2">
      <c r="A47" s="43"/>
      <c r="B47" s="55"/>
      <c r="C47" s="55"/>
      <c r="D47" s="55"/>
      <c r="E47" s="248" t="s">
        <v>42</v>
      </c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50"/>
      <c r="Q47" s="43"/>
      <c r="R47" s="43"/>
      <c r="S47" s="43"/>
      <c r="T47" s="43"/>
      <c r="U47" s="43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3"/>
      <c r="AG47" s="43"/>
      <c r="AH47" s="43"/>
    </row>
    <row r="48" spans="1:34" x14ac:dyDescent="0.2">
      <c r="A48" s="43"/>
      <c r="B48" s="52" t="s">
        <v>39</v>
      </c>
      <c r="C48" s="251" t="s">
        <v>35</v>
      </c>
      <c r="D48" s="252"/>
      <c r="E48" s="98">
        <f t="shared" ref="E48:O48" si="2">E37</f>
        <v>21</v>
      </c>
      <c r="F48" s="98">
        <f t="shared" si="2"/>
        <v>22</v>
      </c>
      <c r="G48" s="98">
        <f t="shared" si="2"/>
        <v>23</v>
      </c>
      <c r="H48" s="98">
        <f t="shared" si="2"/>
        <v>24</v>
      </c>
      <c r="I48" s="98">
        <f t="shared" si="2"/>
        <v>25</v>
      </c>
      <c r="J48" s="98">
        <f t="shared" si="2"/>
        <v>26</v>
      </c>
      <c r="K48" s="98">
        <f t="shared" si="2"/>
        <v>27</v>
      </c>
      <c r="L48" s="98">
        <f t="shared" si="2"/>
        <v>28</v>
      </c>
      <c r="M48" s="98">
        <f t="shared" si="2"/>
        <v>29</v>
      </c>
      <c r="N48" s="98">
        <f t="shared" si="2"/>
        <v>30</v>
      </c>
      <c r="O48" s="98">
        <f t="shared" si="2"/>
        <v>31</v>
      </c>
      <c r="P48" s="29" t="s">
        <v>22</v>
      </c>
      <c r="Q48" s="43"/>
      <c r="R48" s="43"/>
      <c r="S48" s="43"/>
      <c r="T48" s="43"/>
      <c r="U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3"/>
      <c r="AG48" s="43"/>
      <c r="AH48" s="43"/>
    </row>
    <row r="49" spans="1:34" x14ac:dyDescent="0.2">
      <c r="A49" s="43"/>
      <c r="B49" s="57">
        <v>1</v>
      </c>
      <c r="C49" s="58" t="str">
        <f>C7</f>
        <v>Catastrophic Busfire</v>
      </c>
      <c r="D49" s="59"/>
      <c r="E49" s="56">
        <f t="shared" ref="E49:O49" si="3">$T$7*E38</f>
        <v>1.3203394805497692</v>
      </c>
      <c r="F49" s="56">
        <f t="shared" si="3"/>
        <v>1.3203394805497692</v>
      </c>
      <c r="G49" s="56">
        <f t="shared" si="3"/>
        <v>1.3203394805497692</v>
      </c>
      <c r="H49" s="56">
        <f t="shared" si="3"/>
        <v>1.3203394805497692</v>
      </c>
      <c r="I49" s="56">
        <f t="shared" si="3"/>
        <v>1.3203394805497692</v>
      </c>
      <c r="J49" s="56">
        <f t="shared" si="3"/>
        <v>1.3203394805497692</v>
      </c>
      <c r="K49" s="56">
        <f t="shared" si="3"/>
        <v>1.3203394805497692</v>
      </c>
      <c r="L49" s="56">
        <f t="shared" si="3"/>
        <v>1.3203394805497692</v>
      </c>
      <c r="M49" s="56">
        <f t="shared" si="3"/>
        <v>1.3203394805497692</v>
      </c>
      <c r="N49" s="56">
        <f t="shared" si="3"/>
        <v>1.3203394805497692</v>
      </c>
      <c r="O49" s="56">
        <f t="shared" si="3"/>
        <v>1.3203394805497692</v>
      </c>
      <c r="P49" s="145">
        <f t="shared" ref="P49:P53" si="4">SUM(E49:O49)</f>
        <v>14.523734286047462</v>
      </c>
      <c r="Q49" s="43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3"/>
      <c r="AG49" s="43"/>
      <c r="AH49" s="43"/>
    </row>
    <row r="50" spans="1:34" x14ac:dyDescent="0.2">
      <c r="A50" s="43"/>
      <c r="B50" s="57">
        <v>2</v>
      </c>
      <c r="C50" s="58" t="str">
        <f>C15</f>
        <v>Major Fire</v>
      </c>
      <c r="D50" s="59"/>
      <c r="E50" s="139">
        <f>$T$15*E38</f>
        <v>0</v>
      </c>
      <c r="F50" s="139">
        <f t="shared" ref="F50:O50" si="5">$T$15*F38</f>
        <v>0</v>
      </c>
      <c r="G50" s="139">
        <f t="shared" si="5"/>
        <v>0</v>
      </c>
      <c r="H50" s="139">
        <f t="shared" si="5"/>
        <v>0</v>
      </c>
      <c r="I50" s="139">
        <f t="shared" si="5"/>
        <v>0</v>
      </c>
      <c r="J50" s="139">
        <f t="shared" si="5"/>
        <v>0</v>
      </c>
      <c r="K50" s="139">
        <f t="shared" si="5"/>
        <v>0</v>
      </c>
      <c r="L50" s="139">
        <f t="shared" si="5"/>
        <v>0</v>
      </c>
      <c r="M50" s="139">
        <f t="shared" si="5"/>
        <v>0</v>
      </c>
      <c r="N50" s="139">
        <f t="shared" si="5"/>
        <v>0</v>
      </c>
      <c r="O50" s="139">
        <f t="shared" si="5"/>
        <v>0</v>
      </c>
      <c r="P50" s="145">
        <f t="shared" si="4"/>
        <v>0</v>
      </c>
      <c r="Q50" s="43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3"/>
      <c r="AG50" s="43"/>
      <c r="AH50" s="43"/>
    </row>
    <row r="51" spans="1:34" x14ac:dyDescent="0.2">
      <c r="A51" s="43"/>
      <c r="B51" s="60">
        <v>3</v>
      </c>
      <c r="C51" s="58" t="str">
        <f>C22</f>
        <v>Moderate Fire</v>
      </c>
      <c r="D51" s="59"/>
      <c r="E51" s="139">
        <f>$T$22*E38</f>
        <v>0</v>
      </c>
      <c r="F51" s="139">
        <f t="shared" ref="F51:O51" si="6">$T$22*F38</f>
        <v>0</v>
      </c>
      <c r="G51" s="139">
        <f t="shared" si="6"/>
        <v>0</v>
      </c>
      <c r="H51" s="139">
        <f t="shared" si="6"/>
        <v>0</v>
      </c>
      <c r="I51" s="139">
        <f t="shared" si="6"/>
        <v>0</v>
      </c>
      <c r="J51" s="139">
        <f t="shared" si="6"/>
        <v>0</v>
      </c>
      <c r="K51" s="139">
        <f t="shared" si="6"/>
        <v>0</v>
      </c>
      <c r="L51" s="139">
        <f t="shared" si="6"/>
        <v>0</v>
      </c>
      <c r="M51" s="139">
        <f t="shared" si="6"/>
        <v>0</v>
      </c>
      <c r="N51" s="139">
        <f t="shared" si="6"/>
        <v>0</v>
      </c>
      <c r="O51" s="139">
        <f t="shared" si="6"/>
        <v>0</v>
      </c>
      <c r="P51" s="145">
        <f t="shared" si="4"/>
        <v>0</v>
      </c>
      <c r="Q51" s="43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3"/>
      <c r="AG51" s="43"/>
      <c r="AH51" s="43"/>
    </row>
    <row r="52" spans="1:34" x14ac:dyDescent="0.2">
      <c r="A52" s="43"/>
      <c r="B52" s="60">
        <v>4</v>
      </c>
      <c r="C52" s="58" t="str">
        <f>C25</f>
        <v>Minor Fire</v>
      </c>
      <c r="D52" s="59"/>
      <c r="E52" s="139">
        <f t="shared" ref="E52:O52" si="7">$T$25*E41</f>
        <v>0</v>
      </c>
      <c r="F52" s="139">
        <f t="shared" si="7"/>
        <v>0</v>
      </c>
      <c r="G52" s="139">
        <f t="shared" si="7"/>
        <v>0</v>
      </c>
      <c r="H52" s="139">
        <f t="shared" si="7"/>
        <v>0</v>
      </c>
      <c r="I52" s="139">
        <f t="shared" si="7"/>
        <v>0</v>
      </c>
      <c r="J52" s="139">
        <f t="shared" si="7"/>
        <v>0</v>
      </c>
      <c r="K52" s="139">
        <f t="shared" si="7"/>
        <v>0</v>
      </c>
      <c r="L52" s="139">
        <f t="shared" si="7"/>
        <v>0</v>
      </c>
      <c r="M52" s="139">
        <f t="shared" si="7"/>
        <v>0</v>
      </c>
      <c r="N52" s="139">
        <f t="shared" si="7"/>
        <v>0</v>
      </c>
      <c r="O52" s="139">
        <f t="shared" si="7"/>
        <v>0</v>
      </c>
      <c r="P52" s="145">
        <f t="shared" si="4"/>
        <v>0</v>
      </c>
      <c r="Q52" s="43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3"/>
      <c r="AG52" s="43"/>
      <c r="AH52" s="43"/>
    </row>
    <row r="53" spans="1:34" x14ac:dyDescent="0.2">
      <c r="A53" s="43"/>
      <c r="B53" s="63">
        <v>5</v>
      </c>
      <c r="C53" s="140">
        <f>C28</f>
        <v>0</v>
      </c>
      <c r="D53" s="141"/>
      <c r="E53" s="142">
        <f t="shared" ref="E53:O53" si="8">$T$28*E42</f>
        <v>0</v>
      </c>
      <c r="F53" s="142">
        <f t="shared" si="8"/>
        <v>0</v>
      </c>
      <c r="G53" s="142">
        <f t="shared" si="8"/>
        <v>0</v>
      </c>
      <c r="H53" s="142">
        <f t="shared" si="8"/>
        <v>0</v>
      </c>
      <c r="I53" s="142">
        <f t="shared" si="8"/>
        <v>0</v>
      </c>
      <c r="J53" s="142">
        <f t="shared" si="8"/>
        <v>0</v>
      </c>
      <c r="K53" s="142">
        <f t="shared" si="8"/>
        <v>0</v>
      </c>
      <c r="L53" s="142">
        <f t="shared" si="8"/>
        <v>0</v>
      </c>
      <c r="M53" s="142">
        <f t="shared" si="8"/>
        <v>0</v>
      </c>
      <c r="N53" s="142">
        <f t="shared" si="8"/>
        <v>0</v>
      </c>
      <c r="O53" s="142">
        <f t="shared" si="8"/>
        <v>0</v>
      </c>
      <c r="P53" s="145">
        <f t="shared" si="4"/>
        <v>0</v>
      </c>
      <c r="Q53" s="43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3"/>
      <c r="AG53" s="43"/>
      <c r="AH53" s="43"/>
    </row>
    <row r="54" spans="1:34" ht="13.5" thickBot="1" x14ac:dyDescent="0.25">
      <c r="A54" s="43"/>
      <c r="B54" s="253" t="s">
        <v>22</v>
      </c>
      <c r="C54" s="254"/>
      <c r="D54" s="255"/>
      <c r="E54" s="144">
        <f t="shared" ref="E54:P54" si="9">SUM(E49:E53)</f>
        <v>1.3203394805497692</v>
      </c>
      <c r="F54" s="144">
        <f t="shared" si="9"/>
        <v>1.3203394805497692</v>
      </c>
      <c r="G54" s="144">
        <f t="shared" si="9"/>
        <v>1.3203394805497692</v>
      </c>
      <c r="H54" s="144">
        <f t="shared" si="9"/>
        <v>1.3203394805497692</v>
      </c>
      <c r="I54" s="144">
        <f t="shared" si="9"/>
        <v>1.3203394805497692</v>
      </c>
      <c r="J54" s="144">
        <f t="shared" si="9"/>
        <v>1.3203394805497692</v>
      </c>
      <c r="K54" s="144">
        <f t="shared" si="9"/>
        <v>1.3203394805497692</v>
      </c>
      <c r="L54" s="144">
        <f t="shared" si="9"/>
        <v>1.3203394805497692</v>
      </c>
      <c r="M54" s="144">
        <f t="shared" si="9"/>
        <v>1.3203394805497692</v>
      </c>
      <c r="N54" s="144">
        <f t="shared" si="9"/>
        <v>1.3203394805497692</v>
      </c>
      <c r="O54" s="144">
        <f t="shared" si="9"/>
        <v>1.3203394805497692</v>
      </c>
      <c r="P54" s="144">
        <f t="shared" si="9"/>
        <v>14.523734286047462</v>
      </c>
      <c r="Q54" s="43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3"/>
      <c r="AG54" s="43"/>
      <c r="AH54" s="43"/>
    </row>
    <row r="55" spans="1:34" ht="13.5" thickTop="1" x14ac:dyDescent="0.2">
      <c r="A55" s="43"/>
      <c r="B55" s="61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3"/>
      <c r="AG55" s="43"/>
      <c r="AH55" s="43"/>
    </row>
    <row r="56" spans="1:34" x14ac:dyDescent="0.2">
      <c r="A56" s="43"/>
      <c r="B56" s="6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3"/>
      <c r="AG56" s="43"/>
      <c r="AH56" s="43"/>
    </row>
    <row r="57" spans="1:34" x14ac:dyDescent="0.2">
      <c r="A57" s="43"/>
      <c r="B57" s="6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3"/>
      <c r="AG57" s="43"/>
      <c r="AH57" s="43"/>
    </row>
    <row r="58" spans="1:34" x14ac:dyDescent="0.2">
      <c r="A58" s="43"/>
      <c r="B58" s="6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3"/>
      <c r="AG58" s="43"/>
      <c r="AH58" s="43"/>
    </row>
    <row r="59" spans="1:34" ht="15.75" x14ac:dyDescent="0.25">
      <c r="A59" s="6"/>
      <c r="B59" s="6" t="s">
        <v>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3"/>
      <c r="AG59" s="43"/>
      <c r="AH59" s="43"/>
    </row>
    <row r="60" spans="1:34" x14ac:dyDescent="0.2">
      <c r="A60" s="43"/>
      <c r="B60" s="61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3"/>
      <c r="AG60" s="43"/>
      <c r="AH60" s="43"/>
    </row>
    <row r="61" spans="1:34" hidden="1" x14ac:dyDescent="0.2">
      <c r="A61" s="43"/>
      <c r="B61" s="6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3"/>
      <c r="AG61" s="43"/>
      <c r="AH61" s="43"/>
    </row>
    <row r="62" spans="1:34" hidden="1" x14ac:dyDescent="0.2">
      <c r="A62" s="43"/>
      <c r="B62" s="6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3"/>
      <c r="AG62" s="43"/>
      <c r="AH62" s="43"/>
    </row>
    <row r="63" spans="1:34" hidden="1" x14ac:dyDescent="0.2">
      <c r="A63" s="43"/>
      <c r="B63" s="61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3"/>
      <c r="AG63" s="43"/>
      <c r="AH63" s="43"/>
    </row>
    <row r="64" spans="1:34" hidden="1" x14ac:dyDescent="0.2">
      <c r="A64" s="43"/>
      <c r="B64" s="61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3"/>
      <c r="AG64" s="43"/>
      <c r="AH64" s="43"/>
    </row>
    <row r="65" spans="1:34" hidden="1" x14ac:dyDescent="0.2">
      <c r="A65" s="43"/>
      <c r="B65" s="6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3"/>
      <c r="AG65" s="43"/>
      <c r="AH65" s="43"/>
    </row>
    <row r="66" spans="1:34" hidden="1" x14ac:dyDescent="0.2">
      <c r="A66" s="43"/>
      <c r="B66" s="6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3"/>
      <c r="AG66" s="43"/>
      <c r="AH66" s="43"/>
    </row>
    <row r="67" spans="1:34" hidden="1" x14ac:dyDescent="0.2">
      <c r="A67" s="43"/>
      <c r="B67" s="6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3"/>
      <c r="AG67" s="43"/>
      <c r="AH67" s="43"/>
    </row>
    <row r="68" spans="1:34" hidden="1" x14ac:dyDescent="0.2">
      <c r="A68" s="43"/>
      <c r="B68" s="6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3"/>
      <c r="AG68" s="43"/>
      <c r="AH68" s="43"/>
    </row>
    <row r="69" spans="1:34" hidden="1" x14ac:dyDescent="0.2">
      <c r="A69" s="43"/>
      <c r="B69" s="6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3"/>
      <c r="AG69" s="43"/>
      <c r="AH69" s="43"/>
    </row>
    <row r="70" spans="1:34" hidden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4"/>
    </row>
    <row r="71" spans="1:34" hidden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4"/>
      <c r="X71" s="44"/>
      <c r="Y71" s="44"/>
      <c r="Z71" s="44"/>
      <c r="AA71" s="44"/>
      <c r="AB71" s="44"/>
    </row>
    <row r="72" spans="1:34" hidden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/>
      <c r="W72" s="44"/>
      <c r="X72" s="44"/>
      <c r="Y72" s="44"/>
      <c r="Z72" s="44"/>
      <c r="AA72" s="44"/>
      <c r="AB72" s="44"/>
    </row>
    <row r="73" spans="1:34" hidden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4"/>
      <c r="W73" s="44"/>
      <c r="X73" s="44"/>
      <c r="Y73" s="44"/>
      <c r="Z73" s="44"/>
      <c r="AA73" s="44"/>
      <c r="AB73" s="44"/>
    </row>
    <row r="74" spans="1:34" hidden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4"/>
      <c r="X74" s="44"/>
      <c r="Y74" s="44"/>
      <c r="Z74" s="44"/>
      <c r="AA74" s="44"/>
      <c r="AB74" s="44"/>
    </row>
    <row r="75" spans="1:34" hidden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4"/>
      <c r="W75" s="44"/>
      <c r="X75" s="44"/>
      <c r="Y75" s="44"/>
      <c r="Z75" s="44"/>
      <c r="AA75" s="44"/>
      <c r="AB75" s="44"/>
    </row>
    <row r="76" spans="1:34" hidden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4"/>
      <c r="W76" s="44"/>
      <c r="X76" s="44"/>
      <c r="Y76" s="44"/>
      <c r="Z76" s="44"/>
      <c r="AA76" s="44"/>
      <c r="AB76" s="44"/>
    </row>
    <row r="77" spans="1:34" hidden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44"/>
      <c r="X77" s="44"/>
      <c r="Y77" s="44"/>
      <c r="Z77" s="44"/>
      <c r="AA77" s="44"/>
      <c r="AB77" s="44"/>
    </row>
    <row r="78" spans="1:34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4"/>
      <c r="W78" s="44"/>
      <c r="X78" s="44"/>
      <c r="Y78" s="44"/>
      <c r="Z78" s="44"/>
      <c r="AA78" s="44"/>
      <c r="AB78" s="44"/>
    </row>
    <row r="79" spans="1:34" hidden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4"/>
      <c r="W79" s="44"/>
      <c r="X79" s="44"/>
      <c r="Y79" s="44"/>
      <c r="Z79" s="44"/>
      <c r="AA79" s="44"/>
      <c r="AB79" s="44"/>
    </row>
    <row r="80" spans="1:34" hidden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4"/>
      <c r="W80" s="44"/>
      <c r="X80" s="44"/>
      <c r="Y80" s="44"/>
      <c r="Z80" s="44"/>
      <c r="AA80" s="44"/>
      <c r="AB80" s="44"/>
    </row>
    <row r="81" spans="1:28" hidden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/>
      <c r="W81" s="44"/>
      <c r="X81" s="44"/>
      <c r="Y81" s="44"/>
      <c r="Z81" s="44"/>
      <c r="AA81" s="44"/>
      <c r="AB81" s="44"/>
    </row>
    <row r="82" spans="1:28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4"/>
      <c r="W82" s="44"/>
      <c r="X82" s="44"/>
      <c r="Y82" s="44"/>
      <c r="Z82" s="44"/>
      <c r="AA82" s="44"/>
      <c r="AB82" s="44"/>
    </row>
    <row r="83" spans="1:28" hidden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4"/>
      <c r="W83" s="44"/>
      <c r="X83" s="44"/>
      <c r="Y83" s="44"/>
      <c r="Z83" s="44"/>
      <c r="AA83" s="44"/>
      <c r="AB83" s="44"/>
    </row>
    <row r="84" spans="1:28" hidden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4"/>
      <c r="W84" s="44"/>
      <c r="X84" s="44"/>
      <c r="Y84" s="44"/>
      <c r="Z84" s="44"/>
      <c r="AA84" s="44"/>
      <c r="AB84" s="44"/>
    </row>
    <row r="85" spans="1:28" hidden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  <c r="W85" s="44"/>
      <c r="X85" s="44"/>
      <c r="Y85" s="44"/>
      <c r="Z85" s="44"/>
      <c r="AA85" s="44"/>
      <c r="AB85" s="44"/>
    </row>
    <row r="86" spans="1:28" hidden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4"/>
      <c r="W86" s="44"/>
      <c r="X86" s="44"/>
      <c r="Y86" s="44"/>
      <c r="Z86" s="44"/>
      <c r="AA86" s="44"/>
      <c r="AB86" s="44"/>
    </row>
    <row r="87" spans="1:28" hidden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4"/>
      <c r="W87" s="44"/>
      <c r="X87" s="44"/>
      <c r="Y87" s="44"/>
      <c r="Z87" s="44"/>
      <c r="AA87" s="44"/>
      <c r="AB87" s="44"/>
    </row>
    <row r="88" spans="1:28" hidden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4"/>
      <c r="W88" s="44"/>
      <c r="X88" s="44"/>
      <c r="Y88" s="44"/>
      <c r="Z88" s="44"/>
      <c r="AA88" s="44"/>
      <c r="AB88" s="44"/>
    </row>
    <row r="89" spans="1:28" hidden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4"/>
      <c r="X89" s="44"/>
      <c r="Y89" s="44"/>
      <c r="Z89" s="44"/>
      <c r="AA89" s="44"/>
      <c r="AB89" s="44"/>
    </row>
    <row r="90" spans="1:28" hidden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4"/>
      <c r="W90" s="44"/>
      <c r="X90" s="44"/>
      <c r="Y90" s="44"/>
      <c r="Z90" s="44"/>
      <c r="AA90" s="44"/>
      <c r="AB90" s="44"/>
    </row>
    <row r="91" spans="1:28" hidden="1" x14ac:dyDescent="0.2"/>
    <row r="92" spans="1:28" hidden="1" x14ac:dyDescent="0.2"/>
    <row r="93" spans="1:28" hidden="1" x14ac:dyDescent="0.2"/>
    <row r="94" spans="1:28" hidden="1" x14ac:dyDescent="0.2"/>
    <row r="95" spans="1:28" hidden="1" x14ac:dyDescent="0.2"/>
    <row r="96" spans="1:28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</sheetData>
  <mergeCells count="52">
    <mergeCell ref="E47:P47"/>
    <mergeCell ref="C48:D48"/>
    <mergeCell ref="B54:D54"/>
    <mergeCell ref="D29:K29"/>
    <mergeCell ref="C38:D38"/>
    <mergeCell ref="C39:D39"/>
    <mergeCell ref="C40:D40"/>
    <mergeCell ref="C41:D41"/>
    <mergeCell ref="C42:D42"/>
    <mergeCell ref="D6:K6"/>
    <mergeCell ref="B30:Q30"/>
    <mergeCell ref="D23:K23"/>
    <mergeCell ref="D24:K24"/>
    <mergeCell ref="D25:K25"/>
    <mergeCell ref="D26:K26"/>
    <mergeCell ref="D27:K27"/>
    <mergeCell ref="D28:K28"/>
    <mergeCell ref="D19:K19"/>
    <mergeCell ref="D20:K20"/>
    <mergeCell ref="D21:K21"/>
    <mergeCell ref="D22:K22"/>
    <mergeCell ref="C7:C14"/>
    <mergeCell ref="L5:P5"/>
    <mergeCell ref="R5:T5"/>
    <mergeCell ref="C37:D37"/>
    <mergeCell ref="E36:O36"/>
    <mergeCell ref="D7:K7"/>
    <mergeCell ref="D8:K8"/>
    <mergeCell ref="D9:K9"/>
    <mergeCell ref="D10:K10"/>
    <mergeCell ref="D11:K11"/>
    <mergeCell ref="D12:K12"/>
    <mergeCell ref="D13:K13"/>
    <mergeCell ref="D14:K14"/>
    <mergeCell ref="D15:K15"/>
    <mergeCell ref="D16:K16"/>
    <mergeCell ref="D17:K17"/>
    <mergeCell ref="D18:K18"/>
    <mergeCell ref="T28:T29"/>
    <mergeCell ref="B7:B14"/>
    <mergeCell ref="B15:B21"/>
    <mergeCell ref="T7:T14"/>
    <mergeCell ref="C15:C21"/>
    <mergeCell ref="B22:B24"/>
    <mergeCell ref="C22:C24"/>
    <mergeCell ref="C28:C29"/>
    <mergeCell ref="B28:B29"/>
    <mergeCell ref="B25:B27"/>
    <mergeCell ref="C25:C27"/>
    <mergeCell ref="T25:T27"/>
    <mergeCell ref="T15:T21"/>
    <mergeCell ref="T22:T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G129"/>
  <sheetViews>
    <sheetView zoomScale="80" zoomScaleNormal="80" workbookViewId="0"/>
  </sheetViews>
  <sheetFormatPr defaultColWidth="0" defaultRowHeight="12.75" zeroHeight="1" x14ac:dyDescent="0.2"/>
  <cols>
    <col min="1" max="1" width="3.625" style="1" customWidth="1"/>
    <col min="2" max="2" width="14.75" style="1" customWidth="1"/>
    <col min="3" max="3" width="26" style="1" customWidth="1"/>
    <col min="4" max="4" width="28" style="1" customWidth="1"/>
    <col min="5" max="14" width="11.375" style="1" customWidth="1"/>
    <col min="15" max="15" width="11.875" style="1" customWidth="1"/>
    <col min="16" max="17" width="11.375" style="1" customWidth="1"/>
    <col min="18" max="19" width="11.875" style="1" customWidth="1"/>
    <col min="20" max="20" width="11.375" style="1" customWidth="1"/>
    <col min="21" max="21" width="3.625" style="1" customWidth="1"/>
    <col min="22" max="22" width="12.625" style="2" hidden="1" customWidth="1"/>
    <col min="23" max="23" width="11.625" style="2" hidden="1" customWidth="1"/>
    <col min="24" max="24" width="19.5" style="2" hidden="1" customWidth="1"/>
    <col min="25" max="25" width="11.625" style="2" hidden="1" customWidth="1"/>
    <col min="26" max="26" width="17.25" style="2" hidden="1" customWidth="1"/>
    <col min="27" max="27" width="11.625" style="2" hidden="1" customWidth="1"/>
    <col min="28" max="28" width="19.5" style="2" hidden="1" customWidth="1"/>
    <col min="29" max="29" width="11.625" style="2" hidden="1" customWidth="1"/>
    <col min="30" max="30" width="19.5" style="2" hidden="1" customWidth="1"/>
    <col min="31" max="31" width="11.625" style="2" hidden="1" customWidth="1"/>
    <col min="32" max="32" width="19.5" style="1" hidden="1" customWidth="1"/>
    <col min="33" max="33" width="9" style="1" hidden="1" customWidth="1"/>
    <col min="34" max="34" width="16.625" style="1" hidden="1" customWidth="1"/>
    <col min="35" max="35" width="9" style="1" hidden="1" customWidth="1"/>
    <col min="36" max="36" width="19.5" style="1" hidden="1" customWidth="1"/>
    <col min="37" max="37" width="9" style="1" hidden="1" customWidth="1"/>
    <col min="38" max="38" width="19.5" style="1" hidden="1" customWidth="1"/>
    <col min="39" max="39" width="9" style="1" hidden="1" customWidth="1"/>
    <col min="40" max="40" width="17.375" style="1" hidden="1" customWidth="1"/>
    <col min="41" max="41" width="9" style="1" hidden="1" customWidth="1"/>
    <col min="42" max="42" width="19.5" style="1" hidden="1" customWidth="1"/>
    <col min="43" max="59" width="0" style="1" hidden="1" customWidth="1"/>
    <col min="60" max="16384" width="9" style="1" hidden="1"/>
  </cols>
  <sheetData>
    <row r="1" spans="1:34" ht="18" x14ac:dyDescent="0.25">
      <c r="A1" s="10" t="s">
        <v>175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4" t="str">
        <f ca="1">RIGHT(CELL("filename", $A$1), LEN(CELL("filename", $A$1)) - SEARCH("]", CELL("filename", $A$1)))</f>
        <v>Scenario A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3"/>
      <c r="AG3" s="43"/>
      <c r="AH3" s="43"/>
    </row>
    <row r="4" spans="1:34" x14ac:dyDescent="0.2">
      <c r="A4" s="43"/>
      <c r="B4" s="45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3"/>
      <c r="AG4" s="43"/>
      <c r="AH4" s="43"/>
    </row>
    <row r="5" spans="1:34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36" t="s">
        <v>137</v>
      </c>
      <c r="M5" s="236"/>
      <c r="N5" s="236"/>
      <c r="O5" s="236"/>
      <c r="P5" s="236"/>
      <c r="Q5" s="80"/>
      <c r="R5" s="236" t="s">
        <v>137</v>
      </c>
      <c r="S5" s="236"/>
      <c r="T5" s="236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3"/>
      <c r="AG5" s="43"/>
      <c r="AH5" s="43"/>
    </row>
    <row r="6" spans="1:34" ht="38.25" x14ac:dyDescent="0.2">
      <c r="A6" s="43"/>
      <c r="B6" s="52" t="s">
        <v>39</v>
      </c>
      <c r="C6" s="25" t="s">
        <v>35</v>
      </c>
      <c r="D6" s="241" t="s">
        <v>16</v>
      </c>
      <c r="E6" s="242"/>
      <c r="F6" s="242"/>
      <c r="G6" s="242"/>
      <c r="H6" s="242"/>
      <c r="I6" s="242"/>
      <c r="J6" s="242"/>
      <c r="K6" s="243"/>
      <c r="L6" s="52" t="s">
        <v>43</v>
      </c>
      <c r="M6" s="52" t="s">
        <v>114</v>
      </c>
      <c r="N6" s="52" t="s">
        <v>46</v>
      </c>
      <c r="O6" s="52" t="s">
        <v>47</v>
      </c>
      <c r="P6" s="52" t="s">
        <v>12</v>
      </c>
      <c r="Q6" s="52"/>
      <c r="R6" s="25" t="s">
        <v>115</v>
      </c>
      <c r="S6" s="52" t="s">
        <v>116</v>
      </c>
      <c r="T6" s="52" t="s">
        <v>48</v>
      </c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</row>
    <row r="7" spans="1:34" ht="12.75" customHeight="1" x14ac:dyDescent="0.2">
      <c r="A7" s="43"/>
      <c r="B7" s="273">
        <v>1</v>
      </c>
      <c r="C7" s="274" t="s">
        <v>52</v>
      </c>
      <c r="D7" s="239"/>
      <c r="E7" s="239"/>
      <c r="F7" s="239"/>
      <c r="G7" s="239"/>
      <c r="H7" s="239"/>
      <c r="I7" s="239"/>
      <c r="J7" s="239"/>
      <c r="K7" s="239"/>
      <c r="L7" s="134"/>
      <c r="M7" s="134"/>
      <c r="N7" s="134"/>
      <c r="O7" s="134"/>
      <c r="P7" s="134"/>
      <c r="Q7" s="134"/>
      <c r="R7" s="130">
        <f>SUM(L7:P7)</f>
        <v>0</v>
      </c>
      <c r="S7" s="131"/>
      <c r="T7" s="268">
        <f>(R8*S8)+(R10*S10)</f>
        <v>2271.3197818250583</v>
      </c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3"/>
      <c r="AG7" s="43"/>
      <c r="AH7" s="43"/>
    </row>
    <row r="8" spans="1:34" ht="12.75" customHeight="1" x14ac:dyDescent="0.2">
      <c r="A8" s="43"/>
      <c r="B8" s="273"/>
      <c r="C8" s="275"/>
      <c r="D8" s="239" t="s">
        <v>98</v>
      </c>
      <c r="E8" s="239"/>
      <c r="F8" s="239"/>
      <c r="G8" s="239"/>
      <c r="H8" s="239"/>
      <c r="I8" s="239"/>
      <c r="J8" s="239"/>
      <c r="K8" s="239"/>
      <c r="L8" s="134"/>
      <c r="M8" s="158">
        <f>'Base Case'!M8</f>
        <v>378.45823338546393</v>
      </c>
      <c r="N8" s="134"/>
      <c r="O8" s="134"/>
      <c r="P8" s="134"/>
      <c r="Q8" s="134"/>
      <c r="R8" s="130">
        <f>SUM(L8:P8)</f>
        <v>378.45823338546393</v>
      </c>
      <c r="S8" s="93">
        <f>Assumptions!C9</f>
        <v>6</v>
      </c>
      <c r="T8" s="269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3"/>
      <c r="AG8" s="43"/>
      <c r="AH8" s="43"/>
    </row>
    <row r="9" spans="1:34" x14ac:dyDescent="0.2">
      <c r="A9" s="43"/>
      <c r="B9" s="273"/>
      <c r="C9" s="275"/>
      <c r="D9" s="239"/>
      <c r="E9" s="239"/>
      <c r="F9" s="239"/>
      <c r="G9" s="239"/>
      <c r="H9" s="239"/>
      <c r="I9" s="239"/>
      <c r="J9" s="239"/>
      <c r="K9" s="239"/>
      <c r="L9" s="134"/>
      <c r="M9" s="134"/>
      <c r="N9" s="134"/>
      <c r="O9" s="134"/>
      <c r="P9" s="134"/>
      <c r="Q9" s="134"/>
      <c r="R9" s="130">
        <f t="shared" ref="R9:R29" si="0">SUM(L9:P9)</f>
        <v>0</v>
      </c>
      <c r="S9" s="131"/>
      <c r="T9" s="269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3"/>
      <c r="AG9" s="43"/>
      <c r="AH9" s="43"/>
    </row>
    <row r="10" spans="1:34" ht="12.75" customHeight="1" x14ac:dyDescent="0.2">
      <c r="A10" s="43"/>
      <c r="B10" s="273"/>
      <c r="C10" s="275"/>
      <c r="D10" s="239" t="s">
        <v>90</v>
      </c>
      <c r="E10" s="239"/>
      <c r="F10" s="239"/>
      <c r="G10" s="239"/>
      <c r="H10" s="239"/>
      <c r="I10" s="239"/>
      <c r="J10" s="239"/>
      <c r="K10" s="239"/>
      <c r="L10" s="134"/>
      <c r="M10" s="134"/>
      <c r="N10" s="134"/>
      <c r="O10" s="158">
        <f>'Base Case'!O10</f>
        <v>0.57038151227452272</v>
      </c>
      <c r="P10" s="134"/>
      <c r="Q10" s="134"/>
      <c r="R10" s="130">
        <f t="shared" si="0"/>
        <v>0.57038151227452272</v>
      </c>
      <c r="S10" s="93">
        <f>Assumptions!C11</f>
        <v>1</v>
      </c>
      <c r="T10" s="269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3"/>
      <c r="AG10" s="43"/>
      <c r="AH10" s="43"/>
    </row>
    <row r="11" spans="1:34" ht="12.75" customHeight="1" x14ac:dyDescent="0.2">
      <c r="A11" s="43"/>
      <c r="B11" s="273"/>
      <c r="C11" s="275"/>
      <c r="D11" s="239"/>
      <c r="E11" s="239"/>
      <c r="F11" s="239"/>
      <c r="G11" s="239"/>
      <c r="H11" s="239"/>
      <c r="I11" s="239"/>
      <c r="J11" s="239"/>
      <c r="K11" s="239"/>
      <c r="L11" s="134"/>
      <c r="M11" s="134"/>
      <c r="N11" s="134"/>
      <c r="O11" s="134"/>
      <c r="P11" s="134"/>
      <c r="Q11" s="134"/>
      <c r="R11" s="130">
        <f t="shared" si="0"/>
        <v>0</v>
      </c>
      <c r="S11" s="131"/>
      <c r="T11" s="269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3"/>
      <c r="AG11" s="43"/>
      <c r="AH11" s="43"/>
    </row>
    <row r="12" spans="1:34" ht="12.75" customHeight="1" x14ac:dyDescent="0.2">
      <c r="A12" s="43"/>
      <c r="B12" s="273"/>
      <c r="C12" s="275"/>
      <c r="D12" s="239"/>
      <c r="E12" s="239"/>
      <c r="F12" s="239"/>
      <c r="G12" s="239"/>
      <c r="H12" s="239"/>
      <c r="I12" s="239"/>
      <c r="J12" s="239"/>
      <c r="K12" s="239"/>
      <c r="L12" s="134"/>
      <c r="M12" s="134"/>
      <c r="N12" s="134"/>
      <c r="O12" s="134"/>
      <c r="P12" s="134"/>
      <c r="Q12" s="134"/>
      <c r="R12" s="130">
        <f t="shared" si="0"/>
        <v>0</v>
      </c>
      <c r="S12" s="131"/>
      <c r="T12" s="269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3"/>
      <c r="AG12" s="43"/>
      <c r="AH12" s="43"/>
    </row>
    <row r="13" spans="1:34" ht="12.75" customHeight="1" x14ac:dyDescent="0.2">
      <c r="A13" s="43"/>
      <c r="B13" s="273"/>
      <c r="C13" s="275"/>
      <c r="D13" s="239"/>
      <c r="E13" s="239"/>
      <c r="F13" s="239"/>
      <c r="G13" s="239"/>
      <c r="H13" s="239"/>
      <c r="I13" s="239"/>
      <c r="J13" s="239"/>
      <c r="K13" s="239"/>
      <c r="L13" s="134"/>
      <c r="M13" s="134"/>
      <c r="N13" s="134"/>
      <c r="O13" s="134"/>
      <c r="P13" s="134"/>
      <c r="Q13" s="134"/>
      <c r="R13" s="130">
        <f t="shared" si="0"/>
        <v>0</v>
      </c>
      <c r="S13" s="131"/>
      <c r="T13" s="269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3"/>
      <c r="AG13" s="43"/>
      <c r="AH13" s="43"/>
    </row>
    <row r="14" spans="1:34" ht="12.75" customHeight="1" x14ac:dyDescent="0.2">
      <c r="A14" s="43"/>
      <c r="B14" s="273"/>
      <c r="C14" s="276"/>
      <c r="D14" s="239"/>
      <c r="E14" s="239"/>
      <c r="F14" s="239"/>
      <c r="G14" s="239"/>
      <c r="H14" s="239"/>
      <c r="I14" s="239"/>
      <c r="J14" s="239"/>
      <c r="K14" s="239"/>
      <c r="L14" s="134"/>
      <c r="M14" s="134"/>
      <c r="N14" s="134"/>
      <c r="O14" s="134"/>
      <c r="P14" s="134"/>
      <c r="Q14" s="134"/>
      <c r="R14" s="130">
        <f t="shared" si="0"/>
        <v>0</v>
      </c>
      <c r="S14" s="131"/>
      <c r="T14" s="277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3"/>
      <c r="AG14" s="43"/>
      <c r="AH14" s="43"/>
    </row>
    <row r="15" spans="1:34" x14ac:dyDescent="0.2">
      <c r="A15" s="43"/>
      <c r="B15" s="273">
        <v>2</v>
      </c>
      <c r="C15" s="270" t="s">
        <v>55</v>
      </c>
      <c r="D15" s="267"/>
      <c r="E15" s="267"/>
      <c r="F15" s="267"/>
      <c r="G15" s="267"/>
      <c r="H15" s="267"/>
      <c r="I15" s="267"/>
      <c r="J15" s="267"/>
      <c r="K15" s="267"/>
      <c r="L15" s="155"/>
      <c r="M15" s="155"/>
      <c r="N15" s="155"/>
      <c r="O15" s="155"/>
      <c r="P15" s="155"/>
      <c r="Q15" s="155"/>
      <c r="R15" s="130">
        <f t="shared" si="0"/>
        <v>0</v>
      </c>
      <c r="S15" s="131"/>
      <c r="T15" s="268">
        <f>SUM(R15:R21)</f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3"/>
      <c r="AG15" s="43"/>
      <c r="AH15" s="43"/>
    </row>
    <row r="16" spans="1:34" x14ac:dyDescent="0.2">
      <c r="A16" s="43"/>
      <c r="B16" s="273"/>
      <c r="C16" s="271"/>
      <c r="D16" s="267"/>
      <c r="E16" s="267"/>
      <c r="F16" s="267"/>
      <c r="G16" s="267"/>
      <c r="H16" s="267"/>
      <c r="I16" s="267"/>
      <c r="J16" s="267"/>
      <c r="K16" s="267"/>
      <c r="L16" s="155"/>
      <c r="M16" s="155"/>
      <c r="N16" s="155"/>
      <c r="O16" s="155"/>
      <c r="P16" s="155"/>
      <c r="Q16" s="155"/>
      <c r="R16" s="130">
        <f t="shared" si="0"/>
        <v>0</v>
      </c>
      <c r="S16" s="131"/>
      <c r="T16" s="269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3"/>
      <c r="AG16" s="43"/>
      <c r="AH16" s="43"/>
    </row>
    <row r="17" spans="1:34" ht="12.75" customHeight="1" x14ac:dyDescent="0.2">
      <c r="A17" s="43"/>
      <c r="B17" s="273"/>
      <c r="C17" s="271"/>
      <c r="D17" s="267"/>
      <c r="E17" s="267"/>
      <c r="F17" s="267"/>
      <c r="G17" s="267"/>
      <c r="H17" s="267"/>
      <c r="I17" s="267"/>
      <c r="J17" s="267"/>
      <c r="K17" s="267"/>
      <c r="L17" s="155"/>
      <c r="M17" s="155"/>
      <c r="N17" s="155"/>
      <c r="O17" s="155"/>
      <c r="P17" s="155"/>
      <c r="Q17" s="155"/>
      <c r="R17" s="130">
        <f t="shared" si="0"/>
        <v>0</v>
      </c>
      <c r="S17" s="131"/>
      <c r="T17" s="269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3"/>
      <c r="AG17" s="43"/>
      <c r="AH17" s="43"/>
    </row>
    <row r="18" spans="1:34" ht="12.75" customHeight="1" x14ac:dyDescent="0.2">
      <c r="A18" s="43"/>
      <c r="B18" s="273"/>
      <c r="C18" s="271"/>
      <c r="D18" s="267"/>
      <c r="E18" s="267"/>
      <c r="F18" s="267"/>
      <c r="G18" s="267"/>
      <c r="H18" s="267"/>
      <c r="I18" s="267"/>
      <c r="J18" s="267"/>
      <c r="K18" s="267"/>
      <c r="L18" s="155"/>
      <c r="M18" s="155"/>
      <c r="N18" s="155"/>
      <c r="O18" s="155"/>
      <c r="P18" s="155"/>
      <c r="Q18" s="155"/>
      <c r="R18" s="130">
        <f t="shared" si="0"/>
        <v>0</v>
      </c>
      <c r="S18" s="131"/>
      <c r="T18" s="269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3"/>
      <c r="AG18" s="43"/>
      <c r="AH18" s="43"/>
    </row>
    <row r="19" spans="1:34" ht="12.75" customHeight="1" x14ac:dyDescent="0.2">
      <c r="A19" s="43"/>
      <c r="B19" s="273"/>
      <c r="C19" s="271"/>
      <c r="D19" s="267"/>
      <c r="E19" s="267"/>
      <c r="F19" s="267"/>
      <c r="G19" s="267"/>
      <c r="H19" s="267"/>
      <c r="I19" s="267"/>
      <c r="J19" s="267"/>
      <c r="K19" s="267"/>
      <c r="L19" s="155"/>
      <c r="M19" s="155"/>
      <c r="N19" s="155"/>
      <c r="O19" s="155"/>
      <c r="P19" s="155"/>
      <c r="Q19" s="155"/>
      <c r="R19" s="130">
        <f t="shared" si="0"/>
        <v>0</v>
      </c>
      <c r="S19" s="131"/>
      <c r="T19" s="269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3"/>
      <c r="AG19" s="43"/>
      <c r="AH19" s="43"/>
    </row>
    <row r="20" spans="1:34" ht="12.75" customHeight="1" x14ac:dyDescent="0.2">
      <c r="A20" s="43"/>
      <c r="B20" s="273"/>
      <c r="C20" s="271"/>
      <c r="D20" s="267"/>
      <c r="E20" s="267"/>
      <c r="F20" s="267"/>
      <c r="G20" s="267"/>
      <c r="H20" s="267"/>
      <c r="I20" s="267"/>
      <c r="J20" s="267"/>
      <c r="K20" s="267"/>
      <c r="L20" s="155"/>
      <c r="M20" s="155"/>
      <c r="N20" s="155"/>
      <c r="O20" s="155"/>
      <c r="P20" s="155"/>
      <c r="Q20" s="155"/>
      <c r="R20" s="130">
        <f t="shared" si="0"/>
        <v>0</v>
      </c>
      <c r="S20" s="131"/>
      <c r="T20" s="269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3"/>
      <c r="AG20" s="43"/>
      <c r="AH20" s="43"/>
    </row>
    <row r="21" spans="1:34" ht="12.75" customHeight="1" x14ac:dyDescent="0.2">
      <c r="A21" s="43"/>
      <c r="B21" s="273"/>
      <c r="C21" s="272"/>
      <c r="D21" s="267"/>
      <c r="E21" s="267"/>
      <c r="F21" s="267"/>
      <c r="G21" s="267"/>
      <c r="H21" s="267"/>
      <c r="I21" s="267"/>
      <c r="J21" s="267"/>
      <c r="K21" s="267"/>
      <c r="L21" s="155"/>
      <c r="M21" s="155"/>
      <c r="N21" s="155"/>
      <c r="O21" s="155"/>
      <c r="P21" s="155"/>
      <c r="Q21" s="155"/>
      <c r="R21" s="130">
        <f t="shared" si="0"/>
        <v>0</v>
      </c>
      <c r="S21" s="131"/>
      <c r="T21" s="269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3"/>
      <c r="AG21" s="43"/>
      <c r="AH21" s="43"/>
    </row>
    <row r="22" spans="1:34" s="4" customFormat="1" ht="12.75" customHeight="1" x14ac:dyDescent="0.2">
      <c r="A22" s="43"/>
      <c r="B22" s="231">
        <v>3</v>
      </c>
      <c r="C22" s="270" t="s">
        <v>97</v>
      </c>
      <c r="D22" s="267"/>
      <c r="E22" s="267"/>
      <c r="F22" s="267"/>
      <c r="G22" s="267"/>
      <c r="H22" s="267"/>
      <c r="I22" s="267"/>
      <c r="J22" s="267"/>
      <c r="K22" s="267"/>
      <c r="L22" s="155"/>
      <c r="M22" s="155"/>
      <c r="N22" s="155"/>
      <c r="O22" s="155"/>
      <c r="P22" s="155"/>
      <c r="Q22" s="155"/>
      <c r="R22" s="130">
        <f t="shared" si="0"/>
        <v>0</v>
      </c>
      <c r="S22" s="131"/>
      <c r="T22" s="268">
        <f>SUM(R22:R24)</f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2.75" customHeight="1" x14ac:dyDescent="0.2">
      <c r="A23" s="43"/>
      <c r="B23" s="232"/>
      <c r="C23" s="271"/>
      <c r="D23" s="267"/>
      <c r="E23" s="267"/>
      <c r="F23" s="267"/>
      <c r="G23" s="267"/>
      <c r="H23" s="267"/>
      <c r="I23" s="267"/>
      <c r="J23" s="267"/>
      <c r="K23" s="267"/>
      <c r="L23" s="155"/>
      <c r="M23" s="155"/>
      <c r="N23" s="155"/>
      <c r="O23" s="155"/>
      <c r="P23" s="155"/>
      <c r="Q23" s="155"/>
      <c r="R23" s="130">
        <f t="shared" si="0"/>
        <v>0</v>
      </c>
      <c r="S23" s="131"/>
      <c r="T23" s="269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4" customFormat="1" ht="12.75" customHeight="1" x14ac:dyDescent="0.2">
      <c r="A24" s="43"/>
      <c r="B24" s="233"/>
      <c r="C24" s="272"/>
      <c r="D24" s="267"/>
      <c r="E24" s="267"/>
      <c r="F24" s="267"/>
      <c r="G24" s="267"/>
      <c r="H24" s="267"/>
      <c r="I24" s="267"/>
      <c r="J24" s="267"/>
      <c r="K24" s="267"/>
      <c r="L24" s="155"/>
      <c r="M24" s="155"/>
      <c r="N24" s="155"/>
      <c r="O24" s="155"/>
      <c r="P24" s="155"/>
      <c r="Q24" s="155"/>
      <c r="R24" s="130">
        <f t="shared" si="0"/>
        <v>0</v>
      </c>
      <c r="S24" s="131"/>
      <c r="T24" s="269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s="4" customFormat="1" ht="12.75" customHeight="1" x14ac:dyDescent="0.2">
      <c r="A25" s="43"/>
      <c r="B25" s="265">
        <v>4</v>
      </c>
      <c r="C25" s="266" t="s">
        <v>65</v>
      </c>
      <c r="D25" s="267"/>
      <c r="E25" s="267"/>
      <c r="F25" s="267"/>
      <c r="G25" s="267"/>
      <c r="H25" s="267"/>
      <c r="I25" s="267"/>
      <c r="J25" s="267"/>
      <c r="K25" s="267"/>
      <c r="L25" s="155"/>
      <c r="M25" s="155"/>
      <c r="N25" s="155"/>
      <c r="O25" s="155"/>
      <c r="P25" s="155"/>
      <c r="Q25" s="155"/>
      <c r="R25" s="130">
        <f t="shared" si="0"/>
        <v>0</v>
      </c>
      <c r="S25" s="131"/>
      <c r="T25" s="268">
        <f>SUM(R25:R27)</f>
        <v>0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2.75" customHeight="1" x14ac:dyDescent="0.2">
      <c r="A26" s="43"/>
      <c r="B26" s="265"/>
      <c r="C26" s="266"/>
      <c r="D26" s="267"/>
      <c r="E26" s="267"/>
      <c r="F26" s="267"/>
      <c r="G26" s="267"/>
      <c r="H26" s="267"/>
      <c r="I26" s="267"/>
      <c r="J26" s="267"/>
      <c r="K26" s="267"/>
      <c r="L26" s="155"/>
      <c r="M26" s="155"/>
      <c r="N26" s="155"/>
      <c r="O26" s="155"/>
      <c r="P26" s="155"/>
      <c r="Q26" s="155"/>
      <c r="R26" s="130">
        <f t="shared" si="0"/>
        <v>0</v>
      </c>
      <c r="S26" s="131"/>
      <c r="T26" s="269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4" customFormat="1" ht="12.75" customHeight="1" x14ac:dyDescent="0.2">
      <c r="A27" s="43"/>
      <c r="B27" s="265"/>
      <c r="C27" s="266"/>
      <c r="D27" s="267"/>
      <c r="E27" s="267"/>
      <c r="F27" s="267"/>
      <c r="G27" s="267"/>
      <c r="H27" s="267"/>
      <c r="I27" s="267"/>
      <c r="J27" s="267"/>
      <c r="K27" s="267"/>
      <c r="L27" s="155"/>
      <c r="M27" s="155"/>
      <c r="N27" s="155"/>
      <c r="O27" s="155"/>
      <c r="P27" s="155"/>
      <c r="Q27" s="155"/>
      <c r="R27" s="130">
        <f t="shared" si="0"/>
        <v>0</v>
      </c>
      <c r="S27" s="131"/>
      <c r="T27" s="269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customHeight="1" x14ac:dyDescent="0.2">
      <c r="A28" s="43"/>
      <c r="B28" s="231">
        <v>5</v>
      </c>
      <c r="C28" s="266"/>
      <c r="D28" s="267"/>
      <c r="E28" s="267"/>
      <c r="F28" s="267"/>
      <c r="G28" s="267"/>
      <c r="H28" s="267"/>
      <c r="I28" s="267"/>
      <c r="J28" s="267"/>
      <c r="K28" s="267"/>
      <c r="L28" s="155"/>
      <c r="M28" s="155"/>
      <c r="N28" s="155"/>
      <c r="O28" s="155"/>
      <c r="P28" s="155"/>
      <c r="Q28" s="155"/>
      <c r="R28" s="130">
        <f t="shared" si="0"/>
        <v>0</v>
      </c>
      <c r="S28" s="131"/>
      <c r="T28" s="268">
        <f>SUM(R28:R29)</f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43"/>
      <c r="AH28" s="43"/>
    </row>
    <row r="29" spans="1:34" ht="12.75" customHeight="1" x14ac:dyDescent="0.2">
      <c r="A29" s="43"/>
      <c r="B29" s="232"/>
      <c r="C29" s="266"/>
      <c r="D29" s="267"/>
      <c r="E29" s="267"/>
      <c r="F29" s="267"/>
      <c r="G29" s="267"/>
      <c r="H29" s="267"/>
      <c r="I29" s="267"/>
      <c r="J29" s="267"/>
      <c r="K29" s="267"/>
      <c r="L29" s="155"/>
      <c r="M29" s="155"/>
      <c r="N29" s="155"/>
      <c r="O29" s="155"/>
      <c r="P29" s="155"/>
      <c r="Q29" s="155"/>
      <c r="R29" s="130">
        <f t="shared" si="0"/>
        <v>0</v>
      </c>
      <c r="S29" s="131"/>
      <c r="T29" s="269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3"/>
      <c r="AG29" s="43"/>
      <c r="AH29" s="43"/>
    </row>
    <row r="30" spans="1:34" s="3" customFormat="1" ht="15.75" thickBot="1" x14ac:dyDescent="0.3">
      <c r="A30" s="46"/>
      <c r="B30" s="244" t="s">
        <v>0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6"/>
      <c r="R30" s="159">
        <f>SUM(R7:R29)</f>
        <v>379.02861489773846</v>
      </c>
      <c r="S30" s="149"/>
      <c r="T30" s="160">
        <f>SUM(T7:T29)</f>
        <v>2271.3197818250583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13.5" thickTop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3"/>
      <c r="AG31" s="43"/>
      <c r="AH31" s="43"/>
    </row>
    <row r="32" spans="1:3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4"/>
      <c r="X32" s="44"/>
      <c r="Y32" s="44"/>
      <c r="Z32" s="44"/>
      <c r="AA32" s="44"/>
      <c r="AB32" s="47"/>
      <c r="AC32" s="44"/>
      <c r="AD32" s="44"/>
      <c r="AE32" s="44"/>
      <c r="AF32" s="43"/>
      <c r="AG32" s="43"/>
      <c r="AH32" s="43"/>
    </row>
    <row r="33" spans="1:34" ht="15" x14ac:dyDescent="0.25">
      <c r="A33" s="43"/>
      <c r="B33" s="30" t="s">
        <v>96</v>
      </c>
      <c r="C33" s="8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4"/>
      <c r="X33" s="44"/>
      <c r="Y33" s="44"/>
      <c r="Z33" s="44"/>
      <c r="AA33" s="44"/>
      <c r="AB33" s="47"/>
      <c r="AC33" s="44"/>
      <c r="AD33" s="44"/>
      <c r="AE33" s="44"/>
      <c r="AF33" s="43"/>
      <c r="AG33" s="43"/>
      <c r="AH33" s="43"/>
    </row>
    <row r="34" spans="1:34" x14ac:dyDescent="0.2">
      <c r="A34" s="43"/>
      <c r="B34" s="259" t="s">
        <v>139</v>
      </c>
      <c r="C34" s="259"/>
      <c r="D34" s="259"/>
      <c r="E34" s="98">
        <f>C41</f>
        <v>21</v>
      </c>
      <c r="F34" s="98">
        <f t="shared" ref="F34:O34" si="1">E34+1</f>
        <v>22</v>
      </c>
      <c r="G34" s="98">
        <f t="shared" si="1"/>
        <v>23</v>
      </c>
      <c r="H34" s="98">
        <f t="shared" si="1"/>
        <v>24</v>
      </c>
      <c r="I34" s="98">
        <f t="shared" si="1"/>
        <v>25</v>
      </c>
      <c r="J34" s="98">
        <f t="shared" si="1"/>
        <v>26</v>
      </c>
      <c r="K34" s="98">
        <f t="shared" si="1"/>
        <v>27</v>
      </c>
      <c r="L34" s="98">
        <f t="shared" si="1"/>
        <v>28</v>
      </c>
      <c r="M34" s="98">
        <f t="shared" si="1"/>
        <v>29</v>
      </c>
      <c r="N34" s="98">
        <f t="shared" si="1"/>
        <v>30</v>
      </c>
      <c r="O34" s="98">
        <f t="shared" si="1"/>
        <v>31</v>
      </c>
      <c r="P34" s="43"/>
      <c r="Q34" s="43"/>
      <c r="R34" s="43"/>
      <c r="S34" s="43"/>
      <c r="T34" s="43"/>
      <c r="U34" s="43"/>
      <c r="V34" s="44"/>
      <c r="W34" s="44"/>
      <c r="X34" s="44"/>
      <c r="Y34" s="44"/>
      <c r="Z34" s="44"/>
      <c r="AA34" s="44"/>
      <c r="AB34" s="47"/>
      <c r="AC34" s="44"/>
      <c r="AD34" s="44"/>
      <c r="AE34" s="44"/>
      <c r="AF34" s="43"/>
      <c r="AG34" s="43"/>
      <c r="AH34" s="43"/>
    </row>
    <row r="35" spans="1:34" x14ac:dyDescent="0.2">
      <c r="A35" s="43"/>
      <c r="B35" s="260" t="s">
        <v>140</v>
      </c>
      <c r="C35" s="260"/>
      <c r="D35" s="260"/>
      <c r="E35" s="151"/>
      <c r="F35" s="152">
        <v>0</v>
      </c>
      <c r="G35" s="153">
        <f>Assumptions!$C30</f>
        <v>397.8</v>
      </c>
      <c r="H35" s="153">
        <f>G35+Assumptions!$C$30</f>
        <v>795.6</v>
      </c>
      <c r="I35" s="153">
        <f>H35+Assumptions!$C$30</f>
        <v>1193.4000000000001</v>
      </c>
      <c r="J35" s="153">
        <f>I35+Assumptions!$C$30</f>
        <v>1591.2</v>
      </c>
      <c r="K35" s="153">
        <f>J35+Assumptions!$C$30</f>
        <v>1989</v>
      </c>
      <c r="L35" s="84">
        <f>K35</f>
        <v>1989</v>
      </c>
      <c r="M35" s="84">
        <f t="shared" ref="M35:O35" si="2">L35</f>
        <v>1989</v>
      </c>
      <c r="N35" s="84">
        <f t="shared" si="2"/>
        <v>1989</v>
      </c>
      <c r="O35" s="84">
        <f t="shared" si="2"/>
        <v>1989</v>
      </c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4"/>
      <c r="AA35" s="44"/>
      <c r="AB35" s="47"/>
      <c r="AC35" s="44"/>
      <c r="AD35" s="44"/>
      <c r="AE35" s="44"/>
      <c r="AF35" s="43"/>
      <c r="AG35" s="43"/>
      <c r="AH35" s="43"/>
    </row>
    <row r="36" spans="1:34" x14ac:dyDescent="0.2">
      <c r="A36" s="43"/>
      <c r="B36" s="261"/>
      <c r="C36" s="261"/>
      <c r="D36" s="261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43"/>
      <c r="Q36" s="43"/>
      <c r="R36" s="43"/>
      <c r="S36" s="43"/>
      <c r="T36" s="43"/>
      <c r="U36" s="43"/>
      <c r="V36" s="44"/>
      <c r="W36" s="44"/>
      <c r="X36" s="44"/>
      <c r="Y36" s="44"/>
      <c r="Z36" s="44"/>
      <c r="AA36" s="44"/>
      <c r="AB36" s="47"/>
      <c r="AC36" s="44"/>
      <c r="AD36" s="44"/>
      <c r="AE36" s="44"/>
      <c r="AF36" s="43"/>
      <c r="AG36" s="43"/>
      <c r="AH36" s="43"/>
    </row>
    <row r="37" spans="1:34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4"/>
      <c r="W37" s="44"/>
      <c r="X37" s="44"/>
      <c r="Y37" s="44"/>
      <c r="Z37" s="44"/>
      <c r="AA37" s="44"/>
      <c r="AB37" s="47"/>
      <c r="AC37" s="44"/>
      <c r="AD37" s="44"/>
      <c r="AE37" s="44"/>
      <c r="AF37" s="43"/>
      <c r="AG37" s="43"/>
      <c r="AH37" s="43"/>
    </row>
    <row r="38" spans="1:34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4"/>
      <c r="W38" s="44"/>
      <c r="X38" s="44"/>
      <c r="Y38" s="44"/>
      <c r="Z38" s="44"/>
      <c r="AA38" s="44"/>
      <c r="AB38" s="47"/>
      <c r="AC38" s="44"/>
      <c r="AD38" s="44"/>
      <c r="AE38" s="44"/>
      <c r="AF38" s="43"/>
      <c r="AG38" s="43"/>
      <c r="AH38" s="43"/>
    </row>
    <row r="39" spans="1:34" x14ac:dyDescent="0.2">
      <c r="A39" s="43"/>
      <c r="B39" s="40" t="s">
        <v>36</v>
      </c>
      <c r="C39" s="55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4"/>
      <c r="W39" s="44"/>
      <c r="X39" s="44"/>
      <c r="Y39" s="44"/>
      <c r="Z39" s="44"/>
      <c r="AA39" s="44"/>
      <c r="AB39" s="47"/>
      <c r="AC39" s="44"/>
      <c r="AD39" s="44"/>
      <c r="AE39" s="44"/>
      <c r="AF39" s="43"/>
      <c r="AG39" s="43"/>
      <c r="AH39" s="43"/>
    </row>
    <row r="40" spans="1:34" x14ac:dyDescent="0.2">
      <c r="A40" s="43"/>
      <c r="B40" s="55"/>
      <c r="C40" s="55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4"/>
      <c r="W40" s="44"/>
      <c r="X40" s="44"/>
      <c r="Y40" s="44"/>
      <c r="Z40" s="44"/>
      <c r="AA40" s="44"/>
      <c r="AB40" s="47"/>
      <c r="AC40" s="44"/>
      <c r="AD40" s="44"/>
      <c r="AE40" s="44"/>
      <c r="AF40" s="43"/>
      <c r="AG40" s="43"/>
      <c r="AH40" s="43"/>
    </row>
    <row r="41" spans="1:34" x14ac:dyDescent="0.2">
      <c r="A41" s="43"/>
      <c r="B41" s="55" t="s">
        <v>37</v>
      </c>
      <c r="C41" s="97">
        <f>'Scenario Manager'!H5</f>
        <v>21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4"/>
      <c r="W41" s="44"/>
      <c r="X41" s="44"/>
      <c r="Y41" s="44"/>
      <c r="Z41" s="44"/>
      <c r="AA41" s="44"/>
      <c r="AB41" s="47"/>
      <c r="AC41" s="44"/>
      <c r="AD41" s="44"/>
      <c r="AE41" s="44"/>
      <c r="AF41" s="43"/>
      <c r="AG41" s="43"/>
      <c r="AH41" s="43"/>
    </row>
    <row r="42" spans="1:34" ht="12.75" customHeight="1" x14ac:dyDescent="0.2">
      <c r="A42" s="43"/>
      <c r="B42" s="55"/>
      <c r="C42" s="55"/>
      <c r="D42" s="55"/>
      <c r="E42" s="235" t="s">
        <v>38</v>
      </c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43"/>
      <c r="Q42" s="43"/>
      <c r="R42" s="43"/>
      <c r="S42" s="43"/>
      <c r="T42" s="43"/>
      <c r="U42" s="43"/>
      <c r="V42" s="43"/>
      <c r="W42" s="43"/>
      <c r="X42" s="44"/>
      <c r="Y42" s="44"/>
      <c r="Z42" s="44"/>
      <c r="AA42" s="44"/>
      <c r="AB42" s="47"/>
      <c r="AC42" s="44"/>
      <c r="AD42" s="44"/>
      <c r="AE42" s="44"/>
      <c r="AF42" s="43"/>
      <c r="AG42" s="43"/>
      <c r="AH42" s="43"/>
    </row>
    <row r="43" spans="1:34" x14ac:dyDescent="0.2">
      <c r="A43" s="43"/>
      <c r="B43" s="52" t="s">
        <v>39</v>
      </c>
      <c r="C43" s="237" t="s">
        <v>35</v>
      </c>
      <c r="D43" s="238"/>
      <c r="E43" s="98">
        <f>C41</f>
        <v>21</v>
      </c>
      <c r="F43" s="98">
        <f t="shared" ref="F43:O43" si="3">E43+1</f>
        <v>22</v>
      </c>
      <c r="G43" s="98">
        <f t="shared" si="3"/>
        <v>23</v>
      </c>
      <c r="H43" s="98">
        <f t="shared" si="3"/>
        <v>24</v>
      </c>
      <c r="I43" s="98">
        <f t="shared" si="3"/>
        <v>25</v>
      </c>
      <c r="J43" s="98">
        <f t="shared" si="3"/>
        <v>26</v>
      </c>
      <c r="K43" s="98">
        <f t="shared" si="3"/>
        <v>27</v>
      </c>
      <c r="L43" s="98">
        <f t="shared" si="3"/>
        <v>28</v>
      </c>
      <c r="M43" s="98">
        <f t="shared" si="3"/>
        <v>29</v>
      </c>
      <c r="N43" s="98">
        <f t="shared" si="3"/>
        <v>30</v>
      </c>
      <c r="O43" s="98">
        <f t="shared" si="3"/>
        <v>31</v>
      </c>
      <c r="P43" s="43"/>
      <c r="Q43" s="43"/>
      <c r="R43" s="43"/>
      <c r="S43" s="43"/>
      <c r="T43" s="43"/>
      <c r="U43" s="43"/>
      <c r="V43" s="43"/>
      <c r="W43" s="43"/>
      <c r="X43" s="44"/>
      <c r="Y43" s="44"/>
      <c r="Z43" s="44"/>
      <c r="AA43" s="44"/>
      <c r="AB43" s="47"/>
      <c r="AC43" s="44"/>
      <c r="AD43" s="44"/>
      <c r="AE43" s="44"/>
      <c r="AF43" s="43"/>
      <c r="AG43" s="43"/>
      <c r="AH43" s="43"/>
    </row>
    <row r="44" spans="1:34" x14ac:dyDescent="0.2">
      <c r="A44" s="43"/>
      <c r="B44" s="62">
        <v>1</v>
      </c>
      <c r="C44" s="263" t="s">
        <v>177</v>
      </c>
      <c r="D44" s="264"/>
      <c r="E44" s="138">
        <f>(Assumptions!$C$39*(Assumptions!$C$29-E35*Assumptions!$C$31)*Assumptions!$C$41)*Assumptions!$C$42*(1+'Scenario Manager'!$C$29)</f>
        <v>5.8130937401022667E-4</v>
      </c>
      <c r="F44" s="138">
        <f>(Assumptions!$C$39*(Assumptions!$C$29-F35*Assumptions!$C$31)*Assumptions!$C$41)*Assumptions!$C$42*(1+'Scenario Manager'!$C$29)</f>
        <v>5.8130937401022667E-4</v>
      </c>
      <c r="G44" s="138">
        <f>(Assumptions!$C$39*(Assumptions!$C$29-G35*Assumptions!$C$31)*Assumptions!$C$41)*Assumptions!$C$42*(1+'Scenario Manager'!$C$29)</f>
        <v>4.8132416168046756E-4</v>
      </c>
      <c r="H44" s="138">
        <f>(Assumptions!$C$39*(Assumptions!$C$29-H35*Assumptions!$C$31)*Assumptions!$C$41)*Assumptions!$C$42*(1+'Scenario Manager'!$C$29)</f>
        <v>3.8133894935070867E-4</v>
      </c>
      <c r="I44" s="138">
        <f>(Assumptions!$C$39*(Assumptions!$C$29-I35*Assumptions!$C$31)*Assumptions!$C$41)*Assumptions!$C$42*(1+'Scenario Manager'!$C$29)</f>
        <v>2.8135373702094967E-4</v>
      </c>
      <c r="J44" s="138">
        <f>(Assumptions!$C$39*(Assumptions!$C$29-J35*Assumptions!$C$31)*Assumptions!$C$41)*Assumptions!$C$42*(1+'Scenario Manager'!$C$29)</f>
        <v>1.8136852469119067E-4</v>
      </c>
      <c r="K44" s="138">
        <f>(Assumptions!$C$39*(Assumptions!$C$29-K35*Assumptions!$C$31)*Assumptions!$C$41)*Assumptions!$C$42*(1+'Scenario Manager'!$C$29)</f>
        <v>8.1383312361431727E-5</v>
      </c>
      <c r="L44" s="138">
        <f>(Assumptions!$C$39*(Assumptions!$C$29-L35*Assumptions!$C$31)*Assumptions!$C$41)*Assumptions!$C$42*(1+'Scenario Manager'!$C$29)</f>
        <v>8.1383312361431727E-5</v>
      </c>
      <c r="M44" s="138">
        <f>(Assumptions!$C$39*(Assumptions!$C$29-M35*Assumptions!$C$31)*Assumptions!$C$41)*Assumptions!$C$42*(1+'Scenario Manager'!$C$29)</f>
        <v>8.1383312361431727E-5</v>
      </c>
      <c r="N44" s="138">
        <f>(Assumptions!$C$39*(Assumptions!$C$29-N35*Assumptions!$C$31)*Assumptions!$C$41)*Assumptions!$C$42*(1+'Scenario Manager'!$C$29)</f>
        <v>8.1383312361431727E-5</v>
      </c>
      <c r="O44" s="138">
        <f>(Assumptions!$C$39*(Assumptions!$C$29-O35*Assumptions!$C$31)*Assumptions!$C$41)*Assumptions!$C$42*(1+'Scenario Manager'!$C$29)</f>
        <v>8.1383312361431727E-5</v>
      </c>
      <c r="P44" s="43"/>
      <c r="Q44" s="43"/>
      <c r="R44" s="43"/>
      <c r="S44" s="43"/>
      <c r="T44" s="43"/>
      <c r="U44" s="43"/>
      <c r="V44" s="44"/>
      <c r="W44" s="44"/>
      <c r="X44" s="44"/>
      <c r="Y44" s="44"/>
      <c r="Z44" s="44"/>
      <c r="AA44" s="44"/>
      <c r="AB44" s="47"/>
      <c r="AC44" s="44"/>
      <c r="AD44" s="44"/>
      <c r="AE44" s="44"/>
      <c r="AF44" s="43"/>
      <c r="AG44" s="43"/>
      <c r="AH44" s="43"/>
    </row>
    <row r="45" spans="1:34" x14ac:dyDescent="0.2">
      <c r="A45" s="43"/>
      <c r="B45" s="62">
        <v>2</v>
      </c>
      <c r="C45" s="262"/>
      <c r="D45" s="262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43"/>
      <c r="Q45" s="43"/>
      <c r="R45" s="43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3"/>
      <c r="AG45" s="43"/>
      <c r="AH45" s="43"/>
    </row>
    <row r="46" spans="1:34" x14ac:dyDescent="0.2">
      <c r="A46" s="43"/>
      <c r="B46" s="63">
        <v>3</v>
      </c>
      <c r="C46" s="262"/>
      <c r="D46" s="262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43"/>
      <c r="Q46" s="43"/>
      <c r="R46" s="43"/>
      <c r="S46" s="43"/>
      <c r="T46" s="48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3"/>
      <c r="AG46" s="43"/>
      <c r="AH46" s="43"/>
    </row>
    <row r="47" spans="1:34" x14ac:dyDescent="0.2">
      <c r="A47" s="43"/>
      <c r="B47" s="63">
        <v>4</v>
      </c>
      <c r="C47" s="262"/>
      <c r="D47" s="262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43"/>
      <c r="Q47" s="43"/>
      <c r="R47" s="43"/>
      <c r="S47" s="43"/>
      <c r="T47" s="49"/>
      <c r="U47" s="49"/>
      <c r="V47" s="49"/>
      <c r="W47" s="44"/>
      <c r="X47" s="44"/>
      <c r="Y47" s="44"/>
      <c r="Z47" s="44"/>
      <c r="AA47" s="44"/>
      <c r="AB47" s="44"/>
      <c r="AC47" s="44"/>
      <c r="AD47" s="44"/>
      <c r="AE47" s="44"/>
      <c r="AF47" s="43"/>
      <c r="AG47" s="43"/>
      <c r="AH47" s="43"/>
    </row>
    <row r="48" spans="1:34" x14ac:dyDescent="0.2">
      <c r="A48" s="43"/>
      <c r="B48" s="63">
        <v>5</v>
      </c>
      <c r="C48" s="262"/>
      <c r="D48" s="262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43"/>
      <c r="Q48" s="43"/>
      <c r="R48" s="43"/>
      <c r="S48" s="43"/>
      <c r="T48" s="43"/>
      <c r="U48" s="50"/>
      <c r="V48" s="51"/>
      <c r="W48" s="44"/>
      <c r="X48" s="44"/>
      <c r="Y48" s="44"/>
      <c r="Z48" s="44"/>
      <c r="AA48" s="44"/>
      <c r="AB48" s="44"/>
      <c r="AC48" s="44"/>
      <c r="AD48" s="44"/>
      <c r="AE48" s="44"/>
      <c r="AF48" s="43"/>
      <c r="AG48" s="43"/>
      <c r="AH48" s="43"/>
    </row>
    <row r="49" spans="1:34" x14ac:dyDescent="0.2">
      <c r="A49" s="43"/>
      <c r="B49" s="61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3"/>
      <c r="AG49" s="43"/>
      <c r="AH49" s="43"/>
    </row>
    <row r="50" spans="1:34" x14ac:dyDescent="0.2">
      <c r="A50" s="43"/>
      <c r="B50" s="61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3"/>
      <c r="AG50" s="43"/>
      <c r="AH50" s="43"/>
    </row>
    <row r="51" spans="1:34" x14ac:dyDescent="0.2">
      <c r="A51" s="43"/>
      <c r="B51" s="40" t="s">
        <v>40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3"/>
      <c r="AG51" s="43"/>
      <c r="AH51" s="43"/>
    </row>
    <row r="52" spans="1:34" x14ac:dyDescent="0.2">
      <c r="A52" s="43"/>
      <c r="B52" s="8" t="s">
        <v>41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3"/>
      <c r="AG52" s="43"/>
      <c r="AH52" s="43"/>
    </row>
    <row r="53" spans="1:34" x14ac:dyDescent="0.2">
      <c r="A53" s="43"/>
      <c r="B53" s="55"/>
      <c r="C53" s="55"/>
      <c r="D53" s="55"/>
      <c r="E53" s="248" t="s">
        <v>42</v>
      </c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50"/>
      <c r="Q53" s="43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3"/>
      <c r="AG53" s="43"/>
      <c r="AH53" s="43"/>
    </row>
    <row r="54" spans="1:34" x14ac:dyDescent="0.2">
      <c r="A54" s="43"/>
      <c r="B54" s="52" t="s">
        <v>39</v>
      </c>
      <c r="C54" s="251" t="s">
        <v>35</v>
      </c>
      <c r="D54" s="252"/>
      <c r="E54" s="98">
        <f t="shared" ref="E54:O54" si="4">E43</f>
        <v>21</v>
      </c>
      <c r="F54" s="98">
        <f t="shared" si="4"/>
        <v>22</v>
      </c>
      <c r="G54" s="98">
        <f t="shared" si="4"/>
        <v>23</v>
      </c>
      <c r="H54" s="98">
        <f t="shared" si="4"/>
        <v>24</v>
      </c>
      <c r="I54" s="98">
        <f t="shared" si="4"/>
        <v>25</v>
      </c>
      <c r="J54" s="98">
        <f t="shared" si="4"/>
        <v>26</v>
      </c>
      <c r="K54" s="98">
        <f t="shared" si="4"/>
        <v>27</v>
      </c>
      <c r="L54" s="98">
        <f t="shared" si="4"/>
        <v>28</v>
      </c>
      <c r="M54" s="98">
        <f t="shared" si="4"/>
        <v>29</v>
      </c>
      <c r="N54" s="98">
        <f t="shared" si="4"/>
        <v>30</v>
      </c>
      <c r="O54" s="98">
        <f t="shared" si="4"/>
        <v>31</v>
      </c>
      <c r="P54" s="52" t="s">
        <v>22</v>
      </c>
      <c r="Q54" s="43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3"/>
      <c r="AG54" s="43"/>
      <c r="AH54" s="43"/>
    </row>
    <row r="55" spans="1:34" x14ac:dyDescent="0.2">
      <c r="A55" s="43"/>
      <c r="B55" s="161">
        <v>1</v>
      </c>
      <c r="C55" s="162" t="str">
        <f>'Base Case'!C49</f>
        <v>Catastrophic Busfire</v>
      </c>
      <c r="D55" s="163"/>
      <c r="E55" s="164">
        <f t="shared" ref="E55:O55" si="5">$T$7*E44</f>
        <v>1.3203394805497692</v>
      </c>
      <c r="F55" s="164">
        <f t="shared" si="5"/>
        <v>1.3203394805497692</v>
      </c>
      <c r="G55" s="164">
        <f t="shared" si="5"/>
        <v>1.0932410898952087</v>
      </c>
      <c r="H55" s="164">
        <f t="shared" si="5"/>
        <v>0.86614269924064857</v>
      </c>
      <c r="I55" s="164">
        <f t="shared" si="5"/>
        <v>0.63904430858608818</v>
      </c>
      <c r="J55" s="164">
        <f t="shared" si="5"/>
        <v>0.41194591793152791</v>
      </c>
      <c r="K55" s="164">
        <f t="shared" si="5"/>
        <v>0.18484752727696768</v>
      </c>
      <c r="L55" s="164">
        <f t="shared" si="5"/>
        <v>0.18484752727696768</v>
      </c>
      <c r="M55" s="164">
        <f t="shared" si="5"/>
        <v>0.18484752727696768</v>
      </c>
      <c r="N55" s="164">
        <f t="shared" si="5"/>
        <v>0.18484752727696768</v>
      </c>
      <c r="O55" s="164">
        <f t="shared" si="5"/>
        <v>0.18484752727696768</v>
      </c>
      <c r="P55" s="169">
        <f t="shared" ref="P55:P59" si="6">SUM(E55:O55)</f>
        <v>6.5752906131378497</v>
      </c>
      <c r="Q55" s="43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3"/>
      <c r="AG55" s="43"/>
      <c r="AH55" s="43"/>
    </row>
    <row r="56" spans="1:34" x14ac:dyDescent="0.2">
      <c r="A56" s="43"/>
      <c r="B56" s="165">
        <v>2</v>
      </c>
      <c r="C56" s="166" t="str">
        <f>'Base Case'!C50</f>
        <v>Major Fire</v>
      </c>
      <c r="D56" s="167"/>
      <c r="E56" s="139">
        <f>$T$15*E44</f>
        <v>0</v>
      </c>
      <c r="F56" s="139">
        <f t="shared" ref="F56:O56" si="7">$T$15*F44</f>
        <v>0</v>
      </c>
      <c r="G56" s="139">
        <f t="shared" si="7"/>
        <v>0</v>
      </c>
      <c r="H56" s="139">
        <f t="shared" si="7"/>
        <v>0</v>
      </c>
      <c r="I56" s="139">
        <f t="shared" si="7"/>
        <v>0</v>
      </c>
      <c r="J56" s="139">
        <f t="shared" si="7"/>
        <v>0</v>
      </c>
      <c r="K56" s="139">
        <f t="shared" si="7"/>
        <v>0</v>
      </c>
      <c r="L56" s="139">
        <f t="shared" si="7"/>
        <v>0</v>
      </c>
      <c r="M56" s="139">
        <f t="shared" si="7"/>
        <v>0</v>
      </c>
      <c r="N56" s="139">
        <f t="shared" si="7"/>
        <v>0</v>
      </c>
      <c r="O56" s="139">
        <f t="shared" si="7"/>
        <v>0</v>
      </c>
      <c r="P56" s="169">
        <f t="shared" si="6"/>
        <v>0</v>
      </c>
      <c r="Q56" s="43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3"/>
      <c r="AG56" s="43"/>
      <c r="AH56" s="43"/>
    </row>
    <row r="57" spans="1:34" x14ac:dyDescent="0.2">
      <c r="A57" s="43"/>
      <c r="B57" s="168">
        <v>3</v>
      </c>
      <c r="C57" s="166" t="str">
        <f>'Base Case'!C51</f>
        <v>Moderate Fire</v>
      </c>
      <c r="D57" s="167"/>
      <c r="E57" s="139">
        <f>$T$22*E44</f>
        <v>0</v>
      </c>
      <c r="F57" s="139">
        <f t="shared" ref="F57:O57" si="8">$T$22*F44</f>
        <v>0</v>
      </c>
      <c r="G57" s="139">
        <f t="shared" si="8"/>
        <v>0</v>
      </c>
      <c r="H57" s="139">
        <f t="shared" si="8"/>
        <v>0</v>
      </c>
      <c r="I57" s="139">
        <f t="shared" si="8"/>
        <v>0</v>
      </c>
      <c r="J57" s="139">
        <f t="shared" si="8"/>
        <v>0</v>
      </c>
      <c r="K57" s="139">
        <f t="shared" si="8"/>
        <v>0</v>
      </c>
      <c r="L57" s="139">
        <f t="shared" si="8"/>
        <v>0</v>
      </c>
      <c r="M57" s="139">
        <f t="shared" si="8"/>
        <v>0</v>
      </c>
      <c r="N57" s="139">
        <f t="shared" si="8"/>
        <v>0</v>
      </c>
      <c r="O57" s="139">
        <f t="shared" si="8"/>
        <v>0</v>
      </c>
      <c r="P57" s="169">
        <f t="shared" si="6"/>
        <v>0</v>
      </c>
      <c r="Q57" s="43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3"/>
      <c r="AG57" s="43"/>
      <c r="AH57" s="43"/>
    </row>
    <row r="58" spans="1:34" x14ac:dyDescent="0.2">
      <c r="A58" s="43"/>
      <c r="B58" s="168">
        <v>4</v>
      </c>
      <c r="C58" s="166" t="str">
        <f>'Base Case'!C52</f>
        <v>Minor Fire</v>
      </c>
      <c r="D58" s="167"/>
      <c r="E58" s="139">
        <f t="shared" ref="E58:O58" si="9">$T$25*E47</f>
        <v>0</v>
      </c>
      <c r="F58" s="139">
        <f t="shared" si="9"/>
        <v>0</v>
      </c>
      <c r="G58" s="139">
        <f t="shared" si="9"/>
        <v>0</v>
      </c>
      <c r="H58" s="139">
        <f t="shared" si="9"/>
        <v>0</v>
      </c>
      <c r="I58" s="139">
        <f t="shared" si="9"/>
        <v>0</v>
      </c>
      <c r="J58" s="139">
        <f t="shared" si="9"/>
        <v>0</v>
      </c>
      <c r="K58" s="139">
        <f t="shared" si="9"/>
        <v>0</v>
      </c>
      <c r="L58" s="139">
        <f t="shared" si="9"/>
        <v>0</v>
      </c>
      <c r="M58" s="139">
        <f t="shared" si="9"/>
        <v>0</v>
      </c>
      <c r="N58" s="139">
        <f t="shared" si="9"/>
        <v>0</v>
      </c>
      <c r="O58" s="139">
        <f t="shared" si="9"/>
        <v>0</v>
      </c>
      <c r="P58" s="169">
        <f t="shared" si="6"/>
        <v>0</v>
      </c>
      <c r="Q58" s="43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3"/>
      <c r="AG58" s="43"/>
      <c r="AH58" s="43"/>
    </row>
    <row r="59" spans="1:34" x14ac:dyDescent="0.2">
      <c r="A59" s="43"/>
      <c r="B59" s="168">
        <v>5</v>
      </c>
      <c r="C59" s="166">
        <f>'Base Case'!C53</f>
        <v>0</v>
      </c>
      <c r="D59" s="167"/>
      <c r="E59" s="139">
        <f t="shared" ref="E59:O59" si="10">$T$28*E48</f>
        <v>0</v>
      </c>
      <c r="F59" s="139">
        <f t="shared" si="10"/>
        <v>0</v>
      </c>
      <c r="G59" s="139">
        <f t="shared" si="10"/>
        <v>0</v>
      </c>
      <c r="H59" s="139">
        <f t="shared" si="10"/>
        <v>0</v>
      </c>
      <c r="I59" s="139">
        <f t="shared" si="10"/>
        <v>0</v>
      </c>
      <c r="J59" s="139">
        <f t="shared" si="10"/>
        <v>0</v>
      </c>
      <c r="K59" s="139">
        <f t="shared" si="10"/>
        <v>0</v>
      </c>
      <c r="L59" s="139">
        <f t="shared" si="10"/>
        <v>0</v>
      </c>
      <c r="M59" s="139">
        <f t="shared" si="10"/>
        <v>0</v>
      </c>
      <c r="N59" s="139">
        <f t="shared" si="10"/>
        <v>0</v>
      </c>
      <c r="O59" s="139">
        <f t="shared" si="10"/>
        <v>0</v>
      </c>
      <c r="P59" s="169">
        <f t="shared" si="6"/>
        <v>0</v>
      </c>
      <c r="Q59" s="43"/>
      <c r="R59" s="43"/>
      <c r="S59" s="43"/>
      <c r="T59" s="43"/>
      <c r="U59" s="43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3"/>
      <c r="AG59" s="43"/>
      <c r="AH59" s="43"/>
    </row>
    <row r="60" spans="1:34" ht="13.5" thickBot="1" x14ac:dyDescent="0.25">
      <c r="A60" s="43"/>
      <c r="B60" s="253" t="s">
        <v>22</v>
      </c>
      <c r="C60" s="254"/>
      <c r="D60" s="255"/>
      <c r="E60" s="144">
        <f t="shared" ref="E60:P60" si="11">SUM(E55:E59)</f>
        <v>1.3203394805497692</v>
      </c>
      <c r="F60" s="144">
        <f t="shared" si="11"/>
        <v>1.3203394805497692</v>
      </c>
      <c r="G60" s="144">
        <f t="shared" si="11"/>
        <v>1.0932410898952087</v>
      </c>
      <c r="H60" s="144">
        <f t="shared" si="11"/>
        <v>0.86614269924064857</v>
      </c>
      <c r="I60" s="144">
        <f t="shared" si="11"/>
        <v>0.63904430858608818</v>
      </c>
      <c r="J60" s="144">
        <f t="shared" si="11"/>
        <v>0.41194591793152791</v>
      </c>
      <c r="K60" s="144">
        <f t="shared" si="11"/>
        <v>0.18484752727696768</v>
      </c>
      <c r="L60" s="144">
        <f t="shared" si="11"/>
        <v>0.18484752727696768</v>
      </c>
      <c r="M60" s="144">
        <f t="shared" si="11"/>
        <v>0.18484752727696768</v>
      </c>
      <c r="N60" s="144">
        <f t="shared" si="11"/>
        <v>0.18484752727696768</v>
      </c>
      <c r="O60" s="144">
        <f t="shared" si="11"/>
        <v>0.18484752727696768</v>
      </c>
      <c r="P60" s="144">
        <f t="shared" si="11"/>
        <v>6.5752906131378497</v>
      </c>
      <c r="Q60" s="43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3"/>
      <c r="AG60" s="43"/>
      <c r="AH60" s="43"/>
    </row>
    <row r="61" spans="1:34" ht="13.5" thickTop="1" x14ac:dyDescent="0.2">
      <c r="A61" s="43"/>
      <c r="B61" s="6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3"/>
      <c r="AG61" s="43"/>
      <c r="AH61" s="43"/>
    </row>
    <row r="62" spans="1:34" x14ac:dyDescent="0.2">
      <c r="A62" s="43"/>
      <c r="B62" s="6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3"/>
      <c r="AG62" s="43"/>
      <c r="AH62" s="43"/>
    </row>
    <row r="63" spans="1:34" x14ac:dyDescent="0.2">
      <c r="A63" s="43"/>
      <c r="B63" s="61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3"/>
      <c r="AG63" s="43"/>
      <c r="AH63" s="43"/>
    </row>
    <row r="64" spans="1:34" ht="15.75" x14ac:dyDescent="0.25">
      <c r="A64" s="6"/>
      <c r="B64" s="6" t="s">
        <v>62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3"/>
      <c r="AG64" s="43"/>
      <c r="AH64" s="43"/>
    </row>
    <row r="65" spans="1:34" x14ac:dyDescent="0.2">
      <c r="A65" s="43"/>
      <c r="B65" s="6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3"/>
      <c r="AG65" s="43"/>
      <c r="AH65" s="43"/>
    </row>
    <row r="66" spans="1:34" hidden="1" x14ac:dyDescent="0.2">
      <c r="A66" s="43"/>
      <c r="B66" s="6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3"/>
      <c r="AG66" s="43"/>
      <c r="AH66" s="43"/>
    </row>
    <row r="67" spans="1:34" hidden="1" x14ac:dyDescent="0.2">
      <c r="A67" s="43"/>
      <c r="B67" s="6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3"/>
      <c r="AG67" s="43"/>
      <c r="AH67" s="43"/>
    </row>
    <row r="68" spans="1:34" hidden="1" x14ac:dyDescent="0.2">
      <c r="A68" s="43"/>
      <c r="B68" s="6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3"/>
      <c r="AG68" s="43"/>
      <c r="AH68" s="43"/>
    </row>
    <row r="69" spans="1:34" hidden="1" x14ac:dyDescent="0.2">
      <c r="A69" s="43"/>
      <c r="B69" s="6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3"/>
      <c r="AG69" s="43"/>
      <c r="AH69" s="43"/>
    </row>
    <row r="70" spans="1:34" hidden="1" x14ac:dyDescent="0.2">
      <c r="A70" s="43"/>
      <c r="B70" s="61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3"/>
      <c r="AG70" s="43"/>
      <c r="AH70" s="43"/>
    </row>
    <row r="71" spans="1:34" hidden="1" x14ac:dyDescent="0.2">
      <c r="A71" s="43"/>
      <c r="B71" s="61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3"/>
      <c r="AG71" s="43"/>
      <c r="AH71" s="43"/>
    </row>
    <row r="72" spans="1:34" hidden="1" x14ac:dyDescent="0.2">
      <c r="A72" s="43"/>
      <c r="B72" s="61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3"/>
      <c r="AG72" s="43"/>
      <c r="AH72" s="43"/>
    </row>
    <row r="73" spans="1:34" hidden="1" x14ac:dyDescent="0.2">
      <c r="A73" s="43"/>
      <c r="B73" s="61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3"/>
      <c r="AG73" s="43"/>
      <c r="AH73" s="43"/>
    </row>
    <row r="74" spans="1:34" hidden="1" x14ac:dyDescent="0.2">
      <c r="A74" s="43"/>
      <c r="B74" s="61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3"/>
      <c r="AG74" s="43"/>
      <c r="AH74" s="43"/>
    </row>
    <row r="75" spans="1:34" hidden="1" x14ac:dyDescent="0.2">
      <c r="A75" s="43"/>
      <c r="B75" s="61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3"/>
      <c r="AG75" s="43"/>
      <c r="AH75" s="43"/>
    </row>
    <row r="76" spans="1:34" hidden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4"/>
      <c r="W76" s="44"/>
      <c r="X76" s="44"/>
      <c r="Y76" s="44"/>
      <c r="Z76" s="44"/>
      <c r="AA76" s="44"/>
      <c r="AB76" s="44"/>
    </row>
    <row r="77" spans="1:34" hidden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44"/>
      <c r="X77" s="44"/>
      <c r="Y77" s="44"/>
      <c r="Z77" s="44"/>
      <c r="AA77" s="44"/>
      <c r="AB77" s="44"/>
    </row>
    <row r="78" spans="1:34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4"/>
      <c r="W78" s="44"/>
      <c r="X78" s="44"/>
      <c r="Y78" s="44"/>
      <c r="Z78" s="44"/>
      <c r="AA78" s="44"/>
      <c r="AB78" s="44"/>
    </row>
    <row r="79" spans="1:34" hidden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4"/>
      <c r="W79" s="44"/>
      <c r="X79" s="44"/>
      <c r="Y79" s="44"/>
      <c r="Z79" s="44"/>
      <c r="AA79" s="44"/>
      <c r="AB79" s="44"/>
    </row>
    <row r="80" spans="1:34" hidden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4"/>
      <c r="W80" s="44"/>
      <c r="X80" s="44"/>
      <c r="Y80" s="44"/>
      <c r="Z80" s="44"/>
      <c r="AA80" s="44"/>
      <c r="AB80" s="44"/>
    </row>
    <row r="81" spans="1:28" hidden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/>
      <c r="W81" s="44"/>
      <c r="X81" s="44"/>
      <c r="Y81" s="44"/>
      <c r="Z81" s="44"/>
      <c r="AA81" s="44"/>
      <c r="AB81" s="44"/>
    </row>
    <row r="82" spans="1:28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4"/>
      <c r="W82" s="44"/>
      <c r="X82" s="44"/>
      <c r="Y82" s="44"/>
      <c r="Z82" s="44"/>
      <c r="AA82" s="44"/>
      <c r="AB82" s="44"/>
    </row>
    <row r="83" spans="1:28" hidden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4"/>
      <c r="W83" s="44"/>
      <c r="X83" s="44"/>
      <c r="Y83" s="44"/>
      <c r="Z83" s="44"/>
      <c r="AA83" s="44"/>
      <c r="AB83" s="44"/>
    </row>
    <row r="84" spans="1:28" hidden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4"/>
      <c r="W84" s="44"/>
      <c r="X84" s="44"/>
      <c r="Y84" s="44"/>
      <c r="Z84" s="44"/>
      <c r="AA84" s="44"/>
      <c r="AB84" s="44"/>
    </row>
    <row r="85" spans="1:28" hidden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  <c r="W85" s="44"/>
      <c r="X85" s="44"/>
      <c r="Y85" s="44"/>
      <c r="Z85" s="44"/>
      <c r="AA85" s="44"/>
      <c r="AB85" s="44"/>
    </row>
    <row r="86" spans="1:28" hidden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4"/>
      <c r="W86" s="44"/>
      <c r="X86" s="44"/>
      <c r="Y86" s="44"/>
      <c r="Z86" s="44"/>
      <c r="AA86" s="44"/>
      <c r="AB86" s="44"/>
    </row>
    <row r="87" spans="1:28" hidden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4"/>
      <c r="W87" s="44"/>
      <c r="X87" s="44"/>
      <c r="Y87" s="44"/>
      <c r="Z87" s="44"/>
      <c r="AA87" s="44"/>
      <c r="AB87" s="44"/>
    </row>
    <row r="88" spans="1:28" hidden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4"/>
      <c r="W88" s="44"/>
      <c r="X88" s="44"/>
      <c r="Y88" s="44"/>
      <c r="Z88" s="44"/>
      <c r="AA88" s="44"/>
      <c r="AB88" s="44"/>
    </row>
    <row r="89" spans="1:28" hidden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4"/>
      <c r="X89" s="44"/>
      <c r="Y89" s="44"/>
      <c r="Z89" s="44"/>
      <c r="AA89" s="44"/>
      <c r="AB89" s="44"/>
    </row>
    <row r="90" spans="1:28" hidden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4"/>
      <c r="W90" s="44"/>
      <c r="X90" s="44"/>
      <c r="Y90" s="44"/>
      <c r="Z90" s="44"/>
      <c r="AA90" s="44"/>
      <c r="AB90" s="44"/>
    </row>
    <row r="91" spans="1:28" hidden="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4"/>
      <c r="W91" s="44"/>
      <c r="X91" s="44"/>
      <c r="Y91" s="44"/>
      <c r="Z91" s="44"/>
      <c r="AA91" s="44"/>
      <c r="AB91" s="44"/>
    </row>
    <row r="92" spans="1:28" hidden="1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4"/>
      <c r="W92" s="44"/>
      <c r="X92" s="44"/>
      <c r="Y92" s="44"/>
      <c r="Z92" s="44"/>
      <c r="AA92" s="44"/>
      <c r="AB92" s="44"/>
    </row>
    <row r="93" spans="1:28" hidden="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4"/>
      <c r="W93" s="44"/>
      <c r="X93" s="44"/>
      <c r="Y93" s="44"/>
      <c r="Z93" s="44"/>
      <c r="AA93" s="44"/>
      <c r="AB93" s="44"/>
    </row>
    <row r="94" spans="1:28" hidden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4"/>
      <c r="W94" s="44"/>
      <c r="X94" s="44"/>
      <c r="Y94" s="44"/>
      <c r="Z94" s="44"/>
      <c r="AA94" s="44"/>
      <c r="AB94" s="44"/>
    </row>
    <row r="95" spans="1:28" hidden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4"/>
      <c r="W95" s="44"/>
      <c r="X95" s="44"/>
      <c r="Y95" s="44"/>
      <c r="Z95" s="44"/>
      <c r="AA95" s="44"/>
      <c r="AB95" s="44"/>
    </row>
    <row r="96" spans="1:28" hidden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4"/>
      <c r="W96" s="44"/>
      <c r="X96" s="44"/>
      <c r="Y96" s="44"/>
      <c r="Z96" s="44"/>
      <c r="AA96" s="44"/>
      <c r="AB96" s="44"/>
    </row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</sheetData>
  <mergeCells count="55">
    <mergeCell ref="L5:P5"/>
    <mergeCell ref="R5:T5"/>
    <mergeCell ref="D6:K6"/>
    <mergeCell ref="B7:B14"/>
    <mergeCell ref="C7:C14"/>
    <mergeCell ref="D7:K7"/>
    <mergeCell ref="T7:T14"/>
    <mergeCell ref="D8:K8"/>
    <mergeCell ref="D9:K9"/>
    <mergeCell ref="D10:K10"/>
    <mergeCell ref="D11:K11"/>
    <mergeCell ref="D12:K12"/>
    <mergeCell ref="D13:K13"/>
    <mergeCell ref="D14:K14"/>
    <mergeCell ref="B15:B21"/>
    <mergeCell ref="C15:C21"/>
    <mergeCell ref="D15:K15"/>
    <mergeCell ref="T15:T21"/>
    <mergeCell ref="D16:K16"/>
    <mergeCell ref="D17:K17"/>
    <mergeCell ref="D18:K18"/>
    <mergeCell ref="D19:K19"/>
    <mergeCell ref="D20:K20"/>
    <mergeCell ref="D21:K21"/>
    <mergeCell ref="B22:B24"/>
    <mergeCell ref="C22:C24"/>
    <mergeCell ref="D22:K22"/>
    <mergeCell ref="T22:T24"/>
    <mergeCell ref="D23:K23"/>
    <mergeCell ref="D24:K24"/>
    <mergeCell ref="B30:Q30"/>
    <mergeCell ref="B25:B27"/>
    <mergeCell ref="C25:C27"/>
    <mergeCell ref="D25:K25"/>
    <mergeCell ref="T25:T27"/>
    <mergeCell ref="D26:K26"/>
    <mergeCell ref="D27:K27"/>
    <mergeCell ref="B28:B29"/>
    <mergeCell ref="C28:C29"/>
    <mergeCell ref="D28:K28"/>
    <mergeCell ref="T28:T29"/>
    <mergeCell ref="D29:K29"/>
    <mergeCell ref="C54:D54"/>
    <mergeCell ref="B60:D60"/>
    <mergeCell ref="E42:O42"/>
    <mergeCell ref="C43:D43"/>
    <mergeCell ref="C44:D44"/>
    <mergeCell ref="C45:D45"/>
    <mergeCell ref="C46:D46"/>
    <mergeCell ref="C47:D47"/>
    <mergeCell ref="B34:D34"/>
    <mergeCell ref="B35:D35"/>
    <mergeCell ref="B36:D36"/>
    <mergeCell ref="C48:D48"/>
    <mergeCell ref="E53:P5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BG114"/>
  <sheetViews>
    <sheetView zoomScale="80" zoomScaleNormal="80" workbookViewId="0"/>
  </sheetViews>
  <sheetFormatPr defaultColWidth="0" defaultRowHeight="12.75" zeroHeight="1" x14ac:dyDescent="0.2"/>
  <cols>
    <col min="1" max="1" width="3.625" style="1" customWidth="1"/>
    <col min="2" max="2" width="14.75" style="1" customWidth="1"/>
    <col min="3" max="3" width="26" style="1" customWidth="1"/>
    <col min="4" max="4" width="28" style="1" customWidth="1"/>
    <col min="5" max="14" width="11.375" style="1" customWidth="1"/>
    <col min="15" max="15" width="11.875" style="1" customWidth="1"/>
    <col min="16" max="17" width="11.375" style="1" customWidth="1"/>
    <col min="18" max="19" width="11.875" style="1" customWidth="1"/>
    <col min="20" max="20" width="11.375" style="1" customWidth="1"/>
    <col min="21" max="21" width="3.625" style="1" customWidth="1"/>
    <col min="22" max="22" width="12.625" style="2" hidden="1" customWidth="1"/>
    <col min="23" max="23" width="11.625" style="2" hidden="1" customWidth="1"/>
    <col min="24" max="24" width="19.5" style="2" hidden="1" customWidth="1"/>
    <col min="25" max="25" width="11.625" style="2" hidden="1" customWidth="1"/>
    <col min="26" max="26" width="17.25" style="2" hidden="1" customWidth="1"/>
    <col min="27" max="27" width="11.625" style="2" hidden="1" customWidth="1"/>
    <col min="28" max="28" width="19.5" style="2" hidden="1" customWidth="1"/>
    <col min="29" max="29" width="11.625" style="2" hidden="1" customWidth="1"/>
    <col min="30" max="30" width="19.5" style="2" hidden="1" customWidth="1"/>
    <col min="31" max="31" width="11.625" style="2" hidden="1" customWidth="1"/>
    <col min="32" max="32" width="19.5" style="1" hidden="1" customWidth="1"/>
    <col min="33" max="33" width="9" style="1" hidden="1" customWidth="1"/>
    <col min="34" max="34" width="16.625" style="1" hidden="1" customWidth="1"/>
    <col min="35" max="35" width="9" style="1" hidden="1" customWidth="1"/>
    <col min="36" max="36" width="19.5" style="1" hidden="1" customWidth="1"/>
    <col min="37" max="37" width="9" style="1" hidden="1" customWidth="1"/>
    <col min="38" max="38" width="19.5" style="1" hidden="1" customWidth="1"/>
    <col min="39" max="39" width="9" style="1" hidden="1" customWidth="1"/>
    <col min="40" max="40" width="17.375" style="1" hidden="1" customWidth="1"/>
    <col min="41" max="41" width="9" style="1" hidden="1" customWidth="1"/>
    <col min="42" max="42" width="19.5" style="1" hidden="1" customWidth="1"/>
    <col min="43" max="59" width="0" style="1" hidden="1" customWidth="1"/>
    <col min="60" max="16384" width="9" style="1" hidden="1"/>
  </cols>
  <sheetData>
    <row r="1" spans="1:34" ht="18" x14ac:dyDescent="0.25">
      <c r="A1" s="10" t="s">
        <v>175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4" t="str">
        <f ca="1">RIGHT(CELL("filename", $A$1), LEN(CELL("filename", $A$1)) - SEARCH("]", CELL("filename", $A$1)))</f>
        <v>Scenario B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3"/>
      <c r="AG3" s="43"/>
      <c r="AH3" s="43"/>
    </row>
    <row r="4" spans="1:34" x14ac:dyDescent="0.2">
      <c r="A4" s="43"/>
      <c r="B4" s="45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3"/>
      <c r="AG4" s="43"/>
      <c r="AH4" s="43"/>
    </row>
    <row r="5" spans="1:34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35" t="s">
        <v>137</v>
      </c>
      <c r="M5" s="235"/>
      <c r="N5" s="235"/>
      <c r="O5" s="235"/>
      <c r="P5" s="235"/>
      <c r="Q5" s="53"/>
      <c r="R5" s="235" t="s">
        <v>137</v>
      </c>
      <c r="S5" s="236"/>
      <c r="T5" s="235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3"/>
      <c r="AG5" s="43"/>
      <c r="AH5" s="43"/>
    </row>
    <row r="6" spans="1:34" ht="38.25" x14ac:dyDescent="0.2">
      <c r="A6" s="43"/>
      <c r="B6" s="52" t="s">
        <v>39</v>
      </c>
      <c r="C6" s="25" t="s">
        <v>35</v>
      </c>
      <c r="D6" s="241" t="s">
        <v>16</v>
      </c>
      <c r="E6" s="242"/>
      <c r="F6" s="242"/>
      <c r="G6" s="242"/>
      <c r="H6" s="242"/>
      <c r="I6" s="242"/>
      <c r="J6" s="242"/>
      <c r="K6" s="243"/>
      <c r="L6" s="52" t="s">
        <v>43</v>
      </c>
      <c r="M6" s="52" t="s">
        <v>114</v>
      </c>
      <c r="N6" s="52" t="s">
        <v>46</v>
      </c>
      <c r="O6" s="52" t="s">
        <v>47</v>
      </c>
      <c r="P6" s="52" t="s">
        <v>12</v>
      </c>
      <c r="Q6" s="52"/>
      <c r="R6" s="25" t="s">
        <v>115</v>
      </c>
      <c r="S6" s="52" t="s">
        <v>116</v>
      </c>
      <c r="T6" s="52" t="s">
        <v>48</v>
      </c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</row>
    <row r="7" spans="1:34" x14ac:dyDescent="0.2">
      <c r="A7" s="43"/>
      <c r="B7" s="273">
        <v>1</v>
      </c>
      <c r="C7" s="280" t="str">
        <f>'Base Case'!C7:C14</f>
        <v>Catastrophic Busfire</v>
      </c>
      <c r="D7" s="281">
        <f>'Base Case'!D7:K7</f>
        <v>0</v>
      </c>
      <c r="E7" s="281"/>
      <c r="F7" s="281"/>
      <c r="G7" s="281"/>
      <c r="H7" s="281"/>
      <c r="I7" s="281"/>
      <c r="J7" s="281"/>
      <c r="K7" s="281"/>
      <c r="L7" s="170">
        <f>'Base Case'!L7*(1+'Scenario Manager'!$H$30)</f>
        <v>0</v>
      </c>
      <c r="M7" s="170">
        <f>'Base Case'!M7</f>
        <v>0</v>
      </c>
      <c r="N7" s="170">
        <f>'Base Case'!N7*(1+'Scenario Manager'!$F$30)</f>
        <v>0</v>
      </c>
      <c r="O7" s="170">
        <f>'Base Case'!O7*(1+'Scenario Manager'!$E$30)</f>
        <v>0</v>
      </c>
      <c r="P7" s="170">
        <f>'Base Case'!P7*(1+'Scenario Manager'!$I$30)</f>
        <v>0</v>
      </c>
      <c r="Q7" s="170"/>
      <c r="R7" s="54">
        <f>SUM(L7:P7)*Q7</f>
        <v>0</v>
      </c>
      <c r="S7" s="131"/>
      <c r="T7" s="226">
        <f>(R8*S8)+(R10*S10)</f>
        <v>2271.3197818250583</v>
      </c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3"/>
      <c r="AG7" s="43"/>
      <c r="AH7" s="43"/>
    </row>
    <row r="8" spans="1:34" ht="12.75" customHeight="1" x14ac:dyDescent="0.2">
      <c r="A8" s="43"/>
      <c r="B8" s="273"/>
      <c r="C8" s="280"/>
      <c r="D8" s="281" t="str">
        <f>'Base Case'!D8:K8</f>
        <v>Catastrophic bushfire</v>
      </c>
      <c r="E8" s="281"/>
      <c r="F8" s="281"/>
      <c r="G8" s="281"/>
      <c r="H8" s="281"/>
      <c r="I8" s="281"/>
      <c r="J8" s="281"/>
      <c r="K8" s="281"/>
      <c r="L8" s="170">
        <f>'Base Case'!L8*(1+'Scenario Manager'!$H$30)</f>
        <v>0</v>
      </c>
      <c r="M8" s="173">
        <f>'Base Case'!M8</f>
        <v>378.45823338546393</v>
      </c>
      <c r="N8" s="170">
        <f>'Base Case'!N8*(1+'Scenario Manager'!$F$30)</f>
        <v>0</v>
      </c>
      <c r="O8" s="170">
        <f>'Base Case'!O8*(1+'Scenario Manager'!$E$30)</f>
        <v>0</v>
      </c>
      <c r="P8" s="170">
        <f>'Base Case'!P8*(1+'Scenario Manager'!$I$30)</f>
        <v>0</v>
      </c>
      <c r="Q8" s="170"/>
      <c r="R8" s="54">
        <f>M8</f>
        <v>378.45823338546393</v>
      </c>
      <c r="S8" s="54">
        <f>Assumptions!C9</f>
        <v>6</v>
      </c>
      <c r="T8" s="227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3"/>
      <c r="AG8" s="43"/>
      <c r="AH8" s="43"/>
    </row>
    <row r="9" spans="1:34" x14ac:dyDescent="0.2">
      <c r="A9" s="43"/>
      <c r="B9" s="273"/>
      <c r="C9" s="280"/>
      <c r="D9" s="281">
        <f>'Base Case'!D9:K9</f>
        <v>0</v>
      </c>
      <c r="E9" s="281"/>
      <c r="F9" s="281"/>
      <c r="G9" s="281"/>
      <c r="H9" s="281"/>
      <c r="I9" s="281"/>
      <c r="J9" s="281"/>
      <c r="K9" s="281"/>
      <c r="L9" s="170">
        <f>'Base Case'!L9*(1+'Scenario Manager'!$H$30)</f>
        <v>0</v>
      </c>
      <c r="M9" s="170">
        <f>'Base Case'!M9</f>
        <v>0</v>
      </c>
      <c r="N9" s="170">
        <f>'Base Case'!N9*(1+'Scenario Manager'!$F$30)</f>
        <v>0</v>
      </c>
      <c r="O9" s="170">
        <f>'Base Case'!O9*(1+'Scenario Manager'!$E$30)</f>
        <v>0</v>
      </c>
      <c r="P9" s="170">
        <f>'Base Case'!P9*(1+'Scenario Manager'!$I$30)</f>
        <v>0</v>
      </c>
      <c r="Q9" s="170"/>
      <c r="R9" s="54">
        <f t="shared" ref="R9:R29" si="0">SUM(L9:P9)*Q9</f>
        <v>0</v>
      </c>
      <c r="S9" s="131"/>
      <c r="T9" s="227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3"/>
      <c r="AG9" s="43"/>
      <c r="AH9" s="43"/>
    </row>
    <row r="10" spans="1:34" ht="12.75" customHeight="1" x14ac:dyDescent="0.2">
      <c r="A10" s="43"/>
      <c r="B10" s="273"/>
      <c r="C10" s="280"/>
      <c r="D10" s="281" t="str">
        <f>'Base Case'!D10:K10</f>
        <v>F-Factor</v>
      </c>
      <c r="E10" s="281"/>
      <c r="F10" s="281"/>
      <c r="G10" s="281"/>
      <c r="H10" s="281"/>
      <c r="I10" s="281"/>
      <c r="J10" s="281"/>
      <c r="K10" s="281"/>
      <c r="L10" s="170">
        <f>'Base Case'!L10*(1+'Scenario Manager'!$H$30)</f>
        <v>0</v>
      </c>
      <c r="M10" s="170">
        <f>'Base Case'!M10</f>
        <v>0</v>
      </c>
      <c r="N10" s="170">
        <f>'Base Case'!N10*(1+'Scenario Manager'!$F$30)</f>
        <v>0</v>
      </c>
      <c r="O10" s="173">
        <f>'Base Case'!O10*(1+'Scenario Manager'!$E$30)</f>
        <v>0.57038151227452272</v>
      </c>
      <c r="P10" s="170">
        <f>'Base Case'!P10*(1+'Scenario Manager'!$I$30)</f>
        <v>0</v>
      </c>
      <c r="Q10" s="170"/>
      <c r="R10" s="54">
        <f>O10</f>
        <v>0.57038151227452272</v>
      </c>
      <c r="S10" s="54">
        <f>Assumptions!C11</f>
        <v>1</v>
      </c>
      <c r="T10" s="227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3"/>
      <c r="AG10" s="43"/>
      <c r="AH10" s="43"/>
    </row>
    <row r="11" spans="1:34" ht="12.75" customHeight="1" x14ac:dyDescent="0.2">
      <c r="A11" s="43"/>
      <c r="B11" s="273"/>
      <c r="C11" s="280"/>
      <c r="D11" s="281">
        <f>'Base Case'!D11:K11</f>
        <v>0</v>
      </c>
      <c r="E11" s="281"/>
      <c r="F11" s="281"/>
      <c r="G11" s="281"/>
      <c r="H11" s="281"/>
      <c r="I11" s="281"/>
      <c r="J11" s="281"/>
      <c r="K11" s="281"/>
      <c r="L11" s="170">
        <f>'Base Case'!L11*(1+'Scenario Manager'!$H$30)</f>
        <v>0</v>
      </c>
      <c r="M11" s="170">
        <f>'Base Case'!M11</f>
        <v>0</v>
      </c>
      <c r="N11" s="170">
        <f>'Base Case'!N11*(1+'Scenario Manager'!$F$30)</f>
        <v>0</v>
      </c>
      <c r="O11" s="170">
        <f>'Base Case'!O11*(1+'Scenario Manager'!$E$30)</f>
        <v>0</v>
      </c>
      <c r="P11" s="170">
        <f>'Base Case'!P11*(1+'Scenario Manager'!$I$30)</f>
        <v>0</v>
      </c>
      <c r="Q11" s="170"/>
      <c r="R11" s="54">
        <f t="shared" si="0"/>
        <v>0</v>
      </c>
      <c r="S11" s="131"/>
      <c r="T11" s="227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3"/>
      <c r="AG11" s="43"/>
      <c r="AH11" s="43"/>
    </row>
    <row r="12" spans="1:34" ht="12.75" customHeight="1" x14ac:dyDescent="0.2">
      <c r="A12" s="43"/>
      <c r="B12" s="273"/>
      <c r="C12" s="280"/>
      <c r="D12" s="281">
        <f>'Base Case'!D12:K12</f>
        <v>0</v>
      </c>
      <c r="E12" s="281"/>
      <c r="F12" s="281"/>
      <c r="G12" s="281"/>
      <c r="H12" s="281"/>
      <c r="I12" s="281"/>
      <c r="J12" s="281"/>
      <c r="K12" s="281"/>
      <c r="L12" s="170">
        <f>'Base Case'!L12*(1+'Scenario Manager'!$H$30)</f>
        <v>0</v>
      </c>
      <c r="M12" s="170">
        <f>'Base Case'!M12</f>
        <v>0</v>
      </c>
      <c r="N12" s="170">
        <f>'Base Case'!N12*(1+'Scenario Manager'!$F$30)</f>
        <v>0</v>
      </c>
      <c r="O12" s="170">
        <f>'Base Case'!O12*(1+'Scenario Manager'!$E$30)</f>
        <v>0</v>
      </c>
      <c r="P12" s="170">
        <f>'Base Case'!P12*(1+'Scenario Manager'!$I$30)</f>
        <v>0</v>
      </c>
      <c r="Q12" s="170"/>
      <c r="R12" s="54">
        <f t="shared" si="0"/>
        <v>0</v>
      </c>
      <c r="S12" s="131"/>
      <c r="T12" s="227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3"/>
      <c r="AG12" s="43"/>
      <c r="AH12" s="43"/>
    </row>
    <row r="13" spans="1:34" ht="12.75" customHeight="1" x14ac:dyDescent="0.2">
      <c r="A13" s="43"/>
      <c r="B13" s="273"/>
      <c r="C13" s="280"/>
      <c r="D13" s="281">
        <f>'Base Case'!D13:K13</f>
        <v>0</v>
      </c>
      <c r="E13" s="281"/>
      <c r="F13" s="281"/>
      <c r="G13" s="281"/>
      <c r="H13" s="281"/>
      <c r="I13" s="281"/>
      <c r="J13" s="281"/>
      <c r="K13" s="281"/>
      <c r="L13" s="170">
        <f>'Base Case'!L13*(1+'Scenario Manager'!$H$30)</f>
        <v>0</v>
      </c>
      <c r="M13" s="170">
        <f>'Base Case'!M13</f>
        <v>0</v>
      </c>
      <c r="N13" s="170">
        <f>'Base Case'!N13*(1+'Scenario Manager'!$F$30)</f>
        <v>0</v>
      </c>
      <c r="O13" s="170">
        <f>'Base Case'!O13*(1+'Scenario Manager'!$E$30)</f>
        <v>0</v>
      </c>
      <c r="P13" s="170">
        <f>'Base Case'!P13*(1+'Scenario Manager'!$I$30)</f>
        <v>0</v>
      </c>
      <c r="Q13" s="170"/>
      <c r="R13" s="54">
        <f t="shared" si="0"/>
        <v>0</v>
      </c>
      <c r="S13" s="131"/>
      <c r="T13" s="227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3"/>
      <c r="AG13" s="43"/>
      <c r="AH13" s="43"/>
    </row>
    <row r="14" spans="1:34" ht="12.75" customHeight="1" x14ac:dyDescent="0.2">
      <c r="A14" s="43"/>
      <c r="B14" s="273"/>
      <c r="C14" s="280"/>
      <c r="D14" s="281">
        <f>'Base Case'!D14:K14</f>
        <v>0</v>
      </c>
      <c r="E14" s="281"/>
      <c r="F14" s="281"/>
      <c r="G14" s="281"/>
      <c r="H14" s="281"/>
      <c r="I14" s="281"/>
      <c r="J14" s="281"/>
      <c r="K14" s="281"/>
      <c r="L14" s="170">
        <f>'Base Case'!L14*(1+'Scenario Manager'!$H$30)</f>
        <v>0</v>
      </c>
      <c r="M14" s="170">
        <f>'Base Case'!M14</f>
        <v>0</v>
      </c>
      <c r="N14" s="170">
        <f>'Base Case'!N14*(1+'Scenario Manager'!$F$30)</f>
        <v>0</v>
      </c>
      <c r="O14" s="170">
        <f>'Base Case'!O14*(1+'Scenario Manager'!$E$30)</f>
        <v>0</v>
      </c>
      <c r="P14" s="170">
        <f>'Base Case'!P14*(1+'Scenario Manager'!$I$30)</f>
        <v>0</v>
      </c>
      <c r="Q14" s="170"/>
      <c r="R14" s="54">
        <f t="shared" si="0"/>
        <v>0</v>
      </c>
      <c r="S14" s="131"/>
      <c r="T14" s="229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3"/>
      <c r="AG14" s="43"/>
      <c r="AH14" s="43"/>
    </row>
    <row r="15" spans="1:34" x14ac:dyDescent="0.2">
      <c r="A15" s="43"/>
      <c r="B15" s="273">
        <v>2</v>
      </c>
      <c r="C15" s="280" t="str">
        <f>'Base Case'!C15:C21</f>
        <v>Major Fire</v>
      </c>
      <c r="D15" s="281">
        <f>'Base Case'!D15:K15</f>
        <v>0</v>
      </c>
      <c r="E15" s="281"/>
      <c r="F15" s="281"/>
      <c r="G15" s="281"/>
      <c r="H15" s="281"/>
      <c r="I15" s="281"/>
      <c r="J15" s="281"/>
      <c r="K15" s="281"/>
      <c r="L15" s="170">
        <f>'Base Case'!L15*(1+'Scenario Manager'!$H$30)</f>
        <v>0</v>
      </c>
      <c r="M15" s="170">
        <f>'Base Case'!M15</f>
        <v>0</v>
      </c>
      <c r="N15" s="170">
        <f>'Base Case'!N15*(1+'Scenario Manager'!$F$30)</f>
        <v>0</v>
      </c>
      <c r="O15" s="170">
        <f>'Base Case'!O15*(1+'Scenario Manager'!$E$30)</f>
        <v>0</v>
      </c>
      <c r="P15" s="170">
        <f>'Base Case'!P15*(1+'Scenario Manager'!$I$30)</f>
        <v>0</v>
      </c>
      <c r="Q15" s="170"/>
      <c r="R15" s="54">
        <f t="shared" si="0"/>
        <v>0</v>
      </c>
      <c r="S15" s="131"/>
      <c r="T15" s="226">
        <f>SUM(R15:R21)</f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3"/>
      <c r="AG15" s="43"/>
      <c r="AH15" s="43"/>
    </row>
    <row r="16" spans="1:34" x14ac:dyDescent="0.2">
      <c r="A16" s="43"/>
      <c r="B16" s="273"/>
      <c r="C16" s="280"/>
      <c r="D16" s="281">
        <f>'Base Case'!D16:K16</f>
        <v>0</v>
      </c>
      <c r="E16" s="281"/>
      <c r="F16" s="281"/>
      <c r="G16" s="281"/>
      <c r="H16" s="281"/>
      <c r="I16" s="281"/>
      <c r="J16" s="281"/>
      <c r="K16" s="281"/>
      <c r="L16" s="170">
        <f>'Base Case'!L16*(1+'Scenario Manager'!$H$30)</f>
        <v>0</v>
      </c>
      <c r="M16" s="170">
        <f>'Base Case'!M16</f>
        <v>0</v>
      </c>
      <c r="N16" s="170">
        <f>'Base Case'!N16*(1+'Scenario Manager'!$F$30)</f>
        <v>0</v>
      </c>
      <c r="O16" s="170">
        <f>'Base Case'!O16*(1+'Scenario Manager'!$E$30)</f>
        <v>0</v>
      </c>
      <c r="P16" s="170">
        <f>'Base Case'!P16*(1+'Scenario Manager'!$I$30)</f>
        <v>0</v>
      </c>
      <c r="Q16" s="170"/>
      <c r="R16" s="54">
        <f t="shared" si="0"/>
        <v>0</v>
      </c>
      <c r="S16" s="131"/>
      <c r="T16" s="227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3"/>
      <c r="AG16" s="43"/>
      <c r="AH16" s="43"/>
    </row>
    <row r="17" spans="1:34" ht="12.75" customHeight="1" x14ac:dyDescent="0.2">
      <c r="A17" s="43"/>
      <c r="B17" s="273"/>
      <c r="C17" s="280"/>
      <c r="D17" s="281">
        <f>'Base Case'!D17:K17</f>
        <v>0</v>
      </c>
      <c r="E17" s="281"/>
      <c r="F17" s="281"/>
      <c r="G17" s="281"/>
      <c r="H17" s="281"/>
      <c r="I17" s="281"/>
      <c r="J17" s="281"/>
      <c r="K17" s="281"/>
      <c r="L17" s="170">
        <f>'Base Case'!L17*(1+'Scenario Manager'!$H$30)</f>
        <v>0</v>
      </c>
      <c r="M17" s="170">
        <f>'Base Case'!M17</f>
        <v>0</v>
      </c>
      <c r="N17" s="170">
        <f>'Base Case'!N17*(1+'Scenario Manager'!$F$30)</f>
        <v>0</v>
      </c>
      <c r="O17" s="170">
        <f>'Base Case'!O17*(1+'Scenario Manager'!$E$30)</f>
        <v>0</v>
      </c>
      <c r="P17" s="170">
        <f>'Base Case'!P17*(1+'Scenario Manager'!$I$30)</f>
        <v>0</v>
      </c>
      <c r="Q17" s="170"/>
      <c r="R17" s="54">
        <f t="shared" si="0"/>
        <v>0</v>
      </c>
      <c r="S17" s="131"/>
      <c r="T17" s="227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3"/>
      <c r="AG17" s="43"/>
      <c r="AH17" s="43"/>
    </row>
    <row r="18" spans="1:34" ht="12.75" customHeight="1" x14ac:dyDescent="0.2">
      <c r="A18" s="43"/>
      <c r="B18" s="273"/>
      <c r="C18" s="280"/>
      <c r="D18" s="281">
        <f>'Base Case'!D18:K18</f>
        <v>0</v>
      </c>
      <c r="E18" s="281"/>
      <c r="F18" s="281"/>
      <c r="G18" s="281"/>
      <c r="H18" s="281"/>
      <c r="I18" s="281"/>
      <c r="J18" s="281"/>
      <c r="K18" s="281"/>
      <c r="L18" s="170">
        <f>'Base Case'!L18*(1+'Scenario Manager'!$H$30)</f>
        <v>0</v>
      </c>
      <c r="M18" s="170">
        <f>'Base Case'!M18</f>
        <v>0</v>
      </c>
      <c r="N18" s="170">
        <f>'Base Case'!N18*(1+'Scenario Manager'!$F$30)</f>
        <v>0</v>
      </c>
      <c r="O18" s="170">
        <f>'Base Case'!O18*(1+'Scenario Manager'!$E$30)</f>
        <v>0</v>
      </c>
      <c r="P18" s="170">
        <f>'Base Case'!P18*(1+'Scenario Manager'!$I$30)</f>
        <v>0</v>
      </c>
      <c r="Q18" s="170"/>
      <c r="R18" s="54">
        <f t="shared" si="0"/>
        <v>0</v>
      </c>
      <c r="S18" s="131"/>
      <c r="T18" s="227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3"/>
      <c r="AG18" s="43"/>
      <c r="AH18" s="43"/>
    </row>
    <row r="19" spans="1:34" ht="12.75" customHeight="1" x14ac:dyDescent="0.2">
      <c r="A19" s="43"/>
      <c r="B19" s="273"/>
      <c r="C19" s="280"/>
      <c r="D19" s="281">
        <f>'Base Case'!D19:K19</f>
        <v>0</v>
      </c>
      <c r="E19" s="281"/>
      <c r="F19" s="281"/>
      <c r="G19" s="281"/>
      <c r="H19" s="281"/>
      <c r="I19" s="281"/>
      <c r="J19" s="281"/>
      <c r="K19" s="281"/>
      <c r="L19" s="170">
        <f>'Base Case'!L19*(1+'Scenario Manager'!$H$30)</f>
        <v>0</v>
      </c>
      <c r="M19" s="170">
        <f>'Base Case'!M19</f>
        <v>0</v>
      </c>
      <c r="N19" s="170">
        <f>'Base Case'!N19*(1+'Scenario Manager'!$F$30)</f>
        <v>0</v>
      </c>
      <c r="O19" s="170">
        <f>'Base Case'!O19*(1+'Scenario Manager'!$E$30)</f>
        <v>0</v>
      </c>
      <c r="P19" s="170">
        <f>'Base Case'!P19*(1+'Scenario Manager'!$I$30)</f>
        <v>0</v>
      </c>
      <c r="Q19" s="170"/>
      <c r="R19" s="54">
        <f t="shared" si="0"/>
        <v>0</v>
      </c>
      <c r="S19" s="131"/>
      <c r="T19" s="227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3"/>
      <c r="AG19" s="43"/>
      <c r="AH19" s="43"/>
    </row>
    <row r="20" spans="1:34" ht="12.75" customHeight="1" x14ac:dyDescent="0.2">
      <c r="A20" s="43"/>
      <c r="B20" s="273"/>
      <c r="C20" s="280"/>
      <c r="D20" s="281">
        <f>'Base Case'!D20:K20</f>
        <v>0</v>
      </c>
      <c r="E20" s="281"/>
      <c r="F20" s="281"/>
      <c r="G20" s="281"/>
      <c r="H20" s="281"/>
      <c r="I20" s="281"/>
      <c r="J20" s="281"/>
      <c r="K20" s="281"/>
      <c r="L20" s="170">
        <f>'Base Case'!L20*(1+'Scenario Manager'!$H$30)</f>
        <v>0</v>
      </c>
      <c r="M20" s="170">
        <f>'Base Case'!M20</f>
        <v>0</v>
      </c>
      <c r="N20" s="170">
        <f>'Base Case'!N20*(1+'Scenario Manager'!$F$30)</f>
        <v>0</v>
      </c>
      <c r="O20" s="170">
        <f>'Base Case'!O20*(1+'Scenario Manager'!$E$30)</f>
        <v>0</v>
      </c>
      <c r="P20" s="170">
        <f>'Base Case'!P20*(1+'Scenario Manager'!$I$30)</f>
        <v>0</v>
      </c>
      <c r="Q20" s="170"/>
      <c r="R20" s="54">
        <f t="shared" si="0"/>
        <v>0</v>
      </c>
      <c r="S20" s="131"/>
      <c r="T20" s="227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3"/>
      <c r="AG20" s="43"/>
      <c r="AH20" s="43"/>
    </row>
    <row r="21" spans="1:34" ht="12.75" customHeight="1" x14ac:dyDescent="0.2">
      <c r="A21" s="43"/>
      <c r="B21" s="273"/>
      <c r="C21" s="280"/>
      <c r="D21" s="281">
        <f>'Base Case'!D21:K21</f>
        <v>0</v>
      </c>
      <c r="E21" s="281"/>
      <c r="F21" s="281"/>
      <c r="G21" s="281"/>
      <c r="H21" s="281"/>
      <c r="I21" s="281"/>
      <c r="J21" s="281"/>
      <c r="K21" s="281"/>
      <c r="L21" s="170">
        <f>'Base Case'!L21*(1+'Scenario Manager'!$H$30)</f>
        <v>0</v>
      </c>
      <c r="M21" s="170">
        <f>'Base Case'!M21</f>
        <v>0</v>
      </c>
      <c r="N21" s="170">
        <f>'Base Case'!N21*(1+'Scenario Manager'!$F$30)</f>
        <v>0</v>
      </c>
      <c r="O21" s="170">
        <f>'Base Case'!O21*(1+'Scenario Manager'!$E$30)</f>
        <v>0</v>
      </c>
      <c r="P21" s="170">
        <f>'Base Case'!P21*(1+'Scenario Manager'!$I$30)</f>
        <v>0</v>
      </c>
      <c r="Q21" s="170"/>
      <c r="R21" s="54">
        <f t="shared" si="0"/>
        <v>0</v>
      </c>
      <c r="S21" s="131"/>
      <c r="T21" s="227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3"/>
      <c r="AG21" s="43"/>
      <c r="AH21" s="43"/>
    </row>
    <row r="22" spans="1:34" s="4" customFormat="1" ht="12.75" customHeight="1" x14ac:dyDescent="0.2">
      <c r="A22" s="43"/>
      <c r="B22" s="265">
        <v>3</v>
      </c>
      <c r="C22" s="280" t="str">
        <f>'Base Case'!C22:C24</f>
        <v>Moderate Fire</v>
      </c>
      <c r="D22" s="281">
        <f>'Base Case'!D22:K22</f>
        <v>0</v>
      </c>
      <c r="E22" s="281"/>
      <c r="F22" s="281"/>
      <c r="G22" s="281"/>
      <c r="H22" s="281"/>
      <c r="I22" s="281"/>
      <c r="J22" s="281"/>
      <c r="K22" s="281"/>
      <c r="L22" s="170">
        <f>'Base Case'!L22*(1+'Scenario Manager'!$H$30)</f>
        <v>0</v>
      </c>
      <c r="M22" s="170">
        <f>'Base Case'!M22</f>
        <v>0</v>
      </c>
      <c r="N22" s="170">
        <f>'Base Case'!N22*(1+'Scenario Manager'!$F$30)</f>
        <v>0</v>
      </c>
      <c r="O22" s="170">
        <f>'Base Case'!O22*(1+'Scenario Manager'!$E$30)</f>
        <v>0</v>
      </c>
      <c r="P22" s="170">
        <f>'Base Case'!P22*(1+'Scenario Manager'!$I$30)</f>
        <v>0</v>
      </c>
      <c r="Q22" s="170"/>
      <c r="R22" s="54">
        <f t="shared" si="0"/>
        <v>0</v>
      </c>
      <c r="S22" s="131"/>
      <c r="T22" s="226">
        <f>SUM(R22:R24)</f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2.75" customHeight="1" x14ac:dyDescent="0.2">
      <c r="A23" s="43"/>
      <c r="B23" s="265"/>
      <c r="C23" s="280"/>
      <c r="D23" s="281">
        <f>'Base Case'!D23:K23</f>
        <v>0</v>
      </c>
      <c r="E23" s="281"/>
      <c r="F23" s="281"/>
      <c r="G23" s="281"/>
      <c r="H23" s="281"/>
      <c r="I23" s="281"/>
      <c r="J23" s="281"/>
      <c r="K23" s="281"/>
      <c r="L23" s="170">
        <f>'Base Case'!L23*(1+'Scenario Manager'!$H$30)</f>
        <v>0</v>
      </c>
      <c r="M23" s="170">
        <f>'Base Case'!M23</f>
        <v>0</v>
      </c>
      <c r="N23" s="170">
        <f>'Base Case'!N23*(1+'Scenario Manager'!$F$30)</f>
        <v>0</v>
      </c>
      <c r="O23" s="170">
        <f>'Base Case'!O23*(1+'Scenario Manager'!$E$30)</f>
        <v>0</v>
      </c>
      <c r="P23" s="170">
        <f>'Base Case'!P23*(1+'Scenario Manager'!$I$30)</f>
        <v>0</v>
      </c>
      <c r="Q23" s="170"/>
      <c r="R23" s="54">
        <f t="shared" si="0"/>
        <v>0</v>
      </c>
      <c r="S23" s="131"/>
      <c r="T23" s="227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4" customFormat="1" ht="12.75" customHeight="1" x14ac:dyDescent="0.2">
      <c r="A24" s="43"/>
      <c r="B24" s="265"/>
      <c r="C24" s="280"/>
      <c r="D24" s="281">
        <f>'Base Case'!D24:K24</f>
        <v>0</v>
      </c>
      <c r="E24" s="281"/>
      <c r="F24" s="281"/>
      <c r="G24" s="281"/>
      <c r="H24" s="281"/>
      <c r="I24" s="281"/>
      <c r="J24" s="281"/>
      <c r="K24" s="281"/>
      <c r="L24" s="170">
        <f>'Base Case'!L24*(1+'Scenario Manager'!$H$30)</f>
        <v>0</v>
      </c>
      <c r="M24" s="170">
        <f>'Base Case'!M24</f>
        <v>0</v>
      </c>
      <c r="N24" s="170">
        <f>'Base Case'!N24*(1+'Scenario Manager'!$F$30)</f>
        <v>0</v>
      </c>
      <c r="O24" s="170">
        <f>'Base Case'!O24*(1+'Scenario Manager'!$E$30)</f>
        <v>0</v>
      </c>
      <c r="P24" s="170">
        <f>'Base Case'!P24*(1+'Scenario Manager'!$I$30)</f>
        <v>0</v>
      </c>
      <c r="Q24" s="170"/>
      <c r="R24" s="54">
        <f t="shared" si="0"/>
        <v>0</v>
      </c>
      <c r="S24" s="131"/>
      <c r="T24" s="227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s="4" customFormat="1" ht="12.75" customHeight="1" x14ac:dyDescent="0.2">
      <c r="A25" s="43"/>
      <c r="B25" s="265">
        <v>4</v>
      </c>
      <c r="C25" s="280" t="str">
        <f>'Base Case'!C25:C27</f>
        <v>Minor Fire</v>
      </c>
      <c r="D25" s="281">
        <f>'Base Case'!D25:K25</f>
        <v>0</v>
      </c>
      <c r="E25" s="281"/>
      <c r="F25" s="281"/>
      <c r="G25" s="281"/>
      <c r="H25" s="281"/>
      <c r="I25" s="281"/>
      <c r="J25" s="281"/>
      <c r="K25" s="281"/>
      <c r="L25" s="170">
        <f>'Base Case'!L25*(1+'Scenario Manager'!$H$30)</f>
        <v>0</v>
      </c>
      <c r="M25" s="170">
        <f>'Base Case'!M25</f>
        <v>0</v>
      </c>
      <c r="N25" s="170">
        <f>'Base Case'!N25*(1+'Scenario Manager'!$F$30)</f>
        <v>0</v>
      </c>
      <c r="O25" s="170">
        <f>'Base Case'!O25*(1+'Scenario Manager'!$E$30)</f>
        <v>0</v>
      </c>
      <c r="P25" s="170">
        <f>'Base Case'!P25*(1+'Scenario Manager'!$I$30)</f>
        <v>0</v>
      </c>
      <c r="Q25" s="170"/>
      <c r="R25" s="54">
        <f t="shared" ref="R25:R27" si="1">SUM(L25:P25)*Q25</f>
        <v>0</v>
      </c>
      <c r="S25" s="131"/>
      <c r="T25" s="226">
        <f>SUM(R25:R27)</f>
        <v>0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2.75" customHeight="1" x14ac:dyDescent="0.2">
      <c r="A26" s="43"/>
      <c r="B26" s="265"/>
      <c r="C26" s="280"/>
      <c r="D26" s="281">
        <f>'Base Case'!D26:K26</f>
        <v>0</v>
      </c>
      <c r="E26" s="281"/>
      <c r="F26" s="281"/>
      <c r="G26" s="281"/>
      <c r="H26" s="281"/>
      <c r="I26" s="281"/>
      <c r="J26" s="281"/>
      <c r="K26" s="281"/>
      <c r="L26" s="170">
        <f>'Base Case'!L26*(1+'Scenario Manager'!$H$30)</f>
        <v>0</v>
      </c>
      <c r="M26" s="170">
        <f>'Base Case'!M26</f>
        <v>0</v>
      </c>
      <c r="N26" s="170">
        <f>'Base Case'!N26*(1+'Scenario Manager'!$F$30)</f>
        <v>0</v>
      </c>
      <c r="O26" s="170">
        <f>'Base Case'!O26*(1+'Scenario Manager'!$E$30)</f>
        <v>0</v>
      </c>
      <c r="P26" s="170">
        <f>'Base Case'!P26*(1+'Scenario Manager'!$I$30)</f>
        <v>0</v>
      </c>
      <c r="Q26" s="170"/>
      <c r="R26" s="54">
        <f t="shared" si="1"/>
        <v>0</v>
      </c>
      <c r="S26" s="131"/>
      <c r="T26" s="227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4" customFormat="1" ht="12.75" customHeight="1" x14ac:dyDescent="0.2">
      <c r="A27" s="43"/>
      <c r="B27" s="265"/>
      <c r="C27" s="280"/>
      <c r="D27" s="281">
        <f>'Base Case'!D27:K27</f>
        <v>0</v>
      </c>
      <c r="E27" s="281"/>
      <c r="F27" s="281"/>
      <c r="G27" s="281"/>
      <c r="H27" s="281"/>
      <c r="I27" s="281"/>
      <c r="J27" s="281"/>
      <c r="K27" s="281"/>
      <c r="L27" s="170">
        <f>'Base Case'!L27*(1+'Scenario Manager'!$H$30)</f>
        <v>0</v>
      </c>
      <c r="M27" s="170">
        <f>'Base Case'!M27</f>
        <v>0</v>
      </c>
      <c r="N27" s="170">
        <f>'Base Case'!N27*(1+'Scenario Manager'!$F$30)</f>
        <v>0</v>
      </c>
      <c r="O27" s="170">
        <f>'Base Case'!O27*(1+'Scenario Manager'!$E$30)</f>
        <v>0</v>
      </c>
      <c r="P27" s="170">
        <f>'Base Case'!P27*(1+'Scenario Manager'!$I$30)</f>
        <v>0</v>
      </c>
      <c r="Q27" s="170"/>
      <c r="R27" s="54">
        <f t="shared" si="1"/>
        <v>0</v>
      </c>
      <c r="S27" s="131"/>
      <c r="T27" s="227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customHeight="1" x14ac:dyDescent="0.2">
      <c r="A28" s="43"/>
      <c r="B28" s="265">
        <v>5</v>
      </c>
      <c r="C28" s="280">
        <f>'Base Case'!C28:C29</f>
        <v>0</v>
      </c>
      <c r="D28" s="281">
        <f>'Base Case'!D28:K28</f>
        <v>0</v>
      </c>
      <c r="E28" s="281"/>
      <c r="F28" s="281"/>
      <c r="G28" s="281"/>
      <c r="H28" s="281"/>
      <c r="I28" s="281"/>
      <c r="J28" s="281"/>
      <c r="K28" s="281"/>
      <c r="L28" s="170">
        <f>'Base Case'!L28*(1+'Scenario Manager'!$H$30)</f>
        <v>0</v>
      </c>
      <c r="M28" s="170">
        <f>'Base Case'!M28</f>
        <v>0</v>
      </c>
      <c r="N28" s="170">
        <f>'Base Case'!N28*(1+'Scenario Manager'!$F$30)</f>
        <v>0</v>
      </c>
      <c r="O28" s="170">
        <f>'Base Case'!O28*(1+'Scenario Manager'!$E$30)</f>
        <v>0</v>
      </c>
      <c r="P28" s="170">
        <f>'Base Case'!P28*(1+'Scenario Manager'!$I$30)</f>
        <v>0</v>
      </c>
      <c r="Q28" s="170"/>
      <c r="R28" s="54">
        <f t="shared" si="0"/>
        <v>0</v>
      </c>
      <c r="S28" s="131"/>
      <c r="T28" s="226">
        <f>SUM(R28:R29)</f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43"/>
      <c r="AH28" s="43"/>
    </row>
    <row r="29" spans="1:34" ht="12.75" customHeight="1" x14ac:dyDescent="0.2">
      <c r="A29" s="43"/>
      <c r="B29" s="265"/>
      <c r="C29" s="280"/>
      <c r="D29" s="281">
        <f>'Base Case'!D29:K29</f>
        <v>0</v>
      </c>
      <c r="E29" s="281"/>
      <c r="F29" s="281"/>
      <c r="G29" s="281"/>
      <c r="H29" s="281"/>
      <c r="I29" s="281"/>
      <c r="J29" s="281"/>
      <c r="K29" s="281"/>
      <c r="L29" s="170">
        <f>'Base Case'!L29*(1+'Scenario Manager'!$H$30)</f>
        <v>0</v>
      </c>
      <c r="M29" s="170">
        <f>'Base Case'!M29</f>
        <v>0</v>
      </c>
      <c r="N29" s="170">
        <f>'Base Case'!N29*(1+'Scenario Manager'!$F$30)</f>
        <v>0</v>
      </c>
      <c r="O29" s="170">
        <f>'Base Case'!O29*(1+'Scenario Manager'!$E$30)</f>
        <v>0</v>
      </c>
      <c r="P29" s="170">
        <f>'Base Case'!P29*(1+'Scenario Manager'!$I$30)</f>
        <v>0</v>
      </c>
      <c r="Q29" s="170"/>
      <c r="R29" s="54">
        <f t="shared" si="0"/>
        <v>0</v>
      </c>
      <c r="S29" s="131"/>
      <c r="T29" s="227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3"/>
      <c r="AG29" s="43"/>
      <c r="AH29" s="43"/>
    </row>
    <row r="30" spans="1:34" s="3" customFormat="1" ht="15.75" thickBot="1" x14ac:dyDescent="0.3">
      <c r="A30" s="46"/>
      <c r="B30" s="244" t="s">
        <v>0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6"/>
      <c r="R30" s="149">
        <f>SUM(R7:R29)</f>
        <v>379.02861489773846</v>
      </c>
      <c r="S30" s="149"/>
      <c r="T30" s="150">
        <f>SUM(T7:T29)</f>
        <v>2271.3197818250583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13.5" thickTop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3"/>
      <c r="AG31" s="43"/>
      <c r="AH31" s="43"/>
    </row>
    <row r="32" spans="1:3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4"/>
      <c r="X32" s="44"/>
      <c r="Y32" s="44"/>
      <c r="Z32" s="44"/>
      <c r="AA32" s="44"/>
      <c r="AB32" s="47"/>
      <c r="AC32" s="44"/>
      <c r="AD32" s="44"/>
      <c r="AE32" s="44"/>
      <c r="AF32" s="43"/>
      <c r="AG32" s="43"/>
      <c r="AH32" s="43"/>
    </row>
    <row r="33" spans="1:34" x14ac:dyDescent="0.2">
      <c r="A33" s="43"/>
      <c r="B33" s="40" t="s">
        <v>36</v>
      </c>
      <c r="C33" s="5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4"/>
      <c r="X33" s="44"/>
      <c r="Y33" s="44"/>
      <c r="Z33" s="44"/>
      <c r="AA33" s="44"/>
      <c r="AB33" s="47"/>
      <c r="AC33" s="44"/>
      <c r="AD33" s="44"/>
      <c r="AE33" s="44"/>
      <c r="AF33" s="43"/>
      <c r="AG33" s="43"/>
      <c r="AH33" s="43"/>
    </row>
    <row r="34" spans="1:34" x14ac:dyDescent="0.2">
      <c r="A34" s="43"/>
      <c r="B34" s="55"/>
      <c r="C34" s="5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4"/>
      <c r="W34" s="44"/>
      <c r="X34" s="44"/>
      <c r="Y34" s="44"/>
      <c r="Z34" s="44"/>
      <c r="AA34" s="44"/>
      <c r="AB34" s="47"/>
      <c r="AC34" s="44"/>
      <c r="AD34" s="44"/>
      <c r="AE34" s="44"/>
      <c r="AF34" s="43"/>
      <c r="AG34" s="43"/>
      <c r="AH34" s="43"/>
    </row>
    <row r="35" spans="1:34" x14ac:dyDescent="0.2">
      <c r="A35" s="43"/>
      <c r="B35" s="55" t="s">
        <v>37</v>
      </c>
      <c r="C35" s="97">
        <f>'Scenario Manager'!H5</f>
        <v>21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4"/>
      <c r="AA35" s="44"/>
      <c r="AB35" s="47"/>
      <c r="AC35" s="44"/>
      <c r="AD35" s="44"/>
      <c r="AE35" s="44"/>
      <c r="AF35" s="43"/>
      <c r="AG35" s="43"/>
      <c r="AH35" s="43"/>
    </row>
    <row r="36" spans="1:34" ht="12.75" customHeight="1" x14ac:dyDescent="0.2">
      <c r="A36" s="43"/>
      <c r="B36" s="55"/>
      <c r="C36" s="55"/>
      <c r="D36" s="55"/>
      <c r="E36" s="235" t="s">
        <v>38</v>
      </c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4"/>
      <c r="AA36" s="44"/>
      <c r="AB36" s="47"/>
      <c r="AC36" s="44"/>
      <c r="AD36" s="44"/>
      <c r="AE36" s="44"/>
      <c r="AF36" s="43"/>
      <c r="AG36" s="43"/>
      <c r="AH36" s="43"/>
    </row>
    <row r="37" spans="1:34" x14ac:dyDescent="0.2">
      <c r="A37" s="43"/>
      <c r="B37" s="52" t="s">
        <v>39</v>
      </c>
      <c r="C37" s="237" t="s">
        <v>35</v>
      </c>
      <c r="D37" s="238"/>
      <c r="E37" s="98">
        <f>C35</f>
        <v>21</v>
      </c>
      <c r="F37" s="98">
        <f t="shared" ref="F37:O37" si="2">E37+1</f>
        <v>22</v>
      </c>
      <c r="G37" s="98">
        <f t="shared" si="2"/>
        <v>23</v>
      </c>
      <c r="H37" s="98">
        <f t="shared" si="2"/>
        <v>24</v>
      </c>
      <c r="I37" s="98">
        <f t="shared" si="2"/>
        <v>25</v>
      </c>
      <c r="J37" s="98">
        <f t="shared" si="2"/>
        <v>26</v>
      </c>
      <c r="K37" s="98">
        <f t="shared" si="2"/>
        <v>27</v>
      </c>
      <c r="L37" s="98">
        <f t="shared" si="2"/>
        <v>28</v>
      </c>
      <c r="M37" s="98">
        <f t="shared" si="2"/>
        <v>29</v>
      </c>
      <c r="N37" s="98">
        <f t="shared" si="2"/>
        <v>30</v>
      </c>
      <c r="O37" s="98">
        <f t="shared" si="2"/>
        <v>31</v>
      </c>
      <c r="P37" s="43"/>
      <c r="Q37" s="43"/>
      <c r="R37" s="43"/>
      <c r="S37" s="43"/>
      <c r="T37" s="43"/>
      <c r="U37" s="43"/>
      <c r="V37" s="43"/>
      <c r="W37" s="43"/>
      <c r="X37" s="44"/>
      <c r="Y37" s="44"/>
      <c r="Z37" s="44"/>
      <c r="AA37" s="44"/>
      <c r="AB37" s="47"/>
      <c r="AC37" s="44"/>
      <c r="AD37" s="44"/>
      <c r="AE37" s="44"/>
      <c r="AF37" s="43"/>
      <c r="AG37" s="43"/>
      <c r="AH37" s="43"/>
    </row>
    <row r="38" spans="1:34" ht="12.75" customHeight="1" x14ac:dyDescent="0.2">
      <c r="A38" s="43"/>
      <c r="B38" s="171">
        <v>1</v>
      </c>
      <c r="C38" s="279" t="str">
        <f>'Base Case'!C38:D38</f>
        <v>FOLCBs Fire start in ELCAs on Severe Fire Danger days</v>
      </c>
      <c r="D38" s="279"/>
      <c r="E38" s="138">
        <f>'Scenario A'!E44*(1+'Scenario Manager'!$C$30)</f>
        <v>6.6850578011176057E-4</v>
      </c>
      <c r="F38" s="138">
        <f>'Scenario A'!F44*(1+'Scenario Manager'!$C$30)</f>
        <v>6.6850578011176057E-4</v>
      </c>
      <c r="G38" s="138">
        <f>'Scenario A'!G44*(1+'Scenario Manager'!$C$30)</f>
        <v>5.5352278593253767E-4</v>
      </c>
      <c r="H38" s="138">
        <f>'Scenario A'!H44*(1+'Scenario Manager'!$C$30)</f>
        <v>4.3853979175331493E-4</v>
      </c>
      <c r="I38" s="138">
        <f>'Scenario A'!I44*(1+'Scenario Manager'!$C$30)</f>
        <v>3.2355679757409207E-4</v>
      </c>
      <c r="J38" s="138">
        <f>'Scenario A'!J44*(1+'Scenario Manager'!$C$30)</f>
        <v>2.0857380339486925E-4</v>
      </c>
      <c r="K38" s="138">
        <f>'Scenario A'!K44*(1+'Scenario Manager'!$C$30)</f>
        <v>9.359080921564648E-5</v>
      </c>
      <c r="L38" s="138">
        <f>'Scenario A'!L44*(1+'Scenario Manager'!$C$30)</f>
        <v>9.359080921564648E-5</v>
      </c>
      <c r="M38" s="138">
        <f>'Scenario A'!M44*(1+'Scenario Manager'!$C$30)</f>
        <v>9.359080921564648E-5</v>
      </c>
      <c r="N38" s="138">
        <f>'Scenario A'!N44*(1+'Scenario Manager'!$C$30)</f>
        <v>9.359080921564648E-5</v>
      </c>
      <c r="O38" s="138">
        <f>'Scenario A'!O44*(1+'Scenario Manager'!$C$30)</f>
        <v>9.359080921564648E-5</v>
      </c>
      <c r="P38" s="43"/>
      <c r="Q38" s="43"/>
      <c r="R38" s="43"/>
      <c r="S38" s="43"/>
      <c r="T38" s="43"/>
      <c r="U38" s="43"/>
      <c r="V38" s="44"/>
      <c r="W38" s="44"/>
      <c r="X38" s="44"/>
      <c r="Y38" s="44"/>
      <c r="Z38" s="44"/>
      <c r="AA38" s="44"/>
      <c r="AB38" s="47"/>
      <c r="AC38" s="44"/>
      <c r="AD38" s="44"/>
      <c r="AE38" s="44"/>
      <c r="AF38" s="43"/>
      <c r="AG38" s="43"/>
      <c r="AH38" s="43"/>
    </row>
    <row r="39" spans="1:34" x14ac:dyDescent="0.2">
      <c r="A39" s="43"/>
      <c r="B39" s="171">
        <v>2</v>
      </c>
      <c r="C39" s="278">
        <f>'Base Case'!C39:D39</f>
        <v>0</v>
      </c>
      <c r="D39" s="278"/>
      <c r="E39" s="174">
        <f>'Scenario A'!E45*(1+'Scenario Manager'!$C$30)</f>
        <v>0</v>
      </c>
      <c r="F39" s="174">
        <f>'Scenario A'!F45*(1+'Scenario Manager'!$C$30)</f>
        <v>0</v>
      </c>
      <c r="G39" s="174">
        <f>'Scenario A'!G45*(1+'Scenario Manager'!$C$30)</f>
        <v>0</v>
      </c>
      <c r="H39" s="174">
        <f>'Scenario A'!H45*(1+'Scenario Manager'!$C$30)</f>
        <v>0</v>
      </c>
      <c r="I39" s="174">
        <f>'Scenario A'!I45*(1+'Scenario Manager'!$C$30)</f>
        <v>0</v>
      </c>
      <c r="J39" s="174">
        <f>'Scenario A'!J45*(1+'Scenario Manager'!$C$30)</f>
        <v>0</v>
      </c>
      <c r="K39" s="174">
        <f>'Scenario A'!K45*(1+'Scenario Manager'!$C$30)</f>
        <v>0</v>
      </c>
      <c r="L39" s="174">
        <f>'Scenario A'!L45*(1+'Scenario Manager'!$C$30)</f>
        <v>0</v>
      </c>
      <c r="M39" s="174">
        <f>'Scenario A'!M45*(1+'Scenario Manager'!$C$30)</f>
        <v>0</v>
      </c>
      <c r="N39" s="174">
        <f>'Scenario A'!N45*(1+'Scenario Manager'!$C$30)</f>
        <v>0</v>
      </c>
      <c r="O39" s="174">
        <f>'Scenario A'!O45*(1+'Scenario Manager'!$C$30)</f>
        <v>0</v>
      </c>
      <c r="P39" s="43"/>
      <c r="Q39" s="43"/>
      <c r="R39" s="43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3"/>
      <c r="AG39" s="43"/>
      <c r="AH39" s="43"/>
    </row>
    <row r="40" spans="1:34" x14ac:dyDescent="0.2">
      <c r="A40" s="43"/>
      <c r="B40" s="172">
        <v>3</v>
      </c>
      <c r="C40" s="278">
        <f>'Base Case'!C40:D40</f>
        <v>0</v>
      </c>
      <c r="D40" s="278"/>
      <c r="E40" s="174">
        <f>'Scenario A'!E46*(1+'Scenario Manager'!$C$30)</f>
        <v>0</v>
      </c>
      <c r="F40" s="174">
        <f>'Scenario A'!F46*(1+'Scenario Manager'!$C$30)</f>
        <v>0</v>
      </c>
      <c r="G40" s="174">
        <f>'Scenario A'!G46*(1+'Scenario Manager'!$C$30)</f>
        <v>0</v>
      </c>
      <c r="H40" s="174">
        <f>'Scenario A'!H46*(1+'Scenario Manager'!$C$30)</f>
        <v>0</v>
      </c>
      <c r="I40" s="174">
        <f>'Scenario A'!I46*(1+'Scenario Manager'!$C$30)</f>
        <v>0</v>
      </c>
      <c r="J40" s="174">
        <f>'Scenario A'!J46*(1+'Scenario Manager'!$C$30)</f>
        <v>0</v>
      </c>
      <c r="K40" s="174">
        <f>'Scenario A'!K46*(1+'Scenario Manager'!$C$30)</f>
        <v>0</v>
      </c>
      <c r="L40" s="174">
        <f>'Scenario A'!L46*(1+'Scenario Manager'!$C$30)</f>
        <v>0</v>
      </c>
      <c r="M40" s="174">
        <f>'Scenario A'!M46*(1+'Scenario Manager'!$C$30)</f>
        <v>0</v>
      </c>
      <c r="N40" s="174">
        <f>'Scenario A'!N46*(1+'Scenario Manager'!$C$30)</f>
        <v>0</v>
      </c>
      <c r="O40" s="174">
        <f>'Scenario A'!O46*(1+'Scenario Manager'!$C$30)</f>
        <v>0</v>
      </c>
      <c r="P40" s="43"/>
      <c r="Q40" s="43"/>
      <c r="R40" s="43"/>
      <c r="S40" s="43"/>
      <c r="T40" s="48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3"/>
      <c r="AG40" s="43"/>
      <c r="AH40" s="43"/>
    </row>
    <row r="41" spans="1:34" x14ac:dyDescent="0.2">
      <c r="A41" s="43"/>
      <c r="B41" s="172">
        <v>4</v>
      </c>
      <c r="C41" s="278">
        <f>'Base Case'!C41:D41</f>
        <v>0</v>
      </c>
      <c r="D41" s="278"/>
      <c r="E41" s="174">
        <f>'Scenario A'!E47*(1+'Scenario Manager'!$C$30)</f>
        <v>0</v>
      </c>
      <c r="F41" s="174">
        <f>'Scenario A'!F47*(1+'Scenario Manager'!$C$30)</f>
        <v>0</v>
      </c>
      <c r="G41" s="174">
        <f>'Scenario A'!G47*(1+'Scenario Manager'!$C$30)</f>
        <v>0</v>
      </c>
      <c r="H41" s="174">
        <f>'Scenario A'!H47*(1+'Scenario Manager'!$C$30)</f>
        <v>0</v>
      </c>
      <c r="I41" s="174">
        <f>'Scenario A'!I47*(1+'Scenario Manager'!$C$30)</f>
        <v>0</v>
      </c>
      <c r="J41" s="174">
        <f>'Scenario A'!J47*(1+'Scenario Manager'!$C$30)</f>
        <v>0</v>
      </c>
      <c r="K41" s="174">
        <f>'Scenario A'!K47*(1+'Scenario Manager'!$C$30)</f>
        <v>0</v>
      </c>
      <c r="L41" s="174">
        <f>'Scenario A'!L47*(1+'Scenario Manager'!$C$30)</f>
        <v>0</v>
      </c>
      <c r="M41" s="174">
        <f>'Scenario A'!M47*(1+'Scenario Manager'!$C$30)</f>
        <v>0</v>
      </c>
      <c r="N41" s="174">
        <f>'Scenario A'!N47*(1+'Scenario Manager'!$C$30)</f>
        <v>0</v>
      </c>
      <c r="O41" s="174">
        <f>'Scenario A'!O47*(1+'Scenario Manager'!$C$30)</f>
        <v>0</v>
      </c>
      <c r="P41" s="43"/>
      <c r="Q41" s="43"/>
      <c r="R41" s="43"/>
      <c r="S41" s="43"/>
      <c r="T41" s="49"/>
      <c r="U41" s="49"/>
      <c r="V41" s="49"/>
      <c r="W41" s="44"/>
      <c r="X41" s="44"/>
      <c r="Y41" s="44"/>
      <c r="Z41" s="44"/>
      <c r="AA41" s="44"/>
      <c r="AB41" s="44"/>
      <c r="AC41" s="44"/>
      <c r="AD41" s="44"/>
      <c r="AE41" s="44"/>
      <c r="AF41" s="43"/>
      <c r="AG41" s="43"/>
      <c r="AH41" s="43"/>
    </row>
    <row r="42" spans="1:34" x14ac:dyDescent="0.2">
      <c r="A42" s="43"/>
      <c r="B42" s="172">
        <v>5</v>
      </c>
      <c r="C42" s="278">
        <f>'Base Case'!C42:D42</f>
        <v>0</v>
      </c>
      <c r="D42" s="278"/>
      <c r="E42" s="174">
        <f>'Scenario A'!E48*(1+'Scenario Manager'!$C$30)</f>
        <v>0</v>
      </c>
      <c r="F42" s="174">
        <f>'Scenario A'!F48*(1+'Scenario Manager'!$C$30)</f>
        <v>0</v>
      </c>
      <c r="G42" s="174">
        <f>'Scenario A'!G48*(1+'Scenario Manager'!$C$30)</f>
        <v>0</v>
      </c>
      <c r="H42" s="174">
        <f>'Scenario A'!H48*(1+'Scenario Manager'!$C$30)</f>
        <v>0</v>
      </c>
      <c r="I42" s="174">
        <f>'Scenario A'!I48*(1+'Scenario Manager'!$C$30)</f>
        <v>0</v>
      </c>
      <c r="J42" s="174">
        <f>'Scenario A'!J48*(1+'Scenario Manager'!$C$30)</f>
        <v>0</v>
      </c>
      <c r="K42" s="174">
        <f>'Scenario A'!K48*(1+'Scenario Manager'!$C$30)</f>
        <v>0</v>
      </c>
      <c r="L42" s="174">
        <f>'Scenario A'!L48*(1+'Scenario Manager'!$C$30)</f>
        <v>0</v>
      </c>
      <c r="M42" s="174">
        <f>'Scenario A'!M48*(1+'Scenario Manager'!$C$30)</f>
        <v>0</v>
      </c>
      <c r="N42" s="174">
        <f>'Scenario A'!N48*(1+'Scenario Manager'!$C$30)</f>
        <v>0</v>
      </c>
      <c r="O42" s="174">
        <f>'Scenario A'!O48*(1+'Scenario Manager'!$C$30)</f>
        <v>0</v>
      </c>
      <c r="P42" s="43"/>
      <c r="Q42" s="43"/>
      <c r="R42" s="43"/>
      <c r="S42" s="43"/>
      <c r="T42" s="43"/>
      <c r="U42" s="50"/>
      <c r="V42" s="51"/>
      <c r="W42" s="44"/>
      <c r="X42" s="44"/>
      <c r="Y42" s="44"/>
      <c r="Z42" s="44"/>
      <c r="AA42" s="44"/>
      <c r="AB42" s="44"/>
      <c r="AC42" s="44"/>
      <c r="AD42" s="44"/>
      <c r="AE42" s="44"/>
      <c r="AF42" s="43"/>
      <c r="AG42" s="43"/>
      <c r="AH42" s="43"/>
    </row>
    <row r="43" spans="1:34" x14ac:dyDescent="0.2">
      <c r="A43" s="43"/>
      <c r="B43" s="61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3"/>
      <c r="AG43" s="43"/>
      <c r="AH43" s="43"/>
    </row>
    <row r="44" spans="1:34" x14ac:dyDescent="0.2">
      <c r="A44" s="43"/>
      <c r="B44" s="61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3"/>
      <c r="AG44" s="43"/>
      <c r="AH44" s="43"/>
    </row>
    <row r="45" spans="1:34" x14ac:dyDescent="0.2">
      <c r="A45" s="43"/>
      <c r="B45" s="40" t="s">
        <v>40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3"/>
      <c r="AG45" s="43"/>
      <c r="AH45" s="43"/>
    </row>
    <row r="46" spans="1:34" x14ac:dyDescent="0.2">
      <c r="A46" s="43"/>
      <c r="B46" s="8" t="s">
        <v>41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3"/>
      <c r="AG46" s="43"/>
      <c r="AH46" s="43"/>
    </row>
    <row r="47" spans="1:34" x14ac:dyDescent="0.2">
      <c r="A47" s="43"/>
      <c r="B47" s="55"/>
      <c r="C47" s="55"/>
      <c r="D47" s="55"/>
      <c r="E47" s="248" t="s">
        <v>142</v>
      </c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50"/>
      <c r="Q47" s="43"/>
      <c r="R47" s="43"/>
      <c r="S47" s="43"/>
      <c r="T47" s="43"/>
      <c r="U47" s="43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3"/>
      <c r="AG47" s="43"/>
      <c r="AH47" s="43"/>
    </row>
    <row r="48" spans="1:34" x14ac:dyDescent="0.2">
      <c r="A48" s="43"/>
      <c r="B48" s="52" t="s">
        <v>39</v>
      </c>
      <c r="C48" s="251" t="s">
        <v>35</v>
      </c>
      <c r="D48" s="252"/>
      <c r="E48" s="98">
        <f t="shared" ref="E48:O48" si="3">E37</f>
        <v>21</v>
      </c>
      <c r="F48" s="98">
        <f t="shared" si="3"/>
        <v>22</v>
      </c>
      <c r="G48" s="98">
        <f t="shared" si="3"/>
        <v>23</v>
      </c>
      <c r="H48" s="98">
        <f t="shared" si="3"/>
        <v>24</v>
      </c>
      <c r="I48" s="98">
        <f t="shared" si="3"/>
        <v>25</v>
      </c>
      <c r="J48" s="98">
        <f t="shared" si="3"/>
        <v>26</v>
      </c>
      <c r="K48" s="98">
        <f t="shared" si="3"/>
        <v>27</v>
      </c>
      <c r="L48" s="98">
        <f t="shared" si="3"/>
        <v>28</v>
      </c>
      <c r="M48" s="98">
        <f t="shared" si="3"/>
        <v>29</v>
      </c>
      <c r="N48" s="98">
        <f t="shared" si="3"/>
        <v>30</v>
      </c>
      <c r="O48" s="98">
        <f t="shared" si="3"/>
        <v>31</v>
      </c>
      <c r="P48" s="52" t="s">
        <v>22</v>
      </c>
      <c r="Q48" s="43"/>
      <c r="R48" s="43"/>
      <c r="S48" s="43"/>
      <c r="T48" s="43"/>
      <c r="U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3"/>
      <c r="AG48" s="43"/>
      <c r="AH48" s="43"/>
    </row>
    <row r="49" spans="1:34" x14ac:dyDescent="0.2">
      <c r="A49" s="43"/>
      <c r="B49" s="161">
        <v>1</v>
      </c>
      <c r="C49" s="162" t="str">
        <f>'Base Case'!C49</f>
        <v>Catastrophic Busfire</v>
      </c>
      <c r="D49" s="163"/>
      <c r="E49" s="164">
        <f t="shared" ref="E49:O49" si="4">$T$7*E38</f>
        <v>1.5183904026322343</v>
      </c>
      <c r="F49" s="164">
        <f t="shared" si="4"/>
        <v>1.5183904026322343</v>
      </c>
      <c r="G49" s="164">
        <f t="shared" si="4"/>
        <v>1.2572272533794899</v>
      </c>
      <c r="H49" s="164">
        <f t="shared" si="4"/>
        <v>0.99606410412674573</v>
      </c>
      <c r="I49" s="164">
        <f t="shared" si="4"/>
        <v>0.73490095487400131</v>
      </c>
      <c r="J49" s="164">
        <f t="shared" si="4"/>
        <v>0.473737805621257</v>
      </c>
      <c r="K49" s="164">
        <f t="shared" si="4"/>
        <v>0.2125746563685128</v>
      </c>
      <c r="L49" s="164">
        <f t="shared" si="4"/>
        <v>0.2125746563685128</v>
      </c>
      <c r="M49" s="164">
        <f t="shared" si="4"/>
        <v>0.2125746563685128</v>
      </c>
      <c r="N49" s="164">
        <f t="shared" si="4"/>
        <v>0.2125746563685128</v>
      </c>
      <c r="O49" s="164">
        <f t="shared" si="4"/>
        <v>0.2125746563685128</v>
      </c>
      <c r="P49" s="143">
        <f t="shared" ref="P49:P53" si="5">SUM(E49:O49)</f>
        <v>7.5615842051085247</v>
      </c>
      <c r="Q49" s="43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3"/>
      <c r="AG49" s="43"/>
      <c r="AH49" s="43"/>
    </row>
    <row r="50" spans="1:34" x14ac:dyDescent="0.2">
      <c r="A50" s="43"/>
      <c r="B50" s="165">
        <v>2</v>
      </c>
      <c r="C50" s="166" t="str">
        <f>'Base Case'!C50</f>
        <v>Major Fire</v>
      </c>
      <c r="D50" s="167"/>
      <c r="E50" s="139">
        <f>$T$15*E38</f>
        <v>0</v>
      </c>
      <c r="F50" s="139">
        <f t="shared" ref="F50:O50" si="6">$T$15*F38</f>
        <v>0</v>
      </c>
      <c r="G50" s="139">
        <f t="shared" si="6"/>
        <v>0</v>
      </c>
      <c r="H50" s="139">
        <f t="shared" si="6"/>
        <v>0</v>
      </c>
      <c r="I50" s="139">
        <f t="shared" si="6"/>
        <v>0</v>
      </c>
      <c r="J50" s="139">
        <f t="shared" si="6"/>
        <v>0</v>
      </c>
      <c r="K50" s="139">
        <f t="shared" si="6"/>
        <v>0</v>
      </c>
      <c r="L50" s="139">
        <f t="shared" si="6"/>
        <v>0</v>
      </c>
      <c r="M50" s="139">
        <f t="shared" si="6"/>
        <v>0</v>
      </c>
      <c r="N50" s="139">
        <f t="shared" si="6"/>
        <v>0</v>
      </c>
      <c r="O50" s="139">
        <f t="shared" si="6"/>
        <v>0</v>
      </c>
      <c r="P50" s="143">
        <f t="shared" si="5"/>
        <v>0</v>
      </c>
      <c r="Q50" s="43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3"/>
      <c r="AG50" s="43"/>
      <c r="AH50" s="43"/>
    </row>
    <row r="51" spans="1:34" x14ac:dyDescent="0.2">
      <c r="A51" s="43"/>
      <c r="B51" s="168">
        <v>3</v>
      </c>
      <c r="C51" s="166" t="str">
        <f>'Base Case'!C51</f>
        <v>Moderate Fire</v>
      </c>
      <c r="D51" s="167"/>
      <c r="E51" s="139">
        <f>$T$22*E38</f>
        <v>0</v>
      </c>
      <c r="F51" s="139">
        <f t="shared" ref="F51:O51" si="7">$T$22*F38</f>
        <v>0</v>
      </c>
      <c r="G51" s="139">
        <f t="shared" si="7"/>
        <v>0</v>
      </c>
      <c r="H51" s="139">
        <f t="shared" si="7"/>
        <v>0</v>
      </c>
      <c r="I51" s="139">
        <f t="shared" si="7"/>
        <v>0</v>
      </c>
      <c r="J51" s="139">
        <f t="shared" si="7"/>
        <v>0</v>
      </c>
      <c r="K51" s="139">
        <f t="shared" si="7"/>
        <v>0</v>
      </c>
      <c r="L51" s="139">
        <f t="shared" si="7"/>
        <v>0</v>
      </c>
      <c r="M51" s="139">
        <f t="shared" si="7"/>
        <v>0</v>
      </c>
      <c r="N51" s="139">
        <f t="shared" si="7"/>
        <v>0</v>
      </c>
      <c r="O51" s="139">
        <f t="shared" si="7"/>
        <v>0</v>
      </c>
      <c r="P51" s="143">
        <f t="shared" si="5"/>
        <v>0</v>
      </c>
      <c r="Q51" s="43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3"/>
      <c r="AG51" s="43"/>
      <c r="AH51" s="43"/>
    </row>
    <row r="52" spans="1:34" x14ac:dyDescent="0.2">
      <c r="A52" s="43"/>
      <c r="B52" s="168">
        <v>4</v>
      </c>
      <c r="C52" s="166" t="str">
        <f>'Base Case'!C52</f>
        <v>Minor Fire</v>
      </c>
      <c r="D52" s="167"/>
      <c r="E52" s="139">
        <f t="shared" ref="E52:O52" si="8">$T$25*E41</f>
        <v>0</v>
      </c>
      <c r="F52" s="139">
        <f t="shared" si="8"/>
        <v>0</v>
      </c>
      <c r="G52" s="139">
        <f t="shared" si="8"/>
        <v>0</v>
      </c>
      <c r="H52" s="139">
        <f t="shared" si="8"/>
        <v>0</v>
      </c>
      <c r="I52" s="139">
        <f t="shared" si="8"/>
        <v>0</v>
      </c>
      <c r="J52" s="139">
        <f t="shared" si="8"/>
        <v>0</v>
      </c>
      <c r="K52" s="139">
        <f t="shared" si="8"/>
        <v>0</v>
      </c>
      <c r="L52" s="139">
        <f t="shared" si="8"/>
        <v>0</v>
      </c>
      <c r="M52" s="139">
        <f t="shared" si="8"/>
        <v>0</v>
      </c>
      <c r="N52" s="139">
        <f t="shared" si="8"/>
        <v>0</v>
      </c>
      <c r="O52" s="139">
        <f t="shared" si="8"/>
        <v>0</v>
      </c>
      <c r="P52" s="143">
        <f t="shared" si="5"/>
        <v>0</v>
      </c>
      <c r="Q52" s="43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3"/>
      <c r="AG52" s="43"/>
      <c r="AH52" s="43"/>
    </row>
    <row r="53" spans="1:34" x14ac:dyDescent="0.2">
      <c r="A53" s="43"/>
      <c r="B53" s="168">
        <v>5</v>
      </c>
      <c r="C53" s="166">
        <f>'Base Case'!C53</f>
        <v>0</v>
      </c>
      <c r="D53" s="167"/>
      <c r="E53" s="139">
        <f t="shared" ref="E53:O53" si="9">$T$28*E42</f>
        <v>0</v>
      </c>
      <c r="F53" s="139">
        <f t="shared" si="9"/>
        <v>0</v>
      </c>
      <c r="G53" s="139">
        <f t="shared" si="9"/>
        <v>0</v>
      </c>
      <c r="H53" s="139">
        <f t="shared" si="9"/>
        <v>0</v>
      </c>
      <c r="I53" s="139">
        <f t="shared" si="9"/>
        <v>0</v>
      </c>
      <c r="J53" s="139">
        <f t="shared" si="9"/>
        <v>0</v>
      </c>
      <c r="K53" s="139">
        <f t="shared" si="9"/>
        <v>0</v>
      </c>
      <c r="L53" s="139">
        <f t="shared" si="9"/>
        <v>0</v>
      </c>
      <c r="M53" s="139">
        <f t="shared" si="9"/>
        <v>0</v>
      </c>
      <c r="N53" s="139">
        <f t="shared" si="9"/>
        <v>0</v>
      </c>
      <c r="O53" s="139">
        <f t="shared" si="9"/>
        <v>0</v>
      </c>
      <c r="P53" s="143">
        <f t="shared" si="5"/>
        <v>0</v>
      </c>
      <c r="Q53" s="43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3"/>
      <c r="AG53" s="43"/>
      <c r="AH53" s="43"/>
    </row>
    <row r="54" spans="1:34" ht="13.5" thickBot="1" x14ac:dyDescent="0.25">
      <c r="A54" s="43"/>
      <c r="B54" s="253" t="s">
        <v>22</v>
      </c>
      <c r="C54" s="254"/>
      <c r="D54" s="255"/>
      <c r="E54" s="144">
        <f t="shared" ref="E54:P54" si="10">SUM(E49:E53)</f>
        <v>1.5183904026322343</v>
      </c>
      <c r="F54" s="144">
        <f t="shared" si="10"/>
        <v>1.5183904026322343</v>
      </c>
      <c r="G54" s="144">
        <f t="shared" si="10"/>
        <v>1.2572272533794899</v>
      </c>
      <c r="H54" s="144">
        <f t="shared" si="10"/>
        <v>0.99606410412674573</v>
      </c>
      <c r="I54" s="144">
        <f t="shared" si="10"/>
        <v>0.73490095487400131</v>
      </c>
      <c r="J54" s="144">
        <f t="shared" si="10"/>
        <v>0.473737805621257</v>
      </c>
      <c r="K54" s="144">
        <f t="shared" si="10"/>
        <v>0.2125746563685128</v>
      </c>
      <c r="L54" s="144">
        <f t="shared" si="10"/>
        <v>0.2125746563685128</v>
      </c>
      <c r="M54" s="144">
        <f t="shared" si="10"/>
        <v>0.2125746563685128</v>
      </c>
      <c r="N54" s="144">
        <f t="shared" si="10"/>
        <v>0.2125746563685128</v>
      </c>
      <c r="O54" s="144">
        <f t="shared" si="10"/>
        <v>0.2125746563685128</v>
      </c>
      <c r="P54" s="144">
        <f t="shared" si="10"/>
        <v>7.5615842051085247</v>
      </c>
      <c r="Q54" s="43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3"/>
      <c r="AG54" s="43"/>
      <c r="AH54" s="43"/>
    </row>
    <row r="55" spans="1:34" ht="13.5" thickTop="1" x14ac:dyDescent="0.2">
      <c r="A55" s="43"/>
      <c r="B55" s="61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3"/>
      <c r="AG55" s="43"/>
      <c r="AH55" s="43"/>
    </row>
    <row r="56" spans="1:34" x14ac:dyDescent="0.2">
      <c r="A56" s="43"/>
      <c r="B56" s="6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3"/>
      <c r="AG56" s="43"/>
      <c r="AH56" s="43"/>
    </row>
    <row r="57" spans="1:34" x14ac:dyDescent="0.2">
      <c r="A57" s="43"/>
      <c r="B57" s="6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3"/>
      <c r="AG57" s="43"/>
      <c r="AH57" s="43"/>
    </row>
    <row r="58" spans="1:34" x14ac:dyDescent="0.2">
      <c r="A58" s="43"/>
      <c r="B58" s="6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3"/>
      <c r="AG58" s="43"/>
      <c r="AH58" s="43"/>
    </row>
    <row r="59" spans="1:34" ht="15.75" x14ac:dyDescent="0.25">
      <c r="A59" s="6"/>
      <c r="B59" s="6" t="s">
        <v>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3"/>
      <c r="AG59" s="43"/>
      <c r="AH59" s="43"/>
    </row>
    <row r="60" spans="1:34" x14ac:dyDescent="0.2">
      <c r="A60" s="43"/>
      <c r="B60" s="61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3"/>
      <c r="AG60" s="43"/>
      <c r="AH60" s="43"/>
    </row>
    <row r="61" spans="1:34" hidden="1" x14ac:dyDescent="0.2">
      <c r="A61" s="43"/>
      <c r="B61" s="6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3"/>
      <c r="AG61" s="43"/>
      <c r="AH61" s="43"/>
    </row>
    <row r="62" spans="1:34" hidden="1" x14ac:dyDescent="0.2">
      <c r="A62" s="43"/>
      <c r="B62" s="6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3"/>
      <c r="AG62" s="43"/>
      <c r="AH62" s="43"/>
    </row>
    <row r="63" spans="1:34" hidden="1" x14ac:dyDescent="0.2">
      <c r="A63" s="43"/>
      <c r="B63" s="61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3"/>
      <c r="AG63" s="43"/>
      <c r="AH63" s="43"/>
    </row>
    <row r="64" spans="1:34" hidden="1" x14ac:dyDescent="0.2">
      <c r="A64" s="43"/>
      <c r="B64" s="61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3"/>
      <c r="AG64" s="43"/>
      <c r="AH64" s="43"/>
    </row>
    <row r="65" spans="1:34" hidden="1" x14ac:dyDescent="0.2">
      <c r="A65" s="43"/>
      <c r="B65" s="6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3"/>
      <c r="AG65" s="43"/>
      <c r="AH65" s="43"/>
    </row>
    <row r="66" spans="1:34" hidden="1" x14ac:dyDescent="0.2">
      <c r="A66" s="43"/>
      <c r="B66" s="6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3"/>
      <c r="AG66" s="43"/>
      <c r="AH66" s="43"/>
    </row>
    <row r="67" spans="1:34" hidden="1" x14ac:dyDescent="0.2">
      <c r="A67" s="43"/>
      <c r="B67" s="6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3"/>
      <c r="AG67" s="43"/>
      <c r="AH67" s="43"/>
    </row>
    <row r="68" spans="1:34" hidden="1" x14ac:dyDescent="0.2">
      <c r="A68" s="43"/>
      <c r="B68" s="6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3"/>
      <c r="AG68" s="43"/>
      <c r="AH68" s="43"/>
    </row>
    <row r="69" spans="1:34" hidden="1" x14ac:dyDescent="0.2">
      <c r="A69" s="43"/>
      <c r="B69" s="6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3"/>
      <c r="AG69" s="43"/>
      <c r="AH69" s="43"/>
    </row>
    <row r="70" spans="1:34" hidden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4"/>
    </row>
    <row r="71" spans="1:34" hidden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4"/>
      <c r="X71" s="44"/>
      <c r="Y71" s="44"/>
      <c r="Z71" s="44"/>
      <c r="AA71" s="44"/>
      <c r="AB71" s="44"/>
    </row>
    <row r="72" spans="1:34" hidden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/>
      <c r="W72" s="44"/>
      <c r="X72" s="44"/>
      <c r="Y72" s="44"/>
      <c r="Z72" s="44"/>
      <c r="AA72" s="44"/>
      <c r="AB72" s="44"/>
    </row>
    <row r="73" spans="1:34" hidden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4"/>
      <c r="W73" s="44"/>
      <c r="X73" s="44"/>
      <c r="Y73" s="44"/>
      <c r="Z73" s="44"/>
      <c r="AA73" s="44"/>
      <c r="AB73" s="44"/>
    </row>
    <row r="74" spans="1:34" hidden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4"/>
      <c r="X74" s="44"/>
      <c r="Y74" s="44"/>
      <c r="Z74" s="44"/>
      <c r="AA74" s="44"/>
      <c r="AB74" s="44"/>
    </row>
    <row r="75" spans="1:34" hidden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4"/>
      <c r="W75" s="44"/>
      <c r="X75" s="44"/>
      <c r="Y75" s="44"/>
      <c r="Z75" s="44"/>
      <c r="AA75" s="44"/>
      <c r="AB75" s="44"/>
    </row>
    <row r="76" spans="1:34" hidden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4"/>
      <c r="W76" s="44"/>
      <c r="X76" s="44"/>
      <c r="Y76" s="44"/>
      <c r="Z76" s="44"/>
      <c r="AA76" s="44"/>
      <c r="AB76" s="44"/>
    </row>
    <row r="77" spans="1:34" hidden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44"/>
      <c r="X77" s="44"/>
      <c r="Y77" s="44"/>
      <c r="Z77" s="44"/>
      <c r="AA77" s="44"/>
      <c r="AB77" s="44"/>
    </row>
    <row r="78" spans="1:34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4"/>
      <c r="W78" s="44"/>
      <c r="X78" s="44"/>
      <c r="Y78" s="44"/>
      <c r="Z78" s="44"/>
      <c r="AA78" s="44"/>
      <c r="AB78" s="44"/>
    </row>
    <row r="79" spans="1:34" hidden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4"/>
      <c r="W79" s="44"/>
      <c r="X79" s="44"/>
      <c r="Y79" s="44"/>
      <c r="Z79" s="44"/>
      <c r="AA79" s="44"/>
      <c r="AB79" s="44"/>
    </row>
    <row r="80" spans="1:34" hidden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4"/>
      <c r="W80" s="44"/>
      <c r="X80" s="44"/>
      <c r="Y80" s="44"/>
      <c r="Z80" s="44"/>
      <c r="AA80" s="44"/>
      <c r="AB80" s="44"/>
    </row>
    <row r="81" spans="1:28" hidden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/>
      <c r="W81" s="44"/>
      <c r="X81" s="44"/>
      <c r="Y81" s="44"/>
      <c r="Z81" s="44"/>
      <c r="AA81" s="44"/>
      <c r="AB81" s="44"/>
    </row>
    <row r="82" spans="1:28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4"/>
      <c r="W82" s="44"/>
      <c r="X82" s="44"/>
      <c r="Y82" s="44"/>
      <c r="Z82" s="44"/>
      <c r="AA82" s="44"/>
      <c r="AB82" s="44"/>
    </row>
    <row r="83" spans="1:28" hidden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4"/>
      <c r="W83" s="44"/>
      <c r="X83" s="44"/>
      <c r="Y83" s="44"/>
      <c r="Z83" s="44"/>
      <c r="AA83" s="44"/>
      <c r="AB83" s="44"/>
    </row>
    <row r="84" spans="1:28" hidden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4"/>
      <c r="W84" s="44"/>
      <c r="X84" s="44"/>
      <c r="Y84" s="44"/>
      <c r="Z84" s="44"/>
      <c r="AA84" s="44"/>
      <c r="AB84" s="44"/>
    </row>
    <row r="85" spans="1:28" hidden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  <c r="W85" s="44"/>
      <c r="X85" s="44"/>
      <c r="Y85" s="44"/>
      <c r="Z85" s="44"/>
      <c r="AA85" s="44"/>
      <c r="AB85" s="44"/>
    </row>
    <row r="86" spans="1:28" hidden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4"/>
      <c r="W86" s="44"/>
      <c r="X86" s="44"/>
      <c r="Y86" s="44"/>
      <c r="Z86" s="44"/>
      <c r="AA86" s="44"/>
      <c r="AB86" s="44"/>
    </row>
    <row r="87" spans="1:28" hidden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4"/>
      <c r="W87" s="44"/>
      <c r="X87" s="44"/>
      <c r="Y87" s="44"/>
      <c r="Z87" s="44"/>
      <c r="AA87" s="44"/>
      <c r="AB87" s="44"/>
    </row>
    <row r="88" spans="1:28" hidden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4"/>
      <c r="W88" s="44"/>
      <c r="X88" s="44"/>
      <c r="Y88" s="44"/>
      <c r="Z88" s="44"/>
      <c r="AA88" s="44"/>
      <c r="AB88" s="44"/>
    </row>
    <row r="89" spans="1:28" hidden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4"/>
      <c r="X89" s="44"/>
      <c r="Y89" s="44"/>
      <c r="Z89" s="44"/>
      <c r="AA89" s="44"/>
      <c r="AB89" s="44"/>
    </row>
    <row r="90" spans="1:28" hidden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4"/>
      <c r="W90" s="44"/>
      <c r="X90" s="44"/>
      <c r="Y90" s="44"/>
      <c r="Z90" s="44"/>
      <c r="AA90" s="44"/>
      <c r="AB90" s="44"/>
    </row>
    <row r="91" spans="1:28" hidden="1" x14ac:dyDescent="0.2"/>
    <row r="92" spans="1:28" hidden="1" x14ac:dyDescent="0.2"/>
    <row r="93" spans="1:28" hidden="1" x14ac:dyDescent="0.2"/>
    <row r="94" spans="1:28" hidden="1" x14ac:dyDescent="0.2"/>
    <row r="95" spans="1:28" hidden="1" x14ac:dyDescent="0.2"/>
    <row r="96" spans="1:28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</sheetData>
  <mergeCells count="52">
    <mergeCell ref="L5:P5"/>
    <mergeCell ref="R5:T5"/>
    <mergeCell ref="D6:K6"/>
    <mergeCell ref="B7:B14"/>
    <mergeCell ref="C7:C14"/>
    <mergeCell ref="D7:K7"/>
    <mergeCell ref="T7:T14"/>
    <mergeCell ref="D8:K8"/>
    <mergeCell ref="D9:K9"/>
    <mergeCell ref="D10:K10"/>
    <mergeCell ref="D11:K11"/>
    <mergeCell ref="D12:K12"/>
    <mergeCell ref="D13:K13"/>
    <mergeCell ref="D14:K14"/>
    <mergeCell ref="B15:B21"/>
    <mergeCell ref="C15:C21"/>
    <mergeCell ref="D15:K15"/>
    <mergeCell ref="T15:T21"/>
    <mergeCell ref="D16:K16"/>
    <mergeCell ref="D17:K17"/>
    <mergeCell ref="D18:K18"/>
    <mergeCell ref="D19:K19"/>
    <mergeCell ref="D20:K20"/>
    <mergeCell ref="D21:K21"/>
    <mergeCell ref="B22:B24"/>
    <mergeCell ref="C22:C24"/>
    <mergeCell ref="D22:K22"/>
    <mergeCell ref="T22:T24"/>
    <mergeCell ref="D23:K23"/>
    <mergeCell ref="D24:K24"/>
    <mergeCell ref="B30:Q30"/>
    <mergeCell ref="B25:B27"/>
    <mergeCell ref="C25:C27"/>
    <mergeCell ref="D25:K25"/>
    <mergeCell ref="T25:T27"/>
    <mergeCell ref="D26:K26"/>
    <mergeCell ref="D27:K27"/>
    <mergeCell ref="B28:B29"/>
    <mergeCell ref="C28:C29"/>
    <mergeCell ref="D28:K28"/>
    <mergeCell ref="T28:T29"/>
    <mergeCell ref="D29:K29"/>
    <mergeCell ref="C42:D42"/>
    <mergeCell ref="E47:P47"/>
    <mergeCell ref="C48:D48"/>
    <mergeCell ref="B54:D54"/>
    <mergeCell ref="E36:O36"/>
    <mergeCell ref="C37:D37"/>
    <mergeCell ref="C38:D38"/>
    <mergeCell ref="C39:D39"/>
    <mergeCell ref="C40:D40"/>
    <mergeCell ref="C41:D4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BG90"/>
  <sheetViews>
    <sheetView zoomScale="80" zoomScaleNormal="80" workbookViewId="0"/>
  </sheetViews>
  <sheetFormatPr defaultColWidth="0" defaultRowHeight="12.75" zeroHeight="1" x14ac:dyDescent="0.2"/>
  <cols>
    <col min="1" max="1" width="3.625" style="1" customWidth="1"/>
    <col min="2" max="2" width="14.75" style="1" customWidth="1"/>
    <col min="3" max="3" width="26" style="1" customWidth="1"/>
    <col min="4" max="4" width="28" style="1" customWidth="1"/>
    <col min="5" max="14" width="11.375" style="1" customWidth="1"/>
    <col min="15" max="15" width="11.875" style="1" customWidth="1"/>
    <col min="16" max="17" width="11.375" style="1" customWidth="1"/>
    <col min="18" max="19" width="11.875" style="1" customWidth="1"/>
    <col min="20" max="20" width="11.375" style="1" customWidth="1"/>
    <col min="21" max="21" width="3.625" style="1" customWidth="1"/>
    <col min="22" max="22" width="12.625" style="2" hidden="1" customWidth="1"/>
    <col min="23" max="23" width="11.625" style="2" hidden="1" customWidth="1"/>
    <col min="24" max="24" width="19.5" style="2" hidden="1" customWidth="1"/>
    <col min="25" max="25" width="11.625" style="2" hidden="1" customWidth="1"/>
    <col min="26" max="26" width="17.25" style="2" hidden="1" customWidth="1"/>
    <col min="27" max="27" width="11.625" style="2" hidden="1" customWidth="1"/>
    <col min="28" max="28" width="19.5" style="2" hidden="1" customWidth="1"/>
    <col min="29" max="29" width="11.625" style="2" hidden="1" customWidth="1"/>
    <col min="30" max="30" width="19.5" style="2" hidden="1" customWidth="1"/>
    <col min="31" max="31" width="11.625" style="2" hidden="1" customWidth="1"/>
    <col min="32" max="32" width="19.5" style="1" hidden="1" customWidth="1"/>
    <col min="33" max="33" width="9" style="1" hidden="1" customWidth="1"/>
    <col min="34" max="34" width="16.625" style="1" hidden="1" customWidth="1"/>
    <col min="35" max="35" width="9" style="1" hidden="1" customWidth="1"/>
    <col min="36" max="36" width="19.5" style="1" hidden="1" customWidth="1"/>
    <col min="37" max="37" width="9" style="1" hidden="1" customWidth="1"/>
    <col min="38" max="38" width="19.5" style="1" hidden="1" customWidth="1"/>
    <col min="39" max="39" width="9" style="1" hidden="1" customWidth="1"/>
    <col min="40" max="40" width="17.375" style="1" hidden="1" customWidth="1"/>
    <col min="41" max="41" width="9" style="1" hidden="1" customWidth="1"/>
    <col min="42" max="42" width="19.5" style="1" hidden="1" customWidth="1"/>
    <col min="43" max="59" width="0" style="1" hidden="1" customWidth="1"/>
    <col min="60" max="16384" width="9" style="1" hidden="1"/>
  </cols>
  <sheetData>
    <row r="1" spans="1:34" ht="18" x14ac:dyDescent="0.25">
      <c r="A1" s="10" t="s">
        <v>175</v>
      </c>
      <c r="B1" s="10"/>
      <c r="C1" s="10"/>
      <c r="D1" s="10"/>
      <c r="E1" s="10" t="s">
        <v>21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4" t="str">
        <f ca="1">RIGHT(CELL("filename", $A$1), LEN(CELL("filename", $A$1)) - SEARCH("]", CELL("filename", $A$1)))</f>
        <v>Scenario C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3"/>
      <c r="AG3" s="43"/>
      <c r="AH3" s="43"/>
    </row>
    <row r="4" spans="1:34" x14ac:dyDescent="0.2">
      <c r="A4" s="43"/>
      <c r="B4" s="45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3"/>
      <c r="AG4" s="43"/>
      <c r="AH4" s="43"/>
    </row>
    <row r="5" spans="1:34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35" t="s">
        <v>137</v>
      </c>
      <c r="M5" s="235"/>
      <c r="N5" s="235"/>
      <c r="O5" s="235"/>
      <c r="P5" s="235"/>
      <c r="Q5" s="104"/>
      <c r="R5" s="235" t="s">
        <v>137</v>
      </c>
      <c r="S5" s="236"/>
      <c r="T5" s="235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3"/>
      <c r="AG5" s="43"/>
      <c r="AH5" s="43"/>
    </row>
    <row r="6" spans="1:34" ht="38.25" x14ac:dyDescent="0.2">
      <c r="A6" s="43"/>
      <c r="B6" s="52" t="s">
        <v>39</v>
      </c>
      <c r="C6" s="25" t="s">
        <v>35</v>
      </c>
      <c r="D6" s="241" t="s">
        <v>16</v>
      </c>
      <c r="E6" s="242"/>
      <c r="F6" s="242"/>
      <c r="G6" s="242"/>
      <c r="H6" s="242"/>
      <c r="I6" s="242"/>
      <c r="J6" s="242"/>
      <c r="K6" s="243"/>
      <c r="L6" s="52" t="s">
        <v>43</v>
      </c>
      <c r="M6" s="52" t="s">
        <v>114</v>
      </c>
      <c r="N6" s="52" t="s">
        <v>46</v>
      </c>
      <c r="O6" s="52" t="s">
        <v>47</v>
      </c>
      <c r="P6" s="52" t="s">
        <v>12</v>
      </c>
      <c r="Q6" s="52"/>
      <c r="R6" s="25" t="s">
        <v>115</v>
      </c>
      <c r="S6" s="52" t="s">
        <v>116</v>
      </c>
      <c r="T6" s="52" t="s">
        <v>48</v>
      </c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</row>
    <row r="7" spans="1:34" x14ac:dyDescent="0.2">
      <c r="A7" s="43"/>
      <c r="B7" s="273">
        <v>1</v>
      </c>
      <c r="C7" s="280" t="str">
        <f>'Base Case'!C7:C14</f>
        <v>Catastrophic Busfire</v>
      </c>
      <c r="D7" s="281">
        <f>'Base Case'!D7:K7</f>
        <v>0</v>
      </c>
      <c r="E7" s="281"/>
      <c r="F7" s="281"/>
      <c r="G7" s="281"/>
      <c r="H7" s="281"/>
      <c r="I7" s="281"/>
      <c r="J7" s="281"/>
      <c r="K7" s="281"/>
      <c r="L7" s="170">
        <f>'Base Case'!L7*(1+'Scenario Manager'!$H$31)</f>
        <v>0</v>
      </c>
      <c r="M7" s="170">
        <f>'Base Case'!M7</f>
        <v>0</v>
      </c>
      <c r="N7" s="170">
        <f>'Base Case'!N7*(1+'Scenario Manager'!$F$31)</f>
        <v>0</v>
      </c>
      <c r="O7" s="170">
        <f>'Base Case'!O7*(1+'Scenario Manager'!$E$31)</f>
        <v>0</v>
      </c>
      <c r="P7" s="170">
        <f>'Base Case'!P7*(1+'Scenario Manager'!$I$31)</f>
        <v>0</v>
      </c>
      <c r="Q7" s="170"/>
      <c r="R7" s="54">
        <f>SUM(L7:P7)</f>
        <v>0</v>
      </c>
      <c r="S7" s="131"/>
      <c r="T7" s="226">
        <f>(R8*S8)+(R10*S10)</f>
        <v>2271.3197818250583</v>
      </c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3"/>
      <c r="AG7" s="43"/>
      <c r="AH7" s="43"/>
    </row>
    <row r="8" spans="1:34" ht="12.75" customHeight="1" x14ac:dyDescent="0.2">
      <c r="A8" s="43"/>
      <c r="B8" s="273"/>
      <c r="C8" s="280"/>
      <c r="D8" s="281" t="str">
        <f>'Base Case'!D8:K8</f>
        <v>Catastrophic bushfire</v>
      </c>
      <c r="E8" s="281"/>
      <c r="F8" s="281"/>
      <c r="G8" s="281"/>
      <c r="H8" s="281"/>
      <c r="I8" s="281"/>
      <c r="J8" s="281"/>
      <c r="K8" s="281"/>
      <c r="L8" s="170">
        <f>'Base Case'!L8*(1+'Scenario Manager'!$H$31)</f>
        <v>0</v>
      </c>
      <c r="M8" s="173">
        <f>'Base Case'!M8</f>
        <v>378.45823338546393</v>
      </c>
      <c r="N8" s="170">
        <f>'Base Case'!N8*(1+'Scenario Manager'!$F$31)</f>
        <v>0</v>
      </c>
      <c r="O8" s="170">
        <f>'Base Case'!O8*(1+'Scenario Manager'!$E$31)</f>
        <v>0</v>
      </c>
      <c r="P8" s="170">
        <f>'Base Case'!P8*(1+'Scenario Manager'!$I$31)</f>
        <v>0</v>
      </c>
      <c r="Q8" s="170"/>
      <c r="R8" s="54">
        <f>SUM(L8:P8)</f>
        <v>378.45823338546393</v>
      </c>
      <c r="S8" s="54">
        <f>Assumptions!C9</f>
        <v>6</v>
      </c>
      <c r="T8" s="227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3"/>
      <c r="AG8" s="43"/>
      <c r="AH8" s="43"/>
    </row>
    <row r="9" spans="1:34" x14ac:dyDescent="0.2">
      <c r="A9" s="43"/>
      <c r="B9" s="273"/>
      <c r="C9" s="280"/>
      <c r="D9" s="281">
        <f>'Base Case'!D9:K9</f>
        <v>0</v>
      </c>
      <c r="E9" s="281"/>
      <c r="F9" s="281"/>
      <c r="G9" s="281"/>
      <c r="H9" s="281"/>
      <c r="I9" s="281"/>
      <c r="J9" s="281"/>
      <c r="K9" s="281"/>
      <c r="L9" s="170">
        <f>'Base Case'!L9*(1+'Scenario Manager'!$H$31)</f>
        <v>0</v>
      </c>
      <c r="M9" s="170">
        <f>'Base Case'!M9</f>
        <v>0</v>
      </c>
      <c r="N9" s="170">
        <f>'Base Case'!N9*(1+'Scenario Manager'!$F$31)</f>
        <v>0</v>
      </c>
      <c r="O9" s="170">
        <f>'Base Case'!O9*(1+'Scenario Manager'!$E$31)</f>
        <v>0</v>
      </c>
      <c r="P9" s="170">
        <f>'Base Case'!P9*(1+'Scenario Manager'!$I$31)</f>
        <v>0</v>
      </c>
      <c r="Q9" s="170"/>
      <c r="R9" s="54">
        <f t="shared" ref="R9:R29" si="0">SUM(L9:P9)</f>
        <v>0</v>
      </c>
      <c r="S9" s="131"/>
      <c r="T9" s="227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3"/>
      <c r="AG9" s="43"/>
      <c r="AH9" s="43"/>
    </row>
    <row r="10" spans="1:34" ht="12.75" customHeight="1" x14ac:dyDescent="0.2">
      <c r="A10" s="43"/>
      <c r="B10" s="273"/>
      <c r="C10" s="280"/>
      <c r="D10" s="281" t="str">
        <f>'Base Case'!D10:K10</f>
        <v>F-Factor</v>
      </c>
      <c r="E10" s="281"/>
      <c r="F10" s="281"/>
      <c r="G10" s="281"/>
      <c r="H10" s="281"/>
      <c r="I10" s="281"/>
      <c r="J10" s="281"/>
      <c r="K10" s="281"/>
      <c r="L10" s="170">
        <f>'Base Case'!L10*(1+'Scenario Manager'!$H$31)</f>
        <v>0</v>
      </c>
      <c r="M10" s="170">
        <f>'Base Case'!M10</f>
        <v>0</v>
      </c>
      <c r="N10" s="170">
        <f>'Base Case'!N10*(1+'Scenario Manager'!$F$31)</f>
        <v>0</v>
      </c>
      <c r="O10" s="173">
        <f>'Base Case'!O10*(1+'Scenario Manager'!$E$31)</f>
        <v>0.57038151227452272</v>
      </c>
      <c r="P10" s="170">
        <f>'Base Case'!P10*(1+'Scenario Manager'!$I$31)</f>
        <v>0</v>
      </c>
      <c r="Q10" s="170"/>
      <c r="R10" s="54">
        <f t="shared" si="0"/>
        <v>0.57038151227452272</v>
      </c>
      <c r="S10" s="54">
        <f>Assumptions!C11</f>
        <v>1</v>
      </c>
      <c r="T10" s="227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3"/>
      <c r="AG10" s="43"/>
      <c r="AH10" s="43"/>
    </row>
    <row r="11" spans="1:34" ht="12.75" customHeight="1" x14ac:dyDescent="0.2">
      <c r="A11" s="43"/>
      <c r="B11" s="273"/>
      <c r="C11" s="280"/>
      <c r="D11" s="281">
        <f>'Base Case'!D11:K11</f>
        <v>0</v>
      </c>
      <c r="E11" s="281"/>
      <c r="F11" s="281"/>
      <c r="G11" s="281"/>
      <c r="H11" s="281"/>
      <c r="I11" s="281"/>
      <c r="J11" s="281"/>
      <c r="K11" s="281"/>
      <c r="L11" s="170">
        <f>'Base Case'!L11*(1+'Scenario Manager'!$H$31)</f>
        <v>0</v>
      </c>
      <c r="M11" s="170">
        <f>'Base Case'!M11</f>
        <v>0</v>
      </c>
      <c r="N11" s="170">
        <f>'Base Case'!N11*(1+'Scenario Manager'!$F$31)</f>
        <v>0</v>
      </c>
      <c r="O11" s="170">
        <f>'Base Case'!O11*(1+'Scenario Manager'!$E$31)</f>
        <v>0</v>
      </c>
      <c r="P11" s="170">
        <f>'Base Case'!P11*(1+'Scenario Manager'!$I$31)</f>
        <v>0</v>
      </c>
      <c r="Q11" s="170"/>
      <c r="R11" s="54">
        <f t="shared" si="0"/>
        <v>0</v>
      </c>
      <c r="S11" s="131"/>
      <c r="T11" s="227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3"/>
      <c r="AG11" s="43"/>
      <c r="AH11" s="43"/>
    </row>
    <row r="12" spans="1:34" ht="12.75" customHeight="1" x14ac:dyDescent="0.2">
      <c r="A12" s="43"/>
      <c r="B12" s="273"/>
      <c r="C12" s="280"/>
      <c r="D12" s="281">
        <f>'Base Case'!D12:K12</f>
        <v>0</v>
      </c>
      <c r="E12" s="281"/>
      <c r="F12" s="281"/>
      <c r="G12" s="281"/>
      <c r="H12" s="281"/>
      <c r="I12" s="281"/>
      <c r="J12" s="281"/>
      <c r="K12" s="281"/>
      <c r="L12" s="170">
        <f>'Base Case'!L12*(1+'Scenario Manager'!$H$31)</f>
        <v>0</v>
      </c>
      <c r="M12" s="170">
        <f>'Base Case'!M12</f>
        <v>0</v>
      </c>
      <c r="N12" s="170">
        <f>'Base Case'!N12*(1+'Scenario Manager'!$F$31)</f>
        <v>0</v>
      </c>
      <c r="O12" s="170">
        <f>'Base Case'!O12*(1+'Scenario Manager'!$E$31)</f>
        <v>0</v>
      </c>
      <c r="P12" s="170">
        <f>'Base Case'!P12*(1+'Scenario Manager'!$I$31)</f>
        <v>0</v>
      </c>
      <c r="Q12" s="170"/>
      <c r="R12" s="54">
        <f t="shared" si="0"/>
        <v>0</v>
      </c>
      <c r="S12" s="131"/>
      <c r="T12" s="227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3"/>
      <c r="AG12" s="43"/>
      <c r="AH12" s="43"/>
    </row>
    <row r="13" spans="1:34" ht="12.75" customHeight="1" x14ac:dyDescent="0.2">
      <c r="A13" s="43"/>
      <c r="B13" s="273"/>
      <c r="C13" s="280"/>
      <c r="D13" s="281">
        <f>'Base Case'!D13:K13</f>
        <v>0</v>
      </c>
      <c r="E13" s="281"/>
      <c r="F13" s="281"/>
      <c r="G13" s="281"/>
      <c r="H13" s="281"/>
      <c r="I13" s="281"/>
      <c r="J13" s="281"/>
      <c r="K13" s="281"/>
      <c r="L13" s="170">
        <f>'Base Case'!L13*(1+'Scenario Manager'!$H$31)</f>
        <v>0</v>
      </c>
      <c r="M13" s="170">
        <f>'Base Case'!M13</f>
        <v>0</v>
      </c>
      <c r="N13" s="170">
        <f>'Base Case'!N13*(1+'Scenario Manager'!$F$31)</f>
        <v>0</v>
      </c>
      <c r="O13" s="170">
        <f>'Base Case'!O13*(1+'Scenario Manager'!$E$31)</f>
        <v>0</v>
      </c>
      <c r="P13" s="170">
        <f>'Base Case'!P13*(1+'Scenario Manager'!$I$31)</f>
        <v>0</v>
      </c>
      <c r="Q13" s="170"/>
      <c r="R13" s="54">
        <f t="shared" si="0"/>
        <v>0</v>
      </c>
      <c r="S13" s="131"/>
      <c r="T13" s="227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3"/>
      <c r="AG13" s="43"/>
      <c r="AH13" s="43"/>
    </row>
    <row r="14" spans="1:34" ht="12.75" customHeight="1" x14ac:dyDescent="0.2">
      <c r="A14" s="43"/>
      <c r="B14" s="273"/>
      <c r="C14" s="280"/>
      <c r="D14" s="281">
        <f>'Base Case'!D14:K14</f>
        <v>0</v>
      </c>
      <c r="E14" s="281"/>
      <c r="F14" s="281"/>
      <c r="G14" s="281"/>
      <c r="H14" s="281"/>
      <c r="I14" s="281"/>
      <c r="J14" s="281"/>
      <c r="K14" s="281"/>
      <c r="L14" s="170">
        <f>'Base Case'!L14*(1+'Scenario Manager'!$H$31)</f>
        <v>0</v>
      </c>
      <c r="M14" s="170">
        <f>'Base Case'!M14</f>
        <v>0</v>
      </c>
      <c r="N14" s="170">
        <f>'Base Case'!N14*(1+'Scenario Manager'!$F$31)</f>
        <v>0</v>
      </c>
      <c r="O14" s="170">
        <f>'Base Case'!O14*(1+'Scenario Manager'!$E$31)</f>
        <v>0</v>
      </c>
      <c r="P14" s="170">
        <f>'Base Case'!P14*(1+'Scenario Manager'!$I$31)</f>
        <v>0</v>
      </c>
      <c r="Q14" s="170"/>
      <c r="R14" s="54">
        <f t="shared" si="0"/>
        <v>0</v>
      </c>
      <c r="S14" s="131"/>
      <c r="T14" s="229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3"/>
      <c r="AG14" s="43"/>
      <c r="AH14" s="43"/>
    </row>
    <row r="15" spans="1:34" x14ac:dyDescent="0.2">
      <c r="A15" s="43"/>
      <c r="B15" s="273">
        <v>2</v>
      </c>
      <c r="C15" s="280" t="str">
        <f>'Base Case'!C15:C21</f>
        <v>Major Fire</v>
      </c>
      <c r="D15" s="281">
        <f>'Base Case'!D15:K15</f>
        <v>0</v>
      </c>
      <c r="E15" s="281"/>
      <c r="F15" s="281"/>
      <c r="G15" s="281"/>
      <c r="H15" s="281"/>
      <c r="I15" s="281"/>
      <c r="J15" s="281"/>
      <c r="K15" s="281"/>
      <c r="L15" s="170">
        <f>'Base Case'!L15*(1+'Scenario Manager'!$H$31)</f>
        <v>0</v>
      </c>
      <c r="M15" s="170">
        <f>'Base Case'!M15</f>
        <v>0</v>
      </c>
      <c r="N15" s="170">
        <f>'Base Case'!N15*(1+'Scenario Manager'!$F$31)</f>
        <v>0</v>
      </c>
      <c r="O15" s="170">
        <f>'Base Case'!O15*(1+'Scenario Manager'!$E$31)</f>
        <v>0</v>
      </c>
      <c r="P15" s="170">
        <f>'Base Case'!P15*(1+'Scenario Manager'!$I$31)</f>
        <v>0</v>
      </c>
      <c r="Q15" s="170"/>
      <c r="R15" s="54">
        <f t="shared" si="0"/>
        <v>0</v>
      </c>
      <c r="S15" s="131"/>
      <c r="T15" s="226">
        <f>SUM(R15:R21)</f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3"/>
      <c r="AG15" s="43"/>
      <c r="AH15" s="43"/>
    </row>
    <row r="16" spans="1:34" x14ac:dyDescent="0.2">
      <c r="A16" s="43"/>
      <c r="B16" s="273"/>
      <c r="C16" s="280"/>
      <c r="D16" s="281">
        <f>'Base Case'!D16:K16</f>
        <v>0</v>
      </c>
      <c r="E16" s="281"/>
      <c r="F16" s="281"/>
      <c r="G16" s="281"/>
      <c r="H16" s="281"/>
      <c r="I16" s="281"/>
      <c r="J16" s="281"/>
      <c r="K16" s="281"/>
      <c r="L16" s="170">
        <f>'Base Case'!L16*(1+'Scenario Manager'!$H$31)</f>
        <v>0</v>
      </c>
      <c r="M16" s="170">
        <f>'Base Case'!M16</f>
        <v>0</v>
      </c>
      <c r="N16" s="170">
        <f>'Base Case'!N16*(1+'Scenario Manager'!$F$31)</f>
        <v>0</v>
      </c>
      <c r="O16" s="170">
        <f>'Base Case'!O16*(1+'Scenario Manager'!$E$31)</f>
        <v>0</v>
      </c>
      <c r="P16" s="170">
        <f>'Base Case'!P16*(1+'Scenario Manager'!$I$31)</f>
        <v>0</v>
      </c>
      <c r="Q16" s="170"/>
      <c r="R16" s="54">
        <f t="shared" si="0"/>
        <v>0</v>
      </c>
      <c r="S16" s="131"/>
      <c r="T16" s="227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3"/>
      <c r="AG16" s="43"/>
      <c r="AH16" s="43"/>
    </row>
    <row r="17" spans="1:34" ht="12.75" customHeight="1" x14ac:dyDescent="0.2">
      <c r="A17" s="43"/>
      <c r="B17" s="273"/>
      <c r="C17" s="280"/>
      <c r="D17" s="281">
        <f>'Base Case'!D17:K17</f>
        <v>0</v>
      </c>
      <c r="E17" s="281"/>
      <c r="F17" s="281"/>
      <c r="G17" s="281"/>
      <c r="H17" s="281"/>
      <c r="I17" s="281"/>
      <c r="J17" s="281"/>
      <c r="K17" s="281"/>
      <c r="L17" s="170">
        <f>'Base Case'!L17*(1+'Scenario Manager'!$H$31)</f>
        <v>0</v>
      </c>
      <c r="M17" s="170">
        <f>'Base Case'!M17</f>
        <v>0</v>
      </c>
      <c r="N17" s="170">
        <f>'Base Case'!N17*(1+'Scenario Manager'!$F$31)</f>
        <v>0</v>
      </c>
      <c r="O17" s="170">
        <f>'Base Case'!O17*(1+'Scenario Manager'!$E$31)</f>
        <v>0</v>
      </c>
      <c r="P17" s="170">
        <f>'Base Case'!P17*(1+'Scenario Manager'!$I$31)</f>
        <v>0</v>
      </c>
      <c r="Q17" s="170"/>
      <c r="R17" s="54">
        <f t="shared" si="0"/>
        <v>0</v>
      </c>
      <c r="S17" s="131"/>
      <c r="T17" s="227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3"/>
      <c r="AG17" s="43"/>
      <c r="AH17" s="43"/>
    </row>
    <row r="18" spans="1:34" ht="12.75" customHeight="1" x14ac:dyDescent="0.2">
      <c r="A18" s="43"/>
      <c r="B18" s="273"/>
      <c r="C18" s="280"/>
      <c r="D18" s="281">
        <f>'Base Case'!D18:K18</f>
        <v>0</v>
      </c>
      <c r="E18" s="281"/>
      <c r="F18" s="281"/>
      <c r="G18" s="281"/>
      <c r="H18" s="281"/>
      <c r="I18" s="281"/>
      <c r="J18" s="281"/>
      <c r="K18" s="281"/>
      <c r="L18" s="170">
        <f>'Base Case'!L18*(1+'Scenario Manager'!$H$31)</f>
        <v>0</v>
      </c>
      <c r="M18" s="170">
        <f>'Base Case'!M18</f>
        <v>0</v>
      </c>
      <c r="N18" s="170">
        <f>'Base Case'!N18*(1+'Scenario Manager'!$F$31)</f>
        <v>0</v>
      </c>
      <c r="O18" s="170">
        <f>'Base Case'!O18*(1+'Scenario Manager'!$E$31)</f>
        <v>0</v>
      </c>
      <c r="P18" s="170">
        <f>'Base Case'!P18*(1+'Scenario Manager'!$I$31)</f>
        <v>0</v>
      </c>
      <c r="Q18" s="170"/>
      <c r="R18" s="54">
        <f t="shared" si="0"/>
        <v>0</v>
      </c>
      <c r="S18" s="131"/>
      <c r="T18" s="227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3"/>
      <c r="AG18" s="43"/>
      <c r="AH18" s="43"/>
    </row>
    <row r="19" spans="1:34" ht="12.75" customHeight="1" x14ac:dyDescent="0.2">
      <c r="A19" s="43"/>
      <c r="B19" s="273"/>
      <c r="C19" s="280"/>
      <c r="D19" s="281">
        <f>'Base Case'!D19:K19</f>
        <v>0</v>
      </c>
      <c r="E19" s="281"/>
      <c r="F19" s="281"/>
      <c r="G19" s="281"/>
      <c r="H19" s="281"/>
      <c r="I19" s="281"/>
      <c r="J19" s="281"/>
      <c r="K19" s="281"/>
      <c r="L19" s="170">
        <f>'Base Case'!L19*(1+'Scenario Manager'!$H$31)</f>
        <v>0</v>
      </c>
      <c r="M19" s="170">
        <f>'Base Case'!M19</f>
        <v>0</v>
      </c>
      <c r="N19" s="170">
        <f>'Base Case'!N19*(1+'Scenario Manager'!$F$31)</f>
        <v>0</v>
      </c>
      <c r="O19" s="170">
        <f>'Base Case'!O19*(1+'Scenario Manager'!$E$31)</f>
        <v>0</v>
      </c>
      <c r="P19" s="170">
        <f>'Base Case'!P19*(1+'Scenario Manager'!$I$31)</f>
        <v>0</v>
      </c>
      <c r="Q19" s="170"/>
      <c r="R19" s="54">
        <f t="shared" si="0"/>
        <v>0</v>
      </c>
      <c r="S19" s="131"/>
      <c r="T19" s="227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3"/>
      <c r="AG19" s="43"/>
      <c r="AH19" s="43"/>
    </row>
    <row r="20" spans="1:34" ht="12.75" customHeight="1" x14ac:dyDescent="0.2">
      <c r="A20" s="43"/>
      <c r="B20" s="273"/>
      <c r="C20" s="280"/>
      <c r="D20" s="281">
        <f>'Base Case'!D20:K20</f>
        <v>0</v>
      </c>
      <c r="E20" s="281"/>
      <c r="F20" s="281"/>
      <c r="G20" s="281"/>
      <c r="H20" s="281"/>
      <c r="I20" s="281"/>
      <c r="J20" s="281"/>
      <c r="K20" s="281"/>
      <c r="L20" s="170">
        <f>'Base Case'!L20*(1+'Scenario Manager'!$H$31)</f>
        <v>0</v>
      </c>
      <c r="M20" s="170">
        <f>'Base Case'!M20</f>
        <v>0</v>
      </c>
      <c r="N20" s="170">
        <f>'Base Case'!N20*(1+'Scenario Manager'!$F$31)</f>
        <v>0</v>
      </c>
      <c r="O20" s="170">
        <f>'Base Case'!O20*(1+'Scenario Manager'!$E$31)</f>
        <v>0</v>
      </c>
      <c r="P20" s="170">
        <f>'Base Case'!P20*(1+'Scenario Manager'!$I$31)</f>
        <v>0</v>
      </c>
      <c r="Q20" s="170"/>
      <c r="R20" s="54">
        <f t="shared" si="0"/>
        <v>0</v>
      </c>
      <c r="S20" s="131"/>
      <c r="T20" s="227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3"/>
      <c r="AG20" s="43"/>
      <c r="AH20" s="43"/>
    </row>
    <row r="21" spans="1:34" ht="12.75" customHeight="1" x14ac:dyDescent="0.2">
      <c r="A21" s="43"/>
      <c r="B21" s="273"/>
      <c r="C21" s="280"/>
      <c r="D21" s="281">
        <f>'Base Case'!D21:K21</f>
        <v>0</v>
      </c>
      <c r="E21" s="281"/>
      <c r="F21" s="281"/>
      <c r="G21" s="281"/>
      <c r="H21" s="281"/>
      <c r="I21" s="281"/>
      <c r="J21" s="281"/>
      <c r="K21" s="281"/>
      <c r="L21" s="170">
        <f>'Base Case'!L21*(1+'Scenario Manager'!$H$31)</f>
        <v>0</v>
      </c>
      <c r="M21" s="170">
        <f>'Base Case'!M21</f>
        <v>0</v>
      </c>
      <c r="N21" s="170">
        <f>'Base Case'!N21*(1+'Scenario Manager'!$F$31)</f>
        <v>0</v>
      </c>
      <c r="O21" s="170">
        <f>'Base Case'!O21*(1+'Scenario Manager'!$E$31)</f>
        <v>0</v>
      </c>
      <c r="P21" s="170">
        <f>'Base Case'!P21*(1+'Scenario Manager'!$I$31)</f>
        <v>0</v>
      </c>
      <c r="Q21" s="170"/>
      <c r="R21" s="54">
        <f t="shared" si="0"/>
        <v>0</v>
      </c>
      <c r="S21" s="131"/>
      <c r="T21" s="227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3"/>
      <c r="AG21" s="43"/>
      <c r="AH21" s="43"/>
    </row>
    <row r="22" spans="1:34" s="4" customFormat="1" ht="12.75" customHeight="1" x14ac:dyDescent="0.2">
      <c r="A22" s="43"/>
      <c r="B22" s="265">
        <v>3</v>
      </c>
      <c r="C22" s="280" t="str">
        <f>'Base Case'!C22:C24</f>
        <v>Moderate Fire</v>
      </c>
      <c r="D22" s="281">
        <f>'Base Case'!D22:K22</f>
        <v>0</v>
      </c>
      <c r="E22" s="281"/>
      <c r="F22" s="281"/>
      <c r="G22" s="281"/>
      <c r="H22" s="281"/>
      <c r="I22" s="281"/>
      <c r="J22" s="281"/>
      <c r="K22" s="281"/>
      <c r="L22" s="170">
        <f>'Base Case'!L22*(1+'Scenario Manager'!$H$31)</f>
        <v>0</v>
      </c>
      <c r="M22" s="170">
        <f>'Base Case'!M22</f>
        <v>0</v>
      </c>
      <c r="N22" s="170">
        <f>'Base Case'!N22*(1+'Scenario Manager'!$F$31)</f>
        <v>0</v>
      </c>
      <c r="O22" s="170">
        <f>'Base Case'!O22*(1+'Scenario Manager'!$E$31)</f>
        <v>0</v>
      </c>
      <c r="P22" s="170">
        <f>'Base Case'!P22*(1+'Scenario Manager'!$I$31)</f>
        <v>0</v>
      </c>
      <c r="Q22" s="170"/>
      <c r="R22" s="54">
        <f t="shared" si="0"/>
        <v>0</v>
      </c>
      <c r="S22" s="131"/>
      <c r="T22" s="226">
        <f>SUM(R22:R24)</f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2.75" customHeight="1" x14ac:dyDescent="0.2">
      <c r="A23" s="43"/>
      <c r="B23" s="265"/>
      <c r="C23" s="280"/>
      <c r="D23" s="281">
        <f>'Base Case'!D23:K23</f>
        <v>0</v>
      </c>
      <c r="E23" s="281"/>
      <c r="F23" s="281"/>
      <c r="G23" s="281"/>
      <c r="H23" s="281"/>
      <c r="I23" s="281"/>
      <c r="J23" s="281"/>
      <c r="K23" s="281"/>
      <c r="L23" s="170">
        <f>'Base Case'!L23*(1+'Scenario Manager'!$H$31)</f>
        <v>0</v>
      </c>
      <c r="M23" s="170">
        <f>'Base Case'!M23</f>
        <v>0</v>
      </c>
      <c r="N23" s="170">
        <f>'Base Case'!N23*(1+'Scenario Manager'!$F$31)</f>
        <v>0</v>
      </c>
      <c r="O23" s="170">
        <f>'Base Case'!O23*(1+'Scenario Manager'!$E$31)</f>
        <v>0</v>
      </c>
      <c r="P23" s="170">
        <f>'Base Case'!P23*(1+'Scenario Manager'!$I$31)</f>
        <v>0</v>
      </c>
      <c r="Q23" s="170"/>
      <c r="R23" s="54">
        <f t="shared" si="0"/>
        <v>0</v>
      </c>
      <c r="S23" s="131"/>
      <c r="T23" s="227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4" customFormat="1" ht="12.75" customHeight="1" x14ac:dyDescent="0.2">
      <c r="A24" s="43"/>
      <c r="B24" s="265"/>
      <c r="C24" s="280"/>
      <c r="D24" s="281">
        <f>'Base Case'!D24:K24</f>
        <v>0</v>
      </c>
      <c r="E24" s="281"/>
      <c r="F24" s="281"/>
      <c r="G24" s="281"/>
      <c r="H24" s="281"/>
      <c r="I24" s="281"/>
      <c r="J24" s="281"/>
      <c r="K24" s="281"/>
      <c r="L24" s="170">
        <f>'Base Case'!L24*(1+'Scenario Manager'!$H$31)</f>
        <v>0</v>
      </c>
      <c r="M24" s="170">
        <f>'Base Case'!M24</f>
        <v>0</v>
      </c>
      <c r="N24" s="170">
        <f>'Base Case'!N24*(1+'Scenario Manager'!$F$31)</f>
        <v>0</v>
      </c>
      <c r="O24" s="170">
        <f>'Base Case'!O24*(1+'Scenario Manager'!$E$31)</f>
        <v>0</v>
      </c>
      <c r="P24" s="170">
        <f>'Base Case'!P24*(1+'Scenario Manager'!$I$31)</f>
        <v>0</v>
      </c>
      <c r="Q24" s="170"/>
      <c r="R24" s="54">
        <f t="shared" si="0"/>
        <v>0</v>
      </c>
      <c r="S24" s="131"/>
      <c r="T24" s="227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s="4" customFormat="1" ht="12.75" customHeight="1" x14ac:dyDescent="0.2">
      <c r="A25" s="43"/>
      <c r="B25" s="265">
        <v>4</v>
      </c>
      <c r="C25" s="280" t="str">
        <f>'Base Case'!C25:C27</f>
        <v>Minor Fire</v>
      </c>
      <c r="D25" s="281">
        <f>'Base Case'!D25:K25</f>
        <v>0</v>
      </c>
      <c r="E25" s="281"/>
      <c r="F25" s="281"/>
      <c r="G25" s="281"/>
      <c r="H25" s="281"/>
      <c r="I25" s="281"/>
      <c r="J25" s="281"/>
      <c r="K25" s="281"/>
      <c r="L25" s="170">
        <f>'Base Case'!L25*(1+'Scenario Manager'!$H$31)</f>
        <v>0</v>
      </c>
      <c r="M25" s="170">
        <f>'Base Case'!M25</f>
        <v>0</v>
      </c>
      <c r="N25" s="170">
        <f>'Base Case'!N25*(1+'Scenario Manager'!$F$31)</f>
        <v>0</v>
      </c>
      <c r="O25" s="170">
        <f>'Base Case'!O25*(1+'Scenario Manager'!$E$31)</f>
        <v>0</v>
      </c>
      <c r="P25" s="170">
        <f>'Base Case'!P25*(1+'Scenario Manager'!$I$31)</f>
        <v>0</v>
      </c>
      <c r="Q25" s="170"/>
      <c r="R25" s="54">
        <f t="shared" si="0"/>
        <v>0</v>
      </c>
      <c r="S25" s="131"/>
      <c r="T25" s="226">
        <f>SUM(R25:R27)</f>
        <v>0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2.75" customHeight="1" x14ac:dyDescent="0.2">
      <c r="A26" s="43"/>
      <c r="B26" s="265"/>
      <c r="C26" s="280"/>
      <c r="D26" s="281">
        <f>'Base Case'!D26:K26</f>
        <v>0</v>
      </c>
      <c r="E26" s="281"/>
      <c r="F26" s="281"/>
      <c r="G26" s="281"/>
      <c r="H26" s="281"/>
      <c r="I26" s="281"/>
      <c r="J26" s="281"/>
      <c r="K26" s="281"/>
      <c r="L26" s="170">
        <f>'Base Case'!L26*(1+'Scenario Manager'!$H$31)</f>
        <v>0</v>
      </c>
      <c r="M26" s="170">
        <f>'Base Case'!M26</f>
        <v>0</v>
      </c>
      <c r="N26" s="170">
        <f>'Base Case'!N26*(1+'Scenario Manager'!$F$31)</f>
        <v>0</v>
      </c>
      <c r="O26" s="170">
        <f>'Base Case'!O26*(1+'Scenario Manager'!$E$31)</f>
        <v>0</v>
      </c>
      <c r="P26" s="170">
        <f>'Base Case'!P26*(1+'Scenario Manager'!$I$31)</f>
        <v>0</v>
      </c>
      <c r="Q26" s="170"/>
      <c r="R26" s="54">
        <f t="shared" si="0"/>
        <v>0</v>
      </c>
      <c r="S26" s="131"/>
      <c r="T26" s="227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4" customFormat="1" ht="12.75" customHeight="1" x14ac:dyDescent="0.2">
      <c r="A27" s="43"/>
      <c r="B27" s="265"/>
      <c r="C27" s="280"/>
      <c r="D27" s="281">
        <f>'Base Case'!D27:K27</f>
        <v>0</v>
      </c>
      <c r="E27" s="281"/>
      <c r="F27" s="281"/>
      <c r="G27" s="281"/>
      <c r="H27" s="281"/>
      <c r="I27" s="281"/>
      <c r="J27" s="281"/>
      <c r="K27" s="281"/>
      <c r="L27" s="170">
        <f>'Base Case'!L27*(1+'Scenario Manager'!$H$31)</f>
        <v>0</v>
      </c>
      <c r="M27" s="170">
        <f>'Base Case'!M27</f>
        <v>0</v>
      </c>
      <c r="N27" s="170">
        <f>'Base Case'!N27*(1+'Scenario Manager'!$F$31)</f>
        <v>0</v>
      </c>
      <c r="O27" s="170">
        <f>'Base Case'!O27*(1+'Scenario Manager'!$E$31)</f>
        <v>0</v>
      </c>
      <c r="P27" s="170">
        <f>'Base Case'!P27*(1+'Scenario Manager'!$I$31)</f>
        <v>0</v>
      </c>
      <c r="Q27" s="170"/>
      <c r="R27" s="54">
        <f t="shared" si="0"/>
        <v>0</v>
      </c>
      <c r="S27" s="131"/>
      <c r="T27" s="227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customHeight="1" x14ac:dyDescent="0.2">
      <c r="A28" s="43"/>
      <c r="B28" s="265">
        <v>5</v>
      </c>
      <c r="C28" s="280">
        <f>'Base Case'!C28:C29</f>
        <v>0</v>
      </c>
      <c r="D28" s="281">
        <f>'Base Case'!D28:K28</f>
        <v>0</v>
      </c>
      <c r="E28" s="281"/>
      <c r="F28" s="281"/>
      <c r="G28" s="281"/>
      <c r="H28" s="281"/>
      <c r="I28" s="281"/>
      <c r="J28" s="281"/>
      <c r="K28" s="281"/>
      <c r="L28" s="170">
        <f>'Base Case'!L28*(1+'Scenario Manager'!$H$31)</f>
        <v>0</v>
      </c>
      <c r="M28" s="170">
        <f>'Base Case'!M28</f>
        <v>0</v>
      </c>
      <c r="N28" s="170">
        <f>'Base Case'!N28*(1+'Scenario Manager'!$F$31)</f>
        <v>0</v>
      </c>
      <c r="O28" s="170">
        <f>'Base Case'!O28*(1+'Scenario Manager'!$E$31)</f>
        <v>0</v>
      </c>
      <c r="P28" s="170">
        <f>'Base Case'!P28*(1+'Scenario Manager'!$I$31)</f>
        <v>0</v>
      </c>
      <c r="Q28" s="170"/>
      <c r="R28" s="54">
        <f t="shared" si="0"/>
        <v>0</v>
      </c>
      <c r="S28" s="131"/>
      <c r="T28" s="226">
        <f>SUM(R28:R29)</f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43"/>
      <c r="AH28" s="43"/>
    </row>
    <row r="29" spans="1:34" ht="12.75" customHeight="1" x14ac:dyDescent="0.2">
      <c r="A29" s="43"/>
      <c r="B29" s="265"/>
      <c r="C29" s="280"/>
      <c r="D29" s="281">
        <f>'Base Case'!D29:K29</f>
        <v>0</v>
      </c>
      <c r="E29" s="281"/>
      <c r="F29" s="281"/>
      <c r="G29" s="281"/>
      <c r="H29" s="281"/>
      <c r="I29" s="281"/>
      <c r="J29" s="281"/>
      <c r="K29" s="281"/>
      <c r="L29" s="170">
        <f>'Base Case'!L29*(1+'Scenario Manager'!$H$31)</f>
        <v>0</v>
      </c>
      <c r="M29" s="170">
        <f>'Base Case'!M29</f>
        <v>0</v>
      </c>
      <c r="N29" s="170">
        <f>'Base Case'!N29*(1+'Scenario Manager'!$F$31)</f>
        <v>0</v>
      </c>
      <c r="O29" s="170">
        <f>'Base Case'!O29*(1+'Scenario Manager'!$E$31)</f>
        <v>0</v>
      </c>
      <c r="P29" s="170">
        <f>'Base Case'!P29*(1+'Scenario Manager'!$I$31)</f>
        <v>0</v>
      </c>
      <c r="Q29" s="170"/>
      <c r="R29" s="54">
        <f t="shared" si="0"/>
        <v>0</v>
      </c>
      <c r="S29" s="131"/>
      <c r="T29" s="227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3"/>
      <c r="AG29" s="43"/>
      <c r="AH29" s="43"/>
    </row>
    <row r="30" spans="1:34" s="3" customFormat="1" ht="15.75" thickBot="1" x14ac:dyDescent="0.3">
      <c r="A30" s="46"/>
      <c r="B30" s="244" t="s">
        <v>0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6"/>
      <c r="R30" s="149">
        <f>SUM(R7:R29)</f>
        <v>379.02861489773846</v>
      </c>
      <c r="S30" s="149"/>
      <c r="T30" s="150">
        <f>SUM(T7:T29)</f>
        <v>2271.3197818250583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13.5" thickTop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3"/>
      <c r="AG31" s="43"/>
      <c r="AH31" s="43"/>
    </row>
    <row r="32" spans="1:3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4"/>
      <c r="X32" s="44"/>
      <c r="Y32" s="44"/>
      <c r="Z32" s="44"/>
      <c r="AA32" s="44"/>
      <c r="AB32" s="47"/>
      <c r="AC32" s="44"/>
      <c r="AD32" s="44"/>
      <c r="AE32" s="44"/>
      <c r="AF32" s="43"/>
      <c r="AG32" s="43"/>
      <c r="AH32" s="43"/>
    </row>
    <row r="33" spans="1:34" x14ac:dyDescent="0.2">
      <c r="A33" s="43"/>
      <c r="B33" s="40" t="s">
        <v>36</v>
      </c>
      <c r="C33" s="5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4"/>
      <c r="X33" s="44"/>
      <c r="Y33" s="44"/>
      <c r="Z33" s="44"/>
      <c r="AA33" s="44"/>
      <c r="AB33" s="47"/>
      <c r="AC33" s="44"/>
      <c r="AD33" s="44"/>
      <c r="AE33" s="44"/>
      <c r="AF33" s="43"/>
      <c r="AG33" s="43"/>
      <c r="AH33" s="43"/>
    </row>
    <row r="34" spans="1:34" x14ac:dyDescent="0.2">
      <c r="A34" s="43"/>
      <c r="B34" s="55"/>
      <c r="C34" s="5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4"/>
      <c r="W34" s="44"/>
      <c r="X34" s="44"/>
      <c r="Y34" s="44"/>
      <c r="Z34" s="44"/>
      <c r="AA34" s="44"/>
      <c r="AB34" s="47"/>
      <c r="AC34" s="44"/>
      <c r="AD34" s="44"/>
      <c r="AE34" s="44"/>
      <c r="AF34" s="43"/>
      <c r="AG34" s="43"/>
      <c r="AH34" s="43"/>
    </row>
    <row r="35" spans="1:34" x14ac:dyDescent="0.2">
      <c r="A35" s="43"/>
      <c r="B35" s="55" t="s">
        <v>37</v>
      </c>
      <c r="C35" s="97">
        <f>'Scenario Manager'!H5</f>
        <v>21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4"/>
      <c r="AA35" s="44"/>
      <c r="AB35" s="47"/>
      <c r="AC35" s="44"/>
      <c r="AD35" s="44"/>
      <c r="AE35" s="44"/>
      <c r="AF35" s="43"/>
      <c r="AG35" s="43"/>
      <c r="AH35" s="43"/>
    </row>
    <row r="36" spans="1:34" ht="12.75" customHeight="1" x14ac:dyDescent="0.2">
      <c r="A36" s="43"/>
      <c r="B36" s="55"/>
      <c r="C36" s="55"/>
      <c r="D36" s="55"/>
      <c r="E36" s="235" t="s">
        <v>38</v>
      </c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4"/>
      <c r="AA36" s="44"/>
      <c r="AB36" s="47"/>
      <c r="AC36" s="44"/>
      <c r="AD36" s="44"/>
      <c r="AE36" s="44"/>
      <c r="AF36" s="43"/>
      <c r="AG36" s="43"/>
      <c r="AH36" s="43"/>
    </row>
    <row r="37" spans="1:34" x14ac:dyDescent="0.2">
      <c r="A37" s="43"/>
      <c r="B37" s="52" t="s">
        <v>39</v>
      </c>
      <c r="C37" s="237" t="s">
        <v>35</v>
      </c>
      <c r="D37" s="238"/>
      <c r="E37" s="98">
        <f>C35</f>
        <v>21</v>
      </c>
      <c r="F37" s="98">
        <f t="shared" ref="F37:O37" si="1">E37+1</f>
        <v>22</v>
      </c>
      <c r="G37" s="98">
        <f t="shared" si="1"/>
        <v>23</v>
      </c>
      <c r="H37" s="98">
        <f t="shared" si="1"/>
        <v>24</v>
      </c>
      <c r="I37" s="98">
        <f t="shared" si="1"/>
        <v>25</v>
      </c>
      <c r="J37" s="98">
        <f t="shared" si="1"/>
        <v>26</v>
      </c>
      <c r="K37" s="98">
        <f t="shared" si="1"/>
        <v>27</v>
      </c>
      <c r="L37" s="98">
        <f t="shared" si="1"/>
        <v>28</v>
      </c>
      <c r="M37" s="98">
        <f t="shared" si="1"/>
        <v>29</v>
      </c>
      <c r="N37" s="98">
        <f t="shared" si="1"/>
        <v>30</v>
      </c>
      <c r="O37" s="98">
        <f t="shared" si="1"/>
        <v>31</v>
      </c>
      <c r="P37" s="43"/>
      <c r="Q37" s="43"/>
      <c r="R37" s="43"/>
      <c r="S37" s="43"/>
      <c r="T37" s="43"/>
      <c r="U37" s="43"/>
      <c r="V37" s="43"/>
      <c r="W37" s="43"/>
      <c r="X37" s="44"/>
      <c r="Y37" s="44"/>
      <c r="Z37" s="44"/>
      <c r="AA37" s="44"/>
      <c r="AB37" s="47"/>
      <c r="AC37" s="44"/>
      <c r="AD37" s="44"/>
      <c r="AE37" s="44"/>
      <c r="AF37" s="43"/>
      <c r="AG37" s="43"/>
      <c r="AH37" s="43"/>
    </row>
    <row r="38" spans="1:34" x14ac:dyDescent="0.2">
      <c r="A38" s="43"/>
      <c r="B38" s="171">
        <v>1</v>
      </c>
      <c r="C38" s="279" t="str">
        <f>'Base Case'!C38:D38</f>
        <v>FOLCBs Fire start in ELCAs on Severe Fire Danger days</v>
      </c>
      <c r="D38" s="279"/>
      <c r="E38" s="138">
        <f>'Scenario A'!E44*(1+'Scenario Manager'!$C$31)</f>
        <v>3.1972015570562467E-4</v>
      </c>
      <c r="F38" s="138">
        <f>'Scenario A'!F44*(1+'Scenario Manager'!$C$31)</f>
        <v>3.1972015570562467E-4</v>
      </c>
      <c r="G38" s="138">
        <f>'Scenario A'!G44*(1+'Scenario Manager'!$C$31)</f>
        <v>2.6472828892425718E-4</v>
      </c>
      <c r="H38" s="138">
        <f>'Scenario A'!H44*(1+'Scenario Manager'!$C$31)</f>
        <v>2.0973642214288979E-4</v>
      </c>
      <c r="I38" s="138">
        <f>'Scenario A'!I44*(1+'Scenario Manager'!$C$31)</f>
        <v>1.5474455536152232E-4</v>
      </c>
      <c r="J38" s="138">
        <f>'Scenario A'!J44*(1+'Scenario Manager'!$C$31)</f>
        <v>9.975268858015488E-5</v>
      </c>
      <c r="K38" s="138">
        <f>'Scenario A'!K44*(1+'Scenario Manager'!$C$31)</f>
        <v>4.4760821798787452E-5</v>
      </c>
      <c r="L38" s="138">
        <f>'Scenario A'!L44*(1+'Scenario Manager'!$C$31)</f>
        <v>4.4760821798787452E-5</v>
      </c>
      <c r="M38" s="138">
        <f>'Scenario A'!M44*(1+'Scenario Manager'!$C$31)</f>
        <v>4.4760821798787452E-5</v>
      </c>
      <c r="N38" s="138">
        <f>'Scenario A'!N44*(1+'Scenario Manager'!$C$31)</f>
        <v>4.4760821798787452E-5</v>
      </c>
      <c r="O38" s="138">
        <f>'Scenario A'!O44*(1+'Scenario Manager'!$C$31)</f>
        <v>4.4760821798787452E-5</v>
      </c>
      <c r="P38" s="43"/>
      <c r="Q38" s="43"/>
      <c r="R38" s="43"/>
      <c r="S38" s="43"/>
      <c r="T38" s="43"/>
      <c r="U38" s="43"/>
      <c r="V38" s="44"/>
      <c r="W38" s="44"/>
      <c r="X38" s="44"/>
      <c r="Y38" s="44"/>
      <c r="Z38" s="44"/>
      <c r="AA38" s="44"/>
      <c r="AB38" s="47"/>
      <c r="AC38" s="44"/>
      <c r="AD38" s="44"/>
      <c r="AE38" s="44"/>
      <c r="AF38" s="43"/>
      <c r="AG38" s="43"/>
      <c r="AH38" s="43"/>
    </row>
    <row r="39" spans="1:34" x14ac:dyDescent="0.2">
      <c r="A39" s="43"/>
      <c r="B39" s="171">
        <v>2</v>
      </c>
      <c r="C39" s="278">
        <f>'Base Case'!C39:D39</f>
        <v>0</v>
      </c>
      <c r="D39" s="278"/>
      <c r="E39" s="174">
        <f>'Scenario A'!E45*(1+'Scenario Manager'!$C$31)</f>
        <v>0</v>
      </c>
      <c r="F39" s="174">
        <f>'Scenario A'!F45*(1+'Scenario Manager'!$C$31)</f>
        <v>0</v>
      </c>
      <c r="G39" s="174">
        <f>'Scenario A'!G45*(1+'Scenario Manager'!$C$31)</f>
        <v>0</v>
      </c>
      <c r="H39" s="174">
        <f>'Scenario A'!H45*(1+'Scenario Manager'!$C$31)</f>
        <v>0</v>
      </c>
      <c r="I39" s="174">
        <f>'Scenario A'!I45*(1+'Scenario Manager'!$C$31)</f>
        <v>0</v>
      </c>
      <c r="J39" s="174">
        <f>'Scenario A'!J45*(1+'Scenario Manager'!$C$31)</f>
        <v>0</v>
      </c>
      <c r="K39" s="174">
        <f>'Scenario A'!K45*(1+'Scenario Manager'!$C$31)</f>
        <v>0</v>
      </c>
      <c r="L39" s="174">
        <f>'Scenario A'!L45*(1+'Scenario Manager'!$C$31)</f>
        <v>0</v>
      </c>
      <c r="M39" s="174">
        <f>'Scenario A'!M45*(1+'Scenario Manager'!$C$31)</f>
        <v>0</v>
      </c>
      <c r="N39" s="174">
        <f>'Scenario A'!N45*(1+'Scenario Manager'!$C$31)</f>
        <v>0</v>
      </c>
      <c r="O39" s="174">
        <f>'Scenario A'!O45*(1+'Scenario Manager'!$C$31)</f>
        <v>0</v>
      </c>
      <c r="P39" s="43"/>
      <c r="Q39" s="43"/>
      <c r="R39" s="43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3"/>
      <c r="AG39" s="43"/>
      <c r="AH39" s="43"/>
    </row>
    <row r="40" spans="1:34" x14ac:dyDescent="0.2">
      <c r="A40" s="43"/>
      <c r="B40" s="172">
        <v>3</v>
      </c>
      <c r="C40" s="278">
        <f>'Base Case'!C40:D40</f>
        <v>0</v>
      </c>
      <c r="D40" s="278"/>
      <c r="E40" s="174">
        <f>'Scenario A'!E46*(1+'Scenario Manager'!$C$31)</f>
        <v>0</v>
      </c>
      <c r="F40" s="174">
        <f>'Scenario A'!F46*(1+'Scenario Manager'!$C$31)</f>
        <v>0</v>
      </c>
      <c r="G40" s="174">
        <f>'Scenario A'!G46*(1+'Scenario Manager'!$C$31)</f>
        <v>0</v>
      </c>
      <c r="H40" s="174">
        <f>'Scenario A'!H46*(1+'Scenario Manager'!$C$31)</f>
        <v>0</v>
      </c>
      <c r="I40" s="174">
        <f>'Scenario A'!I46*(1+'Scenario Manager'!$C$31)</f>
        <v>0</v>
      </c>
      <c r="J40" s="174">
        <f>'Scenario A'!J46*(1+'Scenario Manager'!$C$31)</f>
        <v>0</v>
      </c>
      <c r="K40" s="174">
        <f>'Scenario A'!K46*(1+'Scenario Manager'!$C$31)</f>
        <v>0</v>
      </c>
      <c r="L40" s="174">
        <f>'Scenario A'!L46*(1+'Scenario Manager'!$C$31)</f>
        <v>0</v>
      </c>
      <c r="M40" s="174">
        <f>'Scenario A'!M46*(1+'Scenario Manager'!$C$31)</f>
        <v>0</v>
      </c>
      <c r="N40" s="174">
        <f>'Scenario A'!N46*(1+'Scenario Manager'!$C$31)</f>
        <v>0</v>
      </c>
      <c r="O40" s="174">
        <f>'Scenario A'!O46*(1+'Scenario Manager'!$C$31)</f>
        <v>0</v>
      </c>
      <c r="P40" s="43"/>
      <c r="Q40" s="43"/>
      <c r="R40" s="43"/>
      <c r="S40" s="43"/>
      <c r="T40" s="48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3"/>
      <c r="AG40" s="43"/>
      <c r="AH40" s="43"/>
    </row>
    <row r="41" spans="1:34" x14ac:dyDescent="0.2">
      <c r="A41" s="43"/>
      <c r="B41" s="172">
        <v>4</v>
      </c>
      <c r="C41" s="278">
        <f>'Base Case'!C41:D41</f>
        <v>0</v>
      </c>
      <c r="D41" s="278"/>
      <c r="E41" s="174">
        <f>'Scenario A'!E47*(1+'Scenario Manager'!$C$31)</f>
        <v>0</v>
      </c>
      <c r="F41" s="174">
        <f>'Scenario A'!F47*(1+'Scenario Manager'!$C$31)</f>
        <v>0</v>
      </c>
      <c r="G41" s="174">
        <f>'Scenario A'!G47*(1+'Scenario Manager'!$C$31)</f>
        <v>0</v>
      </c>
      <c r="H41" s="174">
        <f>'Scenario A'!H47*(1+'Scenario Manager'!$C$31)</f>
        <v>0</v>
      </c>
      <c r="I41" s="174">
        <f>'Scenario A'!I47*(1+'Scenario Manager'!$C$31)</f>
        <v>0</v>
      </c>
      <c r="J41" s="174">
        <f>'Scenario A'!J47*(1+'Scenario Manager'!$C$31)</f>
        <v>0</v>
      </c>
      <c r="K41" s="174">
        <f>'Scenario A'!K47*(1+'Scenario Manager'!$C$31)</f>
        <v>0</v>
      </c>
      <c r="L41" s="174">
        <f>'Scenario A'!L47*(1+'Scenario Manager'!$C$31)</f>
        <v>0</v>
      </c>
      <c r="M41" s="174">
        <f>'Scenario A'!M47*(1+'Scenario Manager'!$C$31)</f>
        <v>0</v>
      </c>
      <c r="N41" s="174">
        <f>'Scenario A'!N47*(1+'Scenario Manager'!$C$31)</f>
        <v>0</v>
      </c>
      <c r="O41" s="174">
        <f>'Scenario A'!O47*(1+'Scenario Manager'!$C$31)</f>
        <v>0</v>
      </c>
      <c r="P41" s="43"/>
      <c r="Q41" s="43"/>
      <c r="R41" s="43"/>
      <c r="S41" s="43"/>
      <c r="T41" s="49"/>
      <c r="U41" s="49"/>
      <c r="V41" s="49"/>
      <c r="W41" s="44"/>
      <c r="X41" s="44"/>
      <c r="Y41" s="44"/>
      <c r="Z41" s="44"/>
      <c r="AA41" s="44"/>
      <c r="AB41" s="44"/>
      <c r="AC41" s="44"/>
      <c r="AD41" s="44"/>
      <c r="AE41" s="44"/>
      <c r="AF41" s="43"/>
      <c r="AG41" s="43"/>
      <c r="AH41" s="43"/>
    </row>
    <row r="42" spans="1:34" x14ac:dyDescent="0.2">
      <c r="A42" s="43"/>
      <c r="B42" s="172">
        <v>5</v>
      </c>
      <c r="C42" s="278">
        <f>'Base Case'!C42:D42</f>
        <v>0</v>
      </c>
      <c r="D42" s="278"/>
      <c r="E42" s="174">
        <f>'Scenario A'!E48*(1+'Scenario Manager'!$C$31)</f>
        <v>0</v>
      </c>
      <c r="F42" s="174">
        <f>'Scenario A'!F48*(1+'Scenario Manager'!$C$31)</f>
        <v>0</v>
      </c>
      <c r="G42" s="174">
        <f>'Scenario A'!G48*(1+'Scenario Manager'!$C$31)</f>
        <v>0</v>
      </c>
      <c r="H42" s="174">
        <f>'Scenario A'!H48*(1+'Scenario Manager'!$C$31)</f>
        <v>0</v>
      </c>
      <c r="I42" s="174">
        <f>'Scenario A'!I48*(1+'Scenario Manager'!$C$31)</f>
        <v>0</v>
      </c>
      <c r="J42" s="174">
        <f>'Scenario A'!J48*(1+'Scenario Manager'!$C$31)</f>
        <v>0</v>
      </c>
      <c r="K42" s="174">
        <f>'Scenario A'!K48*(1+'Scenario Manager'!$C$31)</f>
        <v>0</v>
      </c>
      <c r="L42" s="174">
        <f>'Scenario A'!L48*(1+'Scenario Manager'!$C$31)</f>
        <v>0</v>
      </c>
      <c r="M42" s="174">
        <f>'Scenario A'!M48*(1+'Scenario Manager'!$C$31)</f>
        <v>0</v>
      </c>
      <c r="N42" s="174">
        <f>'Scenario A'!N48*(1+'Scenario Manager'!$C$31)</f>
        <v>0</v>
      </c>
      <c r="O42" s="174">
        <f>'Scenario A'!O48*(1+'Scenario Manager'!$C$31)</f>
        <v>0</v>
      </c>
      <c r="P42" s="43"/>
      <c r="Q42" s="43"/>
      <c r="R42" s="43"/>
      <c r="S42" s="43"/>
      <c r="T42" s="43"/>
      <c r="U42" s="50"/>
      <c r="V42" s="51"/>
      <c r="W42" s="44"/>
      <c r="X42" s="44"/>
      <c r="Y42" s="44"/>
      <c r="Z42" s="44"/>
      <c r="AA42" s="44"/>
      <c r="AB42" s="44"/>
      <c r="AC42" s="44"/>
      <c r="AD42" s="44"/>
      <c r="AE42" s="44"/>
      <c r="AF42" s="43"/>
      <c r="AG42" s="43"/>
      <c r="AH42" s="43"/>
    </row>
    <row r="43" spans="1:34" x14ac:dyDescent="0.2">
      <c r="A43" s="43"/>
      <c r="B43" s="61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3"/>
      <c r="AG43" s="43"/>
      <c r="AH43" s="43"/>
    </row>
    <row r="44" spans="1:34" x14ac:dyDescent="0.2">
      <c r="A44" s="43"/>
      <c r="B44" s="61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3"/>
      <c r="AG44" s="43"/>
      <c r="AH44" s="43"/>
    </row>
    <row r="45" spans="1:34" x14ac:dyDescent="0.2">
      <c r="A45" s="43"/>
      <c r="B45" s="40" t="s">
        <v>40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3"/>
      <c r="AG45" s="43"/>
      <c r="AH45" s="43"/>
    </row>
    <row r="46" spans="1:34" x14ac:dyDescent="0.2">
      <c r="A46" s="43"/>
      <c r="B46" s="8" t="s">
        <v>41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3"/>
      <c r="AG46" s="43"/>
      <c r="AH46" s="43"/>
    </row>
    <row r="47" spans="1:34" ht="13.15" customHeight="1" x14ac:dyDescent="0.2">
      <c r="A47" s="43"/>
      <c r="B47" s="55"/>
      <c r="C47" s="55"/>
      <c r="D47" s="55"/>
      <c r="E47" s="248" t="s">
        <v>42</v>
      </c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50"/>
      <c r="Q47" s="43"/>
      <c r="R47" s="43"/>
      <c r="S47" s="43"/>
      <c r="T47" s="43"/>
      <c r="U47" s="43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3"/>
      <c r="AG47" s="43"/>
      <c r="AH47" s="43"/>
    </row>
    <row r="48" spans="1:34" x14ac:dyDescent="0.2">
      <c r="A48" s="43"/>
      <c r="B48" s="52" t="s">
        <v>39</v>
      </c>
      <c r="C48" s="251" t="s">
        <v>35</v>
      </c>
      <c r="D48" s="252"/>
      <c r="E48" s="98">
        <f t="shared" ref="E48:O48" si="2">E37</f>
        <v>21</v>
      </c>
      <c r="F48" s="98">
        <f t="shared" si="2"/>
        <v>22</v>
      </c>
      <c r="G48" s="98">
        <f t="shared" si="2"/>
        <v>23</v>
      </c>
      <c r="H48" s="98">
        <f t="shared" si="2"/>
        <v>24</v>
      </c>
      <c r="I48" s="98">
        <f t="shared" si="2"/>
        <v>25</v>
      </c>
      <c r="J48" s="98">
        <f t="shared" si="2"/>
        <v>26</v>
      </c>
      <c r="K48" s="98">
        <f t="shared" si="2"/>
        <v>27</v>
      </c>
      <c r="L48" s="98">
        <f t="shared" si="2"/>
        <v>28</v>
      </c>
      <c r="M48" s="98">
        <f t="shared" si="2"/>
        <v>29</v>
      </c>
      <c r="N48" s="98">
        <f t="shared" si="2"/>
        <v>30</v>
      </c>
      <c r="O48" s="98">
        <f t="shared" si="2"/>
        <v>31</v>
      </c>
      <c r="P48" s="52" t="s">
        <v>22</v>
      </c>
      <c r="Q48" s="43"/>
      <c r="R48" s="43"/>
      <c r="S48" s="43"/>
      <c r="T48" s="43"/>
      <c r="U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3"/>
      <c r="AG48" s="43"/>
      <c r="AH48" s="43"/>
    </row>
    <row r="49" spans="1:34" x14ac:dyDescent="0.2">
      <c r="A49" s="43"/>
      <c r="B49" s="161">
        <v>1</v>
      </c>
      <c r="C49" s="162" t="str">
        <f>'Base Case'!C49</f>
        <v>Catastrophic Busfire</v>
      </c>
      <c r="D49" s="163"/>
      <c r="E49" s="164">
        <f t="shared" ref="E49:O49" si="3">$T$7*E38</f>
        <v>0.72618671430237314</v>
      </c>
      <c r="F49" s="164">
        <f t="shared" si="3"/>
        <v>0.72618671430237314</v>
      </c>
      <c r="G49" s="164">
        <f t="shared" si="3"/>
        <v>0.60128259944236484</v>
      </c>
      <c r="H49" s="164">
        <f t="shared" si="3"/>
        <v>0.47637848458235676</v>
      </c>
      <c r="I49" s="164">
        <f t="shared" si="3"/>
        <v>0.35147436972234852</v>
      </c>
      <c r="J49" s="164">
        <f t="shared" si="3"/>
        <v>0.22657025486234036</v>
      </c>
      <c r="K49" s="164">
        <f t="shared" si="3"/>
        <v>0.10166614000233223</v>
      </c>
      <c r="L49" s="164">
        <f t="shared" si="3"/>
        <v>0.10166614000233223</v>
      </c>
      <c r="M49" s="164">
        <f t="shared" si="3"/>
        <v>0.10166614000233223</v>
      </c>
      <c r="N49" s="164">
        <f t="shared" si="3"/>
        <v>0.10166614000233223</v>
      </c>
      <c r="O49" s="164">
        <f t="shared" si="3"/>
        <v>0.10166614000233223</v>
      </c>
      <c r="P49" s="143">
        <f t="shared" ref="P49:P53" si="4">SUM(E49:O49)</f>
        <v>3.6164098372258175</v>
      </c>
      <c r="Q49" s="43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3"/>
      <c r="AG49" s="43"/>
      <c r="AH49" s="43"/>
    </row>
    <row r="50" spans="1:34" x14ac:dyDescent="0.2">
      <c r="A50" s="43"/>
      <c r="B50" s="165">
        <v>2</v>
      </c>
      <c r="C50" s="166" t="str">
        <f>'Base Case'!C50</f>
        <v>Major Fire</v>
      </c>
      <c r="D50" s="167"/>
      <c r="E50" s="139">
        <f>$T$15*E38</f>
        <v>0</v>
      </c>
      <c r="F50" s="139">
        <f t="shared" ref="F50:O50" si="5">$T$15*F38</f>
        <v>0</v>
      </c>
      <c r="G50" s="139">
        <f t="shared" si="5"/>
        <v>0</v>
      </c>
      <c r="H50" s="139">
        <f t="shared" si="5"/>
        <v>0</v>
      </c>
      <c r="I50" s="139">
        <f t="shared" si="5"/>
        <v>0</v>
      </c>
      <c r="J50" s="139">
        <f t="shared" si="5"/>
        <v>0</v>
      </c>
      <c r="K50" s="139">
        <f t="shared" si="5"/>
        <v>0</v>
      </c>
      <c r="L50" s="139">
        <f t="shared" si="5"/>
        <v>0</v>
      </c>
      <c r="M50" s="139">
        <f t="shared" si="5"/>
        <v>0</v>
      </c>
      <c r="N50" s="139">
        <f t="shared" si="5"/>
        <v>0</v>
      </c>
      <c r="O50" s="139">
        <f t="shared" si="5"/>
        <v>0</v>
      </c>
      <c r="P50" s="143">
        <f t="shared" si="4"/>
        <v>0</v>
      </c>
      <c r="Q50" s="43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3"/>
      <c r="AG50" s="43"/>
      <c r="AH50" s="43"/>
    </row>
    <row r="51" spans="1:34" x14ac:dyDescent="0.2">
      <c r="A51" s="43"/>
      <c r="B51" s="168">
        <v>3</v>
      </c>
      <c r="C51" s="166" t="str">
        <f>'Base Case'!C51</f>
        <v>Moderate Fire</v>
      </c>
      <c r="D51" s="167"/>
      <c r="E51" s="139">
        <f>$T$22*E38</f>
        <v>0</v>
      </c>
      <c r="F51" s="139">
        <f t="shared" ref="F51:O51" si="6">$T$22*F38</f>
        <v>0</v>
      </c>
      <c r="G51" s="139">
        <f t="shared" si="6"/>
        <v>0</v>
      </c>
      <c r="H51" s="139">
        <f t="shared" si="6"/>
        <v>0</v>
      </c>
      <c r="I51" s="139">
        <f t="shared" si="6"/>
        <v>0</v>
      </c>
      <c r="J51" s="139">
        <f t="shared" si="6"/>
        <v>0</v>
      </c>
      <c r="K51" s="139">
        <f t="shared" si="6"/>
        <v>0</v>
      </c>
      <c r="L51" s="139">
        <f t="shared" si="6"/>
        <v>0</v>
      </c>
      <c r="M51" s="139">
        <f t="shared" si="6"/>
        <v>0</v>
      </c>
      <c r="N51" s="139">
        <f t="shared" si="6"/>
        <v>0</v>
      </c>
      <c r="O51" s="139">
        <f t="shared" si="6"/>
        <v>0</v>
      </c>
      <c r="P51" s="143">
        <f t="shared" si="4"/>
        <v>0</v>
      </c>
      <c r="Q51" s="43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3"/>
      <c r="AG51" s="43"/>
      <c r="AH51" s="43"/>
    </row>
    <row r="52" spans="1:34" x14ac:dyDescent="0.2">
      <c r="A52" s="43"/>
      <c r="B52" s="168">
        <v>4</v>
      </c>
      <c r="C52" s="166" t="str">
        <f>'Base Case'!C52</f>
        <v>Minor Fire</v>
      </c>
      <c r="D52" s="167"/>
      <c r="E52" s="139">
        <f t="shared" ref="E52:O52" si="7">$T$25*E41</f>
        <v>0</v>
      </c>
      <c r="F52" s="139">
        <f t="shared" si="7"/>
        <v>0</v>
      </c>
      <c r="G52" s="139">
        <f t="shared" si="7"/>
        <v>0</v>
      </c>
      <c r="H52" s="139">
        <f t="shared" si="7"/>
        <v>0</v>
      </c>
      <c r="I52" s="139">
        <f t="shared" si="7"/>
        <v>0</v>
      </c>
      <c r="J52" s="139">
        <f t="shared" si="7"/>
        <v>0</v>
      </c>
      <c r="K52" s="139">
        <f t="shared" si="7"/>
        <v>0</v>
      </c>
      <c r="L52" s="139">
        <f t="shared" si="7"/>
        <v>0</v>
      </c>
      <c r="M52" s="139">
        <f t="shared" si="7"/>
        <v>0</v>
      </c>
      <c r="N52" s="139">
        <f t="shared" si="7"/>
        <v>0</v>
      </c>
      <c r="O52" s="139">
        <f t="shared" si="7"/>
        <v>0</v>
      </c>
      <c r="P52" s="143">
        <f t="shared" si="4"/>
        <v>0</v>
      </c>
      <c r="Q52" s="43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3"/>
      <c r="AG52" s="43"/>
      <c r="AH52" s="43"/>
    </row>
    <row r="53" spans="1:34" x14ac:dyDescent="0.2">
      <c r="A53" s="43"/>
      <c r="B53" s="168">
        <v>5</v>
      </c>
      <c r="C53" s="166">
        <f>'Base Case'!C53</f>
        <v>0</v>
      </c>
      <c r="D53" s="167"/>
      <c r="E53" s="139">
        <f t="shared" ref="E53:O53" si="8">$T$28*E42</f>
        <v>0</v>
      </c>
      <c r="F53" s="139">
        <f t="shared" si="8"/>
        <v>0</v>
      </c>
      <c r="G53" s="139">
        <f t="shared" si="8"/>
        <v>0</v>
      </c>
      <c r="H53" s="139">
        <f t="shared" si="8"/>
        <v>0</v>
      </c>
      <c r="I53" s="139">
        <f t="shared" si="8"/>
        <v>0</v>
      </c>
      <c r="J53" s="139">
        <f t="shared" si="8"/>
        <v>0</v>
      </c>
      <c r="K53" s="139">
        <f t="shared" si="8"/>
        <v>0</v>
      </c>
      <c r="L53" s="139">
        <f t="shared" si="8"/>
        <v>0</v>
      </c>
      <c r="M53" s="139">
        <f t="shared" si="8"/>
        <v>0</v>
      </c>
      <c r="N53" s="139">
        <f t="shared" si="8"/>
        <v>0</v>
      </c>
      <c r="O53" s="139">
        <f t="shared" si="8"/>
        <v>0</v>
      </c>
      <c r="P53" s="143">
        <f t="shared" si="4"/>
        <v>0</v>
      </c>
      <c r="Q53" s="43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3"/>
      <c r="AG53" s="43"/>
      <c r="AH53" s="43"/>
    </row>
    <row r="54" spans="1:34" ht="13.5" thickBot="1" x14ac:dyDescent="0.25">
      <c r="A54" s="43"/>
      <c r="B54" s="253" t="s">
        <v>22</v>
      </c>
      <c r="C54" s="254"/>
      <c r="D54" s="255"/>
      <c r="E54" s="144">
        <f t="shared" ref="E54:P54" si="9">SUM(E49:E53)</f>
        <v>0.72618671430237314</v>
      </c>
      <c r="F54" s="144">
        <f t="shared" si="9"/>
        <v>0.72618671430237314</v>
      </c>
      <c r="G54" s="144">
        <f t="shared" si="9"/>
        <v>0.60128259944236484</v>
      </c>
      <c r="H54" s="144">
        <f t="shared" si="9"/>
        <v>0.47637848458235676</v>
      </c>
      <c r="I54" s="144">
        <f t="shared" si="9"/>
        <v>0.35147436972234852</v>
      </c>
      <c r="J54" s="144">
        <f t="shared" si="9"/>
        <v>0.22657025486234036</v>
      </c>
      <c r="K54" s="144">
        <f t="shared" si="9"/>
        <v>0.10166614000233223</v>
      </c>
      <c r="L54" s="144">
        <f t="shared" si="9"/>
        <v>0.10166614000233223</v>
      </c>
      <c r="M54" s="144">
        <f t="shared" si="9"/>
        <v>0.10166614000233223</v>
      </c>
      <c r="N54" s="144">
        <f t="shared" si="9"/>
        <v>0.10166614000233223</v>
      </c>
      <c r="O54" s="144">
        <f t="shared" si="9"/>
        <v>0.10166614000233223</v>
      </c>
      <c r="P54" s="144">
        <f t="shared" si="9"/>
        <v>3.6164098372258175</v>
      </c>
      <c r="Q54" s="43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3"/>
      <c r="AG54" s="43"/>
      <c r="AH54" s="43"/>
    </row>
    <row r="55" spans="1:34" ht="13.5" thickTop="1" x14ac:dyDescent="0.2">
      <c r="A55" s="43"/>
      <c r="B55" s="61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3"/>
      <c r="AG55" s="43"/>
      <c r="AH55" s="43"/>
    </row>
    <row r="56" spans="1:34" x14ac:dyDescent="0.2">
      <c r="A56" s="43"/>
      <c r="B56" s="6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3"/>
      <c r="AG56" s="43"/>
      <c r="AH56" s="43"/>
    </row>
    <row r="57" spans="1:34" x14ac:dyDescent="0.2">
      <c r="A57" s="43"/>
      <c r="B57" s="6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3"/>
      <c r="AG57" s="43"/>
      <c r="AH57" s="43"/>
    </row>
    <row r="58" spans="1:34" x14ac:dyDescent="0.2">
      <c r="A58" s="43"/>
      <c r="B58" s="6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3"/>
      <c r="AG58" s="43"/>
      <c r="AH58" s="43"/>
    </row>
    <row r="59" spans="1:34" ht="15.75" x14ac:dyDescent="0.25">
      <c r="A59" s="6"/>
      <c r="B59" s="6" t="s">
        <v>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3"/>
      <c r="AG59" s="43"/>
      <c r="AH59" s="43"/>
    </row>
    <row r="60" spans="1:34" x14ac:dyDescent="0.2">
      <c r="A60" s="43"/>
      <c r="B60" s="61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3"/>
      <c r="AG60" s="43"/>
      <c r="AH60" s="43"/>
    </row>
    <row r="61" spans="1:34" hidden="1" x14ac:dyDescent="0.2">
      <c r="A61" s="43"/>
      <c r="B61" s="6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3"/>
      <c r="AG61" s="43"/>
      <c r="AH61" s="43"/>
    </row>
    <row r="62" spans="1:34" hidden="1" x14ac:dyDescent="0.2">
      <c r="A62" s="43"/>
      <c r="B62" s="6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3"/>
      <c r="AG62" s="43"/>
      <c r="AH62" s="43"/>
    </row>
    <row r="63" spans="1:34" hidden="1" x14ac:dyDescent="0.2">
      <c r="A63" s="43"/>
      <c r="B63" s="61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3"/>
      <c r="AG63" s="43"/>
      <c r="AH63" s="43"/>
    </row>
    <row r="64" spans="1:34" hidden="1" x14ac:dyDescent="0.2">
      <c r="A64" s="43"/>
      <c r="B64" s="61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3"/>
      <c r="AG64" s="43"/>
      <c r="AH64" s="43"/>
    </row>
    <row r="65" spans="1:34" hidden="1" x14ac:dyDescent="0.2">
      <c r="A65" s="43"/>
      <c r="B65" s="6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3"/>
      <c r="AG65" s="43"/>
      <c r="AH65" s="43"/>
    </row>
    <row r="66" spans="1:34" hidden="1" x14ac:dyDescent="0.2">
      <c r="A66" s="43"/>
      <c r="B66" s="6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3"/>
      <c r="AG66" s="43"/>
      <c r="AH66" s="43"/>
    </row>
    <row r="67" spans="1:34" hidden="1" x14ac:dyDescent="0.2">
      <c r="A67" s="43"/>
      <c r="B67" s="6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3"/>
      <c r="AG67" s="43"/>
      <c r="AH67" s="43"/>
    </row>
    <row r="68" spans="1:34" hidden="1" x14ac:dyDescent="0.2">
      <c r="A68" s="43"/>
      <c r="B68" s="6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3"/>
      <c r="AG68" s="43"/>
      <c r="AH68" s="43"/>
    </row>
    <row r="69" spans="1:34" hidden="1" x14ac:dyDescent="0.2">
      <c r="A69" s="43"/>
      <c r="B69" s="6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3"/>
      <c r="AG69" s="43"/>
      <c r="AH69" s="43"/>
    </row>
    <row r="70" spans="1:34" hidden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4"/>
    </row>
    <row r="71" spans="1:34" hidden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4"/>
      <c r="X71" s="44"/>
      <c r="Y71" s="44"/>
      <c r="Z71" s="44"/>
      <c r="AA71" s="44"/>
      <c r="AB71" s="44"/>
    </row>
    <row r="72" spans="1:34" hidden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/>
      <c r="W72" s="44"/>
      <c r="X72" s="44"/>
      <c r="Y72" s="44"/>
      <c r="Z72" s="44"/>
      <c r="AA72" s="44"/>
      <c r="AB72" s="44"/>
    </row>
    <row r="73" spans="1:34" hidden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4"/>
      <c r="W73" s="44"/>
      <c r="X73" s="44"/>
      <c r="Y73" s="44"/>
      <c r="Z73" s="44"/>
      <c r="AA73" s="44"/>
      <c r="AB73" s="44"/>
    </row>
    <row r="74" spans="1:34" hidden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4"/>
      <c r="X74" s="44"/>
      <c r="Y74" s="44"/>
      <c r="Z74" s="44"/>
      <c r="AA74" s="44"/>
      <c r="AB74" s="44"/>
    </row>
    <row r="75" spans="1:34" hidden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4"/>
      <c r="W75" s="44"/>
      <c r="X75" s="44"/>
      <c r="Y75" s="44"/>
      <c r="Z75" s="44"/>
      <c r="AA75" s="44"/>
      <c r="AB75" s="44"/>
    </row>
    <row r="76" spans="1:34" hidden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4"/>
      <c r="W76" s="44"/>
      <c r="X76" s="44"/>
      <c r="Y76" s="44"/>
      <c r="Z76" s="44"/>
      <c r="AA76" s="44"/>
      <c r="AB76" s="44"/>
    </row>
    <row r="77" spans="1:34" hidden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44"/>
      <c r="X77" s="44"/>
      <c r="Y77" s="44"/>
      <c r="Z77" s="44"/>
      <c r="AA77" s="44"/>
      <c r="AB77" s="44"/>
    </row>
    <row r="78" spans="1:34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4"/>
      <c r="W78" s="44"/>
      <c r="X78" s="44"/>
      <c r="Y78" s="44"/>
      <c r="Z78" s="44"/>
      <c r="AA78" s="44"/>
      <c r="AB78" s="44"/>
    </row>
    <row r="79" spans="1:34" hidden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4"/>
      <c r="W79" s="44"/>
      <c r="X79" s="44"/>
      <c r="Y79" s="44"/>
      <c r="Z79" s="44"/>
      <c r="AA79" s="44"/>
      <c r="AB79" s="44"/>
    </row>
    <row r="80" spans="1:34" hidden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4"/>
      <c r="W80" s="44"/>
      <c r="X80" s="44"/>
      <c r="Y80" s="44"/>
      <c r="Z80" s="44"/>
      <c r="AA80" s="44"/>
      <c r="AB80" s="44"/>
    </row>
    <row r="81" spans="1:28" hidden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/>
      <c r="W81" s="44"/>
      <c r="X81" s="44"/>
      <c r="Y81" s="44"/>
      <c r="Z81" s="44"/>
      <c r="AA81" s="44"/>
      <c r="AB81" s="44"/>
    </row>
    <row r="82" spans="1:28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4"/>
      <c r="W82" s="44"/>
      <c r="X82" s="44"/>
      <c r="Y82" s="44"/>
      <c r="Z82" s="44"/>
      <c r="AA82" s="44"/>
      <c r="AB82" s="44"/>
    </row>
    <row r="83" spans="1:28" hidden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4"/>
      <c r="W83" s="44"/>
      <c r="X83" s="44"/>
      <c r="Y83" s="44"/>
      <c r="Z83" s="44"/>
      <c r="AA83" s="44"/>
      <c r="AB83" s="44"/>
    </row>
    <row r="84" spans="1:28" hidden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4"/>
      <c r="W84" s="44"/>
      <c r="X84" s="44"/>
      <c r="Y84" s="44"/>
      <c r="Z84" s="44"/>
      <c r="AA84" s="44"/>
      <c r="AB84" s="44"/>
    </row>
    <row r="85" spans="1:28" hidden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  <c r="W85" s="44"/>
      <c r="X85" s="44"/>
      <c r="Y85" s="44"/>
      <c r="Z85" s="44"/>
      <c r="AA85" s="44"/>
      <c r="AB85" s="44"/>
    </row>
    <row r="86" spans="1:28" hidden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4"/>
      <c r="W86" s="44"/>
      <c r="X86" s="44"/>
      <c r="Y86" s="44"/>
      <c r="Z86" s="44"/>
      <c r="AA86" s="44"/>
      <c r="AB86" s="44"/>
    </row>
    <row r="87" spans="1:28" hidden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4"/>
      <c r="W87" s="44"/>
      <c r="X87" s="44"/>
      <c r="Y87" s="44"/>
      <c r="Z87" s="44"/>
      <c r="AA87" s="44"/>
      <c r="AB87" s="44"/>
    </row>
    <row r="88" spans="1:28" hidden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4"/>
      <c r="W88" s="44"/>
      <c r="X88" s="44"/>
      <c r="Y88" s="44"/>
      <c r="Z88" s="44"/>
      <c r="AA88" s="44"/>
      <c r="AB88" s="44"/>
    </row>
    <row r="89" spans="1:28" hidden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4"/>
      <c r="X89" s="44"/>
      <c r="Y89" s="44"/>
      <c r="Z89" s="44"/>
      <c r="AA89" s="44"/>
      <c r="AB89" s="44"/>
    </row>
    <row r="90" spans="1:28" hidden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4"/>
      <c r="W90" s="44"/>
      <c r="X90" s="44"/>
      <c r="Y90" s="44"/>
      <c r="Z90" s="44"/>
      <c r="AA90" s="44"/>
      <c r="AB90" s="44"/>
    </row>
  </sheetData>
  <mergeCells count="52">
    <mergeCell ref="L5:P5"/>
    <mergeCell ref="R5:T5"/>
    <mergeCell ref="D6:K6"/>
    <mergeCell ref="B7:B14"/>
    <mergeCell ref="C7:C14"/>
    <mergeCell ref="D7:K7"/>
    <mergeCell ref="T7:T14"/>
    <mergeCell ref="D8:K8"/>
    <mergeCell ref="D9:K9"/>
    <mergeCell ref="D10:K10"/>
    <mergeCell ref="D11:K11"/>
    <mergeCell ref="D12:K12"/>
    <mergeCell ref="D13:K13"/>
    <mergeCell ref="D14:K14"/>
    <mergeCell ref="B15:B21"/>
    <mergeCell ref="C15:C21"/>
    <mergeCell ref="D15:K15"/>
    <mergeCell ref="T15:T21"/>
    <mergeCell ref="D16:K16"/>
    <mergeCell ref="D17:K17"/>
    <mergeCell ref="D18:K18"/>
    <mergeCell ref="D19:K19"/>
    <mergeCell ref="D20:K20"/>
    <mergeCell ref="D21:K21"/>
    <mergeCell ref="B22:B24"/>
    <mergeCell ref="C22:C24"/>
    <mergeCell ref="D22:K22"/>
    <mergeCell ref="T22:T24"/>
    <mergeCell ref="D23:K23"/>
    <mergeCell ref="D24:K24"/>
    <mergeCell ref="B30:Q30"/>
    <mergeCell ref="B25:B27"/>
    <mergeCell ref="C25:C27"/>
    <mergeCell ref="D25:K25"/>
    <mergeCell ref="T25:T27"/>
    <mergeCell ref="D26:K26"/>
    <mergeCell ref="D27:K27"/>
    <mergeCell ref="B28:B29"/>
    <mergeCell ref="C28:C29"/>
    <mergeCell ref="D28:K28"/>
    <mergeCell ref="T28:T29"/>
    <mergeCell ref="D29:K29"/>
    <mergeCell ref="C42:D42"/>
    <mergeCell ref="E47:P47"/>
    <mergeCell ref="C48:D48"/>
    <mergeCell ref="B54:D54"/>
    <mergeCell ref="E36:O36"/>
    <mergeCell ref="C37:D37"/>
    <mergeCell ref="C38:D38"/>
    <mergeCell ref="C39:D39"/>
    <mergeCell ref="C40:D40"/>
    <mergeCell ref="C41:D41"/>
  </mergeCells>
  <hyperlinks>
    <hyperlink ref="E1" location="Menu!A1" display="Menu" xr:uid="{00000000-0004-0000-09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BG90"/>
  <sheetViews>
    <sheetView zoomScale="80" zoomScaleNormal="80" workbookViewId="0"/>
  </sheetViews>
  <sheetFormatPr defaultColWidth="0" defaultRowHeight="12.75" zeroHeight="1" x14ac:dyDescent="0.2"/>
  <cols>
    <col min="1" max="1" width="3.625" style="1" customWidth="1"/>
    <col min="2" max="2" width="14.75" style="1" customWidth="1"/>
    <col min="3" max="3" width="26" style="1" customWidth="1"/>
    <col min="4" max="4" width="28" style="1" customWidth="1"/>
    <col min="5" max="14" width="11.375" style="1" customWidth="1"/>
    <col min="15" max="15" width="11.875" style="1" customWidth="1"/>
    <col min="16" max="17" width="11.375" style="1" customWidth="1"/>
    <col min="18" max="19" width="11.875" style="1" customWidth="1"/>
    <col min="20" max="20" width="11.375" style="1" customWidth="1"/>
    <col min="21" max="21" width="3.625" style="1" customWidth="1"/>
    <col min="22" max="22" width="12.625" style="2" hidden="1" customWidth="1"/>
    <col min="23" max="23" width="11.625" style="2" hidden="1" customWidth="1"/>
    <col min="24" max="24" width="19.5" style="2" hidden="1" customWidth="1"/>
    <col min="25" max="25" width="11.625" style="2" hidden="1" customWidth="1"/>
    <col min="26" max="26" width="17.25" style="2" hidden="1" customWidth="1"/>
    <col min="27" max="27" width="11.625" style="2" hidden="1" customWidth="1"/>
    <col min="28" max="28" width="19.5" style="2" hidden="1" customWidth="1"/>
    <col min="29" max="29" width="11.625" style="2" hidden="1" customWidth="1"/>
    <col min="30" max="30" width="19.5" style="2" hidden="1" customWidth="1"/>
    <col min="31" max="31" width="11.625" style="2" hidden="1" customWidth="1"/>
    <col min="32" max="32" width="19.5" style="1" hidden="1" customWidth="1"/>
    <col min="33" max="33" width="9" style="1" hidden="1" customWidth="1"/>
    <col min="34" max="34" width="16.625" style="1" hidden="1" customWidth="1"/>
    <col min="35" max="35" width="9" style="1" hidden="1" customWidth="1"/>
    <col min="36" max="36" width="19.5" style="1" hidden="1" customWidth="1"/>
    <col min="37" max="37" width="9" style="1" hidden="1" customWidth="1"/>
    <col min="38" max="38" width="19.5" style="1" hidden="1" customWidth="1"/>
    <col min="39" max="39" width="9" style="1" hidden="1" customWidth="1"/>
    <col min="40" max="40" width="17.375" style="1" hidden="1" customWidth="1"/>
    <col min="41" max="41" width="9" style="1" hidden="1" customWidth="1"/>
    <col min="42" max="42" width="19.5" style="1" hidden="1" customWidth="1"/>
    <col min="43" max="59" width="0" style="1" hidden="1" customWidth="1"/>
    <col min="60" max="16384" width="9" style="1" hidden="1"/>
  </cols>
  <sheetData>
    <row r="1" spans="1:34" ht="18" x14ac:dyDescent="0.25">
      <c r="A1" s="10" t="s">
        <v>175</v>
      </c>
      <c r="B1" s="10"/>
      <c r="C1" s="10"/>
      <c r="D1" s="10"/>
      <c r="E1" s="10" t="s">
        <v>21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4" t="str">
        <f ca="1">RIGHT(CELL("filename", $A$1), LEN(CELL("filename", $A$1)) - SEARCH("]", CELL("filename", $A$1)))</f>
        <v>Scenario D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3"/>
      <c r="AG3" s="43"/>
      <c r="AH3" s="43"/>
    </row>
    <row r="4" spans="1:34" x14ac:dyDescent="0.2">
      <c r="A4" s="43"/>
      <c r="B4" s="45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3"/>
      <c r="AG4" s="43"/>
      <c r="AH4" s="43"/>
    </row>
    <row r="5" spans="1:34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35" t="s">
        <v>137</v>
      </c>
      <c r="M5" s="235"/>
      <c r="N5" s="235"/>
      <c r="O5" s="235"/>
      <c r="P5" s="235"/>
      <c r="Q5" s="104"/>
      <c r="R5" s="235" t="s">
        <v>137</v>
      </c>
      <c r="S5" s="236"/>
      <c r="T5" s="235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3"/>
      <c r="AG5" s="43"/>
      <c r="AH5" s="43"/>
    </row>
    <row r="6" spans="1:34" ht="38.25" x14ac:dyDescent="0.2">
      <c r="A6" s="43"/>
      <c r="B6" s="52" t="s">
        <v>39</v>
      </c>
      <c r="C6" s="25" t="s">
        <v>35</v>
      </c>
      <c r="D6" s="241" t="s">
        <v>16</v>
      </c>
      <c r="E6" s="242"/>
      <c r="F6" s="242"/>
      <c r="G6" s="242"/>
      <c r="H6" s="242"/>
      <c r="I6" s="242"/>
      <c r="J6" s="242"/>
      <c r="K6" s="243"/>
      <c r="L6" s="52" t="s">
        <v>43</v>
      </c>
      <c r="M6" s="52" t="s">
        <v>114</v>
      </c>
      <c r="N6" s="52" t="s">
        <v>46</v>
      </c>
      <c r="O6" s="52" t="s">
        <v>47</v>
      </c>
      <c r="P6" s="52" t="s">
        <v>12</v>
      </c>
      <c r="Q6" s="52"/>
      <c r="R6" s="25" t="s">
        <v>115</v>
      </c>
      <c r="S6" s="52" t="s">
        <v>116</v>
      </c>
      <c r="T6" s="52" t="s">
        <v>48</v>
      </c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</row>
    <row r="7" spans="1:34" x14ac:dyDescent="0.2">
      <c r="A7" s="43"/>
      <c r="B7" s="273">
        <v>1</v>
      </c>
      <c r="C7" s="280" t="str">
        <f>'Base Case'!C7:C14</f>
        <v>Catastrophic Busfire</v>
      </c>
      <c r="D7" s="281">
        <f>'Base Case'!D7:K7</f>
        <v>0</v>
      </c>
      <c r="E7" s="281"/>
      <c r="F7" s="281"/>
      <c r="G7" s="281"/>
      <c r="H7" s="281"/>
      <c r="I7" s="281"/>
      <c r="J7" s="281"/>
      <c r="K7" s="281"/>
      <c r="L7" s="170">
        <f>'Base Case'!L7*(1+'Scenario Manager'!$H$32)</f>
        <v>0</v>
      </c>
      <c r="M7" s="170">
        <f>'Base Case'!M7</f>
        <v>0</v>
      </c>
      <c r="N7" s="170">
        <f>'Base Case'!N7*(1+'Scenario Manager'!$F$32)</f>
        <v>0</v>
      </c>
      <c r="O7" s="170">
        <f>'Base Case'!O7*(1+'Scenario Manager'!$E$32)</f>
        <v>0</v>
      </c>
      <c r="P7" s="170">
        <f>'Base Case'!P7*(1+'Scenario Manager'!$I$32)</f>
        <v>0</v>
      </c>
      <c r="Q7" s="170"/>
      <c r="R7" s="54">
        <f>SUM(L7:P7)</f>
        <v>0</v>
      </c>
      <c r="S7" s="131"/>
      <c r="T7" s="226">
        <f>(R8*S8)+(R10*S10)</f>
        <v>2271.3197818250583</v>
      </c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3"/>
      <c r="AG7" s="43"/>
      <c r="AH7" s="43"/>
    </row>
    <row r="8" spans="1:34" ht="12.75" customHeight="1" x14ac:dyDescent="0.2">
      <c r="A8" s="43"/>
      <c r="B8" s="273"/>
      <c r="C8" s="280"/>
      <c r="D8" s="281" t="str">
        <f>'Base Case'!D8:K8</f>
        <v>Catastrophic bushfire</v>
      </c>
      <c r="E8" s="281"/>
      <c r="F8" s="281"/>
      <c r="G8" s="281"/>
      <c r="H8" s="281"/>
      <c r="I8" s="281"/>
      <c r="J8" s="281"/>
      <c r="K8" s="281"/>
      <c r="L8" s="170">
        <f>'Base Case'!L8*(1+'Scenario Manager'!$H$32)</f>
        <v>0</v>
      </c>
      <c r="M8" s="173">
        <f>'Base Case'!M8</f>
        <v>378.45823338546393</v>
      </c>
      <c r="N8" s="170">
        <f>'Base Case'!N8*(1+'Scenario Manager'!$F$32)</f>
        <v>0</v>
      </c>
      <c r="O8" s="170">
        <f>'Base Case'!O8*(1+'Scenario Manager'!$E$32)</f>
        <v>0</v>
      </c>
      <c r="P8" s="170">
        <f>'Base Case'!P8*(1+'Scenario Manager'!$I$32)</f>
        <v>0</v>
      </c>
      <c r="Q8" s="170"/>
      <c r="R8" s="54">
        <f>SUM(L8:P8)</f>
        <v>378.45823338546393</v>
      </c>
      <c r="S8" s="54">
        <f>Assumptions!C9</f>
        <v>6</v>
      </c>
      <c r="T8" s="227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3"/>
      <c r="AG8" s="43"/>
      <c r="AH8" s="43"/>
    </row>
    <row r="9" spans="1:34" x14ac:dyDescent="0.2">
      <c r="A9" s="43"/>
      <c r="B9" s="273"/>
      <c r="C9" s="280"/>
      <c r="D9" s="281">
        <f>'Base Case'!D9:K9</f>
        <v>0</v>
      </c>
      <c r="E9" s="281"/>
      <c r="F9" s="281"/>
      <c r="G9" s="281"/>
      <c r="H9" s="281"/>
      <c r="I9" s="281"/>
      <c r="J9" s="281"/>
      <c r="K9" s="281"/>
      <c r="L9" s="170">
        <f>'Base Case'!L9*(1+'Scenario Manager'!$H$32)</f>
        <v>0</v>
      </c>
      <c r="M9" s="170">
        <f>'Base Case'!M9</f>
        <v>0</v>
      </c>
      <c r="N9" s="170">
        <f>'Base Case'!N9*(1+'Scenario Manager'!$F$32)</f>
        <v>0</v>
      </c>
      <c r="O9" s="170">
        <f>'Base Case'!O9*(1+'Scenario Manager'!$E$32)</f>
        <v>0</v>
      </c>
      <c r="P9" s="170">
        <f>'Base Case'!P9*(1+'Scenario Manager'!$I$32)</f>
        <v>0</v>
      </c>
      <c r="Q9" s="170"/>
      <c r="R9" s="54">
        <f t="shared" ref="R9:R29" si="0">SUM(L9:P9)</f>
        <v>0</v>
      </c>
      <c r="S9" s="131"/>
      <c r="T9" s="227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3"/>
      <c r="AG9" s="43"/>
      <c r="AH9" s="43"/>
    </row>
    <row r="10" spans="1:34" ht="12.75" customHeight="1" x14ac:dyDescent="0.2">
      <c r="A10" s="43"/>
      <c r="B10" s="273"/>
      <c r="C10" s="280"/>
      <c r="D10" s="281" t="str">
        <f>'Base Case'!D10:K10</f>
        <v>F-Factor</v>
      </c>
      <c r="E10" s="281"/>
      <c r="F10" s="281"/>
      <c r="G10" s="281"/>
      <c r="H10" s="281"/>
      <c r="I10" s="281"/>
      <c r="J10" s="281"/>
      <c r="K10" s="281"/>
      <c r="L10" s="170">
        <f>'Base Case'!L10*(1+'Scenario Manager'!$H$32)</f>
        <v>0</v>
      </c>
      <c r="M10" s="170">
        <f>'Base Case'!M10</f>
        <v>0</v>
      </c>
      <c r="N10" s="170">
        <f>'Base Case'!N10*(1+'Scenario Manager'!$F$32)</f>
        <v>0</v>
      </c>
      <c r="O10" s="173">
        <f>'Base Case'!O10*(1+'Scenario Manager'!$E$32)</f>
        <v>0.57038151227452272</v>
      </c>
      <c r="P10" s="170">
        <f>'Base Case'!P10*(1+'Scenario Manager'!$I$32)</f>
        <v>0</v>
      </c>
      <c r="Q10" s="170"/>
      <c r="R10" s="54">
        <f t="shared" si="0"/>
        <v>0.57038151227452272</v>
      </c>
      <c r="S10" s="54">
        <f>Assumptions!C11</f>
        <v>1</v>
      </c>
      <c r="T10" s="227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3"/>
      <c r="AG10" s="43"/>
      <c r="AH10" s="43"/>
    </row>
    <row r="11" spans="1:34" ht="12.75" customHeight="1" x14ac:dyDescent="0.2">
      <c r="A11" s="43"/>
      <c r="B11" s="273"/>
      <c r="C11" s="280"/>
      <c r="D11" s="281">
        <f>'Base Case'!D11:K11</f>
        <v>0</v>
      </c>
      <c r="E11" s="281"/>
      <c r="F11" s="281"/>
      <c r="G11" s="281"/>
      <c r="H11" s="281"/>
      <c r="I11" s="281"/>
      <c r="J11" s="281"/>
      <c r="K11" s="281"/>
      <c r="L11" s="170">
        <f>'Base Case'!L11*(1+'Scenario Manager'!$H$32)</f>
        <v>0</v>
      </c>
      <c r="M11" s="170">
        <f>'Base Case'!M11</f>
        <v>0</v>
      </c>
      <c r="N11" s="170">
        <f>'Base Case'!N11*(1+'Scenario Manager'!$F$32)</f>
        <v>0</v>
      </c>
      <c r="O11" s="170">
        <f>'Base Case'!O11*(1+'Scenario Manager'!$E$32)</f>
        <v>0</v>
      </c>
      <c r="P11" s="170">
        <f>'Base Case'!P11*(1+'Scenario Manager'!$I$32)</f>
        <v>0</v>
      </c>
      <c r="Q11" s="170"/>
      <c r="R11" s="54">
        <f t="shared" si="0"/>
        <v>0</v>
      </c>
      <c r="S11" s="131"/>
      <c r="T11" s="227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3"/>
      <c r="AG11" s="43"/>
      <c r="AH11" s="43"/>
    </row>
    <row r="12" spans="1:34" ht="12.75" customHeight="1" x14ac:dyDescent="0.2">
      <c r="A12" s="43"/>
      <c r="B12" s="273"/>
      <c r="C12" s="280"/>
      <c r="D12" s="281">
        <f>'Base Case'!D12:K12</f>
        <v>0</v>
      </c>
      <c r="E12" s="281"/>
      <c r="F12" s="281"/>
      <c r="G12" s="281"/>
      <c r="H12" s="281"/>
      <c r="I12" s="281"/>
      <c r="J12" s="281"/>
      <c r="K12" s="281"/>
      <c r="L12" s="170">
        <f>'Base Case'!L12*(1+'Scenario Manager'!$H$32)</f>
        <v>0</v>
      </c>
      <c r="M12" s="170">
        <f>'Base Case'!M12</f>
        <v>0</v>
      </c>
      <c r="N12" s="170">
        <f>'Base Case'!N12*(1+'Scenario Manager'!$F$32)</f>
        <v>0</v>
      </c>
      <c r="O12" s="170">
        <f>'Base Case'!O12*(1+'Scenario Manager'!$E$32)</f>
        <v>0</v>
      </c>
      <c r="P12" s="170">
        <f>'Base Case'!P12*(1+'Scenario Manager'!$I$32)</f>
        <v>0</v>
      </c>
      <c r="Q12" s="170"/>
      <c r="R12" s="54">
        <f t="shared" si="0"/>
        <v>0</v>
      </c>
      <c r="S12" s="131"/>
      <c r="T12" s="227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3"/>
      <c r="AG12" s="43"/>
      <c r="AH12" s="43"/>
    </row>
    <row r="13" spans="1:34" ht="12.75" customHeight="1" x14ac:dyDescent="0.2">
      <c r="A13" s="43"/>
      <c r="B13" s="273"/>
      <c r="C13" s="280"/>
      <c r="D13" s="281">
        <f>'Base Case'!D13:K13</f>
        <v>0</v>
      </c>
      <c r="E13" s="281"/>
      <c r="F13" s="281"/>
      <c r="G13" s="281"/>
      <c r="H13" s="281"/>
      <c r="I13" s="281"/>
      <c r="J13" s="281"/>
      <c r="K13" s="281"/>
      <c r="L13" s="170">
        <f>'Base Case'!L13*(1+'Scenario Manager'!$H$32)</f>
        <v>0</v>
      </c>
      <c r="M13" s="170">
        <f>'Base Case'!M13</f>
        <v>0</v>
      </c>
      <c r="N13" s="170">
        <f>'Base Case'!N13*(1+'Scenario Manager'!$F$32)</f>
        <v>0</v>
      </c>
      <c r="O13" s="170">
        <f>'Base Case'!O13*(1+'Scenario Manager'!$E$32)</f>
        <v>0</v>
      </c>
      <c r="P13" s="170">
        <f>'Base Case'!P13*(1+'Scenario Manager'!$I$32)</f>
        <v>0</v>
      </c>
      <c r="Q13" s="170"/>
      <c r="R13" s="54">
        <f t="shared" si="0"/>
        <v>0</v>
      </c>
      <c r="S13" s="131"/>
      <c r="T13" s="227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3"/>
      <c r="AG13" s="43"/>
      <c r="AH13" s="43"/>
    </row>
    <row r="14" spans="1:34" ht="12.75" customHeight="1" x14ac:dyDescent="0.2">
      <c r="A14" s="43"/>
      <c r="B14" s="273"/>
      <c r="C14" s="280"/>
      <c r="D14" s="281">
        <f>'Base Case'!D14:K14</f>
        <v>0</v>
      </c>
      <c r="E14" s="281"/>
      <c r="F14" s="281"/>
      <c r="G14" s="281"/>
      <c r="H14" s="281"/>
      <c r="I14" s="281"/>
      <c r="J14" s="281"/>
      <c r="K14" s="281"/>
      <c r="L14" s="170">
        <f>'Base Case'!L14*(1+'Scenario Manager'!$H$32)</f>
        <v>0</v>
      </c>
      <c r="M14" s="170">
        <f>'Base Case'!M14</f>
        <v>0</v>
      </c>
      <c r="N14" s="170">
        <f>'Base Case'!N14*(1+'Scenario Manager'!$F$32)</f>
        <v>0</v>
      </c>
      <c r="O14" s="170">
        <f>'Base Case'!O14*(1+'Scenario Manager'!$E$32)</f>
        <v>0</v>
      </c>
      <c r="P14" s="170">
        <f>'Base Case'!P14*(1+'Scenario Manager'!$I$32)</f>
        <v>0</v>
      </c>
      <c r="Q14" s="170"/>
      <c r="R14" s="54">
        <f t="shared" si="0"/>
        <v>0</v>
      </c>
      <c r="S14" s="131"/>
      <c r="T14" s="229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3"/>
      <c r="AG14" s="43"/>
      <c r="AH14" s="43"/>
    </row>
    <row r="15" spans="1:34" x14ac:dyDescent="0.2">
      <c r="A15" s="43"/>
      <c r="B15" s="273">
        <v>2</v>
      </c>
      <c r="C15" s="280" t="str">
        <f>'Base Case'!C15:C21</f>
        <v>Major Fire</v>
      </c>
      <c r="D15" s="281">
        <f>'Base Case'!D15:K15</f>
        <v>0</v>
      </c>
      <c r="E15" s="281"/>
      <c r="F15" s="281"/>
      <c r="G15" s="281"/>
      <c r="H15" s="281"/>
      <c r="I15" s="281"/>
      <c r="J15" s="281"/>
      <c r="K15" s="281"/>
      <c r="L15" s="170">
        <f>'Base Case'!L15*(1+'Scenario Manager'!$H$32)</f>
        <v>0</v>
      </c>
      <c r="M15" s="170">
        <f>'Base Case'!M15</f>
        <v>0</v>
      </c>
      <c r="N15" s="170">
        <f>'Base Case'!N15*(1+'Scenario Manager'!$F$32)</f>
        <v>0</v>
      </c>
      <c r="O15" s="170">
        <f>'Base Case'!O15*(1+'Scenario Manager'!$E$32)</f>
        <v>0</v>
      </c>
      <c r="P15" s="170">
        <f>'Base Case'!P15*(1+'Scenario Manager'!$I$32)</f>
        <v>0</v>
      </c>
      <c r="Q15" s="170"/>
      <c r="R15" s="54">
        <f t="shared" si="0"/>
        <v>0</v>
      </c>
      <c r="S15" s="131"/>
      <c r="T15" s="226">
        <f>SUM(R15:R21)</f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3"/>
      <c r="AG15" s="43"/>
      <c r="AH15" s="43"/>
    </row>
    <row r="16" spans="1:34" x14ac:dyDescent="0.2">
      <c r="A16" s="43"/>
      <c r="B16" s="273"/>
      <c r="C16" s="280"/>
      <c r="D16" s="281">
        <f>'Base Case'!D16:K16</f>
        <v>0</v>
      </c>
      <c r="E16" s="281"/>
      <c r="F16" s="281"/>
      <c r="G16" s="281"/>
      <c r="H16" s="281"/>
      <c r="I16" s="281"/>
      <c r="J16" s="281"/>
      <c r="K16" s="281"/>
      <c r="L16" s="170">
        <f>'Base Case'!L16*(1+'Scenario Manager'!$H$32)</f>
        <v>0</v>
      </c>
      <c r="M16" s="170">
        <f>'Base Case'!M16</f>
        <v>0</v>
      </c>
      <c r="N16" s="170">
        <f>'Base Case'!N16*(1+'Scenario Manager'!$F$32)</f>
        <v>0</v>
      </c>
      <c r="O16" s="170">
        <f>'Base Case'!O16*(1+'Scenario Manager'!$E$32)</f>
        <v>0</v>
      </c>
      <c r="P16" s="170">
        <f>'Base Case'!P16*(1+'Scenario Manager'!$I$32)</f>
        <v>0</v>
      </c>
      <c r="Q16" s="170"/>
      <c r="R16" s="54">
        <f t="shared" si="0"/>
        <v>0</v>
      </c>
      <c r="S16" s="131"/>
      <c r="T16" s="227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3"/>
      <c r="AG16" s="43"/>
      <c r="AH16" s="43"/>
    </row>
    <row r="17" spans="1:34" ht="12.75" customHeight="1" x14ac:dyDescent="0.2">
      <c r="A17" s="43"/>
      <c r="B17" s="273"/>
      <c r="C17" s="280"/>
      <c r="D17" s="281">
        <f>'Base Case'!D17:K17</f>
        <v>0</v>
      </c>
      <c r="E17" s="281"/>
      <c r="F17" s="281"/>
      <c r="G17" s="281"/>
      <c r="H17" s="281"/>
      <c r="I17" s="281"/>
      <c r="J17" s="281"/>
      <c r="K17" s="281"/>
      <c r="L17" s="170">
        <f>'Base Case'!L17*(1+'Scenario Manager'!$H$32)</f>
        <v>0</v>
      </c>
      <c r="M17" s="170">
        <f>'Base Case'!M17</f>
        <v>0</v>
      </c>
      <c r="N17" s="170">
        <f>'Base Case'!N17*(1+'Scenario Manager'!$F$32)</f>
        <v>0</v>
      </c>
      <c r="O17" s="170">
        <f>'Base Case'!O17*(1+'Scenario Manager'!$E$32)</f>
        <v>0</v>
      </c>
      <c r="P17" s="170">
        <f>'Base Case'!P17*(1+'Scenario Manager'!$I$32)</f>
        <v>0</v>
      </c>
      <c r="Q17" s="170"/>
      <c r="R17" s="54">
        <f t="shared" si="0"/>
        <v>0</v>
      </c>
      <c r="S17" s="131"/>
      <c r="T17" s="227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3"/>
      <c r="AG17" s="43"/>
      <c r="AH17" s="43"/>
    </row>
    <row r="18" spans="1:34" ht="12.75" customHeight="1" x14ac:dyDescent="0.2">
      <c r="A18" s="43"/>
      <c r="B18" s="273"/>
      <c r="C18" s="280"/>
      <c r="D18" s="281">
        <f>'Base Case'!D18:K18</f>
        <v>0</v>
      </c>
      <c r="E18" s="281"/>
      <c r="F18" s="281"/>
      <c r="G18" s="281"/>
      <c r="H18" s="281"/>
      <c r="I18" s="281"/>
      <c r="J18" s="281"/>
      <c r="K18" s="281"/>
      <c r="L18" s="170">
        <f>'Base Case'!L18*(1+'Scenario Manager'!$H$32)</f>
        <v>0</v>
      </c>
      <c r="M18" s="170">
        <f>'Base Case'!M18</f>
        <v>0</v>
      </c>
      <c r="N18" s="170">
        <f>'Base Case'!N18*(1+'Scenario Manager'!$F$32)</f>
        <v>0</v>
      </c>
      <c r="O18" s="170">
        <f>'Base Case'!O18*(1+'Scenario Manager'!$E$32)</f>
        <v>0</v>
      </c>
      <c r="P18" s="170">
        <f>'Base Case'!P18*(1+'Scenario Manager'!$I$32)</f>
        <v>0</v>
      </c>
      <c r="Q18" s="170"/>
      <c r="R18" s="54">
        <f t="shared" si="0"/>
        <v>0</v>
      </c>
      <c r="S18" s="131"/>
      <c r="T18" s="227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3"/>
      <c r="AG18" s="43"/>
      <c r="AH18" s="43"/>
    </row>
    <row r="19" spans="1:34" ht="12.75" customHeight="1" x14ac:dyDescent="0.2">
      <c r="A19" s="43"/>
      <c r="B19" s="273"/>
      <c r="C19" s="280"/>
      <c r="D19" s="281">
        <f>'Base Case'!D19:K19</f>
        <v>0</v>
      </c>
      <c r="E19" s="281"/>
      <c r="F19" s="281"/>
      <c r="G19" s="281"/>
      <c r="H19" s="281"/>
      <c r="I19" s="281"/>
      <c r="J19" s="281"/>
      <c r="K19" s="281"/>
      <c r="L19" s="170">
        <f>'Base Case'!L19*(1+'Scenario Manager'!$H$32)</f>
        <v>0</v>
      </c>
      <c r="M19" s="170">
        <f>'Base Case'!M19</f>
        <v>0</v>
      </c>
      <c r="N19" s="170">
        <f>'Base Case'!N19*(1+'Scenario Manager'!$F$32)</f>
        <v>0</v>
      </c>
      <c r="O19" s="170">
        <f>'Base Case'!O19*(1+'Scenario Manager'!$E$32)</f>
        <v>0</v>
      </c>
      <c r="P19" s="170">
        <f>'Base Case'!P19*(1+'Scenario Manager'!$I$32)</f>
        <v>0</v>
      </c>
      <c r="Q19" s="170"/>
      <c r="R19" s="54">
        <f t="shared" si="0"/>
        <v>0</v>
      </c>
      <c r="S19" s="131"/>
      <c r="T19" s="227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3"/>
      <c r="AG19" s="43"/>
      <c r="AH19" s="43"/>
    </row>
    <row r="20" spans="1:34" ht="12.75" customHeight="1" x14ac:dyDescent="0.2">
      <c r="A20" s="43"/>
      <c r="B20" s="273"/>
      <c r="C20" s="280"/>
      <c r="D20" s="281">
        <f>'Base Case'!D20:K20</f>
        <v>0</v>
      </c>
      <c r="E20" s="281"/>
      <c r="F20" s="281"/>
      <c r="G20" s="281"/>
      <c r="H20" s="281"/>
      <c r="I20" s="281"/>
      <c r="J20" s="281"/>
      <c r="K20" s="281"/>
      <c r="L20" s="170">
        <f>'Base Case'!L20*(1+'Scenario Manager'!$H$32)</f>
        <v>0</v>
      </c>
      <c r="M20" s="170">
        <f>'Base Case'!M20</f>
        <v>0</v>
      </c>
      <c r="N20" s="170">
        <f>'Base Case'!N20*(1+'Scenario Manager'!$F$32)</f>
        <v>0</v>
      </c>
      <c r="O20" s="170">
        <f>'Base Case'!O20*(1+'Scenario Manager'!$E$32)</f>
        <v>0</v>
      </c>
      <c r="P20" s="170">
        <f>'Base Case'!P20*(1+'Scenario Manager'!$I$32)</f>
        <v>0</v>
      </c>
      <c r="Q20" s="170"/>
      <c r="R20" s="54">
        <f t="shared" si="0"/>
        <v>0</v>
      </c>
      <c r="S20" s="131"/>
      <c r="T20" s="227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3"/>
      <c r="AG20" s="43"/>
      <c r="AH20" s="43"/>
    </row>
    <row r="21" spans="1:34" ht="12.75" customHeight="1" x14ac:dyDescent="0.2">
      <c r="A21" s="43"/>
      <c r="B21" s="273"/>
      <c r="C21" s="280"/>
      <c r="D21" s="281">
        <f>'Base Case'!D21:K21</f>
        <v>0</v>
      </c>
      <c r="E21" s="281"/>
      <c r="F21" s="281"/>
      <c r="G21" s="281"/>
      <c r="H21" s="281"/>
      <c r="I21" s="281"/>
      <c r="J21" s="281"/>
      <c r="K21" s="281"/>
      <c r="L21" s="170">
        <f>'Base Case'!L21*(1+'Scenario Manager'!$H$32)</f>
        <v>0</v>
      </c>
      <c r="M21" s="170">
        <f>'Base Case'!M21</f>
        <v>0</v>
      </c>
      <c r="N21" s="170">
        <f>'Base Case'!N21*(1+'Scenario Manager'!$F$32)</f>
        <v>0</v>
      </c>
      <c r="O21" s="170">
        <f>'Base Case'!O21*(1+'Scenario Manager'!$E$32)</f>
        <v>0</v>
      </c>
      <c r="P21" s="170">
        <f>'Base Case'!P21*(1+'Scenario Manager'!$I$32)</f>
        <v>0</v>
      </c>
      <c r="Q21" s="170"/>
      <c r="R21" s="54">
        <f t="shared" si="0"/>
        <v>0</v>
      </c>
      <c r="S21" s="131"/>
      <c r="T21" s="227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3"/>
      <c r="AG21" s="43"/>
      <c r="AH21" s="43"/>
    </row>
    <row r="22" spans="1:34" s="4" customFormat="1" ht="12.75" customHeight="1" x14ac:dyDescent="0.2">
      <c r="A22" s="43"/>
      <c r="B22" s="265">
        <v>3</v>
      </c>
      <c r="C22" s="280" t="str">
        <f>'Base Case'!C22:C24</f>
        <v>Moderate Fire</v>
      </c>
      <c r="D22" s="281">
        <f>'Base Case'!D22:K22</f>
        <v>0</v>
      </c>
      <c r="E22" s="281"/>
      <c r="F22" s="281"/>
      <c r="G22" s="281"/>
      <c r="H22" s="281"/>
      <c r="I22" s="281"/>
      <c r="J22" s="281"/>
      <c r="K22" s="281"/>
      <c r="L22" s="170">
        <f>'Base Case'!L22*(1+'Scenario Manager'!$H$32)</f>
        <v>0</v>
      </c>
      <c r="M22" s="170">
        <f>'Base Case'!M22</f>
        <v>0</v>
      </c>
      <c r="N22" s="170">
        <f>'Base Case'!N22*(1+'Scenario Manager'!$F$32)</f>
        <v>0</v>
      </c>
      <c r="O22" s="170">
        <f>'Base Case'!O22*(1+'Scenario Manager'!$E$32)</f>
        <v>0</v>
      </c>
      <c r="P22" s="170">
        <f>'Base Case'!P22*(1+'Scenario Manager'!$I$32)</f>
        <v>0</v>
      </c>
      <c r="Q22" s="170"/>
      <c r="R22" s="54">
        <f t="shared" si="0"/>
        <v>0</v>
      </c>
      <c r="S22" s="131"/>
      <c r="T22" s="226">
        <f>SUM(R22:R24)</f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2.75" customHeight="1" x14ac:dyDescent="0.2">
      <c r="A23" s="43"/>
      <c r="B23" s="265"/>
      <c r="C23" s="280"/>
      <c r="D23" s="281">
        <f>'Base Case'!D23:K23</f>
        <v>0</v>
      </c>
      <c r="E23" s="281"/>
      <c r="F23" s="281"/>
      <c r="G23" s="281"/>
      <c r="H23" s="281"/>
      <c r="I23" s="281"/>
      <c r="J23" s="281"/>
      <c r="K23" s="281"/>
      <c r="L23" s="170">
        <f>'Base Case'!L23*(1+'Scenario Manager'!$H$32)</f>
        <v>0</v>
      </c>
      <c r="M23" s="170">
        <f>'Base Case'!M23</f>
        <v>0</v>
      </c>
      <c r="N23" s="170">
        <f>'Base Case'!N23*(1+'Scenario Manager'!$F$32)</f>
        <v>0</v>
      </c>
      <c r="O23" s="170">
        <f>'Base Case'!O23*(1+'Scenario Manager'!$E$32)</f>
        <v>0</v>
      </c>
      <c r="P23" s="170">
        <f>'Base Case'!P23*(1+'Scenario Manager'!$I$32)</f>
        <v>0</v>
      </c>
      <c r="Q23" s="170"/>
      <c r="R23" s="54">
        <f t="shared" si="0"/>
        <v>0</v>
      </c>
      <c r="S23" s="131"/>
      <c r="T23" s="227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4" customFormat="1" ht="12.75" customHeight="1" x14ac:dyDescent="0.2">
      <c r="A24" s="43"/>
      <c r="B24" s="265"/>
      <c r="C24" s="280"/>
      <c r="D24" s="281">
        <f>'Base Case'!D24:K24</f>
        <v>0</v>
      </c>
      <c r="E24" s="281"/>
      <c r="F24" s="281"/>
      <c r="G24" s="281"/>
      <c r="H24" s="281"/>
      <c r="I24" s="281"/>
      <c r="J24" s="281"/>
      <c r="K24" s="281"/>
      <c r="L24" s="170">
        <f>'Base Case'!L24*(1+'Scenario Manager'!$H$32)</f>
        <v>0</v>
      </c>
      <c r="M24" s="170">
        <f>'Base Case'!M24</f>
        <v>0</v>
      </c>
      <c r="N24" s="170">
        <f>'Base Case'!N24*(1+'Scenario Manager'!$F$32)</f>
        <v>0</v>
      </c>
      <c r="O24" s="170">
        <f>'Base Case'!O24*(1+'Scenario Manager'!$E$32)</f>
        <v>0</v>
      </c>
      <c r="P24" s="170">
        <f>'Base Case'!P24*(1+'Scenario Manager'!$I$32)</f>
        <v>0</v>
      </c>
      <c r="Q24" s="170"/>
      <c r="R24" s="54">
        <f t="shared" si="0"/>
        <v>0</v>
      </c>
      <c r="S24" s="131"/>
      <c r="T24" s="227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s="4" customFormat="1" ht="12.75" customHeight="1" x14ac:dyDescent="0.2">
      <c r="A25" s="43"/>
      <c r="B25" s="265">
        <v>4</v>
      </c>
      <c r="C25" s="280" t="str">
        <f>'Base Case'!C25:C27</f>
        <v>Minor Fire</v>
      </c>
      <c r="D25" s="281">
        <f>'Base Case'!D25:K25</f>
        <v>0</v>
      </c>
      <c r="E25" s="281"/>
      <c r="F25" s="281"/>
      <c r="G25" s="281"/>
      <c r="H25" s="281"/>
      <c r="I25" s="281"/>
      <c r="J25" s="281"/>
      <c r="K25" s="281"/>
      <c r="L25" s="170">
        <f>'Base Case'!L25*(1+'Scenario Manager'!$H$32)</f>
        <v>0</v>
      </c>
      <c r="M25" s="170">
        <f>'Base Case'!M25</f>
        <v>0</v>
      </c>
      <c r="N25" s="170">
        <f>'Base Case'!N25*(1+'Scenario Manager'!$F$32)</f>
        <v>0</v>
      </c>
      <c r="O25" s="170">
        <f>'Base Case'!O25*(1+'Scenario Manager'!$E$32)</f>
        <v>0</v>
      </c>
      <c r="P25" s="170">
        <f>'Base Case'!P25*(1+'Scenario Manager'!$I$32)</f>
        <v>0</v>
      </c>
      <c r="Q25" s="170"/>
      <c r="R25" s="54">
        <f t="shared" si="0"/>
        <v>0</v>
      </c>
      <c r="S25" s="131"/>
      <c r="T25" s="226">
        <f>SUM(R25:R27)</f>
        <v>0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2.75" customHeight="1" x14ac:dyDescent="0.2">
      <c r="A26" s="43"/>
      <c r="B26" s="265"/>
      <c r="C26" s="280"/>
      <c r="D26" s="281">
        <f>'Base Case'!D26:K26</f>
        <v>0</v>
      </c>
      <c r="E26" s="281"/>
      <c r="F26" s="281"/>
      <c r="G26" s="281"/>
      <c r="H26" s="281"/>
      <c r="I26" s="281"/>
      <c r="J26" s="281"/>
      <c r="K26" s="281"/>
      <c r="L26" s="170">
        <f>'Base Case'!L26*(1+'Scenario Manager'!$H$32)</f>
        <v>0</v>
      </c>
      <c r="M26" s="170">
        <f>'Base Case'!M26</f>
        <v>0</v>
      </c>
      <c r="N26" s="170">
        <f>'Base Case'!N26*(1+'Scenario Manager'!$F$32)</f>
        <v>0</v>
      </c>
      <c r="O26" s="170">
        <f>'Base Case'!O26*(1+'Scenario Manager'!$E$32)</f>
        <v>0</v>
      </c>
      <c r="P26" s="170">
        <f>'Base Case'!P26*(1+'Scenario Manager'!$I$32)</f>
        <v>0</v>
      </c>
      <c r="Q26" s="170"/>
      <c r="R26" s="54">
        <f t="shared" si="0"/>
        <v>0</v>
      </c>
      <c r="S26" s="131"/>
      <c r="T26" s="227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4" customFormat="1" ht="12.75" customHeight="1" x14ac:dyDescent="0.2">
      <c r="A27" s="43"/>
      <c r="B27" s="265"/>
      <c r="C27" s="280"/>
      <c r="D27" s="281">
        <f>'Base Case'!D27:K27</f>
        <v>0</v>
      </c>
      <c r="E27" s="281"/>
      <c r="F27" s="281"/>
      <c r="G27" s="281"/>
      <c r="H27" s="281"/>
      <c r="I27" s="281"/>
      <c r="J27" s="281"/>
      <c r="K27" s="281"/>
      <c r="L27" s="170">
        <f>'Base Case'!L27*(1+'Scenario Manager'!$H$32)</f>
        <v>0</v>
      </c>
      <c r="M27" s="170">
        <f>'Base Case'!M27</f>
        <v>0</v>
      </c>
      <c r="N27" s="170">
        <f>'Base Case'!N27*(1+'Scenario Manager'!$F$32)</f>
        <v>0</v>
      </c>
      <c r="O27" s="170">
        <f>'Base Case'!O27*(1+'Scenario Manager'!$E$32)</f>
        <v>0</v>
      </c>
      <c r="P27" s="170">
        <f>'Base Case'!P27*(1+'Scenario Manager'!$I$32)</f>
        <v>0</v>
      </c>
      <c r="Q27" s="170"/>
      <c r="R27" s="54">
        <f t="shared" si="0"/>
        <v>0</v>
      </c>
      <c r="S27" s="131"/>
      <c r="T27" s="227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customHeight="1" x14ac:dyDescent="0.2">
      <c r="A28" s="43"/>
      <c r="B28" s="265">
        <v>5</v>
      </c>
      <c r="C28" s="280">
        <f>'Base Case'!C28:C29</f>
        <v>0</v>
      </c>
      <c r="D28" s="281">
        <f>'Base Case'!D28:K28</f>
        <v>0</v>
      </c>
      <c r="E28" s="281"/>
      <c r="F28" s="281"/>
      <c r="G28" s="281"/>
      <c r="H28" s="281"/>
      <c r="I28" s="281"/>
      <c r="J28" s="281"/>
      <c r="K28" s="281"/>
      <c r="L28" s="170">
        <f>'Base Case'!L28*(1+'Scenario Manager'!$H$32)</f>
        <v>0</v>
      </c>
      <c r="M28" s="170">
        <f>'Base Case'!M28</f>
        <v>0</v>
      </c>
      <c r="N28" s="170">
        <f>'Base Case'!N28*(1+'Scenario Manager'!$F$32)</f>
        <v>0</v>
      </c>
      <c r="O28" s="170">
        <f>'Base Case'!O28*(1+'Scenario Manager'!$E$32)</f>
        <v>0</v>
      </c>
      <c r="P28" s="170">
        <f>'Base Case'!P28*(1+'Scenario Manager'!$I$32)</f>
        <v>0</v>
      </c>
      <c r="Q28" s="170"/>
      <c r="R28" s="54">
        <f t="shared" si="0"/>
        <v>0</v>
      </c>
      <c r="S28" s="131"/>
      <c r="T28" s="226">
        <f>SUM(R28:R29)</f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43"/>
      <c r="AH28" s="43"/>
    </row>
    <row r="29" spans="1:34" ht="12.75" customHeight="1" x14ac:dyDescent="0.2">
      <c r="A29" s="43"/>
      <c r="B29" s="265"/>
      <c r="C29" s="280"/>
      <c r="D29" s="281">
        <f>'Base Case'!D29:K29</f>
        <v>0</v>
      </c>
      <c r="E29" s="281"/>
      <c r="F29" s="281"/>
      <c r="G29" s="281"/>
      <c r="H29" s="281"/>
      <c r="I29" s="281"/>
      <c r="J29" s="281"/>
      <c r="K29" s="281"/>
      <c r="L29" s="170">
        <f>'Base Case'!L29*(1+'Scenario Manager'!$H$32)</f>
        <v>0</v>
      </c>
      <c r="M29" s="170">
        <f>'Base Case'!M29</f>
        <v>0</v>
      </c>
      <c r="N29" s="170">
        <f>'Base Case'!N29*(1+'Scenario Manager'!$F$32)</f>
        <v>0</v>
      </c>
      <c r="O29" s="170">
        <f>'Base Case'!O29*(1+'Scenario Manager'!$E$32)</f>
        <v>0</v>
      </c>
      <c r="P29" s="170">
        <f>'Base Case'!P29*(1+'Scenario Manager'!$I$32)</f>
        <v>0</v>
      </c>
      <c r="Q29" s="170"/>
      <c r="R29" s="54">
        <f t="shared" si="0"/>
        <v>0</v>
      </c>
      <c r="S29" s="131"/>
      <c r="T29" s="227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3"/>
      <c r="AG29" s="43"/>
      <c r="AH29" s="43"/>
    </row>
    <row r="30" spans="1:34" s="3" customFormat="1" ht="15.75" thickBot="1" x14ac:dyDescent="0.3">
      <c r="A30" s="46"/>
      <c r="B30" s="244" t="s">
        <v>0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6"/>
      <c r="R30" s="149">
        <f>SUM(R7:R29)</f>
        <v>379.02861489773846</v>
      </c>
      <c r="S30" s="149"/>
      <c r="T30" s="150">
        <f>SUM(T7:T29)</f>
        <v>2271.3197818250583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13.5" thickTop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3"/>
      <c r="AG31" s="43"/>
      <c r="AH31" s="43"/>
    </row>
    <row r="32" spans="1:3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4"/>
      <c r="X32" s="44"/>
      <c r="Y32" s="44"/>
      <c r="Z32" s="44"/>
      <c r="AA32" s="44"/>
      <c r="AB32" s="47"/>
      <c r="AC32" s="44"/>
      <c r="AD32" s="44"/>
      <c r="AE32" s="44"/>
      <c r="AF32" s="43"/>
      <c r="AG32" s="43"/>
      <c r="AH32" s="43"/>
    </row>
    <row r="33" spans="1:34" x14ac:dyDescent="0.2">
      <c r="A33" s="43"/>
      <c r="B33" s="40" t="s">
        <v>36</v>
      </c>
      <c r="C33" s="5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4"/>
      <c r="X33" s="44"/>
      <c r="Y33" s="44"/>
      <c r="Z33" s="44"/>
      <c r="AA33" s="44"/>
      <c r="AB33" s="47"/>
      <c r="AC33" s="44"/>
      <c r="AD33" s="44"/>
      <c r="AE33" s="44"/>
      <c r="AF33" s="43"/>
      <c r="AG33" s="43"/>
      <c r="AH33" s="43"/>
    </row>
    <row r="34" spans="1:34" x14ac:dyDescent="0.2">
      <c r="A34" s="43"/>
      <c r="B34" s="55"/>
      <c r="C34" s="5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4"/>
      <c r="W34" s="44"/>
      <c r="X34" s="44"/>
      <c r="Y34" s="44"/>
      <c r="Z34" s="44"/>
      <c r="AA34" s="44"/>
      <c r="AB34" s="47"/>
      <c r="AC34" s="44"/>
      <c r="AD34" s="44"/>
      <c r="AE34" s="44"/>
      <c r="AF34" s="43"/>
      <c r="AG34" s="43"/>
      <c r="AH34" s="43"/>
    </row>
    <row r="35" spans="1:34" x14ac:dyDescent="0.2">
      <c r="A35" s="43"/>
      <c r="B35" s="55" t="s">
        <v>37</v>
      </c>
      <c r="C35" s="97">
        <f>'Scenario Manager'!H5</f>
        <v>21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4"/>
      <c r="AA35" s="44"/>
      <c r="AB35" s="47"/>
      <c r="AC35" s="44"/>
      <c r="AD35" s="44"/>
      <c r="AE35" s="44"/>
      <c r="AF35" s="43"/>
      <c r="AG35" s="43"/>
      <c r="AH35" s="43"/>
    </row>
    <row r="36" spans="1:34" ht="12.75" customHeight="1" x14ac:dyDescent="0.2">
      <c r="A36" s="43"/>
      <c r="B36" s="55"/>
      <c r="C36" s="55"/>
      <c r="D36" s="55"/>
      <c r="E36" s="235" t="s">
        <v>38</v>
      </c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4"/>
      <c r="AA36" s="44"/>
      <c r="AB36" s="47"/>
      <c r="AC36" s="44"/>
      <c r="AD36" s="44"/>
      <c r="AE36" s="44"/>
      <c r="AF36" s="43"/>
      <c r="AG36" s="43"/>
      <c r="AH36" s="43"/>
    </row>
    <row r="37" spans="1:34" x14ac:dyDescent="0.2">
      <c r="A37" s="43"/>
      <c r="B37" s="52" t="s">
        <v>39</v>
      </c>
      <c r="C37" s="237" t="s">
        <v>35</v>
      </c>
      <c r="D37" s="238"/>
      <c r="E37" s="98">
        <f>C35</f>
        <v>21</v>
      </c>
      <c r="F37" s="98">
        <f t="shared" ref="F37:O37" si="1">E37+1</f>
        <v>22</v>
      </c>
      <c r="G37" s="98">
        <f t="shared" si="1"/>
        <v>23</v>
      </c>
      <c r="H37" s="98">
        <f t="shared" si="1"/>
        <v>24</v>
      </c>
      <c r="I37" s="98">
        <f t="shared" si="1"/>
        <v>25</v>
      </c>
      <c r="J37" s="98">
        <f t="shared" si="1"/>
        <v>26</v>
      </c>
      <c r="K37" s="98">
        <f t="shared" si="1"/>
        <v>27</v>
      </c>
      <c r="L37" s="98">
        <f t="shared" si="1"/>
        <v>28</v>
      </c>
      <c r="M37" s="98">
        <f t="shared" si="1"/>
        <v>29</v>
      </c>
      <c r="N37" s="98">
        <f t="shared" si="1"/>
        <v>30</v>
      </c>
      <c r="O37" s="98">
        <f t="shared" si="1"/>
        <v>31</v>
      </c>
      <c r="P37" s="43"/>
      <c r="Q37" s="43"/>
      <c r="R37" s="43"/>
      <c r="S37" s="43"/>
      <c r="T37" s="43"/>
      <c r="U37" s="43"/>
      <c r="V37" s="43"/>
      <c r="W37" s="43"/>
      <c r="X37" s="44"/>
      <c r="Y37" s="44"/>
      <c r="Z37" s="44"/>
      <c r="AA37" s="44"/>
      <c r="AB37" s="47"/>
      <c r="AC37" s="44"/>
      <c r="AD37" s="44"/>
      <c r="AE37" s="44"/>
      <c r="AF37" s="43"/>
      <c r="AG37" s="43"/>
      <c r="AH37" s="43"/>
    </row>
    <row r="38" spans="1:34" x14ac:dyDescent="0.2">
      <c r="A38" s="43"/>
      <c r="B38" s="171">
        <v>1</v>
      </c>
      <c r="C38" s="279" t="str">
        <f>'Base Case'!C38:D38</f>
        <v>FOLCBs Fire start in ELCAs on Severe Fire Danger days</v>
      </c>
      <c r="D38" s="279"/>
      <c r="E38" s="138">
        <f>'Scenario A'!E44*(1+'Scenario Manager'!$C$32)</f>
        <v>5.8130937401022667E-4</v>
      </c>
      <c r="F38" s="138">
        <f>'Scenario A'!F44*(1+'Scenario Manager'!$C$32)</f>
        <v>5.8130937401022667E-4</v>
      </c>
      <c r="G38" s="138">
        <f>'Scenario A'!G44*(1+'Scenario Manager'!$C$32)</f>
        <v>4.8132416168046756E-4</v>
      </c>
      <c r="H38" s="138">
        <f>'Scenario A'!H44*(1+'Scenario Manager'!$C$32)</f>
        <v>3.8133894935070867E-4</v>
      </c>
      <c r="I38" s="138">
        <f>'Scenario A'!I44*(1+'Scenario Manager'!$C$32)</f>
        <v>2.8135373702094967E-4</v>
      </c>
      <c r="J38" s="138">
        <f>'Scenario A'!J44*(1+'Scenario Manager'!$C$32)</f>
        <v>1.8136852469119067E-4</v>
      </c>
      <c r="K38" s="138">
        <f>'Scenario A'!K44*(1+'Scenario Manager'!$C$32)</f>
        <v>8.1383312361431727E-5</v>
      </c>
      <c r="L38" s="138">
        <f>'Scenario A'!L44*(1+'Scenario Manager'!$C$32)</f>
        <v>8.1383312361431727E-5</v>
      </c>
      <c r="M38" s="138">
        <f>'Scenario A'!M44*(1+'Scenario Manager'!$C$32)</f>
        <v>8.1383312361431727E-5</v>
      </c>
      <c r="N38" s="138">
        <f>'Scenario A'!N44*(1+'Scenario Manager'!$C$32)</f>
        <v>8.1383312361431727E-5</v>
      </c>
      <c r="O38" s="138">
        <f>'Scenario A'!O44*(1+'Scenario Manager'!$C$32)</f>
        <v>8.1383312361431727E-5</v>
      </c>
      <c r="P38" s="43"/>
      <c r="Q38" s="43"/>
      <c r="R38" s="43"/>
      <c r="S38" s="43"/>
      <c r="T38" s="43"/>
      <c r="U38" s="43"/>
      <c r="V38" s="44"/>
      <c r="W38" s="44"/>
      <c r="X38" s="44"/>
      <c r="Y38" s="44"/>
      <c r="Z38" s="44"/>
      <c r="AA38" s="44"/>
      <c r="AB38" s="47"/>
      <c r="AC38" s="44"/>
      <c r="AD38" s="44"/>
      <c r="AE38" s="44"/>
      <c r="AF38" s="43"/>
      <c r="AG38" s="43"/>
      <c r="AH38" s="43"/>
    </row>
    <row r="39" spans="1:34" x14ac:dyDescent="0.2">
      <c r="A39" s="43"/>
      <c r="B39" s="171">
        <v>2</v>
      </c>
      <c r="C39" s="278">
        <f>'Base Case'!C39:D39</f>
        <v>0</v>
      </c>
      <c r="D39" s="278"/>
      <c r="E39" s="174">
        <f>'Scenario A'!E45*(1+'Scenario Manager'!$C$32)</f>
        <v>0</v>
      </c>
      <c r="F39" s="174">
        <f>'Scenario A'!F45*(1+'Scenario Manager'!$C$32)</f>
        <v>0</v>
      </c>
      <c r="G39" s="174">
        <f>'Scenario A'!G45*(1+'Scenario Manager'!$C$32)</f>
        <v>0</v>
      </c>
      <c r="H39" s="174">
        <f>'Scenario A'!H45*(1+'Scenario Manager'!$C$32)</f>
        <v>0</v>
      </c>
      <c r="I39" s="174">
        <f>'Scenario A'!I45*(1+'Scenario Manager'!$C$32)</f>
        <v>0</v>
      </c>
      <c r="J39" s="174">
        <f>'Scenario A'!J45*(1+'Scenario Manager'!$C$32)</f>
        <v>0</v>
      </c>
      <c r="K39" s="174">
        <f>'Scenario A'!K45*(1+'Scenario Manager'!$C$32)</f>
        <v>0</v>
      </c>
      <c r="L39" s="174">
        <f>'Scenario A'!L45*(1+'Scenario Manager'!$C$32)</f>
        <v>0</v>
      </c>
      <c r="M39" s="174">
        <f>'Scenario A'!M45*(1+'Scenario Manager'!$C$32)</f>
        <v>0</v>
      </c>
      <c r="N39" s="174">
        <f>'Scenario A'!N45*(1+'Scenario Manager'!$C$32)</f>
        <v>0</v>
      </c>
      <c r="O39" s="174">
        <f>'Scenario A'!O45*(1+'Scenario Manager'!$C$32)</f>
        <v>0</v>
      </c>
      <c r="P39" s="43"/>
      <c r="Q39" s="43"/>
      <c r="R39" s="43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3"/>
      <c r="AG39" s="43"/>
      <c r="AH39" s="43"/>
    </row>
    <row r="40" spans="1:34" x14ac:dyDescent="0.2">
      <c r="A40" s="43"/>
      <c r="B40" s="172">
        <v>3</v>
      </c>
      <c r="C40" s="278">
        <f>'Base Case'!C40:D40</f>
        <v>0</v>
      </c>
      <c r="D40" s="278"/>
      <c r="E40" s="174">
        <f>'Scenario A'!E46*(1+'Scenario Manager'!$C$32)</f>
        <v>0</v>
      </c>
      <c r="F40" s="174">
        <f>'Scenario A'!F46*(1+'Scenario Manager'!$C$32)</f>
        <v>0</v>
      </c>
      <c r="G40" s="174">
        <f>'Scenario A'!G46*(1+'Scenario Manager'!$C$32)</f>
        <v>0</v>
      </c>
      <c r="H40" s="174">
        <f>'Scenario A'!H46*(1+'Scenario Manager'!$C$32)</f>
        <v>0</v>
      </c>
      <c r="I40" s="174">
        <f>'Scenario A'!I46*(1+'Scenario Manager'!$C$32)</f>
        <v>0</v>
      </c>
      <c r="J40" s="174">
        <f>'Scenario A'!J46*(1+'Scenario Manager'!$C$32)</f>
        <v>0</v>
      </c>
      <c r="K40" s="174">
        <f>'Scenario A'!K46*(1+'Scenario Manager'!$C$32)</f>
        <v>0</v>
      </c>
      <c r="L40" s="174">
        <f>'Scenario A'!L46*(1+'Scenario Manager'!$C$32)</f>
        <v>0</v>
      </c>
      <c r="M40" s="174">
        <f>'Scenario A'!M46*(1+'Scenario Manager'!$C$32)</f>
        <v>0</v>
      </c>
      <c r="N40" s="174">
        <f>'Scenario A'!N46*(1+'Scenario Manager'!$C$32)</f>
        <v>0</v>
      </c>
      <c r="O40" s="174">
        <f>'Scenario A'!O46*(1+'Scenario Manager'!$C$32)</f>
        <v>0</v>
      </c>
      <c r="P40" s="43"/>
      <c r="Q40" s="43"/>
      <c r="R40" s="43"/>
      <c r="S40" s="43"/>
      <c r="T40" s="48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3"/>
      <c r="AG40" s="43"/>
      <c r="AH40" s="43"/>
    </row>
    <row r="41" spans="1:34" x14ac:dyDescent="0.2">
      <c r="A41" s="43"/>
      <c r="B41" s="172">
        <v>4</v>
      </c>
      <c r="C41" s="278">
        <f>'Base Case'!C41:D41</f>
        <v>0</v>
      </c>
      <c r="D41" s="278"/>
      <c r="E41" s="174">
        <f>'Scenario A'!E47*(1+'Scenario Manager'!$C$32)</f>
        <v>0</v>
      </c>
      <c r="F41" s="174">
        <f>'Scenario A'!F47*(1+'Scenario Manager'!$C$32)</f>
        <v>0</v>
      </c>
      <c r="G41" s="174">
        <f>'Scenario A'!G47*(1+'Scenario Manager'!$C$32)</f>
        <v>0</v>
      </c>
      <c r="H41" s="174">
        <f>'Scenario A'!H47*(1+'Scenario Manager'!$C$32)</f>
        <v>0</v>
      </c>
      <c r="I41" s="174">
        <f>'Scenario A'!I47*(1+'Scenario Manager'!$C$32)</f>
        <v>0</v>
      </c>
      <c r="J41" s="174">
        <f>'Scenario A'!J47*(1+'Scenario Manager'!$C$32)</f>
        <v>0</v>
      </c>
      <c r="K41" s="174">
        <f>'Scenario A'!K47*(1+'Scenario Manager'!$C$32)</f>
        <v>0</v>
      </c>
      <c r="L41" s="174">
        <f>'Scenario A'!L47*(1+'Scenario Manager'!$C$32)</f>
        <v>0</v>
      </c>
      <c r="M41" s="174">
        <f>'Scenario A'!M47*(1+'Scenario Manager'!$C$32)</f>
        <v>0</v>
      </c>
      <c r="N41" s="174">
        <f>'Scenario A'!N47*(1+'Scenario Manager'!$C$32)</f>
        <v>0</v>
      </c>
      <c r="O41" s="174">
        <f>'Scenario A'!O47*(1+'Scenario Manager'!$C$32)</f>
        <v>0</v>
      </c>
      <c r="P41" s="43"/>
      <c r="Q41" s="43"/>
      <c r="R41" s="43"/>
      <c r="S41" s="43"/>
      <c r="T41" s="49"/>
      <c r="U41" s="49"/>
      <c r="V41" s="49"/>
      <c r="W41" s="44"/>
      <c r="X41" s="44"/>
      <c r="Y41" s="44"/>
      <c r="Z41" s="44"/>
      <c r="AA41" s="44"/>
      <c r="AB41" s="44"/>
      <c r="AC41" s="44"/>
      <c r="AD41" s="44"/>
      <c r="AE41" s="44"/>
      <c r="AF41" s="43"/>
      <c r="AG41" s="43"/>
      <c r="AH41" s="43"/>
    </row>
    <row r="42" spans="1:34" x14ac:dyDescent="0.2">
      <c r="A42" s="43"/>
      <c r="B42" s="172">
        <v>5</v>
      </c>
      <c r="C42" s="278">
        <f>'Base Case'!C42:D42</f>
        <v>0</v>
      </c>
      <c r="D42" s="278"/>
      <c r="E42" s="174">
        <f>'Scenario A'!E48*(1+'Scenario Manager'!$C$32)</f>
        <v>0</v>
      </c>
      <c r="F42" s="174">
        <f>'Scenario A'!F48*(1+'Scenario Manager'!$C$32)</f>
        <v>0</v>
      </c>
      <c r="G42" s="174">
        <f>'Scenario A'!G48*(1+'Scenario Manager'!$C$32)</f>
        <v>0</v>
      </c>
      <c r="H42" s="174">
        <f>'Scenario A'!H48*(1+'Scenario Manager'!$C$32)</f>
        <v>0</v>
      </c>
      <c r="I42" s="174">
        <f>'Scenario A'!I48*(1+'Scenario Manager'!$C$32)</f>
        <v>0</v>
      </c>
      <c r="J42" s="174">
        <f>'Scenario A'!J48*(1+'Scenario Manager'!$C$32)</f>
        <v>0</v>
      </c>
      <c r="K42" s="174">
        <f>'Scenario A'!K48*(1+'Scenario Manager'!$C$32)</f>
        <v>0</v>
      </c>
      <c r="L42" s="174">
        <f>'Scenario A'!L48*(1+'Scenario Manager'!$C$32)</f>
        <v>0</v>
      </c>
      <c r="M42" s="174">
        <f>'Scenario A'!M48*(1+'Scenario Manager'!$C$32)</f>
        <v>0</v>
      </c>
      <c r="N42" s="174">
        <f>'Scenario A'!N48*(1+'Scenario Manager'!$C$32)</f>
        <v>0</v>
      </c>
      <c r="O42" s="174">
        <f>'Scenario A'!O48*(1+'Scenario Manager'!$C$32)</f>
        <v>0</v>
      </c>
      <c r="P42" s="43"/>
      <c r="Q42" s="43"/>
      <c r="R42" s="43"/>
      <c r="S42" s="43"/>
      <c r="T42" s="43"/>
      <c r="U42" s="50"/>
      <c r="V42" s="51"/>
      <c r="W42" s="44"/>
      <c r="X42" s="44"/>
      <c r="Y42" s="44"/>
      <c r="Z42" s="44"/>
      <c r="AA42" s="44"/>
      <c r="AB42" s="44"/>
      <c r="AC42" s="44"/>
      <c r="AD42" s="44"/>
      <c r="AE42" s="44"/>
      <c r="AF42" s="43"/>
      <c r="AG42" s="43"/>
      <c r="AH42" s="43"/>
    </row>
    <row r="43" spans="1:34" x14ac:dyDescent="0.2">
      <c r="A43" s="43"/>
      <c r="B43" s="61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3"/>
      <c r="AG43" s="43"/>
      <c r="AH43" s="43"/>
    </row>
    <row r="44" spans="1:34" x14ac:dyDescent="0.2">
      <c r="A44" s="43"/>
      <c r="B44" s="61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3"/>
      <c r="AG44" s="43"/>
      <c r="AH44" s="43"/>
    </row>
    <row r="45" spans="1:34" x14ac:dyDescent="0.2">
      <c r="A45" s="43"/>
      <c r="B45" s="40" t="s">
        <v>40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3"/>
      <c r="AG45" s="43"/>
      <c r="AH45" s="43"/>
    </row>
    <row r="46" spans="1:34" x14ac:dyDescent="0.2">
      <c r="A46" s="43"/>
      <c r="B46" s="8" t="s">
        <v>41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3"/>
      <c r="AG46" s="43"/>
      <c r="AH46" s="43"/>
    </row>
    <row r="47" spans="1:34" ht="13.15" customHeight="1" x14ac:dyDescent="0.2">
      <c r="A47" s="43"/>
      <c r="B47" s="55"/>
      <c r="C47" s="55"/>
      <c r="D47" s="55"/>
      <c r="E47" s="248" t="s">
        <v>42</v>
      </c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50"/>
      <c r="Q47" s="43"/>
      <c r="R47" s="43"/>
      <c r="S47" s="43"/>
      <c r="T47" s="43"/>
      <c r="U47" s="43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3"/>
      <c r="AG47" s="43"/>
      <c r="AH47" s="43"/>
    </row>
    <row r="48" spans="1:34" x14ac:dyDescent="0.2">
      <c r="A48" s="43"/>
      <c r="B48" s="52" t="s">
        <v>39</v>
      </c>
      <c r="C48" s="251" t="s">
        <v>35</v>
      </c>
      <c r="D48" s="252"/>
      <c r="E48" s="98">
        <f t="shared" ref="E48:O48" si="2">E37</f>
        <v>21</v>
      </c>
      <c r="F48" s="98">
        <f t="shared" si="2"/>
        <v>22</v>
      </c>
      <c r="G48" s="98">
        <f t="shared" si="2"/>
        <v>23</v>
      </c>
      <c r="H48" s="98">
        <f t="shared" si="2"/>
        <v>24</v>
      </c>
      <c r="I48" s="98">
        <f t="shared" si="2"/>
        <v>25</v>
      </c>
      <c r="J48" s="98">
        <f t="shared" si="2"/>
        <v>26</v>
      </c>
      <c r="K48" s="98">
        <f t="shared" si="2"/>
        <v>27</v>
      </c>
      <c r="L48" s="98">
        <f t="shared" si="2"/>
        <v>28</v>
      </c>
      <c r="M48" s="98">
        <f t="shared" si="2"/>
        <v>29</v>
      </c>
      <c r="N48" s="98">
        <f t="shared" si="2"/>
        <v>30</v>
      </c>
      <c r="O48" s="98">
        <f t="shared" si="2"/>
        <v>31</v>
      </c>
      <c r="P48" s="52" t="s">
        <v>22</v>
      </c>
      <c r="Q48" s="43"/>
      <c r="R48" s="43"/>
      <c r="S48" s="43"/>
      <c r="T48" s="43"/>
      <c r="U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3"/>
      <c r="AG48" s="43"/>
      <c r="AH48" s="43"/>
    </row>
    <row r="49" spans="1:34" x14ac:dyDescent="0.2">
      <c r="A49" s="43"/>
      <c r="B49" s="161">
        <v>1</v>
      </c>
      <c r="C49" s="162" t="str">
        <f>'Base Case'!C49</f>
        <v>Catastrophic Busfire</v>
      </c>
      <c r="D49" s="163"/>
      <c r="E49" s="164">
        <f t="shared" ref="E49:O49" si="3">$T$7*E38</f>
        <v>1.3203394805497692</v>
      </c>
      <c r="F49" s="164">
        <f t="shared" si="3"/>
        <v>1.3203394805497692</v>
      </c>
      <c r="G49" s="164">
        <f t="shared" si="3"/>
        <v>1.0932410898952087</v>
      </c>
      <c r="H49" s="164">
        <f t="shared" si="3"/>
        <v>0.86614269924064857</v>
      </c>
      <c r="I49" s="164">
        <f t="shared" si="3"/>
        <v>0.63904430858608818</v>
      </c>
      <c r="J49" s="164">
        <f t="shared" si="3"/>
        <v>0.41194591793152791</v>
      </c>
      <c r="K49" s="164">
        <f t="shared" si="3"/>
        <v>0.18484752727696768</v>
      </c>
      <c r="L49" s="164">
        <f t="shared" si="3"/>
        <v>0.18484752727696768</v>
      </c>
      <c r="M49" s="164">
        <f t="shared" si="3"/>
        <v>0.18484752727696768</v>
      </c>
      <c r="N49" s="164">
        <f t="shared" si="3"/>
        <v>0.18484752727696768</v>
      </c>
      <c r="O49" s="164">
        <f t="shared" si="3"/>
        <v>0.18484752727696768</v>
      </c>
      <c r="P49" s="143">
        <f t="shared" ref="P49:P53" si="4">SUM(E49:O49)</f>
        <v>6.5752906131378497</v>
      </c>
      <c r="Q49" s="43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3"/>
      <c r="AG49" s="43"/>
      <c r="AH49" s="43"/>
    </row>
    <row r="50" spans="1:34" x14ac:dyDescent="0.2">
      <c r="A50" s="43"/>
      <c r="B50" s="165">
        <v>2</v>
      </c>
      <c r="C50" s="166" t="str">
        <f>'Base Case'!C50</f>
        <v>Major Fire</v>
      </c>
      <c r="D50" s="167"/>
      <c r="E50" s="139">
        <f>$T$15*E38</f>
        <v>0</v>
      </c>
      <c r="F50" s="139">
        <f t="shared" ref="F50:O50" si="5">$T$15*F38</f>
        <v>0</v>
      </c>
      <c r="G50" s="139">
        <f t="shared" si="5"/>
        <v>0</v>
      </c>
      <c r="H50" s="139">
        <f t="shared" si="5"/>
        <v>0</v>
      </c>
      <c r="I50" s="139">
        <f t="shared" si="5"/>
        <v>0</v>
      </c>
      <c r="J50" s="139">
        <f t="shared" si="5"/>
        <v>0</v>
      </c>
      <c r="K50" s="139">
        <f t="shared" si="5"/>
        <v>0</v>
      </c>
      <c r="L50" s="139">
        <f t="shared" si="5"/>
        <v>0</v>
      </c>
      <c r="M50" s="139">
        <f t="shared" si="5"/>
        <v>0</v>
      </c>
      <c r="N50" s="139">
        <f t="shared" si="5"/>
        <v>0</v>
      </c>
      <c r="O50" s="139">
        <f t="shared" si="5"/>
        <v>0</v>
      </c>
      <c r="P50" s="143">
        <f t="shared" si="4"/>
        <v>0</v>
      </c>
      <c r="Q50" s="43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3"/>
      <c r="AG50" s="43"/>
      <c r="AH50" s="43"/>
    </row>
    <row r="51" spans="1:34" x14ac:dyDescent="0.2">
      <c r="A51" s="43"/>
      <c r="B51" s="168">
        <v>3</v>
      </c>
      <c r="C51" s="166" t="str">
        <f>'Base Case'!C51</f>
        <v>Moderate Fire</v>
      </c>
      <c r="D51" s="167"/>
      <c r="E51" s="139">
        <f>$T$22*E38</f>
        <v>0</v>
      </c>
      <c r="F51" s="139">
        <f t="shared" ref="F51:O51" si="6">$T$22*F38</f>
        <v>0</v>
      </c>
      <c r="G51" s="139">
        <f t="shared" si="6"/>
        <v>0</v>
      </c>
      <c r="H51" s="139">
        <f t="shared" si="6"/>
        <v>0</v>
      </c>
      <c r="I51" s="139">
        <f t="shared" si="6"/>
        <v>0</v>
      </c>
      <c r="J51" s="139">
        <f t="shared" si="6"/>
        <v>0</v>
      </c>
      <c r="K51" s="139">
        <f t="shared" si="6"/>
        <v>0</v>
      </c>
      <c r="L51" s="139">
        <f t="shared" si="6"/>
        <v>0</v>
      </c>
      <c r="M51" s="139">
        <f t="shared" si="6"/>
        <v>0</v>
      </c>
      <c r="N51" s="139">
        <f t="shared" si="6"/>
        <v>0</v>
      </c>
      <c r="O51" s="139">
        <f t="shared" si="6"/>
        <v>0</v>
      </c>
      <c r="P51" s="143">
        <f t="shared" si="4"/>
        <v>0</v>
      </c>
      <c r="Q51" s="43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3"/>
      <c r="AG51" s="43"/>
      <c r="AH51" s="43"/>
    </row>
    <row r="52" spans="1:34" x14ac:dyDescent="0.2">
      <c r="A52" s="43"/>
      <c r="B52" s="168">
        <v>4</v>
      </c>
      <c r="C52" s="166" t="str">
        <f>'Base Case'!C52</f>
        <v>Minor Fire</v>
      </c>
      <c r="D52" s="167"/>
      <c r="E52" s="139">
        <f t="shared" ref="E52:O52" si="7">$T$25*E41</f>
        <v>0</v>
      </c>
      <c r="F52" s="139">
        <f t="shared" si="7"/>
        <v>0</v>
      </c>
      <c r="G52" s="139">
        <f t="shared" si="7"/>
        <v>0</v>
      </c>
      <c r="H52" s="139">
        <f t="shared" si="7"/>
        <v>0</v>
      </c>
      <c r="I52" s="139">
        <f t="shared" si="7"/>
        <v>0</v>
      </c>
      <c r="J52" s="139">
        <f t="shared" si="7"/>
        <v>0</v>
      </c>
      <c r="K52" s="139">
        <f t="shared" si="7"/>
        <v>0</v>
      </c>
      <c r="L52" s="139">
        <f t="shared" si="7"/>
        <v>0</v>
      </c>
      <c r="M52" s="139">
        <f t="shared" si="7"/>
        <v>0</v>
      </c>
      <c r="N52" s="139">
        <f t="shared" si="7"/>
        <v>0</v>
      </c>
      <c r="O52" s="139">
        <f t="shared" si="7"/>
        <v>0</v>
      </c>
      <c r="P52" s="143">
        <f t="shared" si="4"/>
        <v>0</v>
      </c>
      <c r="Q52" s="43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3"/>
      <c r="AG52" s="43"/>
      <c r="AH52" s="43"/>
    </row>
    <row r="53" spans="1:34" x14ac:dyDescent="0.2">
      <c r="A53" s="43"/>
      <c r="B53" s="168">
        <v>5</v>
      </c>
      <c r="C53" s="166">
        <f>'Base Case'!C53</f>
        <v>0</v>
      </c>
      <c r="D53" s="167"/>
      <c r="E53" s="139">
        <f t="shared" ref="E53:O53" si="8">$T$28*E42</f>
        <v>0</v>
      </c>
      <c r="F53" s="139">
        <f t="shared" si="8"/>
        <v>0</v>
      </c>
      <c r="G53" s="139">
        <f t="shared" si="8"/>
        <v>0</v>
      </c>
      <c r="H53" s="139">
        <f t="shared" si="8"/>
        <v>0</v>
      </c>
      <c r="I53" s="139">
        <f t="shared" si="8"/>
        <v>0</v>
      </c>
      <c r="J53" s="139">
        <f t="shared" si="8"/>
        <v>0</v>
      </c>
      <c r="K53" s="139">
        <f t="shared" si="8"/>
        <v>0</v>
      </c>
      <c r="L53" s="139">
        <f t="shared" si="8"/>
        <v>0</v>
      </c>
      <c r="M53" s="139">
        <f t="shared" si="8"/>
        <v>0</v>
      </c>
      <c r="N53" s="139">
        <f t="shared" si="8"/>
        <v>0</v>
      </c>
      <c r="O53" s="139">
        <f t="shared" si="8"/>
        <v>0</v>
      </c>
      <c r="P53" s="143">
        <f t="shared" si="4"/>
        <v>0</v>
      </c>
      <c r="Q53" s="43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3"/>
      <c r="AG53" s="43"/>
      <c r="AH53" s="43"/>
    </row>
    <row r="54" spans="1:34" ht="13.5" thickBot="1" x14ac:dyDescent="0.25">
      <c r="A54" s="43"/>
      <c r="B54" s="253" t="s">
        <v>22</v>
      </c>
      <c r="C54" s="254"/>
      <c r="D54" s="255"/>
      <c r="E54" s="144">
        <f t="shared" ref="E54:P54" si="9">SUM(E49:E53)</f>
        <v>1.3203394805497692</v>
      </c>
      <c r="F54" s="144">
        <f t="shared" si="9"/>
        <v>1.3203394805497692</v>
      </c>
      <c r="G54" s="144">
        <f t="shared" si="9"/>
        <v>1.0932410898952087</v>
      </c>
      <c r="H54" s="144">
        <f t="shared" si="9"/>
        <v>0.86614269924064857</v>
      </c>
      <c r="I54" s="144">
        <f t="shared" si="9"/>
        <v>0.63904430858608818</v>
      </c>
      <c r="J54" s="144">
        <f t="shared" si="9"/>
        <v>0.41194591793152791</v>
      </c>
      <c r="K54" s="144">
        <f t="shared" si="9"/>
        <v>0.18484752727696768</v>
      </c>
      <c r="L54" s="144">
        <f t="shared" si="9"/>
        <v>0.18484752727696768</v>
      </c>
      <c r="M54" s="144">
        <f t="shared" si="9"/>
        <v>0.18484752727696768</v>
      </c>
      <c r="N54" s="144">
        <f t="shared" si="9"/>
        <v>0.18484752727696768</v>
      </c>
      <c r="O54" s="144">
        <f t="shared" si="9"/>
        <v>0.18484752727696768</v>
      </c>
      <c r="P54" s="144">
        <f t="shared" si="9"/>
        <v>6.5752906131378497</v>
      </c>
      <c r="Q54" s="43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3"/>
      <c r="AG54" s="43"/>
      <c r="AH54" s="43"/>
    </row>
    <row r="55" spans="1:34" ht="13.5" thickTop="1" x14ac:dyDescent="0.2">
      <c r="A55" s="43"/>
      <c r="B55" s="61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3"/>
      <c r="AG55" s="43"/>
      <c r="AH55" s="43"/>
    </row>
    <row r="56" spans="1:34" x14ac:dyDescent="0.2">
      <c r="A56" s="43"/>
      <c r="B56" s="6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3"/>
      <c r="AG56" s="43"/>
      <c r="AH56" s="43"/>
    </row>
    <row r="57" spans="1:34" x14ac:dyDescent="0.2">
      <c r="A57" s="43"/>
      <c r="B57" s="6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3"/>
      <c r="AG57" s="43"/>
      <c r="AH57" s="43"/>
    </row>
    <row r="58" spans="1:34" x14ac:dyDescent="0.2">
      <c r="A58" s="43"/>
      <c r="B58" s="6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3"/>
      <c r="AG58" s="43"/>
      <c r="AH58" s="43"/>
    </row>
    <row r="59" spans="1:34" ht="15.75" x14ac:dyDescent="0.25">
      <c r="A59" s="6"/>
      <c r="B59" s="6" t="s">
        <v>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3"/>
      <c r="AG59" s="43"/>
      <c r="AH59" s="43"/>
    </row>
    <row r="60" spans="1:34" x14ac:dyDescent="0.2">
      <c r="A60" s="43"/>
      <c r="B60" s="61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3"/>
      <c r="AG60" s="43"/>
      <c r="AH60" s="43"/>
    </row>
    <row r="61" spans="1:34" hidden="1" x14ac:dyDescent="0.2">
      <c r="A61" s="43"/>
      <c r="B61" s="6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3"/>
      <c r="AG61" s="43"/>
      <c r="AH61" s="43"/>
    </row>
    <row r="62" spans="1:34" hidden="1" x14ac:dyDescent="0.2">
      <c r="A62" s="43"/>
      <c r="B62" s="6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3"/>
      <c r="AG62" s="43"/>
      <c r="AH62" s="43"/>
    </row>
    <row r="63" spans="1:34" hidden="1" x14ac:dyDescent="0.2">
      <c r="A63" s="43"/>
      <c r="B63" s="61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3"/>
      <c r="AG63" s="43"/>
      <c r="AH63" s="43"/>
    </row>
    <row r="64" spans="1:34" hidden="1" x14ac:dyDescent="0.2">
      <c r="A64" s="43"/>
      <c r="B64" s="61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3"/>
      <c r="AG64" s="43"/>
      <c r="AH64" s="43"/>
    </row>
    <row r="65" spans="1:34" hidden="1" x14ac:dyDescent="0.2">
      <c r="A65" s="43"/>
      <c r="B65" s="6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3"/>
      <c r="AG65" s="43"/>
      <c r="AH65" s="43"/>
    </row>
    <row r="66" spans="1:34" hidden="1" x14ac:dyDescent="0.2">
      <c r="A66" s="43"/>
      <c r="B66" s="6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3"/>
      <c r="AG66" s="43"/>
      <c r="AH66" s="43"/>
    </row>
    <row r="67" spans="1:34" hidden="1" x14ac:dyDescent="0.2">
      <c r="A67" s="43"/>
      <c r="B67" s="6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3"/>
      <c r="AG67" s="43"/>
      <c r="AH67" s="43"/>
    </row>
    <row r="68" spans="1:34" hidden="1" x14ac:dyDescent="0.2">
      <c r="A68" s="43"/>
      <c r="B68" s="6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3"/>
      <c r="AG68" s="43"/>
      <c r="AH68" s="43"/>
    </row>
    <row r="69" spans="1:34" hidden="1" x14ac:dyDescent="0.2">
      <c r="A69" s="43"/>
      <c r="B69" s="6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3"/>
      <c r="AG69" s="43"/>
      <c r="AH69" s="43"/>
    </row>
    <row r="70" spans="1:34" hidden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4"/>
    </row>
    <row r="71" spans="1:34" hidden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4"/>
      <c r="X71" s="44"/>
      <c r="Y71" s="44"/>
      <c r="Z71" s="44"/>
      <c r="AA71" s="44"/>
      <c r="AB71" s="44"/>
    </row>
    <row r="72" spans="1:34" hidden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/>
      <c r="W72" s="44"/>
      <c r="X72" s="44"/>
      <c r="Y72" s="44"/>
      <c r="Z72" s="44"/>
      <c r="AA72" s="44"/>
      <c r="AB72" s="44"/>
    </row>
    <row r="73" spans="1:34" hidden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4"/>
      <c r="W73" s="44"/>
      <c r="X73" s="44"/>
      <c r="Y73" s="44"/>
      <c r="Z73" s="44"/>
      <c r="AA73" s="44"/>
      <c r="AB73" s="44"/>
    </row>
    <row r="74" spans="1:34" hidden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4"/>
      <c r="X74" s="44"/>
      <c r="Y74" s="44"/>
      <c r="Z74" s="44"/>
      <c r="AA74" s="44"/>
      <c r="AB74" s="44"/>
    </row>
    <row r="75" spans="1:34" hidden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4"/>
      <c r="W75" s="44"/>
      <c r="X75" s="44"/>
      <c r="Y75" s="44"/>
      <c r="Z75" s="44"/>
      <c r="AA75" s="44"/>
      <c r="AB75" s="44"/>
    </row>
    <row r="76" spans="1:34" hidden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4"/>
      <c r="W76" s="44"/>
      <c r="X76" s="44"/>
      <c r="Y76" s="44"/>
      <c r="Z76" s="44"/>
      <c r="AA76" s="44"/>
      <c r="AB76" s="44"/>
    </row>
    <row r="77" spans="1:34" hidden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44"/>
      <c r="X77" s="44"/>
      <c r="Y77" s="44"/>
      <c r="Z77" s="44"/>
      <c r="AA77" s="44"/>
      <c r="AB77" s="44"/>
    </row>
    <row r="78" spans="1:34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4"/>
      <c r="W78" s="44"/>
      <c r="X78" s="44"/>
      <c r="Y78" s="44"/>
      <c r="Z78" s="44"/>
      <c r="AA78" s="44"/>
      <c r="AB78" s="44"/>
    </row>
    <row r="79" spans="1:34" hidden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4"/>
      <c r="W79" s="44"/>
      <c r="X79" s="44"/>
      <c r="Y79" s="44"/>
      <c r="Z79" s="44"/>
      <c r="AA79" s="44"/>
      <c r="AB79" s="44"/>
    </row>
    <row r="80" spans="1:34" hidden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4"/>
      <c r="W80" s="44"/>
      <c r="X80" s="44"/>
      <c r="Y80" s="44"/>
      <c r="Z80" s="44"/>
      <c r="AA80" s="44"/>
      <c r="AB80" s="44"/>
    </row>
    <row r="81" spans="1:28" hidden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/>
      <c r="W81" s="44"/>
      <c r="X81" s="44"/>
      <c r="Y81" s="44"/>
      <c r="Z81" s="44"/>
      <c r="AA81" s="44"/>
      <c r="AB81" s="44"/>
    </row>
    <row r="82" spans="1:28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4"/>
      <c r="W82" s="44"/>
      <c r="X82" s="44"/>
      <c r="Y82" s="44"/>
      <c r="Z82" s="44"/>
      <c r="AA82" s="44"/>
      <c r="AB82" s="44"/>
    </row>
    <row r="83" spans="1:28" hidden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4"/>
      <c r="W83" s="44"/>
      <c r="X83" s="44"/>
      <c r="Y83" s="44"/>
      <c r="Z83" s="44"/>
      <c r="AA83" s="44"/>
      <c r="AB83" s="44"/>
    </row>
    <row r="84" spans="1:28" hidden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4"/>
      <c r="W84" s="44"/>
      <c r="X84" s="44"/>
      <c r="Y84" s="44"/>
      <c r="Z84" s="44"/>
      <c r="AA84" s="44"/>
      <c r="AB84" s="44"/>
    </row>
    <row r="85" spans="1:28" hidden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  <c r="W85" s="44"/>
      <c r="X85" s="44"/>
      <c r="Y85" s="44"/>
      <c r="Z85" s="44"/>
      <c r="AA85" s="44"/>
      <c r="AB85" s="44"/>
    </row>
    <row r="86" spans="1:28" hidden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4"/>
      <c r="W86" s="44"/>
      <c r="X86" s="44"/>
      <c r="Y86" s="44"/>
      <c r="Z86" s="44"/>
      <c r="AA86" s="44"/>
      <c r="AB86" s="44"/>
    </row>
    <row r="87" spans="1:28" hidden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4"/>
      <c r="W87" s="44"/>
      <c r="X87" s="44"/>
      <c r="Y87" s="44"/>
      <c r="Z87" s="44"/>
      <c r="AA87" s="44"/>
      <c r="AB87" s="44"/>
    </row>
    <row r="88" spans="1:28" hidden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4"/>
      <c r="W88" s="44"/>
      <c r="X88" s="44"/>
      <c r="Y88" s="44"/>
      <c r="Z88" s="44"/>
      <c r="AA88" s="44"/>
      <c r="AB88" s="44"/>
    </row>
    <row r="89" spans="1:28" hidden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4"/>
      <c r="X89" s="44"/>
      <c r="Y89" s="44"/>
      <c r="Z89" s="44"/>
      <c r="AA89" s="44"/>
      <c r="AB89" s="44"/>
    </row>
    <row r="90" spans="1:28" hidden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4"/>
      <c r="W90" s="44"/>
      <c r="X90" s="44"/>
      <c r="Y90" s="44"/>
      <c r="Z90" s="44"/>
      <c r="AA90" s="44"/>
      <c r="AB90" s="44"/>
    </row>
  </sheetData>
  <mergeCells count="52">
    <mergeCell ref="L5:P5"/>
    <mergeCell ref="R5:T5"/>
    <mergeCell ref="D6:K6"/>
    <mergeCell ref="B7:B14"/>
    <mergeCell ref="C7:C14"/>
    <mergeCell ref="D7:K7"/>
    <mergeCell ref="T7:T14"/>
    <mergeCell ref="D8:K8"/>
    <mergeCell ref="D9:K9"/>
    <mergeCell ref="D10:K10"/>
    <mergeCell ref="D11:K11"/>
    <mergeCell ref="D12:K12"/>
    <mergeCell ref="D13:K13"/>
    <mergeCell ref="D14:K14"/>
    <mergeCell ref="B15:B21"/>
    <mergeCell ref="C15:C21"/>
    <mergeCell ref="D15:K15"/>
    <mergeCell ref="T15:T21"/>
    <mergeCell ref="D16:K16"/>
    <mergeCell ref="D17:K17"/>
    <mergeCell ref="D18:K18"/>
    <mergeCell ref="D19:K19"/>
    <mergeCell ref="D20:K20"/>
    <mergeCell ref="D21:K21"/>
    <mergeCell ref="B22:B24"/>
    <mergeCell ref="C22:C24"/>
    <mergeCell ref="D22:K22"/>
    <mergeCell ref="T22:T24"/>
    <mergeCell ref="D23:K23"/>
    <mergeCell ref="D24:K24"/>
    <mergeCell ref="B30:Q30"/>
    <mergeCell ref="B25:B27"/>
    <mergeCell ref="C25:C27"/>
    <mergeCell ref="D25:K25"/>
    <mergeCell ref="T25:T27"/>
    <mergeCell ref="D26:K26"/>
    <mergeCell ref="D27:K27"/>
    <mergeCell ref="B28:B29"/>
    <mergeCell ref="C28:C29"/>
    <mergeCell ref="D28:K28"/>
    <mergeCell ref="T28:T29"/>
    <mergeCell ref="D29:K29"/>
    <mergeCell ref="C42:D42"/>
    <mergeCell ref="E47:P47"/>
    <mergeCell ref="C48:D48"/>
    <mergeCell ref="B54:D54"/>
    <mergeCell ref="E36:O36"/>
    <mergeCell ref="C37:D37"/>
    <mergeCell ref="C38:D38"/>
    <mergeCell ref="C39:D39"/>
    <mergeCell ref="C40:D40"/>
    <mergeCell ref="C41:D41"/>
  </mergeCells>
  <hyperlinks>
    <hyperlink ref="E1" location="Menu!A1" display="Menu" xr:uid="{00000000-0004-0000-0A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BG90"/>
  <sheetViews>
    <sheetView zoomScale="80" zoomScaleNormal="80" workbookViewId="0"/>
  </sheetViews>
  <sheetFormatPr defaultColWidth="0" defaultRowHeight="12.75" zeroHeight="1" x14ac:dyDescent="0.2"/>
  <cols>
    <col min="1" max="1" width="3.625" style="1" customWidth="1"/>
    <col min="2" max="2" width="14.75" style="1" customWidth="1"/>
    <col min="3" max="3" width="26" style="1" customWidth="1"/>
    <col min="4" max="4" width="28" style="1" customWidth="1"/>
    <col min="5" max="14" width="11.375" style="1" customWidth="1"/>
    <col min="15" max="15" width="11.875" style="1" customWidth="1"/>
    <col min="16" max="17" width="11.375" style="1" customWidth="1"/>
    <col min="18" max="19" width="11.875" style="1" customWidth="1"/>
    <col min="20" max="20" width="11.375" style="1" customWidth="1"/>
    <col min="21" max="21" width="3.625" style="1" customWidth="1"/>
    <col min="22" max="22" width="12.625" style="2" hidden="1" customWidth="1"/>
    <col min="23" max="23" width="11.625" style="2" hidden="1" customWidth="1"/>
    <col min="24" max="24" width="19.5" style="2" hidden="1" customWidth="1"/>
    <col min="25" max="25" width="11.625" style="2" hidden="1" customWidth="1"/>
    <col min="26" max="26" width="17.25" style="2" hidden="1" customWidth="1"/>
    <col min="27" max="27" width="11.625" style="2" hidden="1" customWidth="1"/>
    <col min="28" max="28" width="19.5" style="2" hidden="1" customWidth="1"/>
    <col min="29" max="29" width="11.625" style="2" hidden="1" customWidth="1"/>
    <col min="30" max="30" width="19.5" style="2" hidden="1" customWidth="1"/>
    <col min="31" max="31" width="11.625" style="2" hidden="1" customWidth="1"/>
    <col min="32" max="32" width="19.5" style="1" hidden="1" customWidth="1"/>
    <col min="33" max="33" width="9" style="1" hidden="1" customWidth="1"/>
    <col min="34" max="34" width="16.625" style="1" hidden="1" customWidth="1"/>
    <col min="35" max="35" width="9" style="1" hidden="1" customWidth="1"/>
    <col min="36" max="36" width="19.5" style="1" hidden="1" customWidth="1"/>
    <col min="37" max="37" width="9" style="1" hidden="1" customWidth="1"/>
    <col min="38" max="38" width="19.5" style="1" hidden="1" customWidth="1"/>
    <col min="39" max="39" width="9" style="1" hidden="1" customWidth="1"/>
    <col min="40" max="40" width="17.375" style="1" hidden="1" customWidth="1"/>
    <col min="41" max="41" width="9" style="1" hidden="1" customWidth="1"/>
    <col min="42" max="42" width="19.5" style="1" hidden="1" customWidth="1"/>
    <col min="43" max="59" width="0" style="1" hidden="1" customWidth="1"/>
    <col min="60" max="16384" width="9" style="1" hidden="1"/>
  </cols>
  <sheetData>
    <row r="1" spans="1:34" ht="18" x14ac:dyDescent="0.25">
      <c r="A1" s="10" t="s">
        <v>175</v>
      </c>
      <c r="B1" s="10"/>
      <c r="C1" s="10"/>
      <c r="D1" s="10"/>
      <c r="E1" s="10" t="s">
        <v>21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4" t="str">
        <f ca="1">RIGHT(CELL("filename", $A$1), LEN(CELL("filename", $A$1)) - SEARCH("]", CELL("filename", $A$1)))</f>
        <v>Scenario E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3"/>
      <c r="AG3" s="43"/>
      <c r="AH3" s="43"/>
    </row>
    <row r="4" spans="1:34" x14ac:dyDescent="0.2">
      <c r="A4" s="43"/>
      <c r="B4" s="45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3"/>
      <c r="AG4" s="43"/>
      <c r="AH4" s="43"/>
    </row>
    <row r="5" spans="1:34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35" t="s">
        <v>137</v>
      </c>
      <c r="M5" s="235"/>
      <c r="N5" s="235"/>
      <c r="O5" s="235"/>
      <c r="P5" s="235"/>
      <c r="Q5" s="104"/>
      <c r="R5" s="235" t="s">
        <v>137</v>
      </c>
      <c r="S5" s="236"/>
      <c r="T5" s="235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3"/>
      <c r="AG5" s="43"/>
      <c r="AH5" s="43"/>
    </row>
    <row r="6" spans="1:34" ht="38.25" x14ac:dyDescent="0.2">
      <c r="A6" s="43"/>
      <c r="B6" s="52" t="s">
        <v>39</v>
      </c>
      <c r="C6" s="25" t="s">
        <v>35</v>
      </c>
      <c r="D6" s="241" t="s">
        <v>16</v>
      </c>
      <c r="E6" s="242"/>
      <c r="F6" s="242"/>
      <c r="G6" s="242"/>
      <c r="H6" s="242"/>
      <c r="I6" s="242"/>
      <c r="J6" s="242"/>
      <c r="K6" s="243"/>
      <c r="L6" s="52" t="s">
        <v>43</v>
      </c>
      <c r="M6" s="52" t="s">
        <v>114</v>
      </c>
      <c r="N6" s="52" t="s">
        <v>46</v>
      </c>
      <c r="O6" s="52" t="s">
        <v>47</v>
      </c>
      <c r="P6" s="52" t="s">
        <v>12</v>
      </c>
      <c r="Q6" s="52"/>
      <c r="R6" s="25" t="s">
        <v>115</v>
      </c>
      <c r="S6" s="52" t="s">
        <v>116</v>
      </c>
      <c r="T6" s="52" t="s">
        <v>48</v>
      </c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</row>
    <row r="7" spans="1:34" x14ac:dyDescent="0.2">
      <c r="A7" s="43"/>
      <c r="B7" s="273">
        <v>1</v>
      </c>
      <c r="C7" s="280" t="str">
        <f>'Base Case'!C7:C14</f>
        <v>Catastrophic Busfire</v>
      </c>
      <c r="D7" s="281">
        <f>'Base Case'!D7:K7</f>
        <v>0</v>
      </c>
      <c r="E7" s="281"/>
      <c r="F7" s="281"/>
      <c r="G7" s="281"/>
      <c r="H7" s="281"/>
      <c r="I7" s="281"/>
      <c r="J7" s="281"/>
      <c r="K7" s="281"/>
      <c r="L7" s="170">
        <f>'Base Case'!L7*(1+'Scenario Manager'!$H$33)</f>
        <v>0</v>
      </c>
      <c r="M7" s="170">
        <f>'Base Case'!M7</f>
        <v>0</v>
      </c>
      <c r="N7" s="170">
        <f>'Base Case'!N7*(1+'Scenario Manager'!$F$33)</f>
        <v>0</v>
      </c>
      <c r="O7" s="170">
        <f>'Base Case'!O7*(1+'Scenario Manager'!$E$33)</f>
        <v>0</v>
      </c>
      <c r="P7" s="170">
        <f>'Base Case'!P7*(1+'Scenario Manager'!$I$33)</f>
        <v>0</v>
      </c>
      <c r="Q7" s="170"/>
      <c r="R7" s="54">
        <f>SUM(L7:P7)</f>
        <v>0</v>
      </c>
      <c r="S7" s="131"/>
      <c r="T7" s="226">
        <f>(R8*S8)+(R10*S10)</f>
        <v>2271.3197818250583</v>
      </c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3"/>
      <c r="AG7" s="43"/>
      <c r="AH7" s="43"/>
    </row>
    <row r="8" spans="1:34" ht="12.75" customHeight="1" x14ac:dyDescent="0.2">
      <c r="A8" s="43"/>
      <c r="B8" s="273"/>
      <c r="C8" s="280"/>
      <c r="D8" s="281" t="str">
        <f>'Base Case'!D8:K8</f>
        <v>Catastrophic bushfire</v>
      </c>
      <c r="E8" s="281"/>
      <c r="F8" s="281"/>
      <c r="G8" s="281"/>
      <c r="H8" s="281"/>
      <c r="I8" s="281"/>
      <c r="J8" s="281"/>
      <c r="K8" s="281"/>
      <c r="L8" s="170">
        <f>'Base Case'!L8*(1+'Scenario Manager'!$H$33)</f>
        <v>0</v>
      </c>
      <c r="M8" s="173">
        <f>'Base Case'!M8</f>
        <v>378.45823338546393</v>
      </c>
      <c r="N8" s="170">
        <f>'Base Case'!N8*(1+'Scenario Manager'!$F$33)</f>
        <v>0</v>
      </c>
      <c r="O8" s="170">
        <f>'Base Case'!O8*(1+'Scenario Manager'!$E$33)</f>
        <v>0</v>
      </c>
      <c r="P8" s="170">
        <f>'Base Case'!P8*(1+'Scenario Manager'!$I$33)</f>
        <v>0</v>
      </c>
      <c r="Q8" s="170"/>
      <c r="R8" s="54">
        <f t="shared" ref="R8:R29" si="0">SUM(L8:P8)</f>
        <v>378.45823338546393</v>
      </c>
      <c r="S8" s="54">
        <f>Assumptions!C9</f>
        <v>6</v>
      </c>
      <c r="T8" s="227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3"/>
      <c r="AG8" s="43"/>
      <c r="AH8" s="43"/>
    </row>
    <row r="9" spans="1:34" x14ac:dyDescent="0.2">
      <c r="A9" s="43"/>
      <c r="B9" s="273"/>
      <c r="C9" s="280"/>
      <c r="D9" s="281">
        <f>'Base Case'!D9:K9</f>
        <v>0</v>
      </c>
      <c r="E9" s="281"/>
      <c r="F9" s="281"/>
      <c r="G9" s="281"/>
      <c r="H9" s="281"/>
      <c r="I9" s="281"/>
      <c r="J9" s="281"/>
      <c r="K9" s="281"/>
      <c r="L9" s="170">
        <f>'Base Case'!L9*(1+'Scenario Manager'!$H$33)</f>
        <v>0</v>
      </c>
      <c r="M9" s="170">
        <f>'Base Case'!M9</f>
        <v>0</v>
      </c>
      <c r="N9" s="170">
        <f>'Base Case'!N9*(1+'Scenario Manager'!$F$33)</f>
        <v>0</v>
      </c>
      <c r="O9" s="170">
        <f>'Base Case'!O9*(1+'Scenario Manager'!$E$33)</f>
        <v>0</v>
      </c>
      <c r="P9" s="170">
        <f>'Base Case'!P9*(1+'Scenario Manager'!$I$33)</f>
        <v>0</v>
      </c>
      <c r="Q9" s="170"/>
      <c r="R9" s="54">
        <f t="shared" si="0"/>
        <v>0</v>
      </c>
      <c r="S9" s="131"/>
      <c r="T9" s="227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3"/>
      <c r="AG9" s="43"/>
      <c r="AH9" s="43"/>
    </row>
    <row r="10" spans="1:34" ht="12.75" customHeight="1" x14ac:dyDescent="0.2">
      <c r="A10" s="43"/>
      <c r="B10" s="273"/>
      <c r="C10" s="280"/>
      <c r="D10" s="281" t="str">
        <f>'Base Case'!D10:K10</f>
        <v>F-Factor</v>
      </c>
      <c r="E10" s="281"/>
      <c r="F10" s="281"/>
      <c r="G10" s="281"/>
      <c r="H10" s="281"/>
      <c r="I10" s="281"/>
      <c r="J10" s="281"/>
      <c r="K10" s="281"/>
      <c r="L10" s="170">
        <f>'Base Case'!L10*(1+'Scenario Manager'!$H$33)</f>
        <v>0</v>
      </c>
      <c r="M10" s="170">
        <f>'Base Case'!M10</f>
        <v>0</v>
      </c>
      <c r="N10" s="170">
        <f>'Base Case'!N10*(1+'Scenario Manager'!$F$33)</f>
        <v>0</v>
      </c>
      <c r="O10" s="173">
        <f>'Base Case'!O10*(1+'Scenario Manager'!$E$33)</f>
        <v>0.57038151227452272</v>
      </c>
      <c r="P10" s="170">
        <f>'Base Case'!P10*(1+'Scenario Manager'!$I$33)</f>
        <v>0</v>
      </c>
      <c r="Q10" s="170"/>
      <c r="R10" s="54">
        <f t="shared" si="0"/>
        <v>0.57038151227452272</v>
      </c>
      <c r="S10" s="54">
        <f>Assumptions!C11</f>
        <v>1</v>
      </c>
      <c r="T10" s="227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3"/>
      <c r="AG10" s="43"/>
      <c r="AH10" s="43"/>
    </row>
    <row r="11" spans="1:34" ht="12.75" customHeight="1" x14ac:dyDescent="0.2">
      <c r="A11" s="43"/>
      <c r="B11" s="273"/>
      <c r="C11" s="280"/>
      <c r="D11" s="281">
        <f>'Base Case'!D11:K11</f>
        <v>0</v>
      </c>
      <c r="E11" s="281"/>
      <c r="F11" s="281"/>
      <c r="G11" s="281"/>
      <c r="H11" s="281"/>
      <c r="I11" s="281"/>
      <c r="J11" s="281"/>
      <c r="K11" s="281"/>
      <c r="L11" s="170">
        <f>'Base Case'!L11*(1+'Scenario Manager'!$H$33)</f>
        <v>0</v>
      </c>
      <c r="M11" s="170">
        <f>'Base Case'!M11</f>
        <v>0</v>
      </c>
      <c r="N11" s="170">
        <f>'Base Case'!N11*(1+'Scenario Manager'!$F$33)</f>
        <v>0</v>
      </c>
      <c r="O11" s="170">
        <f>'Base Case'!O11*(1+'Scenario Manager'!$E$33)</f>
        <v>0</v>
      </c>
      <c r="P11" s="170">
        <f>'Base Case'!P11*(1+'Scenario Manager'!$I$33)</f>
        <v>0</v>
      </c>
      <c r="Q11" s="170"/>
      <c r="R11" s="54">
        <f t="shared" si="0"/>
        <v>0</v>
      </c>
      <c r="S11" s="131"/>
      <c r="T11" s="227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3"/>
      <c r="AG11" s="43"/>
      <c r="AH11" s="43"/>
    </row>
    <row r="12" spans="1:34" ht="12.75" customHeight="1" x14ac:dyDescent="0.2">
      <c r="A12" s="43"/>
      <c r="B12" s="273"/>
      <c r="C12" s="280"/>
      <c r="D12" s="281">
        <f>'Base Case'!D12:K12</f>
        <v>0</v>
      </c>
      <c r="E12" s="281"/>
      <c r="F12" s="281"/>
      <c r="G12" s="281"/>
      <c r="H12" s="281"/>
      <c r="I12" s="281"/>
      <c r="J12" s="281"/>
      <c r="K12" s="281"/>
      <c r="L12" s="170">
        <f>'Base Case'!L12*(1+'Scenario Manager'!$H$33)</f>
        <v>0</v>
      </c>
      <c r="M12" s="170">
        <f>'Base Case'!M12</f>
        <v>0</v>
      </c>
      <c r="N12" s="170">
        <f>'Base Case'!N12*(1+'Scenario Manager'!$F$33)</f>
        <v>0</v>
      </c>
      <c r="O12" s="170">
        <f>'Base Case'!O12*(1+'Scenario Manager'!$E$33)</f>
        <v>0</v>
      </c>
      <c r="P12" s="170">
        <f>'Base Case'!P12*(1+'Scenario Manager'!$I$33)</f>
        <v>0</v>
      </c>
      <c r="Q12" s="170"/>
      <c r="R12" s="54">
        <f t="shared" si="0"/>
        <v>0</v>
      </c>
      <c r="S12" s="131"/>
      <c r="T12" s="227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3"/>
      <c r="AG12" s="43"/>
      <c r="AH12" s="43"/>
    </row>
    <row r="13" spans="1:34" ht="12.75" customHeight="1" x14ac:dyDescent="0.2">
      <c r="A13" s="43"/>
      <c r="B13" s="273"/>
      <c r="C13" s="280"/>
      <c r="D13" s="281">
        <f>'Base Case'!D13:K13</f>
        <v>0</v>
      </c>
      <c r="E13" s="281"/>
      <c r="F13" s="281"/>
      <c r="G13" s="281"/>
      <c r="H13" s="281"/>
      <c r="I13" s="281"/>
      <c r="J13" s="281"/>
      <c r="K13" s="281"/>
      <c r="L13" s="170">
        <f>'Base Case'!L13*(1+'Scenario Manager'!$H$33)</f>
        <v>0</v>
      </c>
      <c r="M13" s="170">
        <f>'Base Case'!M13</f>
        <v>0</v>
      </c>
      <c r="N13" s="170">
        <f>'Base Case'!N13*(1+'Scenario Manager'!$F$33)</f>
        <v>0</v>
      </c>
      <c r="O13" s="170">
        <f>'Base Case'!O13*(1+'Scenario Manager'!$E$33)</f>
        <v>0</v>
      </c>
      <c r="P13" s="170">
        <f>'Base Case'!P13*(1+'Scenario Manager'!$I$33)</f>
        <v>0</v>
      </c>
      <c r="Q13" s="170"/>
      <c r="R13" s="54">
        <f t="shared" si="0"/>
        <v>0</v>
      </c>
      <c r="S13" s="131"/>
      <c r="T13" s="227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3"/>
      <c r="AG13" s="43"/>
      <c r="AH13" s="43"/>
    </row>
    <row r="14" spans="1:34" ht="12.75" customHeight="1" x14ac:dyDescent="0.2">
      <c r="A14" s="43"/>
      <c r="B14" s="273"/>
      <c r="C14" s="280"/>
      <c r="D14" s="281">
        <f>'Base Case'!D14:K14</f>
        <v>0</v>
      </c>
      <c r="E14" s="281"/>
      <c r="F14" s="281"/>
      <c r="G14" s="281"/>
      <c r="H14" s="281"/>
      <c r="I14" s="281"/>
      <c r="J14" s="281"/>
      <c r="K14" s="281"/>
      <c r="L14" s="170">
        <f>'Base Case'!L14*(1+'Scenario Manager'!$H$33)</f>
        <v>0</v>
      </c>
      <c r="M14" s="170">
        <f>'Base Case'!M14</f>
        <v>0</v>
      </c>
      <c r="N14" s="170">
        <f>'Base Case'!N14*(1+'Scenario Manager'!$F$33)</f>
        <v>0</v>
      </c>
      <c r="O14" s="170">
        <f>'Base Case'!O14*(1+'Scenario Manager'!$E$33)</f>
        <v>0</v>
      </c>
      <c r="P14" s="170">
        <f>'Base Case'!P14*(1+'Scenario Manager'!$I$33)</f>
        <v>0</v>
      </c>
      <c r="Q14" s="170"/>
      <c r="R14" s="54">
        <f t="shared" si="0"/>
        <v>0</v>
      </c>
      <c r="S14" s="131"/>
      <c r="T14" s="229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3"/>
      <c r="AG14" s="43"/>
      <c r="AH14" s="43"/>
    </row>
    <row r="15" spans="1:34" x14ac:dyDescent="0.2">
      <c r="A15" s="43"/>
      <c r="B15" s="273">
        <v>2</v>
      </c>
      <c r="C15" s="280" t="str">
        <f>'Base Case'!C15:C21</f>
        <v>Major Fire</v>
      </c>
      <c r="D15" s="281">
        <f>'Base Case'!D15:K15</f>
        <v>0</v>
      </c>
      <c r="E15" s="281"/>
      <c r="F15" s="281"/>
      <c r="G15" s="281"/>
      <c r="H15" s="281"/>
      <c r="I15" s="281"/>
      <c r="J15" s="281"/>
      <c r="K15" s="281"/>
      <c r="L15" s="170">
        <f>'Base Case'!L15*(1+'Scenario Manager'!$H$33)</f>
        <v>0</v>
      </c>
      <c r="M15" s="170">
        <f>'Base Case'!M15</f>
        <v>0</v>
      </c>
      <c r="N15" s="170">
        <f>'Base Case'!N15*(1+'Scenario Manager'!$F$33)</f>
        <v>0</v>
      </c>
      <c r="O15" s="170">
        <f>'Base Case'!O15*(1+'Scenario Manager'!$E$33)</f>
        <v>0</v>
      </c>
      <c r="P15" s="170">
        <f>'Base Case'!P15*(1+'Scenario Manager'!$I$33)</f>
        <v>0</v>
      </c>
      <c r="Q15" s="170"/>
      <c r="R15" s="54">
        <f t="shared" si="0"/>
        <v>0</v>
      </c>
      <c r="S15" s="131"/>
      <c r="T15" s="226">
        <f>SUM(R15:R21)</f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3"/>
      <c r="AG15" s="43"/>
      <c r="AH15" s="43"/>
    </row>
    <row r="16" spans="1:34" x14ac:dyDescent="0.2">
      <c r="A16" s="43"/>
      <c r="B16" s="273"/>
      <c r="C16" s="280"/>
      <c r="D16" s="281">
        <f>'Base Case'!D16:K16</f>
        <v>0</v>
      </c>
      <c r="E16" s="281"/>
      <c r="F16" s="281"/>
      <c r="G16" s="281"/>
      <c r="H16" s="281"/>
      <c r="I16" s="281"/>
      <c r="J16" s="281"/>
      <c r="K16" s="281"/>
      <c r="L16" s="170">
        <f>'Base Case'!L16*(1+'Scenario Manager'!$H$33)</f>
        <v>0</v>
      </c>
      <c r="M16" s="170">
        <f>'Base Case'!M16</f>
        <v>0</v>
      </c>
      <c r="N16" s="170">
        <f>'Base Case'!N16*(1+'Scenario Manager'!$F$33)</f>
        <v>0</v>
      </c>
      <c r="O16" s="170">
        <f>'Base Case'!O16*(1+'Scenario Manager'!$E$33)</f>
        <v>0</v>
      </c>
      <c r="P16" s="170">
        <f>'Base Case'!P16*(1+'Scenario Manager'!$I$33)</f>
        <v>0</v>
      </c>
      <c r="Q16" s="170"/>
      <c r="R16" s="54">
        <f t="shared" si="0"/>
        <v>0</v>
      </c>
      <c r="S16" s="131"/>
      <c r="T16" s="227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3"/>
      <c r="AG16" s="43"/>
      <c r="AH16" s="43"/>
    </row>
    <row r="17" spans="1:34" ht="12.75" customHeight="1" x14ac:dyDescent="0.2">
      <c r="A17" s="43"/>
      <c r="B17" s="273"/>
      <c r="C17" s="280"/>
      <c r="D17" s="281">
        <f>'Base Case'!D17:K17</f>
        <v>0</v>
      </c>
      <c r="E17" s="281"/>
      <c r="F17" s="281"/>
      <c r="G17" s="281"/>
      <c r="H17" s="281"/>
      <c r="I17" s="281"/>
      <c r="J17" s="281"/>
      <c r="K17" s="281"/>
      <c r="L17" s="170">
        <f>'Base Case'!L17*(1+'Scenario Manager'!$H$33)</f>
        <v>0</v>
      </c>
      <c r="M17" s="170">
        <f>'Base Case'!M17</f>
        <v>0</v>
      </c>
      <c r="N17" s="170">
        <f>'Base Case'!N17*(1+'Scenario Manager'!$F$33)</f>
        <v>0</v>
      </c>
      <c r="O17" s="170">
        <f>'Base Case'!O17*(1+'Scenario Manager'!$E$33)</f>
        <v>0</v>
      </c>
      <c r="P17" s="170">
        <f>'Base Case'!P17*(1+'Scenario Manager'!$I$33)</f>
        <v>0</v>
      </c>
      <c r="Q17" s="170"/>
      <c r="R17" s="54">
        <f t="shared" si="0"/>
        <v>0</v>
      </c>
      <c r="S17" s="131"/>
      <c r="T17" s="227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3"/>
      <c r="AG17" s="43"/>
      <c r="AH17" s="43"/>
    </row>
    <row r="18" spans="1:34" ht="12.75" customHeight="1" x14ac:dyDescent="0.2">
      <c r="A18" s="43"/>
      <c r="B18" s="273"/>
      <c r="C18" s="280"/>
      <c r="D18" s="281">
        <f>'Base Case'!D18:K18</f>
        <v>0</v>
      </c>
      <c r="E18" s="281"/>
      <c r="F18" s="281"/>
      <c r="G18" s="281"/>
      <c r="H18" s="281"/>
      <c r="I18" s="281"/>
      <c r="J18" s="281"/>
      <c r="K18" s="281"/>
      <c r="L18" s="170">
        <f>'Base Case'!L18*(1+'Scenario Manager'!$H$33)</f>
        <v>0</v>
      </c>
      <c r="M18" s="170">
        <f>'Base Case'!M18</f>
        <v>0</v>
      </c>
      <c r="N18" s="170">
        <f>'Base Case'!N18*(1+'Scenario Manager'!$F$33)</f>
        <v>0</v>
      </c>
      <c r="O18" s="170">
        <f>'Base Case'!O18*(1+'Scenario Manager'!$E$33)</f>
        <v>0</v>
      </c>
      <c r="P18" s="170">
        <f>'Base Case'!P18*(1+'Scenario Manager'!$I$33)</f>
        <v>0</v>
      </c>
      <c r="Q18" s="170"/>
      <c r="R18" s="54">
        <f t="shared" si="0"/>
        <v>0</v>
      </c>
      <c r="S18" s="131"/>
      <c r="T18" s="227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3"/>
      <c r="AG18" s="43"/>
      <c r="AH18" s="43"/>
    </row>
    <row r="19" spans="1:34" ht="12.75" customHeight="1" x14ac:dyDescent="0.2">
      <c r="A19" s="43"/>
      <c r="B19" s="273"/>
      <c r="C19" s="280"/>
      <c r="D19" s="281">
        <f>'Base Case'!D19:K19</f>
        <v>0</v>
      </c>
      <c r="E19" s="281"/>
      <c r="F19" s="281"/>
      <c r="G19" s="281"/>
      <c r="H19" s="281"/>
      <c r="I19" s="281"/>
      <c r="J19" s="281"/>
      <c r="K19" s="281"/>
      <c r="L19" s="170">
        <f>'Base Case'!L19*(1+'Scenario Manager'!$H$33)</f>
        <v>0</v>
      </c>
      <c r="M19" s="170">
        <f>'Base Case'!M19</f>
        <v>0</v>
      </c>
      <c r="N19" s="170">
        <f>'Base Case'!N19*(1+'Scenario Manager'!$F$33)</f>
        <v>0</v>
      </c>
      <c r="O19" s="170">
        <f>'Base Case'!O19*(1+'Scenario Manager'!$E$33)</f>
        <v>0</v>
      </c>
      <c r="P19" s="170">
        <f>'Base Case'!P19*(1+'Scenario Manager'!$I$33)</f>
        <v>0</v>
      </c>
      <c r="Q19" s="170"/>
      <c r="R19" s="54">
        <f t="shared" si="0"/>
        <v>0</v>
      </c>
      <c r="S19" s="131"/>
      <c r="T19" s="227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3"/>
      <c r="AG19" s="43"/>
      <c r="AH19" s="43"/>
    </row>
    <row r="20" spans="1:34" ht="12.75" customHeight="1" x14ac:dyDescent="0.2">
      <c r="A20" s="43"/>
      <c r="B20" s="273"/>
      <c r="C20" s="280"/>
      <c r="D20" s="281">
        <f>'Base Case'!D20:K20</f>
        <v>0</v>
      </c>
      <c r="E20" s="281"/>
      <c r="F20" s="281"/>
      <c r="G20" s="281"/>
      <c r="H20" s="281"/>
      <c r="I20" s="281"/>
      <c r="J20" s="281"/>
      <c r="K20" s="281"/>
      <c r="L20" s="170">
        <f>'Base Case'!L20*(1+'Scenario Manager'!$H$33)</f>
        <v>0</v>
      </c>
      <c r="M20" s="170">
        <f>'Base Case'!M20</f>
        <v>0</v>
      </c>
      <c r="N20" s="170">
        <f>'Base Case'!N20*(1+'Scenario Manager'!$F$33)</f>
        <v>0</v>
      </c>
      <c r="O20" s="170">
        <f>'Base Case'!O20*(1+'Scenario Manager'!$E$33)</f>
        <v>0</v>
      </c>
      <c r="P20" s="170">
        <f>'Base Case'!P20*(1+'Scenario Manager'!$I$33)</f>
        <v>0</v>
      </c>
      <c r="Q20" s="170"/>
      <c r="R20" s="54">
        <f t="shared" si="0"/>
        <v>0</v>
      </c>
      <c r="S20" s="131"/>
      <c r="T20" s="227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3"/>
      <c r="AG20" s="43"/>
      <c r="AH20" s="43"/>
    </row>
    <row r="21" spans="1:34" ht="12.75" customHeight="1" x14ac:dyDescent="0.2">
      <c r="A21" s="43"/>
      <c r="B21" s="273"/>
      <c r="C21" s="280"/>
      <c r="D21" s="281">
        <f>'Base Case'!D21:K21</f>
        <v>0</v>
      </c>
      <c r="E21" s="281"/>
      <c r="F21" s="281"/>
      <c r="G21" s="281"/>
      <c r="H21" s="281"/>
      <c r="I21" s="281"/>
      <c r="J21" s="281"/>
      <c r="K21" s="281"/>
      <c r="L21" s="170">
        <f>'Base Case'!L21*(1+'Scenario Manager'!$H$33)</f>
        <v>0</v>
      </c>
      <c r="M21" s="170">
        <f>'Base Case'!M21</f>
        <v>0</v>
      </c>
      <c r="N21" s="170">
        <f>'Base Case'!N21*(1+'Scenario Manager'!$F$33)</f>
        <v>0</v>
      </c>
      <c r="O21" s="170">
        <f>'Base Case'!O21*(1+'Scenario Manager'!$E$33)</f>
        <v>0</v>
      </c>
      <c r="P21" s="170">
        <f>'Base Case'!P21*(1+'Scenario Manager'!$I$33)</f>
        <v>0</v>
      </c>
      <c r="Q21" s="170"/>
      <c r="R21" s="54">
        <f t="shared" si="0"/>
        <v>0</v>
      </c>
      <c r="S21" s="131"/>
      <c r="T21" s="227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3"/>
      <c r="AG21" s="43"/>
      <c r="AH21" s="43"/>
    </row>
    <row r="22" spans="1:34" s="4" customFormat="1" ht="12.75" customHeight="1" x14ac:dyDescent="0.2">
      <c r="A22" s="43"/>
      <c r="B22" s="265">
        <v>3</v>
      </c>
      <c r="C22" s="280" t="str">
        <f>'Base Case'!C22:C24</f>
        <v>Moderate Fire</v>
      </c>
      <c r="D22" s="281">
        <f>'Base Case'!D22:K22</f>
        <v>0</v>
      </c>
      <c r="E22" s="281"/>
      <c r="F22" s="281"/>
      <c r="G22" s="281"/>
      <c r="H22" s="281"/>
      <c r="I22" s="281"/>
      <c r="J22" s="281"/>
      <c r="K22" s="281"/>
      <c r="L22" s="170">
        <f>'Base Case'!L22*(1+'Scenario Manager'!$H$33)</f>
        <v>0</v>
      </c>
      <c r="M22" s="170">
        <f>'Base Case'!M22</f>
        <v>0</v>
      </c>
      <c r="N22" s="170">
        <f>'Base Case'!N22*(1+'Scenario Manager'!$F$33)</f>
        <v>0</v>
      </c>
      <c r="O22" s="170">
        <f>'Base Case'!O22*(1+'Scenario Manager'!$E$33)</f>
        <v>0</v>
      </c>
      <c r="P22" s="170">
        <f>'Base Case'!P22*(1+'Scenario Manager'!$I$33)</f>
        <v>0</v>
      </c>
      <c r="Q22" s="170"/>
      <c r="R22" s="54">
        <f t="shared" si="0"/>
        <v>0</v>
      </c>
      <c r="S22" s="131"/>
      <c r="T22" s="226">
        <f>SUM(R22:R24)</f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2.75" customHeight="1" x14ac:dyDescent="0.2">
      <c r="A23" s="43"/>
      <c r="B23" s="265"/>
      <c r="C23" s="280"/>
      <c r="D23" s="281">
        <f>'Base Case'!D23:K23</f>
        <v>0</v>
      </c>
      <c r="E23" s="281"/>
      <c r="F23" s="281"/>
      <c r="G23" s="281"/>
      <c r="H23" s="281"/>
      <c r="I23" s="281"/>
      <c r="J23" s="281"/>
      <c r="K23" s="281"/>
      <c r="L23" s="170">
        <f>'Base Case'!L23*(1+'Scenario Manager'!$H$33)</f>
        <v>0</v>
      </c>
      <c r="M23" s="170">
        <f>'Base Case'!M23</f>
        <v>0</v>
      </c>
      <c r="N23" s="170">
        <f>'Base Case'!N23*(1+'Scenario Manager'!$F$33)</f>
        <v>0</v>
      </c>
      <c r="O23" s="170">
        <f>'Base Case'!O23*(1+'Scenario Manager'!$E$33)</f>
        <v>0</v>
      </c>
      <c r="P23" s="170">
        <f>'Base Case'!P23*(1+'Scenario Manager'!$I$33)</f>
        <v>0</v>
      </c>
      <c r="Q23" s="170"/>
      <c r="R23" s="54">
        <f t="shared" si="0"/>
        <v>0</v>
      </c>
      <c r="S23" s="131"/>
      <c r="T23" s="227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4" customFormat="1" ht="12.75" customHeight="1" x14ac:dyDescent="0.2">
      <c r="A24" s="43"/>
      <c r="B24" s="265"/>
      <c r="C24" s="280"/>
      <c r="D24" s="281">
        <f>'Base Case'!D24:K24</f>
        <v>0</v>
      </c>
      <c r="E24" s="281"/>
      <c r="F24" s="281"/>
      <c r="G24" s="281"/>
      <c r="H24" s="281"/>
      <c r="I24" s="281"/>
      <c r="J24" s="281"/>
      <c r="K24" s="281"/>
      <c r="L24" s="170">
        <f>'Base Case'!L24*(1+'Scenario Manager'!$H$33)</f>
        <v>0</v>
      </c>
      <c r="M24" s="170">
        <f>'Base Case'!M24</f>
        <v>0</v>
      </c>
      <c r="N24" s="170">
        <f>'Base Case'!N24*(1+'Scenario Manager'!$F$33)</f>
        <v>0</v>
      </c>
      <c r="O24" s="170">
        <f>'Base Case'!O24*(1+'Scenario Manager'!$E$33)</f>
        <v>0</v>
      </c>
      <c r="P24" s="170">
        <f>'Base Case'!P24*(1+'Scenario Manager'!$I$33)</f>
        <v>0</v>
      </c>
      <c r="Q24" s="170"/>
      <c r="R24" s="54">
        <f t="shared" si="0"/>
        <v>0</v>
      </c>
      <c r="S24" s="131"/>
      <c r="T24" s="227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s="4" customFormat="1" ht="12.75" customHeight="1" x14ac:dyDescent="0.2">
      <c r="A25" s="43"/>
      <c r="B25" s="265">
        <v>4</v>
      </c>
      <c r="C25" s="280" t="str">
        <f>'Base Case'!C25:C27</f>
        <v>Minor Fire</v>
      </c>
      <c r="D25" s="281">
        <f>'Base Case'!D25:K25</f>
        <v>0</v>
      </c>
      <c r="E25" s="281"/>
      <c r="F25" s="281"/>
      <c r="G25" s="281"/>
      <c r="H25" s="281"/>
      <c r="I25" s="281"/>
      <c r="J25" s="281"/>
      <c r="K25" s="281"/>
      <c r="L25" s="170">
        <f>'Base Case'!L25*(1+'Scenario Manager'!$H$33)</f>
        <v>0</v>
      </c>
      <c r="M25" s="170">
        <f>'Base Case'!M25</f>
        <v>0</v>
      </c>
      <c r="N25" s="170">
        <f>'Base Case'!N25*(1+'Scenario Manager'!$F$33)</f>
        <v>0</v>
      </c>
      <c r="O25" s="170">
        <f>'Base Case'!O25*(1+'Scenario Manager'!$E$33)</f>
        <v>0</v>
      </c>
      <c r="P25" s="170">
        <f>'Base Case'!P25*(1+'Scenario Manager'!$I$33)</f>
        <v>0</v>
      </c>
      <c r="Q25" s="170"/>
      <c r="R25" s="54">
        <f t="shared" si="0"/>
        <v>0</v>
      </c>
      <c r="S25" s="131"/>
      <c r="T25" s="226">
        <f>SUM(R25:R27)</f>
        <v>0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2.75" customHeight="1" x14ac:dyDescent="0.2">
      <c r="A26" s="43"/>
      <c r="B26" s="265"/>
      <c r="C26" s="280"/>
      <c r="D26" s="281">
        <f>'Base Case'!D26:K26</f>
        <v>0</v>
      </c>
      <c r="E26" s="281"/>
      <c r="F26" s="281"/>
      <c r="G26" s="281"/>
      <c r="H26" s="281"/>
      <c r="I26" s="281"/>
      <c r="J26" s="281"/>
      <c r="K26" s="281"/>
      <c r="L26" s="170">
        <f>'Base Case'!L26*(1+'Scenario Manager'!$H$33)</f>
        <v>0</v>
      </c>
      <c r="M26" s="170">
        <f>'Base Case'!M26</f>
        <v>0</v>
      </c>
      <c r="N26" s="170">
        <f>'Base Case'!N26*(1+'Scenario Manager'!$F$33)</f>
        <v>0</v>
      </c>
      <c r="O26" s="170">
        <f>'Base Case'!O26*(1+'Scenario Manager'!$E$33)</f>
        <v>0</v>
      </c>
      <c r="P26" s="170">
        <f>'Base Case'!P26*(1+'Scenario Manager'!$I$33)</f>
        <v>0</v>
      </c>
      <c r="Q26" s="170"/>
      <c r="R26" s="54">
        <f t="shared" si="0"/>
        <v>0</v>
      </c>
      <c r="S26" s="131"/>
      <c r="T26" s="227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4" customFormat="1" ht="12.75" customHeight="1" x14ac:dyDescent="0.2">
      <c r="A27" s="43"/>
      <c r="B27" s="265"/>
      <c r="C27" s="280"/>
      <c r="D27" s="281">
        <f>'Base Case'!D27:K27</f>
        <v>0</v>
      </c>
      <c r="E27" s="281"/>
      <c r="F27" s="281"/>
      <c r="G27" s="281"/>
      <c r="H27" s="281"/>
      <c r="I27" s="281"/>
      <c r="J27" s="281"/>
      <c r="K27" s="281"/>
      <c r="L27" s="170">
        <f>'Base Case'!L27*(1+'Scenario Manager'!$H$33)</f>
        <v>0</v>
      </c>
      <c r="M27" s="170">
        <f>'Base Case'!M27</f>
        <v>0</v>
      </c>
      <c r="N27" s="170">
        <f>'Base Case'!N27*(1+'Scenario Manager'!$F$33)</f>
        <v>0</v>
      </c>
      <c r="O27" s="170">
        <f>'Base Case'!O27*(1+'Scenario Manager'!$E$33)</f>
        <v>0</v>
      </c>
      <c r="P27" s="170">
        <f>'Base Case'!P27*(1+'Scenario Manager'!$I$33)</f>
        <v>0</v>
      </c>
      <c r="Q27" s="170"/>
      <c r="R27" s="54">
        <f t="shared" si="0"/>
        <v>0</v>
      </c>
      <c r="S27" s="131"/>
      <c r="T27" s="227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customHeight="1" x14ac:dyDescent="0.2">
      <c r="A28" s="43"/>
      <c r="B28" s="265">
        <v>5</v>
      </c>
      <c r="C28" s="280">
        <f>'Base Case'!C28:C29</f>
        <v>0</v>
      </c>
      <c r="D28" s="281">
        <f>'Base Case'!D28:K28</f>
        <v>0</v>
      </c>
      <c r="E28" s="281"/>
      <c r="F28" s="281"/>
      <c r="G28" s="281"/>
      <c r="H28" s="281"/>
      <c r="I28" s="281"/>
      <c r="J28" s="281"/>
      <c r="K28" s="281"/>
      <c r="L28" s="170">
        <f>'Base Case'!L28*(1+'Scenario Manager'!$H$33)</f>
        <v>0</v>
      </c>
      <c r="M28" s="170">
        <f>'Base Case'!M28</f>
        <v>0</v>
      </c>
      <c r="N28" s="170">
        <f>'Base Case'!N28*(1+'Scenario Manager'!$F$33)</f>
        <v>0</v>
      </c>
      <c r="O28" s="170">
        <f>'Base Case'!O28*(1+'Scenario Manager'!$E$33)</f>
        <v>0</v>
      </c>
      <c r="P28" s="170">
        <f>'Base Case'!P28*(1+'Scenario Manager'!$I$33)</f>
        <v>0</v>
      </c>
      <c r="Q28" s="170"/>
      <c r="R28" s="54">
        <f t="shared" si="0"/>
        <v>0</v>
      </c>
      <c r="S28" s="131"/>
      <c r="T28" s="226">
        <f>SUM(R28:R29)</f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43"/>
      <c r="AH28" s="43"/>
    </row>
    <row r="29" spans="1:34" ht="12.75" customHeight="1" x14ac:dyDescent="0.2">
      <c r="A29" s="43"/>
      <c r="B29" s="265"/>
      <c r="C29" s="280"/>
      <c r="D29" s="281">
        <f>'Base Case'!D29:K29</f>
        <v>0</v>
      </c>
      <c r="E29" s="281"/>
      <c r="F29" s="281"/>
      <c r="G29" s="281"/>
      <c r="H29" s="281"/>
      <c r="I29" s="281"/>
      <c r="J29" s="281"/>
      <c r="K29" s="281"/>
      <c r="L29" s="170">
        <f>'Base Case'!L29*(1+'Scenario Manager'!$H$33)</f>
        <v>0</v>
      </c>
      <c r="M29" s="170">
        <f>'Base Case'!M29</f>
        <v>0</v>
      </c>
      <c r="N29" s="170">
        <f>'Base Case'!N29*(1+'Scenario Manager'!$F$33)</f>
        <v>0</v>
      </c>
      <c r="O29" s="170">
        <f>'Base Case'!O29*(1+'Scenario Manager'!$E$33)</f>
        <v>0</v>
      </c>
      <c r="P29" s="170">
        <f>'Base Case'!P29*(1+'Scenario Manager'!$I$33)</f>
        <v>0</v>
      </c>
      <c r="Q29" s="170"/>
      <c r="R29" s="54">
        <f t="shared" si="0"/>
        <v>0</v>
      </c>
      <c r="S29" s="131"/>
      <c r="T29" s="227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3"/>
      <c r="AG29" s="43"/>
      <c r="AH29" s="43"/>
    </row>
    <row r="30" spans="1:34" s="3" customFormat="1" ht="15.75" thickBot="1" x14ac:dyDescent="0.3">
      <c r="A30" s="46"/>
      <c r="B30" s="244" t="s">
        <v>0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6"/>
      <c r="R30" s="149">
        <f>SUM(R7:R29)</f>
        <v>379.02861489773846</v>
      </c>
      <c r="S30" s="149"/>
      <c r="T30" s="150">
        <f>SUM(T7:T29)</f>
        <v>2271.3197818250583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13.5" thickTop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3"/>
      <c r="AG31" s="43"/>
      <c r="AH31" s="43"/>
    </row>
    <row r="32" spans="1:3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4"/>
      <c r="X32" s="44"/>
      <c r="Y32" s="44"/>
      <c r="Z32" s="44"/>
      <c r="AA32" s="44"/>
      <c r="AB32" s="47"/>
      <c r="AC32" s="44"/>
      <c r="AD32" s="44"/>
      <c r="AE32" s="44"/>
      <c r="AF32" s="43"/>
      <c r="AG32" s="43"/>
      <c r="AH32" s="43"/>
    </row>
    <row r="33" spans="1:34" x14ac:dyDescent="0.2">
      <c r="A33" s="43"/>
      <c r="B33" s="40" t="s">
        <v>36</v>
      </c>
      <c r="C33" s="5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4"/>
      <c r="X33" s="44"/>
      <c r="Y33" s="44"/>
      <c r="Z33" s="44"/>
      <c r="AA33" s="44"/>
      <c r="AB33" s="47"/>
      <c r="AC33" s="44"/>
      <c r="AD33" s="44"/>
      <c r="AE33" s="44"/>
      <c r="AF33" s="43"/>
      <c r="AG33" s="43"/>
      <c r="AH33" s="43"/>
    </row>
    <row r="34" spans="1:34" x14ac:dyDescent="0.2">
      <c r="A34" s="43"/>
      <c r="B34" s="55"/>
      <c r="C34" s="5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4"/>
      <c r="W34" s="44"/>
      <c r="X34" s="44"/>
      <c r="Y34" s="44"/>
      <c r="Z34" s="44"/>
      <c r="AA34" s="44"/>
      <c r="AB34" s="47"/>
      <c r="AC34" s="44"/>
      <c r="AD34" s="44"/>
      <c r="AE34" s="44"/>
      <c r="AF34" s="43"/>
      <c r="AG34" s="43"/>
      <c r="AH34" s="43"/>
    </row>
    <row r="35" spans="1:34" x14ac:dyDescent="0.2">
      <c r="A35" s="43"/>
      <c r="B35" s="55" t="s">
        <v>37</v>
      </c>
      <c r="C35" s="97">
        <f>'Scenario Manager'!H5</f>
        <v>21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4"/>
      <c r="AA35" s="44"/>
      <c r="AB35" s="47"/>
      <c r="AC35" s="44"/>
      <c r="AD35" s="44"/>
      <c r="AE35" s="44"/>
      <c r="AF35" s="43"/>
      <c r="AG35" s="43"/>
      <c r="AH35" s="43"/>
    </row>
    <row r="36" spans="1:34" ht="12.75" customHeight="1" x14ac:dyDescent="0.2">
      <c r="A36" s="43"/>
      <c r="B36" s="55"/>
      <c r="C36" s="55"/>
      <c r="D36" s="55"/>
      <c r="E36" s="235" t="s">
        <v>38</v>
      </c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4"/>
      <c r="AA36" s="44"/>
      <c r="AB36" s="47"/>
      <c r="AC36" s="44"/>
      <c r="AD36" s="44"/>
      <c r="AE36" s="44"/>
      <c r="AF36" s="43"/>
      <c r="AG36" s="43"/>
      <c r="AH36" s="43"/>
    </row>
    <row r="37" spans="1:34" x14ac:dyDescent="0.2">
      <c r="A37" s="43"/>
      <c r="B37" s="52" t="s">
        <v>39</v>
      </c>
      <c r="C37" s="237" t="s">
        <v>35</v>
      </c>
      <c r="D37" s="238"/>
      <c r="E37" s="98">
        <f>C35</f>
        <v>21</v>
      </c>
      <c r="F37" s="98">
        <f t="shared" ref="F37:O37" si="1">E37+1</f>
        <v>22</v>
      </c>
      <c r="G37" s="98">
        <f t="shared" si="1"/>
        <v>23</v>
      </c>
      <c r="H37" s="98">
        <f t="shared" si="1"/>
        <v>24</v>
      </c>
      <c r="I37" s="98">
        <f t="shared" si="1"/>
        <v>25</v>
      </c>
      <c r="J37" s="98">
        <f t="shared" si="1"/>
        <v>26</v>
      </c>
      <c r="K37" s="98">
        <f t="shared" si="1"/>
        <v>27</v>
      </c>
      <c r="L37" s="98">
        <f t="shared" si="1"/>
        <v>28</v>
      </c>
      <c r="M37" s="98">
        <f t="shared" si="1"/>
        <v>29</v>
      </c>
      <c r="N37" s="98">
        <f t="shared" si="1"/>
        <v>30</v>
      </c>
      <c r="O37" s="98">
        <f t="shared" si="1"/>
        <v>31</v>
      </c>
      <c r="P37" s="43"/>
      <c r="Q37" s="43"/>
      <c r="R37" s="43"/>
      <c r="S37" s="43"/>
      <c r="T37" s="43"/>
      <c r="U37" s="43"/>
      <c r="V37" s="43"/>
      <c r="W37" s="43"/>
      <c r="X37" s="44"/>
      <c r="Y37" s="44"/>
      <c r="Z37" s="44"/>
      <c r="AA37" s="44"/>
      <c r="AB37" s="47"/>
      <c r="AC37" s="44"/>
      <c r="AD37" s="44"/>
      <c r="AE37" s="44"/>
      <c r="AF37" s="43"/>
      <c r="AG37" s="43"/>
      <c r="AH37" s="43"/>
    </row>
    <row r="38" spans="1:34" x14ac:dyDescent="0.2">
      <c r="A38" s="43"/>
      <c r="B38" s="171">
        <v>1</v>
      </c>
      <c r="C38" s="279" t="str">
        <f>'Base Case'!C38:D38</f>
        <v>FOLCBs Fire start in ELCAs on Severe Fire Danger days</v>
      </c>
      <c r="D38" s="279"/>
      <c r="E38" s="138">
        <f>'Scenario A'!E44*(1+'Scenario Manager'!$C$33)</f>
        <v>3.1972015570562467E-4</v>
      </c>
      <c r="F38" s="138">
        <f>'Scenario A'!F44*(1+'Scenario Manager'!$C$33)</f>
        <v>3.1972015570562467E-4</v>
      </c>
      <c r="G38" s="138">
        <f>'Scenario A'!G44*(1+'Scenario Manager'!$C$33)</f>
        <v>2.6472828892425718E-4</v>
      </c>
      <c r="H38" s="138">
        <f>'Scenario A'!H44*(1+'Scenario Manager'!$C$33)</f>
        <v>2.0973642214288979E-4</v>
      </c>
      <c r="I38" s="138">
        <f>'Scenario A'!I44*(1+'Scenario Manager'!$C$33)</f>
        <v>1.5474455536152232E-4</v>
      </c>
      <c r="J38" s="138">
        <f>'Scenario A'!J44*(1+'Scenario Manager'!$C$33)</f>
        <v>9.975268858015488E-5</v>
      </c>
      <c r="K38" s="138">
        <f>'Scenario A'!K44*(1+'Scenario Manager'!$C$33)</f>
        <v>4.4760821798787452E-5</v>
      </c>
      <c r="L38" s="138">
        <f>'Scenario A'!L44*(1+'Scenario Manager'!$C$33)</f>
        <v>4.4760821798787452E-5</v>
      </c>
      <c r="M38" s="138">
        <f>'Scenario A'!M44*(1+'Scenario Manager'!$C$33)</f>
        <v>4.4760821798787452E-5</v>
      </c>
      <c r="N38" s="138">
        <f>'Scenario A'!N44*(1+'Scenario Manager'!$C$33)</f>
        <v>4.4760821798787452E-5</v>
      </c>
      <c r="O38" s="138">
        <f>'Scenario A'!O44*(1+'Scenario Manager'!$C$33)</f>
        <v>4.4760821798787452E-5</v>
      </c>
      <c r="P38" s="43"/>
      <c r="Q38" s="43"/>
      <c r="R38" s="43"/>
      <c r="S38" s="43"/>
      <c r="T38" s="43"/>
      <c r="U38" s="43"/>
      <c r="V38" s="44"/>
      <c r="W38" s="44"/>
      <c r="X38" s="44"/>
      <c r="Y38" s="44"/>
      <c r="Z38" s="44"/>
      <c r="AA38" s="44"/>
      <c r="AB38" s="47"/>
      <c r="AC38" s="44"/>
      <c r="AD38" s="44"/>
      <c r="AE38" s="44"/>
      <c r="AF38" s="43"/>
      <c r="AG38" s="43"/>
      <c r="AH38" s="43"/>
    </row>
    <row r="39" spans="1:34" x14ac:dyDescent="0.2">
      <c r="A39" s="43"/>
      <c r="B39" s="171">
        <v>2</v>
      </c>
      <c r="C39" s="278">
        <f>'Base Case'!C39:D39</f>
        <v>0</v>
      </c>
      <c r="D39" s="278"/>
      <c r="E39" s="174">
        <f>'Scenario A'!E45*(1+'Scenario Manager'!$C$33)</f>
        <v>0</v>
      </c>
      <c r="F39" s="174">
        <f>'Scenario A'!F45*(1+'Scenario Manager'!$C$33)</f>
        <v>0</v>
      </c>
      <c r="G39" s="174">
        <f>'Scenario A'!G45*(1+'Scenario Manager'!$C$33)</f>
        <v>0</v>
      </c>
      <c r="H39" s="174">
        <f>'Scenario A'!H45*(1+'Scenario Manager'!$C$33)</f>
        <v>0</v>
      </c>
      <c r="I39" s="174">
        <f>'Scenario A'!I45*(1+'Scenario Manager'!$C$33)</f>
        <v>0</v>
      </c>
      <c r="J39" s="174">
        <f>'Scenario A'!J45*(1+'Scenario Manager'!$C$33)</f>
        <v>0</v>
      </c>
      <c r="K39" s="174">
        <f>'Scenario A'!K45*(1+'Scenario Manager'!$C$33)</f>
        <v>0</v>
      </c>
      <c r="L39" s="174">
        <f>'Scenario A'!L45*(1+'Scenario Manager'!$C$33)</f>
        <v>0</v>
      </c>
      <c r="M39" s="174">
        <f>'Scenario A'!M45*(1+'Scenario Manager'!$C$33)</f>
        <v>0</v>
      </c>
      <c r="N39" s="174">
        <f>'Scenario A'!N45*(1+'Scenario Manager'!$C$33)</f>
        <v>0</v>
      </c>
      <c r="O39" s="174">
        <f>'Scenario A'!O45*(1+'Scenario Manager'!$C$33)</f>
        <v>0</v>
      </c>
      <c r="P39" s="43"/>
      <c r="Q39" s="43"/>
      <c r="R39" s="43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3"/>
      <c r="AG39" s="43"/>
      <c r="AH39" s="43"/>
    </row>
    <row r="40" spans="1:34" x14ac:dyDescent="0.2">
      <c r="A40" s="43"/>
      <c r="B40" s="172">
        <v>3</v>
      </c>
      <c r="C40" s="278">
        <f>'Base Case'!C40:D40</f>
        <v>0</v>
      </c>
      <c r="D40" s="278"/>
      <c r="E40" s="174">
        <f>'Scenario A'!E46*(1+'Scenario Manager'!$C$33)</f>
        <v>0</v>
      </c>
      <c r="F40" s="174">
        <f>'Scenario A'!F46*(1+'Scenario Manager'!$C$33)</f>
        <v>0</v>
      </c>
      <c r="G40" s="174">
        <f>'Scenario A'!G46*(1+'Scenario Manager'!$C$33)</f>
        <v>0</v>
      </c>
      <c r="H40" s="174">
        <f>'Scenario A'!H46*(1+'Scenario Manager'!$C$33)</f>
        <v>0</v>
      </c>
      <c r="I40" s="174">
        <f>'Scenario A'!I46*(1+'Scenario Manager'!$C$33)</f>
        <v>0</v>
      </c>
      <c r="J40" s="174">
        <f>'Scenario A'!J46*(1+'Scenario Manager'!$C$33)</f>
        <v>0</v>
      </c>
      <c r="K40" s="174">
        <f>'Scenario A'!K46*(1+'Scenario Manager'!$C$33)</f>
        <v>0</v>
      </c>
      <c r="L40" s="174">
        <f>'Scenario A'!L46*(1+'Scenario Manager'!$C$33)</f>
        <v>0</v>
      </c>
      <c r="M40" s="174">
        <f>'Scenario A'!M46*(1+'Scenario Manager'!$C$33)</f>
        <v>0</v>
      </c>
      <c r="N40" s="174">
        <f>'Scenario A'!N46*(1+'Scenario Manager'!$C$33)</f>
        <v>0</v>
      </c>
      <c r="O40" s="174">
        <f>'Scenario A'!O46*(1+'Scenario Manager'!$C$33)</f>
        <v>0</v>
      </c>
      <c r="P40" s="43"/>
      <c r="Q40" s="43"/>
      <c r="R40" s="43"/>
      <c r="S40" s="43"/>
      <c r="T40" s="48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3"/>
      <c r="AG40" s="43"/>
      <c r="AH40" s="43"/>
    </row>
    <row r="41" spans="1:34" x14ac:dyDescent="0.2">
      <c r="A41" s="43"/>
      <c r="B41" s="172">
        <v>4</v>
      </c>
      <c r="C41" s="278">
        <f>'Base Case'!C41:D41</f>
        <v>0</v>
      </c>
      <c r="D41" s="278"/>
      <c r="E41" s="174">
        <f>'Scenario A'!E47*(1+'Scenario Manager'!$C$33)</f>
        <v>0</v>
      </c>
      <c r="F41" s="174">
        <f>'Scenario A'!F47*(1+'Scenario Manager'!$C$33)</f>
        <v>0</v>
      </c>
      <c r="G41" s="174">
        <f>'Scenario A'!G47*(1+'Scenario Manager'!$C$33)</f>
        <v>0</v>
      </c>
      <c r="H41" s="174">
        <f>'Scenario A'!H47*(1+'Scenario Manager'!$C$33)</f>
        <v>0</v>
      </c>
      <c r="I41" s="174">
        <f>'Scenario A'!I47*(1+'Scenario Manager'!$C$33)</f>
        <v>0</v>
      </c>
      <c r="J41" s="174">
        <f>'Scenario A'!J47*(1+'Scenario Manager'!$C$33)</f>
        <v>0</v>
      </c>
      <c r="K41" s="174">
        <f>'Scenario A'!K47*(1+'Scenario Manager'!$C$33)</f>
        <v>0</v>
      </c>
      <c r="L41" s="174">
        <f>'Scenario A'!L47*(1+'Scenario Manager'!$C$33)</f>
        <v>0</v>
      </c>
      <c r="M41" s="174">
        <f>'Scenario A'!M47*(1+'Scenario Manager'!$C$33)</f>
        <v>0</v>
      </c>
      <c r="N41" s="174">
        <f>'Scenario A'!N47*(1+'Scenario Manager'!$C$33)</f>
        <v>0</v>
      </c>
      <c r="O41" s="174">
        <f>'Scenario A'!O47*(1+'Scenario Manager'!$C$33)</f>
        <v>0</v>
      </c>
      <c r="P41" s="43"/>
      <c r="Q41" s="43"/>
      <c r="R41" s="43"/>
      <c r="S41" s="43"/>
      <c r="T41" s="49"/>
      <c r="U41" s="49"/>
      <c r="V41" s="49"/>
      <c r="W41" s="44"/>
      <c r="X41" s="44"/>
      <c r="Y41" s="44"/>
      <c r="Z41" s="44"/>
      <c r="AA41" s="44"/>
      <c r="AB41" s="44"/>
      <c r="AC41" s="44"/>
      <c r="AD41" s="44"/>
      <c r="AE41" s="44"/>
      <c r="AF41" s="43"/>
      <c r="AG41" s="43"/>
      <c r="AH41" s="43"/>
    </row>
    <row r="42" spans="1:34" x14ac:dyDescent="0.2">
      <c r="A42" s="43"/>
      <c r="B42" s="172">
        <v>5</v>
      </c>
      <c r="C42" s="278">
        <f>'Base Case'!C42:D42</f>
        <v>0</v>
      </c>
      <c r="D42" s="278"/>
      <c r="E42" s="174">
        <f>'Scenario A'!E48*(1+'Scenario Manager'!$C$33)</f>
        <v>0</v>
      </c>
      <c r="F42" s="174">
        <f>'Scenario A'!F48*(1+'Scenario Manager'!$C$33)</f>
        <v>0</v>
      </c>
      <c r="G42" s="174">
        <f>'Scenario A'!G48*(1+'Scenario Manager'!$C$33)</f>
        <v>0</v>
      </c>
      <c r="H42" s="174">
        <f>'Scenario A'!H48*(1+'Scenario Manager'!$C$33)</f>
        <v>0</v>
      </c>
      <c r="I42" s="174">
        <f>'Scenario A'!I48*(1+'Scenario Manager'!$C$33)</f>
        <v>0</v>
      </c>
      <c r="J42" s="174">
        <f>'Scenario A'!J48*(1+'Scenario Manager'!$C$33)</f>
        <v>0</v>
      </c>
      <c r="K42" s="174">
        <f>'Scenario A'!K48*(1+'Scenario Manager'!$C$33)</f>
        <v>0</v>
      </c>
      <c r="L42" s="174">
        <f>'Scenario A'!L48*(1+'Scenario Manager'!$C$33)</f>
        <v>0</v>
      </c>
      <c r="M42" s="174">
        <f>'Scenario A'!M48*(1+'Scenario Manager'!$C$33)</f>
        <v>0</v>
      </c>
      <c r="N42" s="174">
        <f>'Scenario A'!N48*(1+'Scenario Manager'!$C$33)</f>
        <v>0</v>
      </c>
      <c r="O42" s="174">
        <f>'Scenario A'!O48*(1+'Scenario Manager'!$C$33)</f>
        <v>0</v>
      </c>
      <c r="P42" s="43"/>
      <c r="Q42" s="43"/>
      <c r="R42" s="43"/>
      <c r="S42" s="43"/>
      <c r="T42" s="43"/>
      <c r="U42" s="50"/>
      <c r="V42" s="51"/>
      <c r="W42" s="44"/>
      <c r="X42" s="44"/>
      <c r="Y42" s="44"/>
      <c r="Z42" s="44"/>
      <c r="AA42" s="44"/>
      <c r="AB42" s="44"/>
      <c r="AC42" s="44"/>
      <c r="AD42" s="44"/>
      <c r="AE42" s="44"/>
      <c r="AF42" s="43"/>
      <c r="AG42" s="43"/>
      <c r="AH42" s="43"/>
    </row>
    <row r="43" spans="1:34" x14ac:dyDescent="0.2">
      <c r="A43" s="43"/>
      <c r="B43" s="61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3"/>
      <c r="AG43" s="43"/>
      <c r="AH43" s="43"/>
    </row>
    <row r="44" spans="1:34" x14ac:dyDescent="0.2">
      <c r="A44" s="43"/>
      <c r="B44" s="61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3"/>
      <c r="AG44" s="43"/>
      <c r="AH44" s="43"/>
    </row>
    <row r="45" spans="1:34" x14ac:dyDescent="0.2">
      <c r="A45" s="43"/>
      <c r="B45" s="40" t="s">
        <v>40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3"/>
      <c r="AG45" s="43"/>
      <c r="AH45" s="43"/>
    </row>
    <row r="46" spans="1:34" x14ac:dyDescent="0.2">
      <c r="A46" s="43"/>
      <c r="B46" s="8" t="s">
        <v>41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3"/>
      <c r="AG46" s="43"/>
      <c r="AH46" s="43"/>
    </row>
    <row r="47" spans="1:34" ht="13.15" customHeight="1" x14ac:dyDescent="0.2">
      <c r="A47" s="43"/>
      <c r="B47" s="55"/>
      <c r="C47" s="55"/>
      <c r="D47" s="55"/>
      <c r="E47" s="248" t="s">
        <v>42</v>
      </c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50"/>
      <c r="Q47" s="43"/>
      <c r="R47" s="43"/>
      <c r="S47" s="43"/>
      <c r="T47" s="43"/>
      <c r="U47" s="43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3"/>
      <c r="AG47" s="43"/>
      <c r="AH47" s="43"/>
    </row>
    <row r="48" spans="1:34" x14ac:dyDescent="0.2">
      <c r="A48" s="43"/>
      <c r="B48" s="52" t="s">
        <v>39</v>
      </c>
      <c r="C48" s="251" t="s">
        <v>35</v>
      </c>
      <c r="D48" s="252"/>
      <c r="E48" s="98">
        <f t="shared" ref="E48:O48" si="2">E37</f>
        <v>21</v>
      </c>
      <c r="F48" s="98">
        <f t="shared" si="2"/>
        <v>22</v>
      </c>
      <c r="G48" s="98">
        <f t="shared" si="2"/>
        <v>23</v>
      </c>
      <c r="H48" s="98">
        <f t="shared" si="2"/>
        <v>24</v>
      </c>
      <c r="I48" s="98">
        <f t="shared" si="2"/>
        <v>25</v>
      </c>
      <c r="J48" s="98">
        <f t="shared" si="2"/>
        <v>26</v>
      </c>
      <c r="K48" s="98">
        <f t="shared" si="2"/>
        <v>27</v>
      </c>
      <c r="L48" s="98">
        <f t="shared" si="2"/>
        <v>28</v>
      </c>
      <c r="M48" s="98">
        <f t="shared" si="2"/>
        <v>29</v>
      </c>
      <c r="N48" s="98">
        <f t="shared" si="2"/>
        <v>30</v>
      </c>
      <c r="O48" s="98">
        <f t="shared" si="2"/>
        <v>31</v>
      </c>
      <c r="P48" s="52" t="s">
        <v>22</v>
      </c>
      <c r="Q48" s="43"/>
      <c r="R48" s="43"/>
      <c r="S48" s="43"/>
      <c r="T48" s="43"/>
      <c r="U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3"/>
      <c r="AG48" s="43"/>
      <c r="AH48" s="43"/>
    </row>
    <row r="49" spans="1:34" x14ac:dyDescent="0.2">
      <c r="A49" s="43"/>
      <c r="B49" s="161">
        <v>1</v>
      </c>
      <c r="C49" s="162" t="str">
        <f>'Base Case'!C49</f>
        <v>Catastrophic Busfire</v>
      </c>
      <c r="D49" s="163"/>
      <c r="E49" s="164">
        <f t="shared" ref="E49:O49" si="3">$T$7*E38</f>
        <v>0.72618671430237314</v>
      </c>
      <c r="F49" s="164">
        <f t="shared" si="3"/>
        <v>0.72618671430237314</v>
      </c>
      <c r="G49" s="164">
        <f t="shared" si="3"/>
        <v>0.60128259944236484</v>
      </c>
      <c r="H49" s="164">
        <f t="shared" si="3"/>
        <v>0.47637848458235676</v>
      </c>
      <c r="I49" s="164">
        <f t="shared" si="3"/>
        <v>0.35147436972234852</v>
      </c>
      <c r="J49" s="164">
        <f t="shared" si="3"/>
        <v>0.22657025486234036</v>
      </c>
      <c r="K49" s="164">
        <f t="shared" si="3"/>
        <v>0.10166614000233223</v>
      </c>
      <c r="L49" s="164">
        <f t="shared" si="3"/>
        <v>0.10166614000233223</v>
      </c>
      <c r="M49" s="164">
        <f t="shared" si="3"/>
        <v>0.10166614000233223</v>
      </c>
      <c r="N49" s="164">
        <f t="shared" si="3"/>
        <v>0.10166614000233223</v>
      </c>
      <c r="O49" s="164">
        <f t="shared" si="3"/>
        <v>0.10166614000233223</v>
      </c>
      <c r="P49" s="143">
        <f t="shared" ref="P49:P53" si="4">SUM(E49:O49)</f>
        <v>3.6164098372258175</v>
      </c>
      <c r="Q49" s="43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3"/>
      <c r="AG49" s="43"/>
      <c r="AH49" s="43"/>
    </row>
    <row r="50" spans="1:34" x14ac:dyDescent="0.2">
      <c r="A50" s="43"/>
      <c r="B50" s="165">
        <v>2</v>
      </c>
      <c r="C50" s="166" t="str">
        <f>'Base Case'!C50</f>
        <v>Major Fire</v>
      </c>
      <c r="D50" s="167"/>
      <c r="E50" s="139">
        <f>$T$15*E38</f>
        <v>0</v>
      </c>
      <c r="F50" s="139">
        <f t="shared" ref="F50:O50" si="5">$T$15*F38</f>
        <v>0</v>
      </c>
      <c r="G50" s="139">
        <f t="shared" si="5"/>
        <v>0</v>
      </c>
      <c r="H50" s="139">
        <f t="shared" si="5"/>
        <v>0</v>
      </c>
      <c r="I50" s="139">
        <f t="shared" si="5"/>
        <v>0</v>
      </c>
      <c r="J50" s="139">
        <f t="shared" si="5"/>
        <v>0</v>
      </c>
      <c r="K50" s="139">
        <f t="shared" si="5"/>
        <v>0</v>
      </c>
      <c r="L50" s="139">
        <f t="shared" si="5"/>
        <v>0</v>
      </c>
      <c r="M50" s="139">
        <f t="shared" si="5"/>
        <v>0</v>
      </c>
      <c r="N50" s="139">
        <f t="shared" si="5"/>
        <v>0</v>
      </c>
      <c r="O50" s="139">
        <f t="shared" si="5"/>
        <v>0</v>
      </c>
      <c r="P50" s="143">
        <f t="shared" si="4"/>
        <v>0</v>
      </c>
      <c r="Q50" s="43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3"/>
      <c r="AG50" s="43"/>
      <c r="AH50" s="43"/>
    </row>
    <row r="51" spans="1:34" x14ac:dyDescent="0.2">
      <c r="A51" s="43"/>
      <c r="B51" s="168">
        <v>3</v>
      </c>
      <c r="C51" s="166" t="str">
        <f>'Base Case'!C51</f>
        <v>Moderate Fire</v>
      </c>
      <c r="D51" s="167"/>
      <c r="E51" s="139">
        <f>$T$22*E38</f>
        <v>0</v>
      </c>
      <c r="F51" s="139">
        <f t="shared" ref="F51:O51" si="6">$T$22*F38</f>
        <v>0</v>
      </c>
      <c r="G51" s="139">
        <f t="shared" si="6"/>
        <v>0</v>
      </c>
      <c r="H51" s="139">
        <f t="shared" si="6"/>
        <v>0</v>
      </c>
      <c r="I51" s="139">
        <f t="shared" si="6"/>
        <v>0</v>
      </c>
      <c r="J51" s="139">
        <f t="shared" si="6"/>
        <v>0</v>
      </c>
      <c r="K51" s="139">
        <f t="shared" si="6"/>
        <v>0</v>
      </c>
      <c r="L51" s="139">
        <f t="shared" si="6"/>
        <v>0</v>
      </c>
      <c r="M51" s="139">
        <f t="shared" si="6"/>
        <v>0</v>
      </c>
      <c r="N51" s="139">
        <f t="shared" si="6"/>
        <v>0</v>
      </c>
      <c r="O51" s="139">
        <f t="shared" si="6"/>
        <v>0</v>
      </c>
      <c r="P51" s="143">
        <f t="shared" si="4"/>
        <v>0</v>
      </c>
      <c r="Q51" s="43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3"/>
      <c r="AG51" s="43"/>
      <c r="AH51" s="43"/>
    </row>
    <row r="52" spans="1:34" x14ac:dyDescent="0.2">
      <c r="A52" s="43"/>
      <c r="B52" s="168">
        <v>4</v>
      </c>
      <c r="C52" s="166" t="str">
        <f>'Base Case'!C52</f>
        <v>Minor Fire</v>
      </c>
      <c r="D52" s="167"/>
      <c r="E52" s="139">
        <f t="shared" ref="E52:O52" si="7">$T$25*E41</f>
        <v>0</v>
      </c>
      <c r="F52" s="139">
        <f t="shared" si="7"/>
        <v>0</v>
      </c>
      <c r="G52" s="139">
        <f t="shared" si="7"/>
        <v>0</v>
      </c>
      <c r="H52" s="139">
        <f t="shared" si="7"/>
        <v>0</v>
      </c>
      <c r="I52" s="139">
        <f t="shared" si="7"/>
        <v>0</v>
      </c>
      <c r="J52" s="139">
        <f t="shared" si="7"/>
        <v>0</v>
      </c>
      <c r="K52" s="139">
        <f t="shared" si="7"/>
        <v>0</v>
      </c>
      <c r="L52" s="139">
        <f t="shared" si="7"/>
        <v>0</v>
      </c>
      <c r="M52" s="139">
        <f t="shared" si="7"/>
        <v>0</v>
      </c>
      <c r="N52" s="139">
        <f t="shared" si="7"/>
        <v>0</v>
      </c>
      <c r="O52" s="139">
        <f t="shared" si="7"/>
        <v>0</v>
      </c>
      <c r="P52" s="143">
        <f t="shared" si="4"/>
        <v>0</v>
      </c>
      <c r="Q52" s="43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3"/>
      <c r="AG52" s="43"/>
      <c r="AH52" s="43"/>
    </row>
    <row r="53" spans="1:34" x14ac:dyDescent="0.2">
      <c r="A53" s="43"/>
      <c r="B53" s="168">
        <v>5</v>
      </c>
      <c r="C53" s="166">
        <f>'Base Case'!C53</f>
        <v>0</v>
      </c>
      <c r="D53" s="167"/>
      <c r="E53" s="139">
        <f t="shared" ref="E53:O53" si="8">$T$28*E42</f>
        <v>0</v>
      </c>
      <c r="F53" s="139">
        <f t="shared" si="8"/>
        <v>0</v>
      </c>
      <c r="G53" s="139">
        <f t="shared" si="8"/>
        <v>0</v>
      </c>
      <c r="H53" s="139">
        <f t="shared" si="8"/>
        <v>0</v>
      </c>
      <c r="I53" s="139">
        <f t="shared" si="8"/>
        <v>0</v>
      </c>
      <c r="J53" s="139">
        <f t="shared" si="8"/>
        <v>0</v>
      </c>
      <c r="K53" s="139">
        <f t="shared" si="8"/>
        <v>0</v>
      </c>
      <c r="L53" s="139">
        <f t="shared" si="8"/>
        <v>0</v>
      </c>
      <c r="M53" s="139">
        <f t="shared" si="8"/>
        <v>0</v>
      </c>
      <c r="N53" s="139">
        <f t="shared" si="8"/>
        <v>0</v>
      </c>
      <c r="O53" s="139">
        <f t="shared" si="8"/>
        <v>0</v>
      </c>
      <c r="P53" s="143">
        <f t="shared" si="4"/>
        <v>0</v>
      </c>
      <c r="Q53" s="43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3"/>
      <c r="AG53" s="43"/>
      <c r="AH53" s="43"/>
    </row>
    <row r="54" spans="1:34" ht="13.5" thickBot="1" x14ac:dyDescent="0.25">
      <c r="A54" s="43"/>
      <c r="B54" s="253" t="s">
        <v>22</v>
      </c>
      <c r="C54" s="254"/>
      <c r="D54" s="255"/>
      <c r="E54" s="144">
        <f t="shared" ref="E54:P54" si="9">SUM(E49:E53)</f>
        <v>0.72618671430237314</v>
      </c>
      <c r="F54" s="144">
        <f t="shared" si="9"/>
        <v>0.72618671430237314</v>
      </c>
      <c r="G54" s="144">
        <f t="shared" si="9"/>
        <v>0.60128259944236484</v>
      </c>
      <c r="H54" s="144">
        <f t="shared" si="9"/>
        <v>0.47637848458235676</v>
      </c>
      <c r="I54" s="144">
        <f t="shared" si="9"/>
        <v>0.35147436972234852</v>
      </c>
      <c r="J54" s="144">
        <f t="shared" si="9"/>
        <v>0.22657025486234036</v>
      </c>
      <c r="K54" s="144">
        <f t="shared" si="9"/>
        <v>0.10166614000233223</v>
      </c>
      <c r="L54" s="144">
        <f t="shared" si="9"/>
        <v>0.10166614000233223</v>
      </c>
      <c r="M54" s="144">
        <f t="shared" si="9"/>
        <v>0.10166614000233223</v>
      </c>
      <c r="N54" s="144">
        <f t="shared" si="9"/>
        <v>0.10166614000233223</v>
      </c>
      <c r="O54" s="144">
        <f t="shared" si="9"/>
        <v>0.10166614000233223</v>
      </c>
      <c r="P54" s="144">
        <f t="shared" si="9"/>
        <v>3.6164098372258175</v>
      </c>
      <c r="Q54" s="43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3"/>
      <c r="AG54" s="43"/>
      <c r="AH54" s="43"/>
    </row>
    <row r="55" spans="1:34" ht="13.5" thickTop="1" x14ac:dyDescent="0.2">
      <c r="A55" s="43"/>
      <c r="B55" s="61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3"/>
      <c r="AG55" s="43"/>
      <c r="AH55" s="43"/>
    </row>
    <row r="56" spans="1:34" x14ac:dyDescent="0.2">
      <c r="A56" s="43"/>
      <c r="B56" s="6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3"/>
      <c r="AG56" s="43"/>
      <c r="AH56" s="43"/>
    </row>
    <row r="57" spans="1:34" x14ac:dyDescent="0.2">
      <c r="A57" s="43"/>
      <c r="B57" s="6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3"/>
      <c r="AG57" s="43"/>
      <c r="AH57" s="43"/>
    </row>
    <row r="58" spans="1:34" x14ac:dyDescent="0.2">
      <c r="A58" s="43"/>
      <c r="B58" s="6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3"/>
      <c r="AG58" s="43"/>
      <c r="AH58" s="43"/>
    </row>
    <row r="59" spans="1:34" ht="15.75" x14ac:dyDescent="0.25">
      <c r="A59" s="6"/>
      <c r="B59" s="6" t="s">
        <v>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3"/>
      <c r="AG59" s="43"/>
      <c r="AH59" s="43"/>
    </row>
    <row r="60" spans="1:34" x14ac:dyDescent="0.2">
      <c r="A60" s="43"/>
      <c r="B60" s="61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3"/>
      <c r="AG60" s="43"/>
      <c r="AH60" s="43"/>
    </row>
    <row r="61" spans="1:34" hidden="1" x14ac:dyDescent="0.2">
      <c r="A61" s="43"/>
      <c r="B61" s="6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3"/>
      <c r="AG61" s="43"/>
      <c r="AH61" s="43"/>
    </row>
    <row r="62" spans="1:34" hidden="1" x14ac:dyDescent="0.2">
      <c r="A62" s="43"/>
      <c r="B62" s="6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3"/>
      <c r="AG62" s="43"/>
      <c r="AH62" s="43"/>
    </row>
    <row r="63" spans="1:34" hidden="1" x14ac:dyDescent="0.2">
      <c r="A63" s="43"/>
      <c r="B63" s="61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3"/>
      <c r="AG63" s="43"/>
      <c r="AH63" s="43"/>
    </row>
    <row r="64" spans="1:34" hidden="1" x14ac:dyDescent="0.2">
      <c r="A64" s="43"/>
      <c r="B64" s="61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3"/>
      <c r="AG64" s="43"/>
      <c r="AH64" s="43"/>
    </row>
    <row r="65" spans="1:34" hidden="1" x14ac:dyDescent="0.2">
      <c r="A65" s="43"/>
      <c r="B65" s="6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3"/>
      <c r="AG65" s="43"/>
      <c r="AH65" s="43"/>
    </row>
    <row r="66" spans="1:34" hidden="1" x14ac:dyDescent="0.2">
      <c r="A66" s="43"/>
      <c r="B66" s="6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3"/>
      <c r="AG66" s="43"/>
      <c r="AH66" s="43"/>
    </row>
    <row r="67" spans="1:34" hidden="1" x14ac:dyDescent="0.2">
      <c r="A67" s="43"/>
      <c r="B67" s="6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3"/>
      <c r="AG67" s="43"/>
      <c r="AH67" s="43"/>
    </row>
    <row r="68" spans="1:34" hidden="1" x14ac:dyDescent="0.2">
      <c r="A68" s="43"/>
      <c r="B68" s="6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3"/>
      <c r="AG68" s="43"/>
      <c r="AH68" s="43"/>
    </row>
    <row r="69" spans="1:34" hidden="1" x14ac:dyDescent="0.2">
      <c r="A69" s="43"/>
      <c r="B69" s="6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3"/>
      <c r="AG69" s="43"/>
      <c r="AH69" s="43"/>
    </row>
    <row r="70" spans="1:34" hidden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4"/>
    </row>
    <row r="71" spans="1:34" hidden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4"/>
      <c r="X71" s="44"/>
      <c r="Y71" s="44"/>
      <c r="Z71" s="44"/>
      <c r="AA71" s="44"/>
      <c r="AB71" s="44"/>
    </row>
    <row r="72" spans="1:34" hidden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/>
      <c r="W72" s="44"/>
      <c r="X72" s="44"/>
      <c r="Y72" s="44"/>
      <c r="Z72" s="44"/>
      <c r="AA72" s="44"/>
      <c r="AB72" s="44"/>
    </row>
    <row r="73" spans="1:34" hidden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4"/>
      <c r="W73" s="44"/>
      <c r="X73" s="44"/>
      <c r="Y73" s="44"/>
      <c r="Z73" s="44"/>
      <c r="AA73" s="44"/>
      <c r="AB73" s="44"/>
    </row>
    <row r="74" spans="1:34" hidden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4"/>
      <c r="X74" s="44"/>
      <c r="Y74" s="44"/>
      <c r="Z74" s="44"/>
      <c r="AA74" s="44"/>
      <c r="AB74" s="44"/>
    </row>
    <row r="75" spans="1:34" hidden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4"/>
      <c r="W75" s="44"/>
      <c r="X75" s="44"/>
      <c r="Y75" s="44"/>
      <c r="Z75" s="44"/>
      <c r="AA75" s="44"/>
      <c r="AB75" s="44"/>
    </row>
    <row r="76" spans="1:34" hidden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4"/>
      <c r="W76" s="44"/>
      <c r="X76" s="44"/>
      <c r="Y76" s="44"/>
      <c r="Z76" s="44"/>
      <c r="AA76" s="44"/>
      <c r="AB76" s="44"/>
    </row>
    <row r="77" spans="1:34" hidden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44"/>
      <c r="X77" s="44"/>
      <c r="Y77" s="44"/>
      <c r="Z77" s="44"/>
      <c r="AA77" s="44"/>
      <c r="AB77" s="44"/>
    </row>
    <row r="78" spans="1:34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4"/>
      <c r="W78" s="44"/>
      <c r="X78" s="44"/>
      <c r="Y78" s="44"/>
      <c r="Z78" s="44"/>
      <c r="AA78" s="44"/>
      <c r="AB78" s="44"/>
    </row>
    <row r="79" spans="1:34" hidden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4"/>
      <c r="W79" s="44"/>
      <c r="X79" s="44"/>
      <c r="Y79" s="44"/>
      <c r="Z79" s="44"/>
      <c r="AA79" s="44"/>
      <c r="AB79" s="44"/>
    </row>
    <row r="80" spans="1:34" hidden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4"/>
      <c r="W80" s="44"/>
      <c r="X80" s="44"/>
      <c r="Y80" s="44"/>
      <c r="Z80" s="44"/>
      <c r="AA80" s="44"/>
      <c r="AB80" s="44"/>
    </row>
    <row r="81" spans="1:28" hidden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/>
      <c r="W81" s="44"/>
      <c r="X81" s="44"/>
      <c r="Y81" s="44"/>
      <c r="Z81" s="44"/>
      <c r="AA81" s="44"/>
      <c r="AB81" s="44"/>
    </row>
    <row r="82" spans="1:28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4"/>
      <c r="W82" s="44"/>
      <c r="X82" s="44"/>
      <c r="Y82" s="44"/>
      <c r="Z82" s="44"/>
      <c r="AA82" s="44"/>
      <c r="AB82" s="44"/>
    </row>
    <row r="83" spans="1:28" hidden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4"/>
      <c r="W83" s="44"/>
      <c r="X83" s="44"/>
      <c r="Y83" s="44"/>
      <c r="Z83" s="44"/>
      <c r="AA83" s="44"/>
      <c r="AB83" s="44"/>
    </row>
    <row r="84" spans="1:28" hidden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4"/>
      <c r="W84" s="44"/>
      <c r="X84" s="44"/>
      <c r="Y84" s="44"/>
      <c r="Z84" s="44"/>
      <c r="AA84" s="44"/>
      <c r="AB84" s="44"/>
    </row>
    <row r="85" spans="1:28" hidden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  <c r="W85" s="44"/>
      <c r="X85" s="44"/>
      <c r="Y85" s="44"/>
      <c r="Z85" s="44"/>
      <c r="AA85" s="44"/>
      <c r="AB85" s="44"/>
    </row>
    <row r="86" spans="1:28" hidden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4"/>
      <c r="W86" s="44"/>
      <c r="X86" s="44"/>
      <c r="Y86" s="44"/>
      <c r="Z86" s="44"/>
      <c r="AA86" s="44"/>
      <c r="AB86" s="44"/>
    </row>
    <row r="87" spans="1:28" hidden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4"/>
      <c r="W87" s="44"/>
      <c r="X87" s="44"/>
      <c r="Y87" s="44"/>
      <c r="Z87" s="44"/>
      <c r="AA87" s="44"/>
      <c r="AB87" s="44"/>
    </row>
    <row r="88" spans="1:28" hidden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4"/>
      <c r="W88" s="44"/>
      <c r="X88" s="44"/>
      <c r="Y88" s="44"/>
      <c r="Z88" s="44"/>
      <c r="AA88" s="44"/>
      <c r="AB88" s="44"/>
    </row>
    <row r="89" spans="1:28" hidden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4"/>
      <c r="X89" s="44"/>
      <c r="Y89" s="44"/>
      <c r="Z89" s="44"/>
      <c r="AA89" s="44"/>
      <c r="AB89" s="44"/>
    </row>
    <row r="90" spans="1:28" hidden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4"/>
      <c r="W90" s="44"/>
      <c r="X90" s="44"/>
      <c r="Y90" s="44"/>
      <c r="Z90" s="44"/>
      <c r="AA90" s="44"/>
      <c r="AB90" s="44"/>
    </row>
  </sheetData>
  <mergeCells count="52">
    <mergeCell ref="L5:P5"/>
    <mergeCell ref="R5:T5"/>
    <mergeCell ref="D6:K6"/>
    <mergeCell ref="B7:B14"/>
    <mergeCell ref="C7:C14"/>
    <mergeCell ref="D7:K7"/>
    <mergeCell ref="T7:T14"/>
    <mergeCell ref="D8:K8"/>
    <mergeCell ref="D9:K9"/>
    <mergeCell ref="D10:K10"/>
    <mergeCell ref="D11:K11"/>
    <mergeCell ref="D12:K12"/>
    <mergeCell ref="D13:K13"/>
    <mergeCell ref="D14:K14"/>
    <mergeCell ref="B15:B21"/>
    <mergeCell ref="C15:C21"/>
    <mergeCell ref="D15:K15"/>
    <mergeCell ref="T15:T21"/>
    <mergeCell ref="D16:K16"/>
    <mergeCell ref="D17:K17"/>
    <mergeCell ref="D18:K18"/>
    <mergeCell ref="D19:K19"/>
    <mergeCell ref="D20:K20"/>
    <mergeCell ref="D21:K21"/>
    <mergeCell ref="B22:B24"/>
    <mergeCell ref="C22:C24"/>
    <mergeCell ref="D22:K22"/>
    <mergeCell ref="T22:T24"/>
    <mergeCell ref="D23:K23"/>
    <mergeCell ref="D24:K24"/>
    <mergeCell ref="B30:Q30"/>
    <mergeCell ref="B25:B27"/>
    <mergeCell ref="C25:C27"/>
    <mergeCell ref="D25:K25"/>
    <mergeCell ref="T25:T27"/>
    <mergeCell ref="D26:K26"/>
    <mergeCell ref="D27:K27"/>
    <mergeCell ref="B28:B29"/>
    <mergeCell ref="C28:C29"/>
    <mergeCell ref="D28:K28"/>
    <mergeCell ref="T28:T29"/>
    <mergeCell ref="D29:K29"/>
    <mergeCell ref="C42:D42"/>
    <mergeCell ref="E47:P47"/>
    <mergeCell ref="C48:D48"/>
    <mergeCell ref="B54:D54"/>
    <mergeCell ref="E36:O36"/>
    <mergeCell ref="C37:D37"/>
    <mergeCell ref="C38:D38"/>
    <mergeCell ref="C39:D39"/>
    <mergeCell ref="C40:D40"/>
    <mergeCell ref="C41:D41"/>
  </mergeCells>
  <hyperlinks>
    <hyperlink ref="E1" location="Menu!A1" display="Menu" xr:uid="{00000000-0004-0000-0B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BG90"/>
  <sheetViews>
    <sheetView zoomScale="80" zoomScaleNormal="80" workbookViewId="0"/>
  </sheetViews>
  <sheetFormatPr defaultColWidth="0" defaultRowHeight="12.75" zeroHeight="1" x14ac:dyDescent="0.2"/>
  <cols>
    <col min="1" max="1" width="3.625" style="1" customWidth="1"/>
    <col min="2" max="2" width="14.75" style="1" customWidth="1"/>
    <col min="3" max="3" width="26" style="1" customWidth="1"/>
    <col min="4" max="4" width="28" style="1" customWidth="1"/>
    <col min="5" max="14" width="11.375" style="1" customWidth="1"/>
    <col min="15" max="15" width="11.875" style="1" customWidth="1"/>
    <col min="16" max="17" width="11.375" style="1" customWidth="1"/>
    <col min="18" max="19" width="11.875" style="1" customWidth="1"/>
    <col min="20" max="20" width="11.375" style="1" customWidth="1"/>
    <col min="21" max="21" width="3.625" style="1" customWidth="1"/>
    <col min="22" max="22" width="12.625" style="2" hidden="1" customWidth="1"/>
    <col min="23" max="23" width="11.625" style="2" hidden="1" customWidth="1"/>
    <col min="24" max="24" width="19.5" style="2" hidden="1" customWidth="1"/>
    <col min="25" max="25" width="11.625" style="2" hidden="1" customWidth="1"/>
    <col min="26" max="26" width="17.25" style="2" hidden="1" customWidth="1"/>
    <col min="27" max="27" width="11.625" style="2" hidden="1" customWidth="1"/>
    <col min="28" max="28" width="19.5" style="2" hidden="1" customWidth="1"/>
    <col min="29" max="29" width="11.625" style="2" hidden="1" customWidth="1"/>
    <col min="30" max="30" width="19.5" style="2" hidden="1" customWidth="1"/>
    <col min="31" max="31" width="11.625" style="2" hidden="1" customWidth="1"/>
    <col min="32" max="32" width="19.5" style="1" hidden="1" customWidth="1"/>
    <col min="33" max="33" width="9" style="1" hidden="1" customWidth="1"/>
    <col min="34" max="34" width="16.625" style="1" hidden="1" customWidth="1"/>
    <col min="35" max="35" width="9" style="1" hidden="1" customWidth="1"/>
    <col min="36" max="36" width="19.5" style="1" hidden="1" customWidth="1"/>
    <col min="37" max="37" width="9" style="1" hidden="1" customWidth="1"/>
    <col min="38" max="38" width="19.5" style="1" hidden="1" customWidth="1"/>
    <col min="39" max="39" width="9" style="1" hidden="1" customWidth="1"/>
    <col min="40" max="40" width="17.375" style="1" hidden="1" customWidth="1"/>
    <col min="41" max="41" width="9" style="1" hidden="1" customWidth="1"/>
    <col min="42" max="42" width="19.5" style="1" hidden="1" customWidth="1"/>
    <col min="43" max="59" width="0" style="1" hidden="1" customWidth="1"/>
    <col min="60" max="16384" width="9" style="1" hidden="1"/>
  </cols>
  <sheetData>
    <row r="1" spans="1:34" ht="18" x14ac:dyDescent="0.25">
      <c r="A1" s="10" t="s">
        <v>175</v>
      </c>
      <c r="B1" s="10"/>
      <c r="C1" s="10"/>
      <c r="D1" s="10"/>
      <c r="E1" s="10" t="s">
        <v>21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4" t="str">
        <f ca="1">RIGHT(CELL("filename", $A$1), LEN(CELL("filename", $A$1)) - SEARCH("]", CELL("filename", $A$1)))</f>
        <v>Scenario F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3"/>
      <c r="AG3" s="43"/>
      <c r="AH3" s="43"/>
    </row>
    <row r="4" spans="1:34" x14ac:dyDescent="0.2">
      <c r="A4" s="43"/>
      <c r="B4" s="45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3"/>
      <c r="AG4" s="43"/>
      <c r="AH4" s="43"/>
    </row>
    <row r="5" spans="1:34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35" t="s">
        <v>137</v>
      </c>
      <c r="M5" s="235"/>
      <c r="N5" s="235"/>
      <c r="O5" s="235"/>
      <c r="P5" s="235"/>
      <c r="Q5" s="104"/>
      <c r="R5" s="235" t="s">
        <v>137</v>
      </c>
      <c r="S5" s="236"/>
      <c r="T5" s="235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3"/>
      <c r="AG5" s="43"/>
      <c r="AH5" s="43"/>
    </row>
    <row r="6" spans="1:34" ht="38.25" x14ac:dyDescent="0.2">
      <c r="A6" s="43"/>
      <c r="B6" s="52" t="s">
        <v>39</v>
      </c>
      <c r="C6" s="25" t="s">
        <v>35</v>
      </c>
      <c r="D6" s="241" t="s">
        <v>16</v>
      </c>
      <c r="E6" s="242"/>
      <c r="F6" s="242"/>
      <c r="G6" s="242"/>
      <c r="H6" s="242"/>
      <c r="I6" s="242"/>
      <c r="J6" s="242"/>
      <c r="K6" s="243"/>
      <c r="L6" s="52" t="s">
        <v>43</v>
      </c>
      <c r="M6" s="52" t="s">
        <v>114</v>
      </c>
      <c r="N6" s="52" t="s">
        <v>46</v>
      </c>
      <c r="O6" s="52" t="s">
        <v>47</v>
      </c>
      <c r="P6" s="52" t="s">
        <v>12</v>
      </c>
      <c r="Q6" s="52"/>
      <c r="R6" s="25" t="s">
        <v>115</v>
      </c>
      <c r="S6" s="52" t="s">
        <v>116</v>
      </c>
      <c r="T6" s="52" t="s">
        <v>48</v>
      </c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</row>
    <row r="7" spans="1:34" x14ac:dyDescent="0.2">
      <c r="A7" s="43"/>
      <c r="B7" s="273">
        <v>1</v>
      </c>
      <c r="C7" s="280" t="str">
        <f>'Base Case'!C7:C14</f>
        <v>Catastrophic Busfire</v>
      </c>
      <c r="D7" s="281">
        <f>'Base Case'!D7:K7</f>
        <v>0</v>
      </c>
      <c r="E7" s="281"/>
      <c r="F7" s="281"/>
      <c r="G7" s="281"/>
      <c r="H7" s="281"/>
      <c r="I7" s="281"/>
      <c r="J7" s="281"/>
      <c r="K7" s="281"/>
      <c r="L7" s="170">
        <f>'Base Case'!L7*(1+'Scenario Manager'!$H$34)</f>
        <v>0</v>
      </c>
      <c r="M7" s="170">
        <f>'Base Case'!M7</f>
        <v>0</v>
      </c>
      <c r="N7" s="170">
        <f>'Base Case'!N7*(1+'Scenario Manager'!$F$34)</f>
        <v>0</v>
      </c>
      <c r="O7" s="170">
        <f>'Base Case'!O7*(1+'Scenario Manager'!$E$34)</f>
        <v>0</v>
      </c>
      <c r="P7" s="170">
        <f>'Base Case'!P7*(1+'Scenario Manager'!$I$34)</f>
        <v>0</v>
      </c>
      <c r="Q7" s="170"/>
      <c r="R7" s="54">
        <f>SUM(L7:P7)</f>
        <v>0</v>
      </c>
      <c r="S7" s="131"/>
      <c r="T7" s="226">
        <f>(R8*S8)+(R10*S10)</f>
        <v>2271.3197818250583</v>
      </c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3"/>
      <c r="AG7" s="43"/>
      <c r="AH7" s="43"/>
    </row>
    <row r="8" spans="1:34" ht="12.75" customHeight="1" x14ac:dyDescent="0.2">
      <c r="A8" s="43"/>
      <c r="B8" s="273"/>
      <c r="C8" s="280"/>
      <c r="D8" s="281" t="str">
        <f>'Base Case'!D8:K8</f>
        <v>Catastrophic bushfire</v>
      </c>
      <c r="E8" s="281"/>
      <c r="F8" s="281"/>
      <c r="G8" s="281"/>
      <c r="H8" s="281"/>
      <c r="I8" s="281"/>
      <c r="J8" s="281"/>
      <c r="K8" s="281"/>
      <c r="L8" s="170">
        <f>'Base Case'!L8*(1+'Scenario Manager'!$H$34)</f>
        <v>0</v>
      </c>
      <c r="M8" s="173">
        <f>'Base Case'!M8</f>
        <v>378.45823338546393</v>
      </c>
      <c r="N8" s="170">
        <f>'Base Case'!N8*(1+'Scenario Manager'!$F$34)</f>
        <v>0</v>
      </c>
      <c r="O8" s="170">
        <f>'Base Case'!O8*(1+'Scenario Manager'!$E$34)</f>
        <v>0</v>
      </c>
      <c r="P8" s="170">
        <f>'Base Case'!P8*(1+'Scenario Manager'!$I$34)</f>
        <v>0</v>
      </c>
      <c r="Q8" s="170"/>
      <c r="R8" s="54">
        <f t="shared" ref="R8:R29" si="0">SUM(L8:P8)</f>
        <v>378.45823338546393</v>
      </c>
      <c r="S8" s="54">
        <f>Assumptions!C9</f>
        <v>6</v>
      </c>
      <c r="T8" s="227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3"/>
      <c r="AG8" s="43"/>
      <c r="AH8" s="43"/>
    </row>
    <row r="9" spans="1:34" x14ac:dyDescent="0.2">
      <c r="A9" s="43"/>
      <c r="B9" s="273"/>
      <c r="C9" s="280"/>
      <c r="D9" s="281">
        <f>'Base Case'!D9:K9</f>
        <v>0</v>
      </c>
      <c r="E9" s="281"/>
      <c r="F9" s="281"/>
      <c r="G9" s="281"/>
      <c r="H9" s="281"/>
      <c r="I9" s="281"/>
      <c r="J9" s="281"/>
      <c r="K9" s="281"/>
      <c r="L9" s="170">
        <f>'Base Case'!L9*(1+'Scenario Manager'!$H$34)</f>
        <v>0</v>
      </c>
      <c r="M9" s="170">
        <f>'Base Case'!M9</f>
        <v>0</v>
      </c>
      <c r="N9" s="170">
        <f>'Base Case'!N9*(1+'Scenario Manager'!$F$34)</f>
        <v>0</v>
      </c>
      <c r="O9" s="170">
        <f>'Base Case'!O9*(1+'Scenario Manager'!$E$34)</f>
        <v>0</v>
      </c>
      <c r="P9" s="170">
        <f>'Base Case'!P9*(1+'Scenario Manager'!$I$34)</f>
        <v>0</v>
      </c>
      <c r="Q9" s="170"/>
      <c r="R9" s="54">
        <f t="shared" si="0"/>
        <v>0</v>
      </c>
      <c r="S9" s="131"/>
      <c r="T9" s="227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3"/>
      <c r="AG9" s="43"/>
      <c r="AH9" s="43"/>
    </row>
    <row r="10" spans="1:34" ht="12.75" customHeight="1" x14ac:dyDescent="0.2">
      <c r="A10" s="43"/>
      <c r="B10" s="273"/>
      <c r="C10" s="280"/>
      <c r="D10" s="281" t="str">
        <f>'Base Case'!D10:K10</f>
        <v>F-Factor</v>
      </c>
      <c r="E10" s="281"/>
      <c r="F10" s="281"/>
      <c r="G10" s="281"/>
      <c r="H10" s="281"/>
      <c r="I10" s="281"/>
      <c r="J10" s="281"/>
      <c r="K10" s="281"/>
      <c r="L10" s="170">
        <f>'Base Case'!L10*(1+'Scenario Manager'!$H$34)</f>
        <v>0</v>
      </c>
      <c r="M10" s="170">
        <f>'Base Case'!M10</f>
        <v>0</v>
      </c>
      <c r="N10" s="170">
        <f>'Base Case'!N10*(1+'Scenario Manager'!$F$34)</f>
        <v>0</v>
      </c>
      <c r="O10" s="173">
        <f>'Base Case'!O10*(1+'Scenario Manager'!$E$34)</f>
        <v>0.57038151227452272</v>
      </c>
      <c r="P10" s="170">
        <f>'Base Case'!P10*(1+'Scenario Manager'!$I$34)</f>
        <v>0</v>
      </c>
      <c r="Q10" s="170"/>
      <c r="R10" s="54">
        <f t="shared" si="0"/>
        <v>0.57038151227452272</v>
      </c>
      <c r="S10" s="54">
        <f>Assumptions!C11</f>
        <v>1</v>
      </c>
      <c r="T10" s="227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3"/>
      <c r="AG10" s="43"/>
      <c r="AH10" s="43"/>
    </row>
    <row r="11" spans="1:34" ht="12.75" customHeight="1" x14ac:dyDescent="0.2">
      <c r="A11" s="43"/>
      <c r="B11" s="273"/>
      <c r="C11" s="280"/>
      <c r="D11" s="281">
        <f>'Base Case'!D11:K11</f>
        <v>0</v>
      </c>
      <c r="E11" s="281"/>
      <c r="F11" s="281"/>
      <c r="G11" s="281"/>
      <c r="H11" s="281"/>
      <c r="I11" s="281"/>
      <c r="J11" s="281"/>
      <c r="K11" s="281"/>
      <c r="L11" s="170">
        <f>'Base Case'!L11*(1+'Scenario Manager'!$H$34)</f>
        <v>0</v>
      </c>
      <c r="M11" s="170">
        <f>'Base Case'!M11</f>
        <v>0</v>
      </c>
      <c r="N11" s="170">
        <f>'Base Case'!N11*(1+'Scenario Manager'!$F$34)</f>
        <v>0</v>
      </c>
      <c r="O11" s="170">
        <f>'Base Case'!O11*(1+'Scenario Manager'!$E$34)</f>
        <v>0</v>
      </c>
      <c r="P11" s="170">
        <f>'Base Case'!P11*(1+'Scenario Manager'!$I$34)</f>
        <v>0</v>
      </c>
      <c r="Q11" s="170"/>
      <c r="R11" s="54">
        <f t="shared" si="0"/>
        <v>0</v>
      </c>
      <c r="S11" s="131"/>
      <c r="T11" s="227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3"/>
      <c r="AG11" s="43"/>
      <c r="AH11" s="43"/>
    </row>
    <row r="12" spans="1:34" ht="12.75" customHeight="1" x14ac:dyDescent="0.2">
      <c r="A12" s="43"/>
      <c r="B12" s="273"/>
      <c r="C12" s="280"/>
      <c r="D12" s="281">
        <f>'Base Case'!D12:K12</f>
        <v>0</v>
      </c>
      <c r="E12" s="281"/>
      <c r="F12" s="281"/>
      <c r="G12" s="281"/>
      <c r="H12" s="281"/>
      <c r="I12" s="281"/>
      <c r="J12" s="281"/>
      <c r="K12" s="281"/>
      <c r="L12" s="170">
        <f>'Base Case'!L12*(1+'Scenario Manager'!$H$34)</f>
        <v>0</v>
      </c>
      <c r="M12" s="170">
        <f>'Base Case'!M12</f>
        <v>0</v>
      </c>
      <c r="N12" s="170">
        <f>'Base Case'!N12*(1+'Scenario Manager'!$F$34)</f>
        <v>0</v>
      </c>
      <c r="O12" s="170">
        <f>'Base Case'!O12*(1+'Scenario Manager'!$E$34)</f>
        <v>0</v>
      </c>
      <c r="P12" s="170">
        <f>'Base Case'!P12*(1+'Scenario Manager'!$I$34)</f>
        <v>0</v>
      </c>
      <c r="Q12" s="170"/>
      <c r="R12" s="54">
        <f t="shared" si="0"/>
        <v>0</v>
      </c>
      <c r="S12" s="131"/>
      <c r="T12" s="227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3"/>
      <c r="AG12" s="43"/>
      <c r="AH12" s="43"/>
    </row>
    <row r="13" spans="1:34" ht="12.75" customHeight="1" x14ac:dyDescent="0.2">
      <c r="A13" s="43"/>
      <c r="B13" s="273"/>
      <c r="C13" s="280"/>
      <c r="D13" s="281">
        <f>'Base Case'!D13:K13</f>
        <v>0</v>
      </c>
      <c r="E13" s="281"/>
      <c r="F13" s="281"/>
      <c r="G13" s="281"/>
      <c r="H13" s="281"/>
      <c r="I13" s="281"/>
      <c r="J13" s="281"/>
      <c r="K13" s="281"/>
      <c r="L13" s="170">
        <f>'Base Case'!L13*(1+'Scenario Manager'!$H$34)</f>
        <v>0</v>
      </c>
      <c r="M13" s="170">
        <f>'Base Case'!M13</f>
        <v>0</v>
      </c>
      <c r="N13" s="170">
        <f>'Base Case'!N13*(1+'Scenario Manager'!$F$34)</f>
        <v>0</v>
      </c>
      <c r="O13" s="170">
        <f>'Base Case'!O13*(1+'Scenario Manager'!$E$34)</f>
        <v>0</v>
      </c>
      <c r="P13" s="170">
        <f>'Base Case'!P13*(1+'Scenario Manager'!$I$34)</f>
        <v>0</v>
      </c>
      <c r="Q13" s="170"/>
      <c r="R13" s="54">
        <f t="shared" si="0"/>
        <v>0</v>
      </c>
      <c r="S13" s="131"/>
      <c r="T13" s="227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3"/>
      <c r="AG13" s="43"/>
      <c r="AH13" s="43"/>
    </row>
    <row r="14" spans="1:34" ht="12.75" customHeight="1" x14ac:dyDescent="0.2">
      <c r="A14" s="43"/>
      <c r="B14" s="273"/>
      <c r="C14" s="280"/>
      <c r="D14" s="281">
        <f>'Base Case'!D14:K14</f>
        <v>0</v>
      </c>
      <c r="E14" s="281"/>
      <c r="F14" s="281"/>
      <c r="G14" s="281"/>
      <c r="H14" s="281"/>
      <c r="I14" s="281"/>
      <c r="J14" s="281"/>
      <c r="K14" s="281"/>
      <c r="L14" s="170">
        <f>'Base Case'!L14*(1+'Scenario Manager'!$H$34)</f>
        <v>0</v>
      </c>
      <c r="M14" s="170">
        <f>'Base Case'!M14</f>
        <v>0</v>
      </c>
      <c r="N14" s="170">
        <f>'Base Case'!N14*(1+'Scenario Manager'!$F$34)</f>
        <v>0</v>
      </c>
      <c r="O14" s="170">
        <f>'Base Case'!O14*(1+'Scenario Manager'!$E$34)</f>
        <v>0</v>
      </c>
      <c r="P14" s="170">
        <f>'Base Case'!P14*(1+'Scenario Manager'!$I$34)</f>
        <v>0</v>
      </c>
      <c r="Q14" s="170"/>
      <c r="R14" s="54">
        <f t="shared" si="0"/>
        <v>0</v>
      </c>
      <c r="S14" s="131"/>
      <c r="T14" s="229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3"/>
      <c r="AG14" s="43"/>
      <c r="AH14" s="43"/>
    </row>
    <row r="15" spans="1:34" x14ac:dyDescent="0.2">
      <c r="A15" s="43"/>
      <c r="B15" s="273">
        <v>2</v>
      </c>
      <c r="C15" s="280" t="str">
        <f>'Base Case'!C15:C21</f>
        <v>Major Fire</v>
      </c>
      <c r="D15" s="281">
        <f>'Base Case'!D15:K15</f>
        <v>0</v>
      </c>
      <c r="E15" s="281"/>
      <c r="F15" s="281"/>
      <c r="G15" s="281"/>
      <c r="H15" s="281"/>
      <c r="I15" s="281"/>
      <c r="J15" s="281"/>
      <c r="K15" s="281"/>
      <c r="L15" s="170">
        <f>'Base Case'!L15*(1+'Scenario Manager'!$H$34)</f>
        <v>0</v>
      </c>
      <c r="M15" s="170">
        <f>'Base Case'!M15</f>
        <v>0</v>
      </c>
      <c r="N15" s="170">
        <f>'Base Case'!N15*(1+'Scenario Manager'!$F$34)</f>
        <v>0</v>
      </c>
      <c r="O15" s="170">
        <f>'Base Case'!O15*(1+'Scenario Manager'!$E$34)</f>
        <v>0</v>
      </c>
      <c r="P15" s="170">
        <f>'Base Case'!P15*(1+'Scenario Manager'!$I$34)</f>
        <v>0</v>
      </c>
      <c r="Q15" s="170"/>
      <c r="R15" s="54">
        <f t="shared" si="0"/>
        <v>0</v>
      </c>
      <c r="S15" s="131"/>
      <c r="T15" s="226">
        <f>SUM(R15:R21)</f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3"/>
      <c r="AG15" s="43"/>
      <c r="AH15" s="43"/>
    </row>
    <row r="16" spans="1:34" x14ac:dyDescent="0.2">
      <c r="A16" s="43"/>
      <c r="B16" s="273"/>
      <c r="C16" s="280"/>
      <c r="D16" s="281">
        <f>'Base Case'!D16:K16</f>
        <v>0</v>
      </c>
      <c r="E16" s="281"/>
      <c r="F16" s="281"/>
      <c r="G16" s="281"/>
      <c r="H16" s="281"/>
      <c r="I16" s="281"/>
      <c r="J16" s="281"/>
      <c r="K16" s="281"/>
      <c r="L16" s="170">
        <f>'Base Case'!L16*(1+'Scenario Manager'!$H$34)</f>
        <v>0</v>
      </c>
      <c r="M16" s="170">
        <f>'Base Case'!M16</f>
        <v>0</v>
      </c>
      <c r="N16" s="170">
        <f>'Base Case'!N16*(1+'Scenario Manager'!$F$34)</f>
        <v>0</v>
      </c>
      <c r="O16" s="170">
        <f>'Base Case'!O16*(1+'Scenario Manager'!$E$34)</f>
        <v>0</v>
      </c>
      <c r="P16" s="170">
        <f>'Base Case'!P16*(1+'Scenario Manager'!$I$34)</f>
        <v>0</v>
      </c>
      <c r="Q16" s="170"/>
      <c r="R16" s="54">
        <f t="shared" si="0"/>
        <v>0</v>
      </c>
      <c r="S16" s="131"/>
      <c r="T16" s="227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3"/>
      <c r="AG16" s="43"/>
      <c r="AH16" s="43"/>
    </row>
    <row r="17" spans="1:34" ht="12.75" customHeight="1" x14ac:dyDescent="0.2">
      <c r="A17" s="43"/>
      <c r="B17" s="273"/>
      <c r="C17" s="280"/>
      <c r="D17" s="281">
        <f>'Base Case'!D17:K17</f>
        <v>0</v>
      </c>
      <c r="E17" s="281"/>
      <c r="F17" s="281"/>
      <c r="G17" s="281"/>
      <c r="H17" s="281"/>
      <c r="I17" s="281"/>
      <c r="J17" s="281"/>
      <c r="K17" s="281"/>
      <c r="L17" s="170">
        <f>'Base Case'!L17*(1+'Scenario Manager'!$H$34)</f>
        <v>0</v>
      </c>
      <c r="M17" s="170">
        <f>'Base Case'!M17</f>
        <v>0</v>
      </c>
      <c r="N17" s="170">
        <f>'Base Case'!N17*(1+'Scenario Manager'!$F$34)</f>
        <v>0</v>
      </c>
      <c r="O17" s="170">
        <f>'Base Case'!O17*(1+'Scenario Manager'!$E$34)</f>
        <v>0</v>
      </c>
      <c r="P17" s="170">
        <f>'Base Case'!P17*(1+'Scenario Manager'!$I$34)</f>
        <v>0</v>
      </c>
      <c r="Q17" s="170"/>
      <c r="R17" s="54">
        <f t="shared" si="0"/>
        <v>0</v>
      </c>
      <c r="S17" s="131"/>
      <c r="T17" s="227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3"/>
      <c r="AG17" s="43"/>
      <c r="AH17" s="43"/>
    </row>
    <row r="18" spans="1:34" ht="12.75" customHeight="1" x14ac:dyDescent="0.2">
      <c r="A18" s="43"/>
      <c r="B18" s="273"/>
      <c r="C18" s="280"/>
      <c r="D18" s="281">
        <f>'Base Case'!D18:K18</f>
        <v>0</v>
      </c>
      <c r="E18" s="281"/>
      <c r="F18" s="281"/>
      <c r="G18" s="281"/>
      <c r="H18" s="281"/>
      <c r="I18" s="281"/>
      <c r="J18" s="281"/>
      <c r="K18" s="281"/>
      <c r="L18" s="170">
        <f>'Base Case'!L18*(1+'Scenario Manager'!$H$34)</f>
        <v>0</v>
      </c>
      <c r="M18" s="170">
        <f>'Base Case'!M18</f>
        <v>0</v>
      </c>
      <c r="N18" s="170">
        <f>'Base Case'!N18*(1+'Scenario Manager'!$F$34)</f>
        <v>0</v>
      </c>
      <c r="O18" s="170">
        <f>'Base Case'!O18*(1+'Scenario Manager'!$E$34)</f>
        <v>0</v>
      </c>
      <c r="P18" s="170">
        <f>'Base Case'!P18*(1+'Scenario Manager'!$I$34)</f>
        <v>0</v>
      </c>
      <c r="Q18" s="170"/>
      <c r="R18" s="54">
        <f t="shared" si="0"/>
        <v>0</v>
      </c>
      <c r="S18" s="131"/>
      <c r="T18" s="227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3"/>
      <c r="AG18" s="43"/>
      <c r="AH18" s="43"/>
    </row>
    <row r="19" spans="1:34" ht="12.75" customHeight="1" x14ac:dyDescent="0.2">
      <c r="A19" s="43"/>
      <c r="B19" s="273"/>
      <c r="C19" s="280"/>
      <c r="D19" s="281">
        <f>'Base Case'!D19:K19</f>
        <v>0</v>
      </c>
      <c r="E19" s="281"/>
      <c r="F19" s="281"/>
      <c r="G19" s="281"/>
      <c r="H19" s="281"/>
      <c r="I19" s="281"/>
      <c r="J19" s="281"/>
      <c r="K19" s="281"/>
      <c r="L19" s="170">
        <f>'Base Case'!L19*(1+'Scenario Manager'!$H$34)</f>
        <v>0</v>
      </c>
      <c r="M19" s="170">
        <f>'Base Case'!M19</f>
        <v>0</v>
      </c>
      <c r="N19" s="170">
        <f>'Base Case'!N19*(1+'Scenario Manager'!$F$34)</f>
        <v>0</v>
      </c>
      <c r="O19" s="170">
        <f>'Base Case'!O19*(1+'Scenario Manager'!$E$34)</f>
        <v>0</v>
      </c>
      <c r="P19" s="170">
        <f>'Base Case'!P19*(1+'Scenario Manager'!$I$34)</f>
        <v>0</v>
      </c>
      <c r="Q19" s="170"/>
      <c r="R19" s="54">
        <f t="shared" si="0"/>
        <v>0</v>
      </c>
      <c r="S19" s="131"/>
      <c r="T19" s="227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3"/>
      <c r="AG19" s="43"/>
      <c r="AH19" s="43"/>
    </row>
    <row r="20" spans="1:34" ht="12.75" customHeight="1" x14ac:dyDescent="0.2">
      <c r="A20" s="43"/>
      <c r="B20" s="273"/>
      <c r="C20" s="280"/>
      <c r="D20" s="281">
        <f>'Base Case'!D20:K20</f>
        <v>0</v>
      </c>
      <c r="E20" s="281"/>
      <c r="F20" s="281"/>
      <c r="G20" s="281"/>
      <c r="H20" s="281"/>
      <c r="I20" s="281"/>
      <c r="J20" s="281"/>
      <c r="K20" s="281"/>
      <c r="L20" s="170">
        <f>'Base Case'!L20*(1+'Scenario Manager'!$H$34)</f>
        <v>0</v>
      </c>
      <c r="M20" s="170">
        <f>'Base Case'!M20</f>
        <v>0</v>
      </c>
      <c r="N20" s="170">
        <f>'Base Case'!N20*(1+'Scenario Manager'!$F$34)</f>
        <v>0</v>
      </c>
      <c r="O20" s="170">
        <f>'Base Case'!O20*(1+'Scenario Manager'!$E$34)</f>
        <v>0</v>
      </c>
      <c r="P20" s="170">
        <f>'Base Case'!P20*(1+'Scenario Manager'!$I$34)</f>
        <v>0</v>
      </c>
      <c r="Q20" s="170"/>
      <c r="R20" s="54">
        <f t="shared" si="0"/>
        <v>0</v>
      </c>
      <c r="S20" s="131"/>
      <c r="T20" s="227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3"/>
      <c r="AG20" s="43"/>
      <c r="AH20" s="43"/>
    </row>
    <row r="21" spans="1:34" ht="12.75" customHeight="1" x14ac:dyDescent="0.2">
      <c r="A21" s="43"/>
      <c r="B21" s="273"/>
      <c r="C21" s="280"/>
      <c r="D21" s="281">
        <f>'Base Case'!D21:K21</f>
        <v>0</v>
      </c>
      <c r="E21" s="281"/>
      <c r="F21" s="281"/>
      <c r="G21" s="281"/>
      <c r="H21" s="281"/>
      <c r="I21" s="281"/>
      <c r="J21" s="281"/>
      <c r="K21" s="281"/>
      <c r="L21" s="170">
        <f>'Base Case'!L21*(1+'Scenario Manager'!$H$34)</f>
        <v>0</v>
      </c>
      <c r="M21" s="170">
        <f>'Base Case'!M21</f>
        <v>0</v>
      </c>
      <c r="N21" s="170">
        <f>'Base Case'!N21*(1+'Scenario Manager'!$F$34)</f>
        <v>0</v>
      </c>
      <c r="O21" s="170">
        <f>'Base Case'!O21*(1+'Scenario Manager'!$E$34)</f>
        <v>0</v>
      </c>
      <c r="P21" s="170">
        <f>'Base Case'!P21*(1+'Scenario Manager'!$I$34)</f>
        <v>0</v>
      </c>
      <c r="Q21" s="170"/>
      <c r="R21" s="54">
        <f t="shared" si="0"/>
        <v>0</v>
      </c>
      <c r="S21" s="131"/>
      <c r="T21" s="227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3"/>
      <c r="AG21" s="43"/>
      <c r="AH21" s="43"/>
    </row>
    <row r="22" spans="1:34" s="4" customFormat="1" ht="12.75" customHeight="1" x14ac:dyDescent="0.2">
      <c r="A22" s="43"/>
      <c r="B22" s="265">
        <v>3</v>
      </c>
      <c r="C22" s="280" t="str">
        <f>'Base Case'!C22:C24</f>
        <v>Moderate Fire</v>
      </c>
      <c r="D22" s="281">
        <f>'Base Case'!D22:K22</f>
        <v>0</v>
      </c>
      <c r="E22" s="281"/>
      <c r="F22" s="281"/>
      <c r="G22" s="281"/>
      <c r="H22" s="281"/>
      <c r="I22" s="281"/>
      <c r="J22" s="281"/>
      <c r="K22" s="281"/>
      <c r="L22" s="170">
        <f>'Base Case'!L22*(1+'Scenario Manager'!$H$34)</f>
        <v>0</v>
      </c>
      <c r="M22" s="170">
        <f>'Base Case'!M22</f>
        <v>0</v>
      </c>
      <c r="N22" s="170">
        <f>'Base Case'!N22*(1+'Scenario Manager'!$F$34)</f>
        <v>0</v>
      </c>
      <c r="O22" s="170">
        <f>'Base Case'!O22*(1+'Scenario Manager'!$E$34)</f>
        <v>0</v>
      </c>
      <c r="P22" s="170">
        <f>'Base Case'!P22*(1+'Scenario Manager'!$I$34)</f>
        <v>0</v>
      </c>
      <c r="Q22" s="170"/>
      <c r="R22" s="54">
        <f t="shared" si="0"/>
        <v>0</v>
      </c>
      <c r="S22" s="131"/>
      <c r="T22" s="226">
        <f>SUM(R22:R24)</f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2.75" customHeight="1" x14ac:dyDescent="0.2">
      <c r="A23" s="43"/>
      <c r="B23" s="265"/>
      <c r="C23" s="280"/>
      <c r="D23" s="281">
        <f>'Base Case'!D23:K23</f>
        <v>0</v>
      </c>
      <c r="E23" s="281"/>
      <c r="F23" s="281"/>
      <c r="G23" s="281"/>
      <c r="H23" s="281"/>
      <c r="I23" s="281"/>
      <c r="J23" s="281"/>
      <c r="K23" s="281"/>
      <c r="L23" s="170">
        <f>'Base Case'!L23*(1+'Scenario Manager'!$H$34)</f>
        <v>0</v>
      </c>
      <c r="M23" s="170">
        <f>'Base Case'!M23</f>
        <v>0</v>
      </c>
      <c r="N23" s="170">
        <f>'Base Case'!N23*(1+'Scenario Manager'!$F$34)</f>
        <v>0</v>
      </c>
      <c r="O23" s="170">
        <f>'Base Case'!O23*(1+'Scenario Manager'!$E$34)</f>
        <v>0</v>
      </c>
      <c r="P23" s="170">
        <f>'Base Case'!P23*(1+'Scenario Manager'!$I$34)</f>
        <v>0</v>
      </c>
      <c r="Q23" s="170"/>
      <c r="R23" s="54">
        <f t="shared" si="0"/>
        <v>0</v>
      </c>
      <c r="S23" s="131"/>
      <c r="T23" s="227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4" customFormat="1" ht="12.75" customHeight="1" x14ac:dyDescent="0.2">
      <c r="A24" s="43"/>
      <c r="B24" s="265"/>
      <c r="C24" s="280"/>
      <c r="D24" s="281">
        <f>'Base Case'!D24:K24</f>
        <v>0</v>
      </c>
      <c r="E24" s="281"/>
      <c r="F24" s="281"/>
      <c r="G24" s="281"/>
      <c r="H24" s="281"/>
      <c r="I24" s="281"/>
      <c r="J24" s="281"/>
      <c r="K24" s="281"/>
      <c r="L24" s="170">
        <f>'Base Case'!L24*(1+'Scenario Manager'!$H$34)</f>
        <v>0</v>
      </c>
      <c r="M24" s="170">
        <f>'Base Case'!M24</f>
        <v>0</v>
      </c>
      <c r="N24" s="170">
        <f>'Base Case'!N24*(1+'Scenario Manager'!$F$34)</f>
        <v>0</v>
      </c>
      <c r="O24" s="170">
        <f>'Base Case'!O24*(1+'Scenario Manager'!$E$34)</f>
        <v>0</v>
      </c>
      <c r="P24" s="170">
        <f>'Base Case'!P24*(1+'Scenario Manager'!$I$34)</f>
        <v>0</v>
      </c>
      <c r="Q24" s="170"/>
      <c r="R24" s="54">
        <f t="shared" si="0"/>
        <v>0</v>
      </c>
      <c r="S24" s="131"/>
      <c r="T24" s="227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s="4" customFormat="1" ht="12.75" customHeight="1" x14ac:dyDescent="0.2">
      <c r="A25" s="43"/>
      <c r="B25" s="265">
        <v>4</v>
      </c>
      <c r="C25" s="280" t="str">
        <f>'Base Case'!C25:C27</f>
        <v>Minor Fire</v>
      </c>
      <c r="D25" s="281">
        <f>'Base Case'!D25:K25</f>
        <v>0</v>
      </c>
      <c r="E25" s="281"/>
      <c r="F25" s="281"/>
      <c r="G25" s="281"/>
      <c r="H25" s="281"/>
      <c r="I25" s="281"/>
      <c r="J25" s="281"/>
      <c r="K25" s="281"/>
      <c r="L25" s="170">
        <f>'Base Case'!L25*(1+'Scenario Manager'!$H$34)</f>
        <v>0</v>
      </c>
      <c r="M25" s="170">
        <f>'Base Case'!M25</f>
        <v>0</v>
      </c>
      <c r="N25" s="170">
        <f>'Base Case'!N25*(1+'Scenario Manager'!$F$34)</f>
        <v>0</v>
      </c>
      <c r="O25" s="170">
        <f>'Base Case'!O25*(1+'Scenario Manager'!$E$34)</f>
        <v>0</v>
      </c>
      <c r="P25" s="170">
        <f>'Base Case'!P25*(1+'Scenario Manager'!$I$34)</f>
        <v>0</v>
      </c>
      <c r="Q25" s="170"/>
      <c r="R25" s="54">
        <f t="shared" si="0"/>
        <v>0</v>
      </c>
      <c r="S25" s="131"/>
      <c r="T25" s="226">
        <f>SUM(R25:R27)</f>
        <v>0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2.75" customHeight="1" x14ac:dyDescent="0.2">
      <c r="A26" s="43"/>
      <c r="B26" s="265"/>
      <c r="C26" s="280"/>
      <c r="D26" s="281">
        <f>'Base Case'!D26:K26</f>
        <v>0</v>
      </c>
      <c r="E26" s="281"/>
      <c r="F26" s="281"/>
      <c r="G26" s="281"/>
      <c r="H26" s="281"/>
      <c r="I26" s="281"/>
      <c r="J26" s="281"/>
      <c r="K26" s="281"/>
      <c r="L26" s="170">
        <f>'Base Case'!L26*(1+'Scenario Manager'!$H$34)</f>
        <v>0</v>
      </c>
      <c r="M26" s="170">
        <f>'Base Case'!M26</f>
        <v>0</v>
      </c>
      <c r="N26" s="170">
        <f>'Base Case'!N26*(1+'Scenario Manager'!$F$34)</f>
        <v>0</v>
      </c>
      <c r="O26" s="170">
        <f>'Base Case'!O26*(1+'Scenario Manager'!$E$34)</f>
        <v>0</v>
      </c>
      <c r="P26" s="170">
        <f>'Base Case'!P26*(1+'Scenario Manager'!$I$34)</f>
        <v>0</v>
      </c>
      <c r="Q26" s="170"/>
      <c r="R26" s="54">
        <f t="shared" si="0"/>
        <v>0</v>
      </c>
      <c r="S26" s="131"/>
      <c r="T26" s="227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4" customFormat="1" ht="12.75" customHeight="1" x14ac:dyDescent="0.2">
      <c r="A27" s="43"/>
      <c r="B27" s="265"/>
      <c r="C27" s="280"/>
      <c r="D27" s="281">
        <f>'Base Case'!D27:K27</f>
        <v>0</v>
      </c>
      <c r="E27" s="281"/>
      <c r="F27" s="281"/>
      <c r="G27" s="281"/>
      <c r="H27" s="281"/>
      <c r="I27" s="281"/>
      <c r="J27" s="281"/>
      <c r="K27" s="281"/>
      <c r="L27" s="170">
        <f>'Base Case'!L27*(1+'Scenario Manager'!$H$34)</f>
        <v>0</v>
      </c>
      <c r="M27" s="170">
        <f>'Base Case'!M27</f>
        <v>0</v>
      </c>
      <c r="N27" s="170">
        <f>'Base Case'!N27*(1+'Scenario Manager'!$F$34)</f>
        <v>0</v>
      </c>
      <c r="O27" s="170">
        <f>'Base Case'!O27*(1+'Scenario Manager'!$E$34)</f>
        <v>0</v>
      </c>
      <c r="P27" s="170">
        <f>'Base Case'!P27*(1+'Scenario Manager'!$I$34)</f>
        <v>0</v>
      </c>
      <c r="Q27" s="170"/>
      <c r="R27" s="54">
        <f t="shared" si="0"/>
        <v>0</v>
      </c>
      <c r="S27" s="131"/>
      <c r="T27" s="227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customHeight="1" x14ac:dyDescent="0.2">
      <c r="A28" s="43"/>
      <c r="B28" s="265">
        <v>5</v>
      </c>
      <c r="C28" s="280">
        <f>'Base Case'!C28:C29</f>
        <v>0</v>
      </c>
      <c r="D28" s="281">
        <f>'Base Case'!D28:K28</f>
        <v>0</v>
      </c>
      <c r="E28" s="281"/>
      <c r="F28" s="281"/>
      <c r="G28" s="281"/>
      <c r="H28" s="281"/>
      <c r="I28" s="281"/>
      <c r="J28" s="281"/>
      <c r="K28" s="281"/>
      <c r="L28" s="170">
        <f>'Base Case'!L28*(1+'Scenario Manager'!$H$34)</f>
        <v>0</v>
      </c>
      <c r="M28" s="170">
        <f>'Base Case'!M28</f>
        <v>0</v>
      </c>
      <c r="N28" s="170">
        <f>'Base Case'!N28*(1+'Scenario Manager'!$F$34)</f>
        <v>0</v>
      </c>
      <c r="O28" s="170">
        <f>'Base Case'!O28*(1+'Scenario Manager'!$E$34)</f>
        <v>0</v>
      </c>
      <c r="P28" s="170">
        <f>'Base Case'!P28*(1+'Scenario Manager'!$I$34)</f>
        <v>0</v>
      </c>
      <c r="Q28" s="170"/>
      <c r="R28" s="54">
        <f t="shared" si="0"/>
        <v>0</v>
      </c>
      <c r="S28" s="131"/>
      <c r="T28" s="226">
        <f>SUM(R28:R29)</f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43"/>
      <c r="AH28" s="43"/>
    </row>
    <row r="29" spans="1:34" ht="12.75" customHeight="1" x14ac:dyDescent="0.2">
      <c r="A29" s="43"/>
      <c r="B29" s="265"/>
      <c r="C29" s="280"/>
      <c r="D29" s="281">
        <f>'Base Case'!D29:K29</f>
        <v>0</v>
      </c>
      <c r="E29" s="281"/>
      <c r="F29" s="281"/>
      <c r="G29" s="281"/>
      <c r="H29" s="281"/>
      <c r="I29" s="281"/>
      <c r="J29" s="281"/>
      <c r="K29" s="281"/>
      <c r="L29" s="170">
        <f>'Base Case'!L29*(1+'Scenario Manager'!$H$34)</f>
        <v>0</v>
      </c>
      <c r="M29" s="170">
        <f>'Base Case'!M29</f>
        <v>0</v>
      </c>
      <c r="N29" s="170">
        <f>'Base Case'!N29*(1+'Scenario Manager'!$F$34)</f>
        <v>0</v>
      </c>
      <c r="O29" s="170">
        <f>'Base Case'!O29*(1+'Scenario Manager'!$E$34)</f>
        <v>0</v>
      </c>
      <c r="P29" s="170">
        <f>'Base Case'!P29*(1+'Scenario Manager'!$I$34)</f>
        <v>0</v>
      </c>
      <c r="Q29" s="170"/>
      <c r="R29" s="54">
        <f t="shared" si="0"/>
        <v>0</v>
      </c>
      <c r="S29" s="131"/>
      <c r="T29" s="227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3"/>
      <c r="AG29" s="43"/>
      <c r="AH29" s="43"/>
    </row>
    <row r="30" spans="1:34" s="3" customFormat="1" ht="15.75" thickBot="1" x14ac:dyDescent="0.3">
      <c r="A30" s="46"/>
      <c r="B30" s="244" t="s">
        <v>0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6"/>
      <c r="R30" s="149">
        <f>SUM(R7:R29)</f>
        <v>379.02861489773846</v>
      </c>
      <c r="S30" s="149"/>
      <c r="T30" s="150">
        <f>SUM(T7:T29)</f>
        <v>2271.3197818250583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13.5" thickTop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3"/>
      <c r="AG31" s="43"/>
      <c r="AH31" s="43"/>
    </row>
    <row r="32" spans="1:3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4"/>
      <c r="X32" s="44"/>
      <c r="Y32" s="44"/>
      <c r="Z32" s="44"/>
      <c r="AA32" s="44"/>
      <c r="AB32" s="47"/>
      <c r="AC32" s="44"/>
      <c r="AD32" s="44"/>
      <c r="AE32" s="44"/>
      <c r="AF32" s="43"/>
      <c r="AG32" s="43"/>
      <c r="AH32" s="43"/>
    </row>
    <row r="33" spans="1:34" x14ac:dyDescent="0.2">
      <c r="A33" s="43"/>
      <c r="B33" s="40" t="s">
        <v>36</v>
      </c>
      <c r="C33" s="5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4"/>
      <c r="X33" s="44"/>
      <c r="Y33" s="44"/>
      <c r="Z33" s="44"/>
      <c r="AA33" s="44"/>
      <c r="AB33" s="47"/>
      <c r="AC33" s="44"/>
      <c r="AD33" s="44"/>
      <c r="AE33" s="44"/>
      <c r="AF33" s="43"/>
      <c r="AG33" s="43"/>
      <c r="AH33" s="43"/>
    </row>
    <row r="34" spans="1:34" x14ac:dyDescent="0.2">
      <c r="A34" s="43"/>
      <c r="B34" s="55"/>
      <c r="C34" s="5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4"/>
      <c r="W34" s="44"/>
      <c r="X34" s="44"/>
      <c r="Y34" s="44"/>
      <c r="Z34" s="44"/>
      <c r="AA34" s="44"/>
      <c r="AB34" s="47"/>
      <c r="AC34" s="44"/>
      <c r="AD34" s="44"/>
      <c r="AE34" s="44"/>
      <c r="AF34" s="43"/>
      <c r="AG34" s="43"/>
      <c r="AH34" s="43"/>
    </row>
    <row r="35" spans="1:34" x14ac:dyDescent="0.2">
      <c r="A35" s="43"/>
      <c r="B35" s="55" t="s">
        <v>37</v>
      </c>
      <c r="C35" s="97">
        <f>'Scenario Manager'!H5</f>
        <v>21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4"/>
      <c r="AA35" s="44"/>
      <c r="AB35" s="47"/>
      <c r="AC35" s="44"/>
      <c r="AD35" s="44"/>
      <c r="AE35" s="44"/>
      <c r="AF35" s="43"/>
      <c r="AG35" s="43"/>
      <c r="AH35" s="43"/>
    </row>
    <row r="36" spans="1:34" ht="12.75" customHeight="1" x14ac:dyDescent="0.2">
      <c r="A36" s="43"/>
      <c r="B36" s="55"/>
      <c r="C36" s="55"/>
      <c r="D36" s="55"/>
      <c r="E36" s="235" t="s">
        <v>38</v>
      </c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4"/>
      <c r="AA36" s="44"/>
      <c r="AB36" s="47"/>
      <c r="AC36" s="44"/>
      <c r="AD36" s="44"/>
      <c r="AE36" s="44"/>
      <c r="AF36" s="43"/>
      <c r="AG36" s="43"/>
      <c r="AH36" s="43"/>
    </row>
    <row r="37" spans="1:34" x14ac:dyDescent="0.2">
      <c r="A37" s="43"/>
      <c r="B37" s="52" t="s">
        <v>39</v>
      </c>
      <c r="C37" s="237" t="s">
        <v>35</v>
      </c>
      <c r="D37" s="238"/>
      <c r="E37" s="98">
        <f>C35</f>
        <v>21</v>
      </c>
      <c r="F37" s="98">
        <f t="shared" ref="F37:O37" si="1">E37+1</f>
        <v>22</v>
      </c>
      <c r="G37" s="98">
        <f t="shared" si="1"/>
        <v>23</v>
      </c>
      <c r="H37" s="98">
        <f t="shared" si="1"/>
        <v>24</v>
      </c>
      <c r="I37" s="98">
        <f t="shared" si="1"/>
        <v>25</v>
      </c>
      <c r="J37" s="98">
        <f t="shared" si="1"/>
        <v>26</v>
      </c>
      <c r="K37" s="98">
        <f t="shared" si="1"/>
        <v>27</v>
      </c>
      <c r="L37" s="98">
        <f t="shared" si="1"/>
        <v>28</v>
      </c>
      <c r="M37" s="98">
        <f t="shared" si="1"/>
        <v>29</v>
      </c>
      <c r="N37" s="98">
        <f t="shared" si="1"/>
        <v>30</v>
      </c>
      <c r="O37" s="98">
        <f t="shared" si="1"/>
        <v>31</v>
      </c>
      <c r="P37" s="43"/>
      <c r="Q37" s="43"/>
      <c r="R37" s="43"/>
      <c r="S37" s="43"/>
      <c r="T37" s="43"/>
      <c r="U37" s="43"/>
      <c r="V37" s="43"/>
      <c r="W37" s="43"/>
      <c r="X37" s="44"/>
      <c r="Y37" s="44"/>
      <c r="Z37" s="44"/>
      <c r="AA37" s="44"/>
      <c r="AB37" s="47"/>
      <c r="AC37" s="44"/>
      <c r="AD37" s="44"/>
      <c r="AE37" s="44"/>
      <c r="AF37" s="43"/>
      <c r="AG37" s="43"/>
      <c r="AH37" s="43"/>
    </row>
    <row r="38" spans="1:34" x14ac:dyDescent="0.2">
      <c r="A38" s="43"/>
      <c r="B38" s="171">
        <v>1</v>
      </c>
      <c r="C38" s="279" t="str">
        <f>'Base Case'!C38:D38</f>
        <v>FOLCBs Fire start in ELCAs on Severe Fire Danger days</v>
      </c>
      <c r="D38" s="279"/>
      <c r="E38" s="138">
        <f>'Scenario A'!E44*(1+'Scenario Manager'!$C$34)</f>
        <v>1.4532734350255667E-4</v>
      </c>
      <c r="F38" s="138">
        <f>'Scenario A'!F44*(1+'Scenario Manager'!$C$34)</f>
        <v>1.4532734350255667E-4</v>
      </c>
      <c r="G38" s="138">
        <f>'Scenario A'!G44*(1+'Scenario Manager'!$C$34)</f>
        <v>1.2033104042011689E-4</v>
      </c>
      <c r="H38" s="138">
        <f>'Scenario A'!H44*(1+'Scenario Manager'!$C$34)</f>
        <v>9.5334737337677167E-5</v>
      </c>
      <c r="I38" s="138">
        <f>'Scenario A'!I44*(1+'Scenario Manager'!$C$34)</f>
        <v>7.0338434255237417E-5</v>
      </c>
      <c r="J38" s="138">
        <f>'Scenario A'!J44*(1+'Scenario Manager'!$C$34)</f>
        <v>4.5342131172797668E-5</v>
      </c>
      <c r="K38" s="138">
        <f>'Scenario A'!K44*(1+'Scenario Manager'!$C$34)</f>
        <v>2.0345828090357932E-5</v>
      </c>
      <c r="L38" s="138">
        <f>'Scenario A'!L44*(1+'Scenario Manager'!$C$34)</f>
        <v>2.0345828090357932E-5</v>
      </c>
      <c r="M38" s="138">
        <f>'Scenario A'!M44*(1+'Scenario Manager'!$C$34)</f>
        <v>2.0345828090357932E-5</v>
      </c>
      <c r="N38" s="138">
        <f>'Scenario A'!N44*(1+'Scenario Manager'!$C$34)</f>
        <v>2.0345828090357932E-5</v>
      </c>
      <c r="O38" s="138">
        <f>'Scenario A'!O44*(1+'Scenario Manager'!$C$34)</f>
        <v>2.0345828090357932E-5</v>
      </c>
      <c r="P38" s="43"/>
      <c r="Q38" s="43"/>
      <c r="R38" s="43"/>
      <c r="S38" s="43"/>
      <c r="T38" s="43"/>
      <c r="U38" s="43"/>
      <c r="V38" s="44"/>
      <c r="W38" s="44"/>
      <c r="X38" s="44"/>
      <c r="Y38" s="44"/>
      <c r="Z38" s="44"/>
      <c r="AA38" s="44"/>
      <c r="AB38" s="47"/>
      <c r="AC38" s="44"/>
      <c r="AD38" s="44"/>
      <c r="AE38" s="44"/>
      <c r="AF38" s="43"/>
      <c r="AG38" s="43"/>
      <c r="AH38" s="43"/>
    </row>
    <row r="39" spans="1:34" x14ac:dyDescent="0.2">
      <c r="A39" s="43"/>
      <c r="B39" s="171">
        <v>2</v>
      </c>
      <c r="C39" s="278">
        <f>'Base Case'!C39:D39</f>
        <v>0</v>
      </c>
      <c r="D39" s="278"/>
      <c r="E39" s="174">
        <f>'Scenario A'!E45*(1+'Scenario Manager'!$C$34)</f>
        <v>0</v>
      </c>
      <c r="F39" s="174">
        <f>'Scenario A'!F45*(1+'Scenario Manager'!$C$34)</f>
        <v>0</v>
      </c>
      <c r="G39" s="174">
        <f>'Scenario A'!G45*(1+'Scenario Manager'!$C$34)</f>
        <v>0</v>
      </c>
      <c r="H39" s="174">
        <f>'Scenario A'!H45*(1+'Scenario Manager'!$C$34)</f>
        <v>0</v>
      </c>
      <c r="I39" s="174">
        <f>'Scenario A'!I45*(1+'Scenario Manager'!$C$34)</f>
        <v>0</v>
      </c>
      <c r="J39" s="174">
        <f>'Scenario A'!J45*(1+'Scenario Manager'!$C$34)</f>
        <v>0</v>
      </c>
      <c r="K39" s="174">
        <f>'Scenario A'!K45*(1+'Scenario Manager'!$C$34)</f>
        <v>0</v>
      </c>
      <c r="L39" s="174">
        <f>'Scenario A'!L45*(1+'Scenario Manager'!$C$34)</f>
        <v>0</v>
      </c>
      <c r="M39" s="174">
        <f>'Scenario A'!M45*(1+'Scenario Manager'!$C$34)</f>
        <v>0</v>
      </c>
      <c r="N39" s="174">
        <f>'Scenario A'!N45*(1+'Scenario Manager'!$C$34)</f>
        <v>0</v>
      </c>
      <c r="O39" s="174">
        <f>'Scenario A'!O45*(1+'Scenario Manager'!$C$34)</f>
        <v>0</v>
      </c>
      <c r="P39" s="43"/>
      <c r="Q39" s="43"/>
      <c r="R39" s="43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3"/>
      <c r="AG39" s="43"/>
      <c r="AH39" s="43"/>
    </row>
    <row r="40" spans="1:34" x14ac:dyDescent="0.2">
      <c r="A40" s="43"/>
      <c r="B40" s="172">
        <v>3</v>
      </c>
      <c r="C40" s="278">
        <f>'Base Case'!C40:D40</f>
        <v>0</v>
      </c>
      <c r="D40" s="278"/>
      <c r="E40" s="174">
        <f>'Scenario A'!E46*(1+'Scenario Manager'!$C$34)</f>
        <v>0</v>
      </c>
      <c r="F40" s="174">
        <f>'Scenario A'!F46*(1+'Scenario Manager'!$C$34)</f>
        <v>0</v>
      </c>
      <c r="G40" s="174">
        <f>'Scenario A'!G46*(1+'Scenario Manager'!$C$34)</f>
        <v>0</v>
      </c>
      <c r="H40" s="174">
        <f>'Scenario A'!H46*(1+'Scenario Manager'!$C$34)</f>
        <v>0</v>
      </c>
      <c r="I40" s="174">
        <f>'Scenario A'!I46*(1+'Scenario Manager'!$C$34)</f>
        <v>0</v>
      </c>
      <c r="J40" s="174">
        <f>'Scenario A'!J46*(1+'Scenario Manager'!$C$34)</f>
        <v>0</v>
      </c>
      <c r="K40" s="174">
        <f>'Scenario A'!K46*(1+'Scenario Manager'!$C$34)</f>
        <v>0</v>
      </c>
      <c r="L40" s="174">
        <f>'Scenario A'!L46*(1+'Scenario Manager'!$C$34)</f>
        <v>0</v>
      </c>
      <c r="M40" s="174">
        <f>'Scenario A'!M46*(1+'Scenario Manager'!$C$34)</f>
        <v>0</v>
      </c>
      <c r="N40" s="174">
        <f>'Scenario A'!N46*(1+'Scenario Manager'!$C$34)</f>
        <v>0</v>
      </c>
      <c r="O40" s="174">
        <f>'Scenario A'!O46*(1+'Scenario Manager'!$C$34)</f>
        <v>0</v>
      </c>
      <c r="P40" s="43"/>
      <c r="Q40" s="43"/>
      <c r="R40" s="43"/>
      <c r="S40" s="43"/>
      <c r="T40" s="48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3"/>
      <c r="AG40" s="43"/>
      <c r="AH40" s="43"/>
    </row>
    <row r="41" spans="1:34" x14ac:dyDescent="0.2">
      <c r="A41" s="43"/>
      <c r="B41" s="172">
        <v>4</v>
      </c>
      <c r="C41" s="278">
        <f>'Base Case'!C41:D41</f>
        <v>0</v>
      </c>
      <c r="D41" s="278"/>
      <c r="E41" s="174">
        <f>'Scenario A'!E47*(1+'Scenario Manager'!$C$34)</f>
        <v>0</v>
      </c>
      <c r="F41" s="174">
        <f>'Scenario A'!F47*(1+'Scenario Manager'!$C$34)</f>
        <v>0</v>
      </c>
      <c r="G41" s="174">
        <f>'Scenario A'!G47*(1+'Scenario Manager'!$C$34)</f>
        <v>0</v>
      </c>
      <c r="H41" s="174">
        <f>'Scenario A'!H47*(1+'Scenario Manager'!$C$34)</f>
        <v>0</v>
      </c>
      <c r="I41" s="174">
        <f>'Scenario A'!I47*(1+'Scenario Manager'!$C$34)</f>
        <v>0</v>
      </c>
      <c r="J41" s="174">
        <f>'Scenario A'!J47*(1+'Scenario Manager'!$C$34)</f>
        <v>0</v>
      </c>
      <c r="K41" s="174">
        <f>'Scenario A'!K47*(1+'Scenario Manager'!$C$34)</f>
        <v>0</v>
      </c>
      <c r="L41" s="174">
        <f>'Scenario A'!L47*(1+'Scenario Manager'!$C$34)</f>
        <v>0</v>
      </c>
      <c r="M41" s="174">
        <f>'Scenario A'!M47*(1+'Scenario Manager'!$C$34)</f>
        <v>0</v>
      </c>
      <c r="N41" s="174">
        <f>'Scenario A'!N47*(1+'Scenario Manager'!$C$34)</f>
        <v>0</v>
      </c>
      <c r="O41" s="174">
        <f>'Scenario A'!O47*(1+'Scenario Manager'!$C$34)</f>
        <v>0</v>
      </c>
      <c r="P41" s="43"/>
      <c r="Q41" s="43"/>
      <c r="R41" s="43"/>
      <c r="S41" s="43"/>
      <c r="T41" s="49"/>
      <c r="U41" s="49"/>
      <c r="V41" s="49"/>
      <c r="W41" s="44"/>
      <c r="X41" s="44"/>
      <c r="Y41" s="44"/>
      <c r="Z41" s="44"/>
      <c r="AA41" s="44"/>
      <c r="AB41" s="44"/>
      <c r="AC41" s="44"/>
      <c r="AD41" s="44"/>
      <c r="AE41" s="44"/>
      <c r="AF41" s="43"/>
      <c r="AG41" s="43"/>
      <c r="AH41" s="43"/>
    </row>
    <row r="42" spans="1:34" x14ac:dyDescent="0.2">
      <c r="A42" s="43"/>
      <c r="B42" s="172">
        <v>5</v>
      </c>
      <c r="C42" s="278">
        <f>'Base Case'!C42:D42</f>
        <v>0</v>
      </c>
      <c r="D42" s="278"/>
      <c r="E42" s="174">
        <f>'Scenario A'!E48*(1+'Scenario Manager'!$C$34)</f>
        <v>0</v>
      </c>
      <c r="F42" s="174">
        <f>'Scenario A'!F48*(1+'Scenario Manager'!$C$34)</f>
        <v>0</v>
      </c>
      <c r="G42" s="174">
        <f>'Scenario A'!G48*(1+'Scenario Manager'!$C$34)</f>
        <v>0</v>
      </c>
      <c r="H42" s="174">
        <f>'Scenario A'!H48*(1+'Scenario Manager'!$C$34)</f>
        <v>0</v>
      </c>
      <c r="I42" s="174">
        <f>'Scenario A'!I48*(1+'Scenario Manager'!$C$34)</f>
        <v>0</v>
      </c>
      <c r="J42" s="174">
        <f>'Scenario A'!J48*(1+'Scenario Manager'!$C$34)</f>
        <v>0</v>
      </c>
      <c r="K42" s="174">
        <f>'Scenario A'!K48*(1+'Scenario Manager'!$C$34)</f>
        <v>0</v>
      </c>
      <c r="L42" s="174">
        <f>'Scenario A'!L48*(1+'Scenario Manager'!$C$34)</f>
        <v>0</v>
      </c>
      <c r="M42" s="174">
        <f>'Scenario A'!M48*(1+'Scenario Manager'!$C$34)</f>
        <v>0</v>
      </c>
      <c r="N42" s="174">
        <f>'Scenario A'!N48*(1+'Scenario Manager'!$C$34)</f>
        <v>0</v>
      </c>
      <c r="O42" s="174">
        <f>'Scenario A'!O48*(1+'Scenario Manager'!$C$34)</f>
        <v>0</v>
      </c>
      <c r="P42" s="43"/>
      <c r="Q42" s="43"/>
      <c r="R42" s="43"/>
      <c r="S42" s="43"/>
      <c r="T42" s="43"/>
      <c r="U42" s="50"/>
      <c r="V42" s="51"/>
      <c r="W42" s="44"/>
      <c r="X42" s="44"/>
      <c r="Y42" s="44"/>
      <c r="Z42" s="44"/>
      <c r="AA42" s="44"/>
      <c r="AB42" s="44"/>
      <c r="AC42" s="44"/>
      <c r="AD42" s="44"/>
      <c r="AE42" s="44"/>
      <c r="AF42" s="43"/>
      <c r="AG42" s="43"/>
      <c r="AH42" s="43"/>
    </row>
    <row r="43" spans="1:34" x14ac:dyDescent="0.2">
      <c r="A43" s="43"/>
      <c r="B43" s="61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3"/>
      <c r="AG43" s="43"/>
      <c r="AH43" s="43"/>
    </row>
    <row r="44" spans="1:34" x14ac:dyDescent="0.2">
      <c r="A44" s="43"/>
      <c r="B44" s="61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3"/>
      <c r="AG44" s="43"/>
      <c r="AH44" s="43"/>
    </row>
    <row r="45" spans="1:34" x14ac:dyDescent="0.2">
      <c r="A45" s="43"/>
      <c r="B45" s="40" t="s">
        <v>40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3"/>
      <c r="AG45" s="43"/>
      <c r="AH45" s="43"/>
    </row>
    <row r="46" spans="1:34" x14ac:dyDescent="0.2">
      <c r="A46" s="43"/>
      <c r="B46" s="8" t="s">
        <v>41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3"/>
      <c r="AG46" s="43"/>
      <c r="AH46" s="43"/>
    </row>
    <row r="47" spans="1:34" ht="13.15" customHeight="1" x14ac:dyDescent="0.2">
      <c r="A47" s="43"/>
      <c r="B47" s="55"/>
      <c r="C47" s="55"/>
      <c r="D47" s="55"/>
      <c r="E47" s="248" t="s">
        <v>42</v>
      </c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50"/>
      <c r="Q47" s="43"/>
      <c r="R47" s="43"/>
      <c r="S47" s="43"/>
      <c r="T47" s="43"/>
      <c r="U47" s="43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3"/>
      <c r="AG47" s="43"/>
      <c r="AH47" s="43"/>
    </row>
    <row r="48" spans="1:34" x14ac:dyDescent="0.2">
      <c r="A48" s="43"/>
      <c r="B48" s="52" t="s">
        <v>39</v>
      </c>
      <c r="C48" s="251" t="s">
        <v>35</v>
      </c>
      <c r="D48" s="252"/>
      <c r="E48" s="98">
        <f t="shared" ref="E48:O48" si="2">E37</f>
        <v>21</v>
      </c>
      <c r="F48" s="98">
        <f t="shared" si="2"/>
        <v>22</v>
      </c>
      <c r="G48" s="98">
        <f t="shared" si="2"/>
        <v>23</v>
      </c>
      <c r="H48" s="98">
        <f t="shared" si="2"/>
        <v>24</v>
      </c>
      <c r="I48" s="98">
        <f t="shared" si="2"/>
        <v>25</v>
      </c>
      <c r="J48" s="98">
        <f t="shared" si="2"/>
        <v>26</v>
      </c>
      <c r="K48" s="98">
        <f t="shared" si="2"/>
        <v>27</v>
      </c>
      <c r="L48" s="98">
        <f t="shared" si="2"/>
        <v>28</v>
      </c>
      <c r="M48" s="98">
        <f t="shared" si="2"/>
        <v>29</v>
      </c>
      <c r="N48" s="98">
        <f t="shared" si="2"/>
        <v>30</v>
      </c>
      <c r="O48" s="98">
        <f t="shared" si="2"/>
        <v>31</v>
      </c>
      <c r="P48" s="52" t="s">
        <v>22</v>
      </c>
      <c r="Q48" s="43"/>
      <c r="R48" s="43"/>
      <c r="S48" s="43"/>
      <c r="T48" s="43"/>
      <c r="U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3"/>
      <c r="AG48" s="43"/>
      <c r="AH48" s="43"/>
    </row>
    <row r="49" spans="1:34" x14ac:dyDescent="0.2">
      <c r="A49" s="43"/>
      <c r="B49" s="161">
        <v>1</v>
      </c>
      <c r="C49" s="162" t="str">
        <f>'Base Case'!C49</f>
        <v>Catastrophic Busfire</v>
      </c>
      <c r="D49" s="163"/>
      <c r="E49" s="164">
        <f t="shared" ref="E49:O49" si="3">$T$7*E38</f>
        <v>0.33008487013744231</v>
      </c>
      <c r="F49" s="164">
        <f t="shared" si="3"/>
        <v>0.33008487013744231</v>
      </c>
      <c r="G49" s="164">
        <f t="shared" si="3"/>
        <v>0.27331027247380218</v>
      </c>
      <c r="H49" s="164">
        <f t="shared" si="3"/>
        <v>0.21653567481016214</v>
      </c>
      <c r="I49" s="164">
        <f t="shared" si="3"/>
        <v>0.15976107714652205</v>
      </c>
      <c r="J49" s="164">
        <f t="shared" si="3"/>
        <v>0.10298647948288198</v>
      </c>
      <c r="K49" s="164">
        <f t="shared" si="3"/>
        <v>4.6211881819241921E-2</v>
      </c>
      <c r="L49" s="164">
        <f t="shared" si="3"/>
        <v>4.6211881819241921E-2</v>
      </c>
      <c r="M49" s="164">
        <f t="shared" si="3"/>
        <v>4.6211881819241921E-2</v>
      </c>
      <c r="N49" s="164">
        <f t="shared" si="3"/>
        <v>4.6211881819241921E-2</v>
      </c>
      <c r="O49" s="164">
        <f t="shared" si="3"/>
        <v>4.6211881819241921E-2</v>
      </c>
      <c r="P49" s="143">
        <f t="shared" ref="P49:P53" si="4">SUM(E49:O49)</f>
        <v>1.6438226532844624</v>
      </c>
      <c r="Q49" s="43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3"/>
      <c r="AG49" s="43"/>
      <c r="AH49" s="43"/>
    </row>
    <row r="50" spans="1:34" x14ac:dyDescent="0.2">
      <c r="A50" s="43"/>
      <c r="B50" s="165">
        <v>2</v>
      </c>
      <c r="C50" s="166" t="str">
        <f>'Base Case'!C50</f>
        <v>Major Fire</v>
      </c>
      <c r="D50" s="167"/>
      <c r="E50" s="139">
        <f>$T$15*E38</f>
        <v>0</v>
      </c>
      <c r="F50" s="139">
        <f t="shared" ref="F50:O50" si="5">$T$15*F38</f>
        <v>0</v>
      </c>
      <c r="G50" s="139">
        <f t="shared" si="5"/>
        <v>0</v>
      </c>
      <c r="H50" s="139">
        <f t="shared" si="5"/>
        <v>0</v>
      </c>
      <c r="I50" s="139">
        <f t="shared" si="5"/>
        <v>0</v>
      </c>
      <c r="J50" s="139">
        <f t="shared" si="5"/>
        <v>0</v>
      </c>
      <c r="K50" s="139">
        <f t="shared" si="5"/>
        <v>0</v>
      </c>
      <c r="L50" s="139">
        <f t="shared" si="5"/>
        <v>0</v>
      </c>
      <c r="M50" s="139">
        <f t="shared" si="5"/>
        <v>0</v>
      </c>
      <c r="N50" s="139">
        <f t="shared" si="5"/>
        <v>0</v>
      </c>
      <c r="O50" s="139">
        <f t="shared" si="5"/>
        <v>0</v>
      </c>
      <c r="P50" s="143">
        <f t="shared" si="4"/>
        <v>0</v>
      </c>
      <c r="Q50" s="43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3"/>
      <c r="AG50" s="43"/>
      <c r="AH50" s="43"/>
    </row>
    <row r="51" spans="1:34" x14ac:dyDescent="0.2">
      <c r="A51" s="43"/>
      <c r="B51" s="168">
        <v>3</v>
      </c>
      <c r="C51" s="166" t="str">
        <f>'Base Case'!C51</f>
        <v>Moderate Fire</v>
      </c>
      <c r="D51" s="167"/>
      <c r="E51" s="139">
        <f>$T$22*E38</f>
        <v>0</v>
      </c>
      <c r="F51" s="139">
        <f t="shared" ref="F51:O51" si="6">$T$22*F38</f>
        <v>0</v>
      </c>
      <c r="G51" s="139">
        <f t="shared" si="6"/>
        <v>0</v>
      </c>
      <c r="H51" s="139">
        <f t="shared" si="6"/>
        <v>0</v>
      </c>
      <c r="I51" s="139">
        <f t="shared" si="6"/>
        <v>0</v>
      </c>
      <c r="J51" s="139">
        <f t="shared" si="6"/>
        <v>0</v>
      </c>
      <c r="K51" s="139">
        <f t="shared" si="6"/>
        <v>0</v>
      </c>
      <c r="L51" s="139">
        <f t="shared" si="6"/>
        <v>0</v>
      </c>
      <c r="M51" s="139">
        <f t="shared" si="6"/>
        <v>0</v>
      </c>
      <c r="N51" s="139">
        <f t="shared" si="6"/>
        <v>0</v>
      </c>
      <c r="O51" s="139">
        <f t="shared" si="6"/>
        <v>0</v>
      </c>
      <c r="P51" s="143">
        <f t="shared" si="4"/>
        <v>0</v>
      </c>
      <c r="Q51" s="43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3"/>
      <c r="AG51" s="43"/>
      <c r="AH51" s="43"/>
    </row>
    <row r="52" spans="1:34" x14ac:dyDescent="0.2">
      <c r="A52" s="43"/>
      <c r="B52" s="168">
        <v>4</v>
      </c>
      <c r="C52" s="166" t="str">
        <f>'Base Case'!C52</f>
        <v>Minor Fire</v>
      </c>
      <c r="D52" s="167"/>
      <c r="E52" s="139">
        <f t="shared" ref="E52:O52" si="7">$T$25*E41</f>
        <v>0</v>
      </c>
      <c r="F52" s="139">
        <f t="shared" si="7"/>
        <v>0</v>
      </c>
      <c r="G52" s="139">
        <f t="shared" si="7"/>
        <v>0</v>
      </c>
      <c r="H52" s="139">
        <f t="shared" si="7"/>
        <v>0</v>
      </c>
      <c r="I52" s="139">
        <f t="shared" si="7"/>
        <v>0</v>
      </c>
      <c r="J52" s="139">
        <f t="shared" si="7"/>
        <v>0</v>
      </c>
      <c r="K52" s="139">
        <f t="shared" si="7"/>
        <v>0</v>
      </c>
      <c r="L52" s="139">
        <f t="shared" si="7"/>
        <v>0</v>
      </c>
      <c r="M52" s="139">
        <f t="shared" si="7"/>
        <v>0</v>
      </c>
      <c r="N52" s="139">
        <f t="shared" si="7"/>
        <v>0</v>
      </c>
      <c r="O52" s="139">
        <f t="shared" si="7"/>
        <v>0</v>
      </c>
      <c r="P52" s="143">
        <f t="shared" si="4"/>
        <v>0</v>
      </c>
      <c r="Q52" s="43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3"/>
      <c r="AG52" s="43"/>
      <c r="AH52" s="43"/>
    </row>
    <row r="53" spans="1:34" x14ac:dyDescent="0.2">
      <c r="A53" s="43"/>
      <c r="B53" s="168">
        <v>5</v>
      </c>
      <c r="C53" s="166">
        <f>'Base Case'!C53</f>
        <v>0</v>
      </c>
      <c r="D53" s="167"/>
      <c r="E53" s="139">
        <f t="shared" ref="E53:O53" si="8">$T$28*E42</f>
        <v>0</v>
      </c>
      <c r="F53" s="139">
        <f t="shared" si="8"/>
        <v>0</v>
      </c>
      <c r="G53" s="139">
        <f t="shared" si="8"/>
        <v>0</v>
      </c>
      <c r="H53" s="139">
        <f t="shared" si="8"/>
        <v>0</v>
      </c>
      <c r="I53" s="139">
        <f t="shared" si="8"/>
        <v>0</v>
      </c>
      <c r="J53" s="139">
        <f t="shared" si="8"/>
        <v>0</v>
      </c>
      <c r="K53" s="139">
        <f t="shared" si="8"/>
        <v>0</v>
      </c>
      <c r="L53" s="139">
        <f t="shared" si="8"/>
        <v>0</v>
      </c>
      <c r="M53" s="139">
        <f t="shared" si="8"/>
        <v>0</v>
      </c>
      <c r="N53" s="139">
        <f t="shared" si="8"/>
        <v>0</v>
      </c>
      <c r="O53" s="139">
        <f t="shared" si="8"/>
        <v>0</v>
      </c>
      <c r="P53" s="143">
        <f t="shared" si="4"/>
        <v>0</v>
      </c>
      <c r="Q53" s="43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3"/>
      <c r="AG53" s="43"/>
      <c r="AH53" s="43"/>
    </row>
    <row r="54" spans="1:34" ht="13.5" thickBot="1" x14ac:dyDescent="0.25">
      <c r="A54" s="43"/>
      <c r="B54" s="253" t="s">
        <v>22</v>
      </c>
      <c r="C54" s="254"/>
      <c r="D54" s="255"/>
      <c r="E54" s="144">
        <f t="shared" ref="E54:P54" si="9">SUM(E49:E53)</f>
        <v>0.33008487013744231</v>
      </c>
      <c r="F54" s="144">
        <f t="shared" si="9"/>
        <v>0.33008487013744231</v>
      </c>
      <c r="G54" s="144">
        <f t="shared" si="9"/>
        <v>0.27331027247380218</v>
      </c>
      <c r="H54" s="144">
        <f t="shared" si="9"/>
        <v>0.21653567481016214</v>
      </c>
      <c r="I54" s="144">
        <f t="shared" si="9"/>
        <v>0.15976107714652205</v>
      </c>
      <c r="J54" s="144">
        <f t="shared" si="9"/>
        <v>0.10298647948288198</v>
      </c>
      <c r="K54" s="144">
        <f t="shared" si="9"/>
        <v>4.6211881819241921E-2</v>
      </c>
      <c r="L54" s="144">
        <f t="shared" si="9"/>
        <v>4.6211881819241921E-2</v>
      </c>
      <c r="M54" s="144">
        <f t="shared" si="9"/>
        <v>4.6211881819241921E-2</v>
      </c>
      <c r="N54" s="144">
        <f t="shared" si="9"/>
        <v>4.6211881819241921E-2</v>
      </c>
      <c r="O54" s="144">
        <f t="shared" si="9"/>
        <v>4.6211881819241921E-2</v>
      </c>
      <c r="P54" s="144">
        <f t="shared" si="9"/>
        <v>1.6438226532844624</v>
      </c>
      <c r="Q54" s="43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3"/>
      <c r="AG54" s="43"/>
      <c r="AH54" s="43"/>
    </row>
    <row r="55" spans="1:34" ht="13.5" thickTop="1" x14ac:dyDescent="0.2">
      <c r="A55" s="43"/>
      <c r="B55" s="61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3"/>
      <c r="AG55" s="43"/>
      <c r="AH55" s="43"/>
    </row>
    <row r="56" spans="1:34" x14ac:dyDescent="0.2">
      <c r="A56" s="43"/>
      <c r="B56" s="6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3"/>
      <c r="AG56" s="43"/>
      <c r="AH56" s="43"/>
    </row>
    <row r="57" spans="1:34" x14ac:dyDescent="0.2">
      <c r="A57" s="43"/>
      <c r="B57" s="6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3"/>
      <c r="AG57" s="43"/>
      <c r="AH57" s="43"/>
    </row>
    <row r="58" spans="1:34" x14ac:dyDescent="0.2">
      <c r="A58" s="43"/>
      <c r="B58" s="6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3"/>
      <c r="AG58" s="43"/>
      <c r="AH58" s="43"/>
    </row>
    <row r="59" spans="1:34" ht="15.75" x14ac:dyDescent="0.25">
      <c r="A59" s="6"/>
      <c r="B59" s="6" t="s">
        <v>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3"/>
      <c r="AG59" s="43"/>
      <c r="AH59" s="43"/>
    </row>
    <row r="60" spans="1:34" x14ac:dyDescent="0.2">
      <c r="A60" s="43"/>
      <c r="B60" s="61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3"/>
      <c r="AG60" s="43"/>
      <c r="AH60" s="43"/>
    </row>
    <row r="61" spans="1:34" hidden="1" x14ac:dyDescent="0.2">
      <c r="A61" s="43"/>
      <c r="B61" s="6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3"/>
      <c r="AG61" s="43"/>
      <c r="AH61" s="43"/>
    </row>
    <row r="62" spans="1:34" hidden="1" x14ac:dyDescent="0.2">
      <c r="A62" s="43"/>
      <c r="B62" s="6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3"/>
      <c r="AG62" s="43"/>
      <c r="AH62" s="43"/>
    </row>
    <row r="63" spans="1:34" hidden="1" x14ac:dyDescent="0.2">
      <c r="A63" s="43"/>
      <c r="B63" s="61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3"/>
      <c r="AG63" s="43"/>
      <c r="AH63" s="43"/>
    </row>
    <row r="64" spans="1:34" hidden="1" x14ac:dyDescent="0.2">
      <c r="A64" s="43"/>
      <c r="B64" s="61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3"/>
      <c r="AG64" s="43"/>
      <c r="AH64" s="43"/>
    </row>
    <row r="65" spans="1:34" hidden="1" x14ac:dyDescent="0.2">
      <c r="A65" s="43"/>
      <c r="B65" s="6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3"/>
      <c r="AG65" s="43"/>
      <c r="AH65" s="43"/>
    </row>
    <row r="66" spans="1:34" hidden="1" x14ac:dyDescent="0.2">
      <c r="A66" s="43"/>
      <c r="B66" s="6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3"/>
      <c r="AG66" s="43"/>
      <c r="AH66" s="43"/>
    </row>
    <row r="67" spans="1:34" hidden="1" x14ac:dyDescent="0.2">
      <c r="A67" s="43"/>
      <c r="B67" s="6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3"/>
      <c r="AG67" s="43"/>
      <c r="AH67" s="43"/>
    </row>
    <row r="68" spans="1:34" hidden="1" x14ac:dyDescent="0.2">
      <c r="A68" s="43"/>
      <c r="B68" s="6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3"/>
      <c r="AG68" s="43"/>
      <c r="AH68" s="43"/>
    </row>
    <row r="69" spans="1:34" hidden="1" x14ac:dyDescent="0.2">
      <c r="A69" s="43"/>
      <c r="B69" s="6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3"/>
      <c r="AG69" s="43"/>
      <c r="AH69" s="43"/>
    </row>
    <row r="70" spans="1:34" hidden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4"/>
    </row>
    <row r="71" spans="1:34" hidden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4"/>
      <c r="X71" s="44"/>
      <c r="Y71" s="44"/>
      <c r="Z71" s="44"/>
      <c r="AA71" s="44"/>
      <c r="AB71" s="44"/>
    </row>
    <row r="72" spans="1:34" hidden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/>
      <c r="W72" s="44"/>
      <c r="X72" s="44"/>
      <c r="Y72" s="44"/>
      <c r="Z72" s="44"/>
      <c r="AA72" s="44"/>
      <c r="AB72" s="44"/>
    </row>
    <row r="73" spans="1:34" hidden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4"/>
      <c r="W73" s="44"/>
      <c r="X73" s="44"/>
      <c r="Y73" s="44"/>
      <c r="Z73" s="44"/>
      <c r="AA73" s="44"/>
      <c r="AB73" s="44"/>
    </row>
    <row r="74" spans="1:34" hidden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4"/>
      <c r="X74" s="44"/>
      <c r="Y74" s="44"/>
      <c r="Z74" s="44"/>
      <c r="AA74" s="44"/>
      <c r="AB74" s="44"/>
    </row>
    <row r="75" spans="1:34" hidden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4"/>
      <c r="W75" s="44"/>
      <c r="X75" s="44"/>
      <c r="Y75" s="44"/>
      <c r="Z75" s="44"/>
      <c r="AA75" s="44"/>
      <c r="AB75" s="44"/>
    </row>
    <row r="76" spans="1:34" hidden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4"/>
      <c r="W76" s="44"/>
      <c r="X76" s="44"/>
      <c r="Y76" s="44"/>
      <c r="Z76" s="44"/>
      <c r="AA76" s="44"/>
      <c r="AB76" s="44"/>
    </row>
    <row r="77" spans="1:34" hidden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44"/>
      <c r="X77" s="44"/>
      <c r="Y77" s="44"/>
      <c r="Z77" s="44"/>
      <c r="AA77" s="44"/>
      <c r="AB77" s="44"/>
    </row>
    <row r="78" spans="1:34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4"/>
      <c r="W78" s="44"/>
      <c r="X78" s="44"/>
      <c r="Y78" s="44"/>
      <c r="Z78" s="44"/>
      <c r="AA78" s="44"/>
      <c r="AB78" s="44"/>
    </row>
    <row r="79" spans="1:34" hidden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4"/>
      <c r="W79" s="44"/>
      <c r="X79" s="44"/>
      <c r="Y79" s="44"/>
      <c r="Z79" s="44"/>
      <c r="AA79" s="44"/>
      <c r="AB79" s="44"/>
    </row>
    <row r="80" spans="1:34" hidden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4"/>
      <c r="W80" s="44"/>
      <c r="X80" s="44"/>
      <c r="Y80" s="44"/>
      <c r="Z80" s="44"/>
      <c r="AA80" s="44"/>
      <c r="AB80" s="44"/>
    </row>
    <row r="81" spans="1:28" hidden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/>
      <c r="W81" s="44"/>
      <c r="X81" s="44"/>
      <c r="Y81" s="44"/>
      <c r="Z81" s="44"/>
      <c r="AA81" s="44"/>
      <c r="AB81" s="44"/>
    </row>
    <row r="82" spans="1:28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4"/>
      <c r="W82" s="44"/>
      <c r="X82" s="44"/>
      <c r="Y82" s="44"/>
      <c r="Z82" s="44"/>
      <c r="AA82" s="44"/>
      <c r="AB82" s="44"/>
    </row>
    <row r="83" spans="1:28" hidden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4"/>
      <c r="W83" s="44"/>
      <c r="X83" s="44"/>
      <c r="Y83" s="44"/>
      <c r="Z83" s="44"/>
      <c r="AA83" s="44"/>
      <c r="AB83" s="44"/>
    </row>
    <row r="84" spans="1:28" hidden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4"/>
      <c r="W84" s="44"/>
      <c r="X84" s="44"/>
      <c r="Y84" s="44"/>
      <c r="Z84" s="44"/>
      <c r="AA84" s="44"/>
      <c r="AB84" s="44"/>
    </row>
    <row r="85" spans="1:28" hidden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  <c r="W85" s="44"/>
      <c r="X85" s="44"/>
      <c r="Y85" s="44"/>
      <c r="Z85" s="44"/>
      <c r="AA85" s="44"/>
      <c r="AB85" s="44"/>
    </row>
    <row r="86" spans="1:28" hidden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4"/>
      <c r="W86" s="44"/>
      <c r="X86" s="44"/>
      <c r="Y86" s="44"/>
      <c r="Z86" s="44"/>
      <c r="AA86" s="44"/>
      <c r="AB86" s="44"/>
    </row>
    <row r="87" spans="1:28" hidden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4"/>
      <c r="W87" s="44"/>
      <c r="X87" s="44"/>
      <c r="Y87" s="44"/>
      <c r="Z87" s="44"/>
      <c r="AA87" s="44"/>
      <c r="AB87" s="44"/>
    </row>
    <row r="88" spans="1:28" hidden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4"/>
      <c r="W88" s="44"/>
      <c r="X88" s="44"/>
      <c r="Y88" s="44"/>
      <c r="Z88" s="44"/>
      <c r="AA88" s="44"/>
      <c r="AB88" s="44"/>
    </row>
    <row r="89" spans="1:28" hidden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4"/>
      <c r="X89" s="44"/>
      <c r="Y89" s="44"/>
      <c r="Z89" s="44"/>
      <c r="AA89" s="44"/>
      <c r="AB89" s="44"/>
    </row>
    <row r="90" spans="1:28" hidden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4"/>
      <c r="W90" s="44"/>
      <c r="X90" s="44"/>
      <c r="Y90" s="44"/>
      <c r="Z90" s="44"/>
      <c r="AA90" s="44"/>
      <c r="AB90" s="44"/>
    </row>
  </sheetData>
  <mergeCells count="52">
    <mergeCell ref="L5:P5"/>
    <mergeCell ref="R5:T5"/>
    <mergeCell ref="D6:K6"/>
    <mergeCell ref="B7:B14"/>
    <mergeCell ref="C7:C14"/>
    <mergeCell ref="D7:K7"/>
    <mergeCell ref="T7:T14"/>
    <mergeCell ref="D8:K8"/>
    <mergeCell ref="D9:K9"/>
    <mergeCell ref="D10:K10"/>
    <mergeCell ref="D11:K11"/>
    <mergeCell ref="D12:K12"/>
    <mergeCell ref="D13:K13"/>
    <mergeCell ref="D14:K14"/>
    <mergeCell ref="B15:B21"/>
    <mergeCell ref="C15:C21"/>
    <mergeCell ref="D15:K15"/>
    <mergeCell ref="T15:T21"/>
    <mergeCell ref="D16:K16"/>
    <mergeCell ref="D17:K17"/>
    <mergeCell ref="D18:K18"/>
    <mergeCell ref="D19:K19"/>
    <mergeCell ref="D20:K20"/>
    <mergeCell ref="D21:K21"/>
    <mergeCell ref="B22:B24"/>
    <mergeCell ref="C22:C24"/>
    <mergeCell ref="D22:K22"/>
    <mergeCell ref="T22:T24"/>
    <mergeCell ref="D23:K23"/>
    <mergeCell ref="D24:K24"/>
    <mergeCell ref="B30:Q30"/>
    <mergeCell ref="B25:B27"/>
    <mergeCell ref="C25:C27"/>
    <mergeCell ref="D25:K25"/>
    <mergeCell ref="T25:T27"/>
    <mergeCell ref="D26:K26"/>
    <mergeCell ref="D27:K27"/>
    <mergeCell ref="B28:B29"/>
    <mergeCell ref="C28:C29"/>
    <mergeCell ref="D28:K28"/>
    <mergeCell ref="T28:T29"/>
    <mergeCell ref="D29:K29"/>
    <mergeCell ref="C42:D42"/>
    <mergeCell ref="E47:P47"/>
    <mergeCell ref="C48:D48"/>
    <mergeCell ref="B54:D54"/>
    <mergeCell ref="E36:O36"/>
    <mergeCell ref="C37:D37"/>
    <mergeCell ref="C38:D38"/>
    <mergeCell ref="C39:D39"/>
    <mergeCell ref="C40:D40"/>
    <mergeCell ref="C41:D41"/>
  </mergeCells>
  <hyperlinks>
    <hyperlink ref="E1" location="Menu!A1" display="Menu" xr:uid="{00000000-0004-0000-0C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O121"/>
  <sheetViews>
    <sheetView showGridLines="0" topLeftCell="A19" zoomScale="80" zoomScaleNormal="80" workbookViewId="0">
      <selection activeCell="C46" sqref="C46"/>
    </sheetView>
  </sheetViews>
  <sheetFormatPr defaultColWidth="0" defaultRowHeight="12.75" zeroHeight="1" outlineLevelRow="1" x14ac:dyDescent="0.2"/>
  <cols>
    <col min="1" max="1" width="3.625" style="1" customWidth="1"/>
    <col min="2" max="2" width="28" style="194" bestFit="1" customWidth="1"/>
    <col min="3" max="3" width="19.625" style="1" bestFit="1" customWidth="1"/>
    <col min="4" max="14" width="10.625" style="1" customWidth="1"/>
    <col min="15" max="15" width="3.625" style="1" customWidth="1"/>
    <col min="16" max="16384" width="9" style="1" hidden="1"/>
  </cols>
  <sheetData>
    <row r="1" spans="1:15" ht="18" x14ac:dyDescent="0.25">
      <c r="A1" s="10" t="s">
        <v>175</v>
      </c>
      <c r="B1" s="11"/>
      <c r="C1" s="10"/>
      <c r="D1" s="10"/>
      <c r="E1" s="10"/>
      <c r="F1" s="10"/>
      <c r="G1" s="5" t="s">
        <v>21</v>
      </c>
      <c r="H1" s="10"/>
      <c r="I1" s="10"/>
      <c r="J1" s="10"/>
      <c r="K1" s="10"/>
      <c r="L1" s="10"/>
      <c r="M1" s="10"/>
      <c r="N1" s="10"/>
      <c r="O1" s="10"/>
    </row>
    <row r="2" spans="1:15" ht="15.75" x14ac:dyDescent="0.25">
      <c r="A2" s="14" t="str">
        <f ca="1">RIGHT(CELL("filename", $A$1), LEN(CELL("filename", $A$1)) - SEARCH("]", CELL("filename", $A$1)))</f>
        <v>Annualised Cost</v>
      </c>
      <c r="B2" s="1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">
      <c r="A3" s="43"/>
      <c r="B3" s="190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">
      <c r="A4" s="43"/>
      <c r="B4" s="191" t="s">
        <v>146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x14ac:dyDescent="0.2">
      <c r="A5" s="43"/>
      <c r="B5" s="190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">
      <c r="A6" s="43"/>
      <c r="B6" s="41" t="s">
        <v>26</v>
      </c>
      <c r="C6" s="41" t="str">
        <f>'Capex Costs'!C6</f>
        <v>Description</v>
      </c>
      <c r="D6" s="96">
        <v>21</v>
      </c>
      <c r="E6" s="96">
        <f>D6+1</f>
        <v>22</v>
      </c>
      <c r="F6" s="96">
        <f>E6+1</f>
        <v>23</v>
      </c>
      <c r="G6" s="96">
        <f>F6+1</f>
        <v>24</v>
      </c>
      <c r="H6" s="96">
        <f>G6+1</f>
        <v>25</v>
      </c>
      <c r="I6" s="96">
        <f t="shared" ref="I6:J6" si="0">H6+1</f>
        <v>26</v>
      </c>
      <c r="J6" s="96">
        <f t="shared" si="0"/>
        <v>27</v>
      </c>
      <c r="K6" s="96">
        <f>J6+1</f>
        <v>28</v>
      </c>
      <c r="L6" s="96">
        <f t="shared" ref="L6:N6" si="1">K6+1</f>
        <v>29</v>
      </c>
      <c r="M6" s="96">
        <f t="shared" si="1"/>
        <v>30</v>
      </c>
      <c r="N6" s="96">
        <f t="shared" si="1"/>
        <v>31</v>
      </c>
      <c r="O6" s="43"/>
    </row>
    <row r="7" spans="1:15" x14ac:dyDescent="0.2">
      <c r="A7" s="43"/>
      <c r="B7" s="183" t="s">
        <v>51</v>
      </c>
      <c r="C7" s="182" t="str">
        <f>'Capex Costs'!C7</f>
        <v>FOLCB replacement program</v>
      </c>
      <c r="D7" s="181">
        <v>0</v>
      </c>
      <c r="E7" s="181">
        <v>0</v>
      </c>
      <c r="F7" s="181">
        <v>0</v>
      </c>
      <c r="G7" s="181">
        <v>0</v>
      </c>
      <c r="H7" s="181">
        <v>0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1">
        <v>0</v>
      </c>
      <c r="O7" s="43"/>
    </row>
    <row r="8" spans="1:15" x14ac:dyDescent="0.2">
      <c r="A8" s="43"/>
      <c r="B8" s="183" t="s">
        <v>27</v>
      </c>
      <c r="C8" s="183" t="str">
        <f>"x"&amp;" "&amp;'Scenario Manager'!E29+1</f>
        <v>x 1</v>
      </c>
      <c r="D8" s="181">
        <v>0</v>
      </c>
      <c r="E8" s="181">
        <v>0</v>
      </c>
      <c r="F8" s="181">
        <v>0</v>
      </c>
      <c r="G8" s="181">
        <v>0</v>
      </c>
      <c r="H8" s="181">
        <v>0</v>
      </c>
      <c r="I8" s="181">
        <v>0</v>
      </c>
      <c r="J8" s="181">
        <v>0</v>
      </c>
      <c r="K8" s="181">
        <v>0</v>
      </c>
      <c r="L8" s="181">
        <v>0</v>
      </c>
      <c r="M8" s="181">
        <v>0</v>
      </c>
      <c r="N8" s="181">
        <v>0</v>
      </c>
      <c r="O8" s="43"/>
    </row>
    <row r="9" spans="1:15" x14ac:dyDescent="0.2">
      <c r="A9" s="43"/>
      <c r="B9" s="183" t="s">
        <v>30</v>
      </c>
      <c r="C9" s="183" t="str">
        <f>"x"&amp;" "&amp;'Scenario Manager'!E30+1</f>
        <v>x 1</v>
      </c>
      <c r="D9" s="181">
        <v>0</v>
      </c>
      <c r="E9" s="181">
        <v>0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43"/>
    </row>
    <row r="10" spans="1:15" x14ac:dyDescent="0.2">
      <c r="A10" s="43"/>
      <c r="B10" s="183" t="s">
        <v>28</v>
      </c>
      <c r="C10" s="183" t="str">
        <f>"x"&amp;" "&amp;'Scenario Manager'!E31+1</f>
        <v>x 1</v>
      </c>
      <c r="D10" s="181">
        <v>0</v>
      </c>
      <c r="E10" s="181">
        <v>0</v>
      </c>
      <c r="F10" s="181">
        <v>0</v>
      </c>
      <c r="G10" s="181">
        <v>0</v>
      </c>
      <c r="H10" s="181">
        <v>0</v>
      </c>
      <c r="I10" s="181">
        <v>0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43"/>
    </row>
    <row r="11" spans="1:15" x14ac:dyDescent="0.2">
      <c r="A11" s="43"/>
      <c r="B11" s="183" t="s">
        <v>29</v>
      </c>
      <c r="C11" s="183" t="str">
        <f>"x"&amp;" "&amp;'Scenario Manager'!E32+1</f>
        <v>x 1</v>
      </c>
      <c r="D11" s="181">
        <v>0</v>
      </c>
      <c r="E11" s="181">
        <v>0</v>
      </c>
      <c r="F11" s="181">
        <v>0</v>
      </c>
      <c r="G11" s="181">
        <v>0</v>
      </c>
      <c r="H11" s="181">
        <v>0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1">
        <v>0</v>
      </c>
      <c r="O11" s="43"/>
    </row>
    <row r="12" spans="1:15" x14ac:dyDescent="0.2">
      <c r="A12" s="43"/>
      <c r="B12" s="183" t="s">
        <v>73</v>
      </c>
      <c r="C12" s="183" t="str">
        <f>"x"&amp;" "&amp;'Scenario Manager'!E33+1</f>
        <v>x 1</v>
      </c>
      <c r="D12" s="181">
        <v>0</v>
      </c>
      <c r="E12" s="181">
        <v>0</v>
      </c>
      <c r="F12" s="181">
        <v>0</v>
      </c>
      <c r="G12" s="181">
        <v>0</v>
      </c>
      <c r="H12" s="181">
        <v>0</v>
      </c>
      <c r="I12" s="181">
        <v>0</v>
      </c>
      <c r="J12" s="181">
        <v>0</v>
      </c>
      <c r="K12" s="181">
        <v>0</v>
      </c>
      <c r="L12" s="181">
        <v>0</v>
      </c>
      <c r="M12" s="181">
        <v>0</v>
      </c>
      <c r="N12" s="181">
        <v>0</v>
      </c>
      <c r="O12" s="43"/>
    </row>
    <row r="13" spans="1:15" x14ac:dyDescent="0.2">
      <c r="A13" s="43"/>
      <c r="B13" s="183" t="s">
        <v>74</v>
      </c>
      <c r="C13" s="183" t="str">
        <f>"x"&amp;" "&amp;'Scenario Manager'!E34+1</f>
        <v>x 1</v>
      </c>
      <c r="D13" s="181">
        <v>0</v>
      </c>
      <c r="E13" s="181">
        <v>0</v>
      </c>
      <c r="F13" s="181">
        <v>0</v>
      </c>
      <c r="G13" s="181">
        <v>0</v>
      </c>
      <c r="H13" s="181">
        <v>0</v>
      </c>
      <c r="I13" s="181">
        <v>0</v>
      </c>
      <c r="J13" s="181">
        <v>0</v>
      </c>
      <c r="K13" s="181">
        <v>0</v>
      </c>
      <c r="L13" s="181">
        <v>0</v>
      </c>
      <c r="M13" s="181">
        <v>0</v>
      </c>
      <c r="N13" s="181">
        <v>0</v>
      </c>
      <c r="O13" s="43"/>
    </row>
    <row r="14" spans="1:15" x14ac:dyDescent="0.2">
      <c r="A14" s="43"/>
      <c r="B14" s="190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x14ac:dyDescent="0.2">
      <c r="A15" s="43"/>
      <c r="B15" s="191" t="s">
        <v>145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x14ac:dyDescent="0.2">
      <c r="A16" s="43"/>
      <c r="B16" s="190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x14ac:dyDescent="0.2">
      <c r="A17" s="43"/>
      <c r="B17" s="41" t="str">
        <f>B6</f>
        <v>Scenario</v>
      </c>
      <c r="C17" s="41" t="str">
        <f>C6</f>
        <v>Description</v>
      </c>
      <c r="D17" s="96">
        <v>21</v>
      </c>
      <c r="E17" s="96">
        <f>D17+1</f>
        <v>22</v>
      </c>
      <c r="F17" s="96">
        <f>E17+1</f>
        <v>23</v>
      </c>
      <c r="G17" s="96">
        <f>F17+1</f>
        <v>24</v>
      </c>
      <c r="H17" s="96">
        <f>G17+1</f>
        <v>25</v>
      </c>
      <c r="I17" s="96">
        <f t="shared" ref="I17" si="2">H17+1</f>
        <v>26</v>
      </c>
      <c r="J17" s="96">
        <f t="shared" ref="J17" si="3">I17+1</f>
        <v>27</v>
      </c>
      <c r="K17" s="96">
        <f>J17+1</f>
        <v>28</v>
      </c>
      <c r="L17" s="96">
        <f t="shared" ref="L17" si="4">K17+1</f>
        <v>29</v>
      </c>
      <c r="M17" s="96">
        <f t="shared" ref="M17" si="5">L17+1</f>
        <v>30</v>
      </c>
      <c r="N17" s="96">
        <f t="shared" ref="N17" si="6">M17+1</f>
        <v>31</v>
      </c>
      <c r="O17" s="43"/>
    </row>
    <row r="18" spans="1:15" x14ac:dyDescent="0.2">
      <c r="A18" s="43"/>
      <c r="B18" s="177" t="str">
        <f t="shared" ref="B18:C22" si="7">B7</f>
        <v>Base</v>
      </c>
      <c r="C18" s="176" t="str">
        <f t="shared" si="7"/>
        <v>FOLCB replacement program</v>
      </c>
      <c r="D18" s="179"/>
      <c r="E18" s="180"/>
      <c r="F18" s="180"/>
      <c r="G18" s="180"/>
      <c r="H18" s="180"/>
      <c r="I18" s="180"/>
      <c r="J18" s="180"/>
      <c r="K18" s="180"/>
      <c r="L18" s="181"/>
      <c r="M18" s="181"/>
      <c r="N18" s="181"/>
      <c r="O18" s="43"/>
    </row>
    <row r="19" spans="1:15" x14ac:dyDescent="0.2">
      <c r="A19" s="43"/>
      <c r="B19" s="177" t="str">
        <f t="shared" si="7"/>
        <v>A</v>
      </c>
      <c r="C19" s="177" t="str">
        <f t="shared" si="7"/>
        <v>x 1</v>
      </c>
      <c r="D19" s="178">
        <f>'Capex Costs'!D7</f>
        <v>0</v>
      </c>
      <c r="E19" s="178">
        <f>'Capex Costs'!E7</f>
        <v>496364.69301447901</v>
      </c>
      <c r="F19" s="178">
        <f>'Capex Costs'!F7</f>
        <v>496364.69301447901</v>
      </c>
      <c r="G19" s="178">
        <f>'Capex Costs'!G7</f>
        <v>496364.69301447901</v>
      </c>
      <c r="H19" s="178">
        <f>'Capex Costs'!H7</f>
        <v>496364.69301447901</v>
      </c>
      <c r="I19" s="178">
        <f>'Capex Costs'!I7</f>
        <v>496364.69301447901</v>
      </c>
      <c r="J19" s="178">
        <f>'Capex Costs'!J7</f>
        <v>0</v>
      </c>
      <c r="K19" s="178">
        <f>'Capex Costs'!K7</f>
        <v>0</v>
      </c>
      <c r="L19" s="178">
        <f>'Capex Costs'!L7</f>
        <v>0</v>
      </c>
      <c r="M19" s="178">
        <f>'Capex Costs'!M7</f>
        <v>0</v>
      </c>
      <c r="N19" s="178">
        <f>'Capex Costs'!N7</f>
        <v>0</v>
      </c>
      <c r="O19" s="43"/>
    </row>
    <row r="20" spans="1:15" x14ac:dyDescent="0.2">
      <c r="A20" s="43"/>
      <c r="B20" s="177" t="str">
        <f t="shared" si="7"/>
        <v>B</v>
      </c>
      <c r="C20" s="177" t="str">
        <f t="shared" si="7"/>
        <v>x 1</v>
      </c>
      <c r="D20" s="178">
        <f>D$19*(1+'Scenario Manager'!$E30)</f>
        <v>0</v>
      </c>
      <c r="E20" s="178">
        <f>E$19*(1+'Scenario Manager'!$E30)</f>
        <v>496364.69301447901</v>
      </c>
      <c r="F20" s="178">
        <f>F$19*(1+'Scenario Manager'!$E30)</f>
        <v>496364.69301447901</v>
      </c>
      <c r="G20" s="178">
        <f>G$19*(1+'Scenario Manager'!$E30)</f>
        <v>496364.69301447901</v>
      </c>
      <c r="H20" s="178">
        <f>H$19*(1+'Scenario Manager'!$E30)</f>
        <v>496364.69301447901</v>
      </c>
      <c r="I20" s="178">
        <f>I$19*(1+'Scenario Manager'!$E30)</f>
        <v>496364.69301447901</v>
      </c>
      <c r="J20" s="178">
        <f>J$19*(1+'Scenario Manager'!$E30)</f>
        <v>0</v>
      </c>
      <c r="K20" s="178">
        <f>K$19*(1+'Scenario Manager'!$E30)</f>
        <v>0</v>
      </c>
      <c r="L20" s="178">
        <f>L$19*(1+'Scenario Manager'!$E30)</f>
        <v>0</v>
      </c>
      <c r="M20" s="178">
        <f>M$19*(1+'Scenario Manager'!$E30)</f>
        <v>0</v>
      </c>
      <c r="N20" s="178">
        <f>N$19*(1+'Scenario Manager'!$E30)</f>
        <v>0</v>
      </c>
      <c r="O20" s="43"/>
    </row>
    <row r="21" spans="1:15" x14ac:dyDescent="0.2">
      <c r="A21" s="43"/>
      <c r="B21" s="177" t="str">
        <f t="shared" si="7"/>
        <v>C</v>
      </c>
      <c r="C21" s="177" t="str">
        <f t="shared" si="7"/>
        <v>x 1</v>
      </c>
      <c r="D21" s="178">
        <f>D$19*(1+'Scenario Manager'!$E31)</f>
        <v>0</v>
      </c>
      <c r="E21" s="178">
        <f>E$19*(1+'Scenario Manager'!$E31)</f>
        <v>496364.69301447901</v>
      </c>
      <c r="F21" s="178">
        <f>F$19*(1+'Scenario Manager'!$E31)</f>
        <v>496364.69301447901</v>
      </c>
      <c r="G21" s="178">
        <f>G$19*(1+'Scenario Manager'!$E31)</f>
        <v>496364.69301447901</v>
      </c>
      <c r="H21" s="178">
        <f>H$19*(1+'Scenario Manager'!$E31)</f>
        <v>496364.69301447901</v>
      </c>
      <c r="I21" s="178">
        <f>I$19*(1+'Scenario Manager'!$E31)</f>
        <v>496364.69301447901</v>
      </c>
      <c r="J21" s="178">
        <f>J$19*(1+'Scenario Manager'!$E31)</f>
        <v>0</v>
      </c>
      <c r="K21" s="178">
        <f>K$19*(1+'Scenario Manager'!$E31)</f>
        <v>0</v>
      </c>
      <c r="L21" s="178">
        <f>L$19*(1+'Scenario Manager'!$E31)</f>
        <v>0</v>
      </c>
      <c r="M21" s="178">
        <f>M$19*(1+'Scenario Manager'!$E31)</f>
        <v>0</v>
      </c>
      <c r="N21" s="178">
        <f>N$19*(1+'Scenario Manager'!$E31)</f>
        <v>0</v>
      </c>
      <c r="O21" s="43"/>
    </row>
    <row r="22" spans="1:15" x14ac:dyDescent="0.2">
      <c r="A22" s="43"/>
      <c r="B22" s="177" t="str">
        <f t="shared" si="7"/>
        <v>D</v>
      </c>
      <c r="C22" s="177" t="str">
        <f t="shared" si="7"/>
        <v>x 1</v>
      </c>
      <c r="D22" s="178">
        <f>D$19*(1+'Scenario Manager'!$E32)</f>
        <v>0</v>
      </c>
      <c r="E22" s="178">
        <f>E$19*(1+'Scenario Manager'!$E32)</f>
        <v>496364.69301447901</v>
      </c>
      <c r="F22" s="178">
        <f>F$19*(1+'Scenario Manager'!$E32)</f>
        <v>496364.69301447901</v>
      </c>
      <c r="G22" s="178">
        <f>G$19*(1+'Scenario Manager'!$E32)</f>
        <v>496364.69301447901</v>
      </c>
      <c r="H22" s="178">
        <f>H$19*(1+'Scenario Manager'!$E32)</f>
        <v>496364.69301447901</v>
      </c>
      <c r="I22" s="178">
        <f>I$19*(1+'Scenario Manager'!$E32)</f>
        <v>496364.69301447901</v>
      </c>
      <c r="J22" s="178">
        <f>J$19*(1+'Scenario Manager'!$E32)</f>
        <v>0</v>
      </c>
      <c r="K22" s="178">
        <f>K$19*(1+'Scenario Manager'!$E32)</f>
        <v>0</v>
      </c>
      <c r="L22" s="178">
        <f>L$19*(1+'Scenario Manager'!$E32)</f>
        <v>0</v>
      </c>
      <c r="M22" s="178">
        <f>M$19*(1+'Scenario Manager'!$E32)</f>
        <v>0</v>
      </c>
      <c r="N22" s="178">
        <f>N$19*(1+'Scenario Manager'!$E32)</f>
        <v>0</v>
      </c>
      <c r="O22" s="43"/>
    </row>
    <row r="23" spans="1:15" x14ac:dyDescent="0.2">
      <c r="A23" s="43"/>
      <c r="B23" s="177" t="str">
        <f t="shared" ref="B23:C23" si="8">B12</f>
        <v>E</v>
      </c>
      <c r="C23" s="177" t="str">
        <f t="shared" si="8"/>
        <v>x 1</v>
      </c>
      <c r="D23" s="178">
        <f>D$19*(1+'Scenario Manager'!$E33)</f>
        <v>0</v>
      </c>
      <c r="E23" s="178">
        <f>E$19*(1+'Scenario Manager'!$E33)</f>
        <v>496364.69301447901</v>
      </c>
      <c r="F23" s="178">
        <f>F$19*(1+'Scenario Manager'!$E33)</f>
        <v>496364.69301447901</v>
      </c>
      <c r="G23" s="178">
        <f>G$19*(1+'Scenario Manager'!$E33)</f>
        <v>496364.69301447901</v>
      </c>
      <c r="H23" s="178">
        <f>H$19*(1+'Scenario Manager'!$E33)</f>
        <v>496364.69301447901</v>
      </c>
      <c r="I23" s="178">
        <f>I$19*(1+'Scenario Manager'!$E33)</f>
        <v>496364.69301447901</v>
      </c>
      <c r="J23" s="178">
        <f>J$19*(1+'Scenario Manager'!$E33)</f>
        <v>0</v>
      </c>
      <c r="K23" s="178">
        <f>K$19*(1+'Scenario Manager'!$E33)</f>
        <v>0</v>
      </c>
      <c r="L23" s="178">
        <f>L$19*(1+'Scenario Manager'!$E33)</f>
        <v>0</v>
      </c>
      <c r="M23" s="178">
        <f>M$19*(1+'Scenario Manager'!$E33)</f>
        <v>0</v>
      </c>
      <c r="N23" s="178">
        <f>N$19*(1+'Scenario Manager'!$E33)</f>
        <v>0</v>
      </c>
      <c r="O23" s="43"/>
    </row>
    <row r="24" spans="1:15" x14ac:dyDescent="0.2">
      <c r="A24" s="43"/>
      <c r="B24" s="177" t="str">
        <f t="shared" ref="B24:C24" si="9">B13</f>
        <v>F</v>
      </c>
      <c r="C24" s="177" t="str">
        <f t="shared" si="9"/>
        <v>x 1</v>
      </c>
      <c r="D24" s="178">
        <f>D$19*(1+'Scenario Manager'!$E34)</f>
        <v>0</v>
      </c>
      <c r="E24" s="178">
        <f>E$19*(1+'Scenario Manager'!$E34)</f>
        <v>496364.69301447901</v>
      </c>
      <c r="F24" s="178">
        <f>F$19*(1+'Scenario Manager'!$E34)</f>
        <v>496364.69301447901</v>
      </c>
      <c r="G24" s="178">
        <f>G$19*(1+'Scenario Manager'!$E34)</f>
        <v>496364.69301447901</v>
      </c>
      <c r="H24" s="178">
        <f>H$19*(1+'Scenario Manager'!$E34)</f>
        <v>496364.69301447901</v>
      </c>
      <c r="I24" s="178">
        <f>I$19*(1+'Scenario Manager'!$E34)</f>
        <v>496364.69301447901</v>
      </c>
      <c r="J24" s="178">
        <f>J$19*(1+'Scenario Manager'!$E34)</f>
        <v>0</v>
      </c>
      <c r="K24" s="178">
        <f>K$19*(1+'Scenario Manager'!$E34)</f>
        <v>0</v>
      </c>
      <c r="L24" s="178">
        <f>L$19*(1+'Scenario Manager'!$E34)</f>
        <v>0</v>
      </c>
      <c r="M24" s="178">
        <f>M$19*(1+'Scenario Manager'!$E34)</f>
        <v>0</v>
      </c>
      <c r="N24" s="178">
        <f>N$19*(1+'Scenario Manager'!$E34)</f>
        <v>0</v>
      </c>
      <c r="O24" s="43"/>
    </row>
    <row r="25" spans="1:15" x14ac:dyDescent="0.2">
      <c r="A25" s="43"/>
      <c r="B25" s="190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idden="1" outlineLevel="1" x14ac:dyDescent="0.2">
      <c r="A26" s="43"/>
      <c r="B26" s="186" t="s">
        <v>147</v>
      </c>
      <c r="C26" s="41"/>
      <c r="D26" s="96">
        <v>21</v>
      </c>
      <c r="E26" s="96">
        <f>D26+1</f>
        <v>22</v>
      </c>
      <c r="F26" s="96">
        <f>E26+1</f>
        <v>23</v>
      </c>
      <c r="G26" s="96">
        <f>F26+1</f>
        <v>24</v>
      </c>
      <c r="H26" s="96">
        <f>G26+1</f>
        <v>25</v>
      </c>
      <c r="I26" s="96">
        <f t="shared" ref="I26" si="10">H26+1</f>
        <v>26</v>
      </c>
      <c r="J26" s="96">
        <f t="shared" ref="J26" si="11">I26+1</f>
        <v>27</v>
      </c>
      <c r="K26" s="96">
        <f>J26+1</f>
        <v>28</v>
      </c>
      <c r="L26" s="96">
        <f t="shared" ref="L26" si="12">K26+1</f>
        <v>29</v>
      </c>
      <c r="M26" s="96">
        <f t="shared" ref="M26" si="13">L26+1</f>
        <v>30</v>
      </c>
      <c r="N26" s="96">
        <f t="shared" ref="N26" si="14">M26+1</f>
        <v>31</v>
      </c>
      <c r="O26" s="43"/>
    </row>
    <row r="27" spans="1:15" hidden="1" outlineLevel="1" x14ac:dyDescent="0.2">
      <c r="A27" s="43"/>
      <c r="B27" s="192" t="str">
        <f>B18</f>
        <v>Base</v>
      </c>
      <c r="C27" s="184"/>
      <c r="D27" s="185">
        <f t="shared" ref="D27:D28" si="15">(D18&lt;&gt;0)*1</f>
        <v>0</v>
      </c>
      <c r="E27" s="185">
        <f>(E18&lt;&gt;0)*1</f>
        <v>0</v>
      </c>
      <c r="F27" s="185">
        <f t="shared" ref="F27:N28" si="16">(F18&lt;&gt;0)*1</f>
        <v>0</v>
      </c>
      <c r="G27" s="185">
        <f t="shared" si="16"/>
        <v>0</v>
      </c>
      <c r="H27" s="185">
        <f t="shared" si="16"/>
        <v>0</v>
      </c>
      <c r="I27" s="185">
        <f t="shared" si="16"/>
        <v>0</v>
      </c>
      <c r="J27" s="185">
        <f t="shared" si="16"/>
        <v>0</v>
      </c>
      <c r="K27" s="185">
        <f t="shared" si="16"/>
        <v>0</v>
      </c>
      <c r="L27" s="185">
        <f t="shared" si="16"/>
        <v>0</v>
      </c>
      <c r="M27" s="185">
        <f t="shared" si="16"/>
        <v>0</v>
      </c>
      <c r="N27" s="185">
        <f t="shared" si="16"/>
        <v>0</v>
      </c>
      <c r="O27" s="43"/>
    </row>
    <row r="28" spans="1:15" hidden="1" outlineLevel="1" x14ac:dyDescent="0.2">
      <c r="A28" s="43"/>
      <c r="B28" s="192" t="str">
        <f t="shared" ref="B28:B33" si="17">B19</f>
        <v>A</v>
      </c>
      <c r="C28" s="184"/>
      <c r="D28" s="185">
        <f t="shared" si="15"/>
        <v>0</v>
      </c>
      <c r="E28" s="185">
        <f>(E19&lt;&gt;0)*1</f>
        <v>1</v>
      </c>
      <c r="F28" s="185">
        <f t="shared" si="16"/>
        <v>1</v>
      </c>
      <c r="G28" s="185">
        <f t="shared" si="16"/>
        <v>1</v>
      </c>
      <c r="H28" s="185">
        <f t="shared" si="16"/>
        <v>1</v>
      </c>
      <c r="I28" s="185">
        <f t="shared" si="16"/>
        <v>1</v>
      </c>
      <c r="J28" s="185">
        <f t="shared" si="16"/>
        <v>0</v>
      </c>
      <c r="K28" s="185">
        <f t="shared" si="16"/>
        <v>0</v>
      </c>
      <c r="L28" s="185">
        <f t="shared" si="16"/>
        <v>0</v>
      </c>
      <c r="M28" s="185">
        <f t="shared" si="16"/>
        <v>0</v>
      </c>
      <c r="N28" s="185">
        <f t="shared" si="16"/>
        <v>0</v>
      </c>
      <c r="O28" s="43"/>
    </row>
    <row r="29" spans="1:15" hidden="1" outlineLevel="1" x14ac:dyDescent="0.2">
      <c r="A29" s="43"/>
      <c r="B29" s="192" t="str">
        <f t="shared" si="17"/>
        <v>B</v>
      </c>
      <c r="C29" s="184"/>
      <c r="D29" s="185">
        <f t="shared" ref="D29:N29" si="18">(D20&lt;&gt;0)*1</f>
        <v>0</v>
      </c>
      <c r="E29" s="185">
        <f t="shared" si="18"/>
        <v>1</v>
      </c>
      <c r="F29" s="185">
        <f t="shared" si="18"/>
        <v>1</v>
      </c>
      <c r="G29" s="185">
        <f t="shared" si="18"/>
        <v>1</v>
      </c>
      <c r="H29" s="185">
        <f t="shared" si="18"/>
        <v>1</v>
      </c>
      <c r="I29" s="185">
        <f t="shared" si="18"/>
        <v>1</v>
      </c>
      <c r="J29" s="185">
        <f t="shared" si="18"/>
        <v>0</v>
      </c>
      <c r="K29" s="185">
        <f t="shared" si="18"/>
        <v>0</v>
      </c>
      <c r="L29" s="185">
        <f t="shared" si="18"/>
        <v>0</v>
      </c>
      <c r="M29" s="185">
        <f t="shared" si="18"/>
        <v>0</v>
      </c>
      <c r="N29" s="185">
        <f t="shared" si="18"/>
        <v>0</v>
      </c>
      <c r="O29" s="43"/>
    </row>
    <row r="30" spans="1:15" hidden="1" outlineLevel="1" x14ac:dyDescent="0.2">
      <c r="A30" s="43"/>
      <c r="B30" s="192" t="str">
        <f t="shared" si="17"/>
        <v>C</v>
      </c>
      <c r="C30" s="184"/>
      <c r="D30" s="185">
        <f t="shared" ref="D30:N30" si="19">(D21&lt;&gt;0)*1</f>
        <v>0</v>
      </c>
      <c r="E30" s="185">
        <f t="shared" si="19"/>
        <v>1</v>
      </c>
      <c r="F30" s="185">
        <f t="shared" si="19"/>
        <v>1</v>
      </c>
      <c r="G30" s="185">
        <f t="shared" si="19"/>
        <v>1</v>
      </c>
      <c r="H30" s="185">
        <f t="shared" si="19"/>
        <v>1</v>
      </c>
      <c r="I30" s="185">
        <f t="shared" si="19"/>
        <v>1</v>
      </c>
      <c r="J30" s="185">
        <f t="shared" si="19"/>
        <v>0</v>
      </c>
      <c r="K30" s="185">
        <f t="shared" si="19"/>
        <v>0</v>
      </c>
      <c r="L30" s="185">
        <f t="shared" si="19"/>
        <v>0</v>
      </c>
      <c r="M30" s="185">
        <f t="shared" si="19"/>
        <v>0</v>
      </c>
      <c r="N30" s="185">
        <f t="shared" si="19"/>
        <v>0</v>
      </c>
      <c r="O30" s="43"/>
    </row>
    <row r="31" spans="1:15" hidden="1" outlineLevel="1" x14ac:dyDescent="0.2">
      <c r="A31" s="43"/>
      <c r="B31" s="192" t="str">
        <f t="shared" si="17"/>
        <v>D</v>
      </c>
      <c r="C31" s="184"/>
      <c r="D31" s="185">
        <f t="shared" ref="D31:N31" si="20">(D22&lt;&gt;0)*1</f>
        <v>0</v>
      </c>
      <c r="E31" s="185">
        <f t="shared" si="20"/>
        <v>1</v>
      </c>
      <c r="F31" s="185">
        <f t="shared" si="20"/>
        <v>1</v>
      </c>
      <c r="G31" s="185">
        <f t="shared" si="20"/>
        <v>1</v>
      </c>
      <c r="H31" s="185">
        <f t="shared" si="20"/>
        <v>1</v>
      </c>
      <c r="I31" s="185">
        <f t="shared" si="20"/>
        <v>1</v>
      </c>
      <c r="J31" s="185">
        <f t="shared" si="20"/>
        <v>0</v>
      </c>
      <c r="K31" s="185">
        <f t="shared" si="20"/>
        <v>0</v>
      </c>
      <c r="L31" s="185">
        <f t="shared" si="20"/>
        <v>0</v>
      </c>
      <c r="M31" s="185">
        <f t="shared" si="20"/>
        <v>0</v>
      </c>
      <c r="N31" s="185">
        <f t="shared" si="20"/>
        <v>0</v>
      </c>
      <c r="O31" s="43"/>
    </row>
    <row r="32" spans="1:15" hidden="1" outlineLevel="1" x14ac:dyDescent="0.2">
      <c r="A32" s="43"/>
      <c r="B32" s="192" t="str">
        <f t="shared" si="17"/>
        <v>E</v>
      </c>
      <c r="C32" s="184"/>
      <c r="D32" s="185">
        <f t="shared" ref="D32:N32" si="21">(D23&lt;&gt;0)*1</f>
        <v>0</v>
      </c>
      <c r="E32" s="185">
        <f t="shared" si="21"/>
        <v>1</v>
      </c>
      <c r="F32" s="185">
        <f t="shared" si="21"/>
        <v>1</v>
      </c>
      <c r="G32" s="185">
        <f t="shared" si="21"/>
        <v>1</v>
      </c>
      <c r="H32" s="185">
        <f t="shared" si="21"/>
        <v>1</v>
      </c>
      <c r="I32" s="185">
        <f t="shared" si="21"/>
        <v>1</v>
      </c>
      <c r="J32" s="185">
        <f t="shared" si="21"/>
        <v>0</v>
      </c>
      <c r="K32" s="185">
        <f t="shared" si="21"/>
        <v>0</v>
      </c>
      <c r="L32" s="185">
        <f t="shared" si="21"/>
        <v>0</v>
      </c>
      <c r="M32" s="185">
        <f t="shared" si="21"/>
        <v>0</v>
      </c>
      <c r="N32" s="185">
        <f t="shared" si="21"/>
        <v>0</v>
      </c>
      <c r="O32" s="43"/>
    </row>
    <row r="33" spans="1:15" hidden="1" outlineLevel="1" x14ac:dyDescent="0.2">
      <c r="A33" s="43"/>
      <c r="B33" s="192" t="str">
        <f t="shared" si="17"/>
        <v>F</v>
      </c>
      <c r="C33" s="184"/>
      <c r="D33" s="185">
        <f t="shared" ref="D33:N33" si="22">(D24&lt;&gt;0)*1</f>
        <v>0</v>
      </c>
      <c r="E33" s="185">
        <f t="shared" si="22"/>
        <v>1</v>
      </c>
      <c r="F33" s="185">
        <f t="shared" si="22"/>
        <v>1</v>
      </c>
      <c r="G33" s="185">
        <f t="shared" si="22"/>
        <v>1</v>
      </c>
      <c r="H33" s="185">
        <f t="shared" si="22"/>
        <v>1</v>
      </c>
      <c r="I33" s="185">
        <f t="shared" si="22"/>
        <v>1</v>
      </c>
      <c r="J33" s="185">
        <f t="shared" si="22"/>
        <v>0</v>
      </c>
      <c r="K33" s="185">
        <f t="shared" si="22"/>
        <v>0</v>
      </c>
      <c r="L33" s="185">
        <f t="shared" si="22"/>
        <v>0</v>
      </c>
      <c r="M33" s="185">
        <f t="shared" si="22"/>
        <v>0</v>
      </c>
      <c r="N33" s="185">
        <f t="shared" si="22"/>
        <v>0</v>
      </c>
      <c r="O33" s="43"/>
    </row>
    <row r="34" spans="1:15" hidden="1" outlineLevel="1" x14ac:dyDescent="0.2">
      <c r="A34" s="43"/>
      <c r="B34" s="190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collapsed="1" x14ac:dyDescent="0.2">
      <c r="A35" s="43"/>
      <c r="B35" s="186" t="s">
        <v>144</v>
      </c>
      <c r="C35" s="41" t="s">
        <v>10</v>
      </c>
      <c r="D35" s="96">
        <v>21</v>
      </c>
      <c r="E35" s="96">
        <f>D35+1</f>
        <v>22</v>
      </c>
      <c r="F35" s="96">
        <f>E35+1</f>
        <v>23</v>
      </c>
      <c r="G35" s="96">
        <f>F35+1</f>
        <v>24</v>
      </c>
      <c r="H35" s="96">
        <f>G35+1</f>
        <v>25</v>
      </c>
      <c r="I35" s="96">
        <f t="shared" ref="I35" si="23">H35+1</f>
        <v>26</v>
      </c>
      <c r="J35" s="96">
        <f t="shared" ref="J35" si="24">I35+1</f>
        <v>27</v>
      </c>
      <c r="K35" s="96">
        <f>J35+1</f>
        <v>28</v>
      </c>
      <c r="L35" s="96">
        <f t="shared" ref="L35" si="25">K35+1</f>
        <v>29</v>
      </c>
      <c r="M35" s="96">
        <f t="shared" ref="M35" si="26">L35+1</f>
        <v>30</v>
      </c>
      <c r="N35" s="96">
        <f t="shared" ref="N35" si="27">M35+1</f>
        <v>31</v>
      </c>
      <c r="O35" s="43"/>
    </row>
    <row r="36" spans="1:15" x14ac:dyDescent="0.2">
      <c r="A36" s="43"/>
      <c r="B36" s="192" t="str">
        <f>B27</f>
        <v>Base</v>
      </c>
      <c r="C36" s="188">
        <f>'Scenario Manager'!J28</f>
        <v>2.75E-2</v>
      </c>
      <c r="D36" s="187">
        <f>(D27=1)*(1+$C36)^(SUM(D27:$N27)-1)</f>
        <v>0</v>
      </c>
      <c r="E36" s="187">
        <f>(E27=1)*(1+$C36)^(SUM(E27:$N27)-1)</f>
        <v>0</v>
      </c>
      <c r="F36" s="187">
        <f>(F27=1)*(1+$C36)^(SUM(F27:$N27)-1)</f>
        <v>0</v>
      </c>
      <c r="G36" s="187">
        <f>(G27=1)*(1+$C36)^(SUM(G27:$N27)-1)</f>
        <v>0</v>
      </c>
      <c r="H36" s="187">
        <f>(H27=1)*(1+$C36)^(SUM(H27:$N27)-1)</f>
        <v>0</v>
      </c>
      <c r="I36" s="187">
        <f>(I27=1)*(1+$C36)^(SUM(I27:$N27)-1)</f>
        <v>0</v>
      </c>
      <c r="J36" s="187">
        <f>(J27=1)*(1+$C36)^(SUM(J27:$N27)-1)</f>
        <v>0</v>
      </c>
      <c r="K36" s="187">
        <f>(K27=1)*(1+$C36)^(SUM(K27:$N27)-1)</f>
        <v>0</v>
      </c>
      <c r="L36" s="187">
        <f>(L27=1)*(1+$C36)^(SUM(L27:$N27)-1)</f>
        <v>0</v>
      </c>
      <c r="M36" s="187">
        <f>(M27=1)*(1+$C36)^(SUM(M27:$N27)-1)</f>
        <v>0</v>
      </c>
      <c r="N36" s="187">
        <f>(N27=1)*(1+$C36)^(SUM(N27:$N27)-1)</f>
        <v>0</v>
      </c>
      <c r="O36" s="43"/>
    </row>
    <row r="37" spans="1:15" x14ac:dyDescent="0.2">
      <c r="A37" s="43"/>
      <c r="B37" s="192" t="str">
        <f t="shared" ref="B37:B42" si="28">B28</f>
        <v>A</v>
      </c>
      <c r="C37" s="188">
        <f>'Scenario Manager'!J29</f>
        <v>2.75E-2</v>
      </c>
      <c r="D37" s="187">
        <f>(D28=1)*(1+$C37)^(SUM(D28:$N28)-1)</f>
        <v>0</v>
      </c>
      <c r="E37" s="187">
        <f>(E28=1)*(1+$C37)^(SUM(E28:$N28)-1)</f>
        <v>1.1146212594140628</v>
      </c>
      <c r="F37" s="187">
        <f>(F28=1)*(1+$C37)^(SUM(F28:$N28)-1)</f>
        <v>1.0847895468750002</v>
      </c>
      <c r="G37" s="187">
        <f>(G28=1)*(1+$C37)^(SUM(G28:$N28)-1)</f>
        <v>1.0557562500000002</v>
      </c>
      <c r="H37" s="187">
        <f>(H28=1)*(1+$C37)^(SUM(H28:$N28)-1)</f>
        <v>1.0275000000000001</v>
      </c>
      <c r="I37" s="187">
        <f>(I28=1)*(1+$C37)^(SUM(I28:$N28)-1)</f>
        <v>1</v>
      </c>
      <c r="J37" s="187">
        <f>(J28=1)*(1+$C37)^(SUM(J28:$N28)-1)</f>
        <v>0</v>
      </c>
      <c r="K37" s="187">
        <f>(K28=1)*(1+$C37)^(SUM(K28:$N28)-1)</f>
        <v>0</v>
      </c>
      <c r="L37" s="187">
        <f>(L28=1)*(1+$C37)^(SUM(L28:$N28)-1)</f>
        <v>0</v>
      </c>
      <c r="M37" s="187">
        <f>(M28=1)*(1+$C37)^(SUM(M28:$N28)-1)</f>
        <v>0</v>
      </c>
      <c r="N37" s="187">
        <f>(N28=1)*(1+$C37)^(SUM(N28:$N28)-1)</f>
        <v>0</v>
      </c>
      <c r="O37" s="43"/>
    </row>
    <row r="38" spans="1:15" x14ac:dyDescent="0.2">
      <c r="A38" s="43"/>
      <c r="B38" s="192" t="str">
        <f t="shared" si="28"/>
        <v>B</v>
      </c>
      <c r="C38" s="188">
        <f>'Scenario Manager'!J30</f>
        <v>2.75E-2</v>
      </c>
      <c r="D38" s="187">
        <f>(D29=1)*(1+$C38)^(SUM(D29:$N29)-1)</f>
        <v>0</v>
      </c>
      <c r="E38" s="187">
        <f>(E29=1)*(1+$C38)^(SUM(E29:$N29)-1)</f>
        <v>1.1146212594140628</v>
      </c>
      <c r="F38" s="187">
        <f>(F29=1)*(1+$C38)^(SUM(F29:$N29)-1)</f>
        <v>1.0847895468750002</v>
      </c>
      <c r="G38" s="187">
        <f>(G29=1)*(1+$C38)^(SUM(G29:$N29)-1)</f>
        <v>1.0557562500000002</v>
      </c>
      <c r="H38" s="187">
        <f>(H29=1)*(1+$C38)^(SUM(H29:$N29)-1)</f>
        <v>1.0275000000000001</v>
      </c>
      <c r="I38" s="187">
        <f>(I29=1)*(1+$C38)^(SUM(I29:$N29)-1)</f>
        <v>1</v>
      </c>
      <c r="J38" s="187">
        <f>(J29=1)*(1+$C38)^(SUM(J29:$N29)-1)</f>
        <v>0</v>
      </c>
      <c r="K38" s="187">
        <f>(K29=1)*(1+$C38)^(SUM(K29:$N29)-1)</f>
        <v>0</v>
      </c>
      <c r="L38" s="187">
        <f>(L29=1)*(1+$C38)^(SUM(L29:$N29)-1)</f>
        <v>0</v>
      </c>
      <c r="M38" s="187">
        <f>(M29=1)*(1+$C38)^(SUM(M29:$N29)-1)</f>
        <v>0</v>
      </c>
      <c r="N38" s="187">
        <f>(N29=1)*(1+$C38)^(SUM(N29:$N29)-1)</f>
        <v>0</v>
      </c>
      <c r="O38" s="43"/>
    </row>
    <row r="39" spans="1:15" x14ac:dyDescent="0.2">
      <c r="A39" s="43"/>
      <c r="B39" s="192" t="str">
        <f t="shared" si="28"/>
        <v>C</v>
      </c>
      <c r="C39" s="188">
        <f>'Scenario Manager'!J31</f>
        <v>2.75E-2</v>
      </c>
      <c r="D39" s="187">
        <f>(D30=1)*(1+$C39)^(SUM(D30:$N30)-1)</f>
        <v>0</v>
      </c>
      <c r="E39" s="187">
        <f>(E30=1)*(1+$C39)^(SUM(E30:$N30)-1)</f>
        <v>1.1146212594140628</v>
      </c>
      <c r="F39" s="187">
        <f>(F30=1)*(1+$C39)^(SUM(F30:$N30)-1)</f>
        <v>1.0847895468750002</v>
      </c>
      <c r="G39" s="187">
        <f>(G30=1)*(1+$C39)^(SUM(G30:$N30)-1)</f>
        <v>1.0557562500000002</v>
      </c>
      <c r="H39" s="187">
        <f>(H30=1)*(1+$C39)^(SUM(H30:$N30)-1)</f>
        <v>1.0275000000000001</v>
      </c>
      <c r="I39" s="187">
        <f>(I30=1)*(1+$C39)^(SUM(I30:$N30)-1)</f>
        <v>1</v>
      </c>
      <c r="J39" s="187">
        <f>(J30=1)*(1+$C39)^(SUM(J30:$N30)-1)</f>
        <v>0</v>
      </c>
      <c r="K39" s="187">
        <f>(K30=1)*(1+$C39)^(SUM(K30:$N30)-1)</f>
        <v>0</v>
      </c>
      <c r="L39" s="187">
        <f>(L30=1)*(1+$C39)^(SUM(L30:$N30)-1)</f>
        <v>0</v>
      </c>
      <c r="M39" s="187">
        <f>(M30=1)*(1+$C39)^(SUM(M30:$N30)-1)</f>
        <v>0</v>
      </c>
      <c r="N39" s="187">
        <f>(N30=1)*(1+$C39)^(SUM(N30:$N30)-1)</f>
        <v>0</v>
      </c>
      <c r="O39" s="43"/>
    </row>
    <row r="40" spans="1:15" x14ac:dyDescent="0.2">
      <c r="A40" s="43"/>
      <c r="B40" s="192" t="str">
        <f t="shared" si="28"/>
        <v>D</v>
      </c>
      <c r="C40" s="188">
        <f>'Scenario Manager'!J32</f>
        <v>2.75E-2</v>
      </c>
      <c r="D40" s="187">
        <f>(D31=1)*(1+$C40)^(SUM(D31:$N31)-1)</f>
        <v>0</v>
      </c>
      <c r="E40" s="187">
        <f>(E31=1)*(1+$C40)^(SUM(E31:$N31)-1)</f>
        <v>1.1146212594140628</v>
      </c>
      <c r="F40" s="187">
        <f>(F31=1)*(1+$C40)^(SUM(F31:$N31)-1)</f>
        <v>1.0847895468750002</v>
      </c>
      <c r="G40" s="187">
        <f>(G31=1)*(1+$C40)^(SUM(G31:$N31)-1)</f>
        <v>1.0557562500000002</v>
      </c>
      <c r="H40" s="187">
        <f>(H31=1)*(1+$C40)^(SUM(H31:$N31)-1)</f>
        <v>1.0275000000000001</v>
      </c>
      <c r="I40" s="187">
        <f>(I31=1)*(1+$C40)^(SUM(I31:$N31)-1)</f>
        <v>1</v>
      </c>
      <c r="J40" s="187">
        <f>(J31=1)*(1+$C40)^(SUM(J31:$N31)-1)</f>
        <v>0</v>
      </c>
      <c r="K40" s="187">
        <f>(K31=1)*(1+$C40)^(SUM(K31:$N31)-1)</f>
        <v>0</v>
      </c>
      <c r="L40" s="187">
        <f>(L31=1)*(1+$C40)^(SUM(L31:$N31)-1)</f>
        <v>0</v>
      </c>
      <c r="M40" s="187">
        <f>(M31=1)*(1+$C40)^(SUM(M31:$N31)-1)</f>
        <v>0</v>
      </c>
      <c r="N40" s="187">
        <f>(N31=1)*(1+$C40)^(SUM(N31:$N31)-1)</f>
        <v>0</v>
      </c>
      <c r="O40" s="43"/>
    </row>
    <row r="41" spans="1:15" x14ac:dyDescent="0.2">
      <c r="A41" s="43"/>
      <c r="B41" s="192" t="str">
        <f t="shared" si="28"/>
        <v>E</v>
      </c>
      <c r="C41" s="188">
        <f>'Scenario Manager'!J33</f>
        <v>2.75E-2</v>
      </c>
      <c r="D41" s="187">
        <f>(D32=1)*(1+$C41)^(SUM(D32:$N32)-1)</f>
        <v>0</v>
      </c>
      <c r="E41" s="187">
        <f>(E32=1)*(1+$C41)^(SUM(E32:$N32)-1)</f>
        <v>1.1146212594140628</v>
      </c>
      <c r="F41" s="187">
        <f>(F32=1)*(1+$C41)^(SUM(F32:$N32)-1)</f>
        <v>1.0847895468750002</v>
      </c>
      <c r="G41" s="187">
        <f>(G32=1)*(1+$C41)^(SUM(G32:$N32)-1)</f>
        <v>1.0557562500000002</v>
      </c>
      <c r="H41" s="187">
        <f>(H32=1)*(1+$C41)^(SUM(H32:$N32)-1)</f>
        <v>1.0275000000000001</v>
      </c>
      <c r="I41" s="187">
        <f>(I32=1)*(1+$C41)^(SUM(I32:$N32)-1)</f>
        <v>1</v>
      </c>
      <c r="J41" s="187">
        <f>(J32=1)*(1+$C41)^(SUM(J32:$N32)-1)</f>
        <v>0</v>
      </c>
      <c r="K41" s="187">
        <f>(K32=1)*(1+$C41)^(SUM(K32:$N32)-1)</f>
        <v>0</v>
      </c>
      <c r="L41" s="187">
        <f>(L32=1)*(1+$C41)^(SUM(L32:$N32)-1)</f>
        <v>0</v>
      </c>
      <c r="M41" s="187">
        <f>(M32=1)*(1+$C41)^(SUM(M32:$N32)-1)</f>
        <v>0</v>
      </c>
      <c r="N41" s="187">
        <f>(N32=1)*(1+$C41)^(SUM(N32:$N32)-1)</f>
        <v>0</v>
      </c>
      <c r="O41" s="43"/>
    </row>
    <row r="42" spans="1:15" x14ac:dyDescent="0.2">
      <c r="A42" s="43"/>
      <c r="B42" s="192" t="str">
        <f t="shared" si="28"/>
        <v>F</v>
      </c>
      <c r="C42" s="188">
        <f>'Scenario Manager'!J34</f>
        <v>2.75E-2</v>
      </c>
      <c r="D42" s="187">
        <f>(D33=1)*(1+$C42)^(SUM(D33:$N33)-1)</f>
        <v>0</v>
      </c>
      <c r="E42" s="187">
        <f>(E33=1)*(1+$C42)^(SUM(E33:$N33)-1)</f>
        <v>1.1146212594140628</v>
      </c>
      <c r="F42" s="187">
        <f>(F33=1)*(1+$C42)^(SUM(F33:$N33)-1)</f>
        <v>1.0847895468750002</v>
      </c>
      <c r="G42" s="187">
        <f>(G33=1)*(1+$C42)^(SUM(G33:$N33)-1)</f>
        <v>1.0557562500000002</v>
      </c>
      <c r="H42" s="187">
        <f>(H33=1)*(1+$C42)^(SUM(H33:$N33)-1)</f>
        <v>1.0275000000000001</v>
      </c>
      <c r="I42" s="187">
        <f>(I33=1)*(1+$C42)^(SUM(I33:$N33)-1)</f>
        <v>1</v>
      </c>
      <c r="J42" s="187">
        <f>(J33=1)*(1+$C42)^(SUM(J33:$N33)-1)</f>
        <v>0</v>
      </c>
      <c r="K42" s="187">
        <f>(K33=1)*(1+$C42)^(SUM(K33:$N33)-1)</f>
        <v>0</v>
      </c>
      <c r="L42" s="187">
        <f>(L33=1)*(1+$C42)^(SUM(L33:$N33)-1)</f>
        <v>0</v>
      </c>
      <c r="M42" s="187">
        <f>(M33=1)*(1+$C42)^(SUM(M33:$N33)-1)</f>
        <v>0</v>
      </c>
      <c r="N42" s="187">
        <f>(N33=1)*(1+$C42)^(SUM(N33:$N33)-1)</f>
        <v>0</v>
      </c>
      <c r="O42" s="43"/>
    </row>
    <row r="43" spans="1:15" x14ac:dyDescent="0.2">
      <c r="A43" s="43"/>
      <c r="B43" s="190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5" x14ac:dyDescent="0.2">
      <c r="A44" s="43"/>
      <c r="B44" s="186" t="s">
        <v>148</v>
      </c>
      <c r="C44" s="189" t="s">
        <v>149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x14ac:dyDescent="0.2">
      <c r="A45" s="43"/>
      <c r="B45" s="192" t="str">
        <f>B36</f>
        <v>Base</v>
      </c>
      <c r="C45" s="178">
        <f>PMT(C36,Assumptions!$C$33,-SUMPRODUCT('Annualised Cost'!D18:N18,'Annualised Cost'!D36:N36),0,0)</f>
        <v>0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5" x14ac:dyDescent="0.2">
      <c r="A46" s="43"/>
      <c r="B46" s="192" t="str">
        <f t="shared" ref="B46:B51" si="29">B37</f>
        <v>A</v>
      </c>
      <c r="C46" s="178">
        <f>PMT(C37,Assumptions!$C$33,-SUMPRODUCT('Annualised Cost'!D19:N19,'Annualised Cost'!D37:N37),0,0)</f>
        <v>96232.511086810933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5" x14ac:dyDescent="0.2">
      <c r="A47" s="43"/>
      <c r="B47" s="192" t="str">
        <f t="shared" si="29"/>
        <v>B</v>
      </c>
      <c r="C47" s="178">
        <f>PMT(C38,Assumptions!$C$33,-SUMPRODUCT('Annualised Cost'!D20:N20,'Annualised Cost'!D38:N38),0,0)</f>
        <v>96232.511086810933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x14ac:dyDescent="0.2">
      <c r="A48" s="43"/>
      <c r="B48" s="192" t="str">
        <f t="shared" si="29"/>
        <v>C</v>
      </c>
      <c r="C48" s="178">
        <f>PMT(C39,Assumptions!$C$33,-SUMPRODUCT('Annualised Cost'!D21:N21,'Annualised Cost'!D39:N39),0,0)</f>
        <v>96232.511086810933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5" x14ac:dyDescent="0.2">
      <c r="A49" s="43"/>
      <c r="B49" s="192" t="str">
        <f t="shared" si="29"/>
        <v>D</v>
      </c>
      <c r="C49" s="178">
        <f>PMT(C40,Assumptions!$C$33,-SUMPRODUCT('Annualised Cost'!D22:N22,'Annualised Cost'!D40:N40),0,0)</f>
        <v>96232.511086810933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1:15" x14ac:dyDescent="0.2">
      <c r="A50" s="43"/>
      <c r="B50" s="192" t="str">
        <f t="shared" si="29"/>
        <v>E</v>
      </c>
      <c r="C50" s="178">
        <f>PMT(C41,Assumptions!$C$33,-SUMPRODUCT('Annualised Cost'!D23:N23,'Annualised Cost'!D41:N41),0,0)</f>
        <v>96232.511086810933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1:15" x14ac:dyDescent="0.2">
      <c r="A51" s="43"/>
      <c r="B51" s="192" t="str">
        <f t="shared" si="29"/>
        <v>F</v>
      </c>
      <c r="C51" s="178">
        <f>PMT(C42,Assumptions!$C$33,-SUMPRODUCT('Annualised Cost'!D24:N24,'Annualised Cost'!D42:N42),0,0)</f>
        <v>96232.511086810933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1:15" x14ac:dyDescent="0.2">
      <c r="A52" s="43"/>
      <c r="B52" s="190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 spans="1:15" s="2" customFormat="1" ht="15.75" x14ac:dyDescent="0.25">
      <c r="A53" s="6"/>
      <c r="B53" s="193" t="s">
        <v>62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s="2" customFormat="1" x14ac:dyDescent="0.2">
      <c r="A54" s="43"/>
      <c r="B54" s="190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1:15" s="2" customFormat="1" hidden="1" x14ac:dyDescent="0.2">
      <c r="A55" s="43"/>
      <c r="B55" s="190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1:15" s="2" customFormat="1" hidden="1" x14ac:dyDescent="0.2">
      <c r="A56" s="43"/>
      <c r="B56" s="190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5" s="2" customFormat="1" hidden="1" x14ac:dyDescent="0.2">
      <c r="A57" s="43"/>
      <c r="B57" s="190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5" hidden="1" x14ac:dyDescent="0.2">
      <c r="O58" s="43"/>
    </row>
    <row r="59" spans="1:15" hidden="1" x14ac:dyDescent="0.2">
      <c r="O59" s="43"/>
    </row>
    <row r="60" spans="1:15" hidden="1" x14ac:dyDescent="0.2">
      <c r="O60" s="43"/>
    </row>
    <row r="61" spans="1:15" hidden="1" x14ac:dyDescent="0.2">
      <c r="O61" s="43"/>
    </row>
    <row r="62" spans="1:15" hidden="1" x14ac:dyDescent="0.2">
      <c r="O62" s="43"/>
    </row>
    <row r="63" spans="1:15" hidden="1" x14ac:dyDescent="0.2">
      <c r="O63" s="43"/>
    </row>
    <row r="64" spans="1:15" hidden="1" x14ac:dyDescent="0.2">
      <c r="O64" s="43"/>
    </row>
    <row r="65" spans="15:15" hidden="1" x14ac:dyDescent="0.2">
      <c r="O65" s="43"/>
    </row>
    <row r="66" spans="15:15" hidden="1" x14ac:dyDescent="0.2">
      <c r="O66" s="43"/>
    </row>
    <row r="67" spans="15:15" hidden="1" x14ac:dyDescent="0.2">
      <c r="O67" s="43"/>
    </row>
    <row r="68" spans="15:15" hidden="1" x14ac:dyDescent="0.2">
      <c r="O68" s="43"/>
    </row>
    <row r="69" spans="15:15" hidden="1" x14ac:dyDescent="0.2">
      <c r="O69" s="43"/>
    </row>
    <row r="70" spans="15:15" hidden="1" x14ac:dyDescent="0.2">
      <c r="O70" s="43"/>
    </row>
    <row r="71" spans="15:15" hidden="1" x14ac:dyDescent="0.2">
      <c r="O71" s="43"/>
    </row>
    <row r="72" spans="15:15" hidden="1" x14ac:dyDescent="0.2">
      <c r="O72" s="43"/>
    </row>
    <row r="73" spans="15:15" hidden="1" x14ac:dyDescent="0.2">
      <c r="O73" s="43"/>
    </row>
    <row r="74" spans="15:15" hidden="1" x14ac:dyDescent="0.2">
      <c r="O74" s="43"/>
    </row>
    <row r="75" spans="15:15" hidden="1" x14ac:dyDescent="0.2">
      <c r="O75" s="43"/>
    </row>
    <row r="76" spans="15:15" hidden="1" x14ac:dyDescent="0.2">
      <c r="O76" s="43"/>
    </row>
    <row r="77" spans="15:15" hidden="1" x14ac:dyDescent="0.2">
      <c r="O77" s="43"/>
    </row>
    <row r="78" spans="15:15" hidden="1" x14ac:dyDescent="0.2">
      <c r="O78" s="43"/>
    </row>
    <row r="79" spans="15:15" hidden="1" x14ac:dyDescent="0.2">
      <c r="O79" s="43"/>
    </row>
    <row r="80" spans="15:1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</sheetData>
  <hyperlinks>
    <hyperlink ref="G1" location="Menu!A1" display="Menu" xr:uid="{00000000-0004-0000-0D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tabColor theme="1"/>
    <pageSetUpPr fitToPage="1"/>
  </sheetPr>
  <dimension ref="A1:XFD253"/>
  <sheetViews>
    <sheetView showGridLines="0" topLeftCell="A37" zoomScale="80" zoomScaleNormal="80" workbookViewId="0"/>
  </sheetViews>
  <sheetFormatPr defaultColWidth="0" defaultRowHeight="12.75" zeroHeight="1" x14ac:dyDescent="0.2"/>
  <cols>
    <col min="1" max="1" width="3.625" style="13" customWidth="1"/>
    <col min="2" max="2" width="22.75" style="13" bestFit="1" customWidth="1"/>
    <col min="3" max="13" width="6.375" style="13" customWidth="1"/>
    <col min="14" max="14" width="2.375" style="13" customWidth="1"/>
    <col min="15" max="16" width="9.75" style="13" customWidth="1"/>
    <col min="17" max="17" width="10.5" style="13" bestFit="1" customWidth="1"/>
    <col min="18" max="20" width="9.75" style="13" customWidth="1"/>
    <col min="21" max="22" width="9" style="13" customWidth="1"/>
    <col min="23" max="23" width="10.75" style="13" customWidth="1"/>
    <col min="24" max="24" width="3.625" style="13" customWidth="1"/>
    <col min="25" max="25" width="3" style="13" customWidth="1"/>
    <col min="26" max="16384" width="9" style="13" hidden="1"/>
  </cols>
  <sheetData>
    <row r="1" spans="1:24" ht="18" x14ac:dyDescent="0.25">
      <c r="A1" s="10" t="s">
        <v>175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15.75" x14ac:dyDescent="0.25">
      <c r="A2" s="14" t="str">
        <f ca="1">RIGHT(CELL("filename", $A$1), LEN(CELL("filename", $A$1)) - SEARCH("]", CELL("filename", $A$1)))</f>
        <v>Summary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s="7" customFormat="1" x14ac:dyDescent="0.2">
      <c r="A4" s="12"/>
      <c r="B4" s="67" t="s">
        <v>40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x14ac:dyDescent="0.2">
      <c r="A5" s="12"/>
      <c r="B5" s="12"/>
      <c r="C5" s="236" t="s">
        <v>24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12"/>
      <c r="O5" s="241" t="s">
        <v>15</v>
      </c>
      <c r="P5" s="242"/>
      <c r="Q5" s="242"/>
      <c r="R5" s="242"/>
      <c r="S5" s="242"/>
      <c r="T5" s="243"/>
      <c r="U5" s="12"/>
      <c r="V5" s="12"/>
      <c r="W5" s="12"/>
      <c r="X5" s="12"/>
    </row>
    <row r="6" spans="1:24" x14ac:dyDescent="0.2">
      <c r="A6" s="12"/>
      <c r="B6" s="68" t="s">
        <v>49</v>
      </c>
      <c r="C6" s="96">
        <f>'Annualised Cost'!D6</f>
        <v>21</v>
      </c>
      <c r="D6" s="96">
        <f>C6+1</f>
        <v>22</v>
      </c>
      <c r="E6" s="96">
        <f t="shared" ref="E6:M6" si="0">D6+1</f>
        <v>23</v>
      </c>
      <c r="F6" s="96">
        <f t="shared" si="0"/>
        <v>24</v>
      </c>
      <c r="G6" s="96">
        <f t="shared" si="0"/>
        <v>25</v>
      </c>
      <c r="H6" s="96">
        <f t="shared" si="0"/>
        <v>26</v>
      </c>
      <c r="I6" s="96">
        <f t="shared" si="0"/>
        <v>27</v>
      </c>
      <c r="J6" s="96">
        <f t="shared" si="0"/>
        <v>28</v>
      </c>
      <c r="K6" s="96">
        <f t="shared" si="0"/>
        <v>29</v>
      </c>
      <c r="L6" s="96">
        <f t="shared" si="0"/>
        <v>30</v>
      </c>
      <c r="M6" s="96">
        <f t="shared" si="0"/>
        <v>31</v>
      </c>
      <c r="N6" s="12"/>
      <c r="O6" s="29" t="s">
        <v>2</v>
      </c>
      <c r="P6" s="29" t="s">
        <v>3</v>
      </c>
      <c r="Q6" s="29" t="s">
        <v>4</v>
      </c>
      <c r="R6" s="29" t="s">
        <v>5</v>
      </c>
      <c r="S6" s="29" t="s">
        <v>11</v>
      </c>
      <c r="T6" s="29" t="s">
        <v>12</v>
      </c>
      <c r="U6" s="236" t="s">
        <v>23</v>
      </c>
      <c r="V6" s="236"/>
      <c r="W6" s="236"/>
      <c r="X6" s="12"/>
    </row>
    <row r="7" spans="1:24" x14ac:dyDescent="0.2">
      <c r="A7" s="12"/>
      <c r="B7" s="31" t="s">
        <v>9</v>
      </c>
      <c r="C7" s="196">
        <f>'Base Case'!E54</f>
        <v>1.3203394805497692</v>
      </c>
      <c r="D7" s="196">
        <f>'Base Case'!F54</f>
        <v>1.3203394805497692</v>
      </c>
      <c r="E7" s="196">
        <f>'Base Case'!G54</f>
        <v>1.3203394805497692</v>
      </c>
      <c r="F7" s="196">
        <f>'Base Case'!H54</f>
        <v>1.3203394805497692</v>
      </c>
      <c r="G7" s="196">
        <f>'Base Case'!I54</f>
        <v>1.3203394805497692</v>
      </c>
      <c r="H7" s="196">
        <f>'Base Case'!J54</f>
        <v>1.3203394805497692</v>
      </c>
      <c r="I7" s="196">
        <f>'Base Case'!K54</f>
        <v>1.3203394805497692</v>
      </c>
      <c r="J7" s="196">
        <f>'Base Case'!L54</f>
        <v>1.3203394805497692</v>
      </c>
      <c r="K7" s="196">
        <f>'Base Case'!M54</f>
        <v>1.3203394805497692</v>
      </c>
      <c r="L7" s="196">
        <f>'Base Case'!N54</f>
        <v>1.3203394805497692</v>
      </c>
      <c r="M7" s="196">
        <f>'Base Case'!O54</f>
        <v>1.3203394805497692</v>
      </c>
      <c r="N7" s="12"/>
      <c r="O7" s="201" t="str">
        <f>'Scenario Manager'!C17</f>
        <v>Central</v>
      </c>
      <c r="P7" s="201" t="str">
        <f>'Scenario Manager'!E17</f>
        <v>Central</v>
      </c>
      <c r="Q7" s="201" t="str">
        <f>'Scenario Manager'!F17</f>
        <v>Central</v>
      </c>
      <c r="R7" s="201" t="str">
        <f>'Scenario Manager'!G17</f>
        <v>Central</v>
      </c>
      <c r="S7" s="201" t="str">
        <f>'Scenario Manager'!H17</f>
        <v>Central</v>
      </c>
      <c r="T7" s="201" t="str">
        <f>'Scenario Manager'!I17</f>
        <v>Central</v>
      </c>
      <c r="U7" s="282" t="str">
        <f>IF('Scenario Manager'!K17=0," ",'Scenario Manager'!K17)</f>
        <v>Do nothing flat risk cost</v>
      </c>
      <c r="V7" s="283"/>
      <c r="W7" s="284"/>
      <c r="X7" s="12"/>
    </row>
    <row r="8" spans="1:24" x14ac:dyDescent="0.2">
      <c r="A8" s="12"/>
      <c r="B8" s="31" t="s">
        <v>1</v>
      </c>
      <c r="C8" s="196">
        <f>'Scenario A'!E60</f>
        <v>1.3203394805497692</v>
      </c>
      <c r="D8" s="196">
        <f>'Scenario A'!F60</f>
        <v>1.3203394805497692</v>
      </c>
      <c r="E8" s="196">
        <f>'Scenario A'!G60</f>
        <v>1.0932410898952087</v>
      </c>
      <c r="F8" s="196">
        <f>'Scenario A'!H60</f>
        <v>0.86614269924064857</v>
      </c>
      <c r="G8" s="196">
        <f>'Scenario A'!I60</f>
        <v>0.63904430858608818</v>
      </c>
      <c r="H8" s="196">
        <f>'Scenario A'!J60</f>
        <v>0.41194591793152791</v>
      </c>
      <c r="I8" s="196">
        <f>'Scenario A'!K60</f>
        <v>0.18484752727696768</v>
      </c>
      <c r="J8" s="196">
        <f>'Scenario A'!L60</f>
        <v>0.18484752727696768</v>
      </c>
      <c r="K8" s="196">
        <f>'Scenario A'!M60</f>
        <v>0.18484752727696768</v>
      </c>
      <c r="L8" s="196">
        <f>'Scenario A'!N60</f>
        <v>0.18484752727696768</v>
      </c>
      <c r="M8" s="196">
        <f>'Scenario A'!O60</f>
        <v>0.18484752727696768</v>
      </c>
      <c r="N8" s="12"/>
      <c r="O8" s="201" t="str">
        <f>'Scenario Manager'!C18</f>
        <v>Central</v>
      </c>
      <c r="P8" s="201" t="str">
        <f>'Scenario Manager'!E18</f>
        <v>Central</v>
      </c>
      <c r="Q8" s="201" t="str">
        <f>'Scenario Manager'!F18</f>
        <v>Central</v>
      </c>
      <c r="R8" s="201" t="str">
        <f>'Scenario Manager'!G18</f>
        <v>Central</v>
      </c>
      <c r="S8" s="201" t="str">
        <f>'Scenario Manager'!H18</f>
        <v>Central</v>
      </c>
      <c r="T8" s="201" t="str">
        <f>'Scenario Manager'!I18</f>
        <v>Central</v>
      </c>
      <c r="U8" s="282" t="str">
        <f>IF('Scenario Manager'!K18=0," ",'Scenario Manager'!K18)</f>
        <v>Reducing risk cost as units are replaced</v>
      </c>
      <c r="V8" s="283"/>
      <c r="W8" s="284"/>
      <c r="X8" s="12"/>
    </row>
    <row r="9" spans="1:24" x14ac:dyDescent="0.2">
      <c r="A9" s="12"/>
      <c r="B9" s="31" t="s">
        <v>6</v>
      </c>
      <c r="C9" s="196">
        <f>'Scenario B'!E54</f>
        <v>1.5183904026322343</v>
      </c>
      <c r="D9" s="196">
        <f>'Scenario B'!F54</f>
        <v>1.5183904026322343</v>
      </c>
      <c r="E9" s="196">
        <f>'Scenario B'!G54</f>
        <v>1.2572272533794899</v>
      </c>
      <c r="F9" s="196">
        <f>'Scenario B'!H54</f>
        <v>0.99606410412674573</v>
      </c>
      <c r="G9" s="196">
        <f>'Scenario B'!I54</f>
        <v>0.73490095487400131</v>
      </c>
      <c r="H9" s="196">
        <f>'Scenario B'!J54</f>
        <v>0.473737805621257</v>
      </c>
      <c r="I9" s="196">
        <f>'Scenario B'!K54</f>
        <v>0.2125746563685128</v>
      </c>
      <c r="J9" s="196">
        <f>'Scenario B'!L54</f>
        <v>0.2125746563685128</v>
      </c>
      <c r="K9" s="196">
        <f>'Scenario B'!M54</f>
        <v>0.2125746563685128</v>
      </c>
      <c r="L9" s="196">
        <f>'Scenario B'!N54</f>
        <v>0.2125746563685128</v>
      </c>
      <c r="M9" s="196">
        <f>'Scenario B'!O54</f>
        <v>0.2125746563685128</v>
      </c>
      <c r="N9" s="12"/>
      <c r="O9" s="201" t="str">
        <f>'Scenario Manager'!C19</f>
        <v>Upper</v>
      </c>
      <c r="P9" s="201" t="str">
        <f>'Scenario Manager'!E19</f>
        <v>Central</v>
      </c>
      <c r="Q9" s="201" t="str">
        <f>'Scenario Manager'!F19</f>
        <v>Central</v>
      </c>
      <c r="R9" s="201" t="str">
        <f>'Scenario Manager'!G19</f>
        <v>Central</v>
      </c>
      <c r="S9" s="201" t="str">
        <f>'Scenario Manager'!H19</f>
        <v>Central</v>
      </c>
      <c r="T9" s="201" t="str">
        <f>'Scenario Manager'!I19</f>
        <v>Central</v>
      </c>
      <c r="U9" s="282" t="str">
        <f>IF('Scenario Manager'!K19=0," ",'Scenario Manager'!K19)</f>
        <v>Upper sensitivity</v>
      </c>
      <c r="V9" s="283"/>
      <c r="W9" s="284"/>
      <c r="X9" s="12"/>
    </row>
    <row r="10" spans="1:24" x14ac:dyDescent="0.2">
      <c r="A10" s="12"/>
      <c r="B10" s="31" t="s">
        <v>7</v>
      </c>
      <c r="C10" s="196">
        <f>'Scenario C'!E54</f>
        <v>0.72618671430237314</v>
      </c>
      <c r="D10" s="196">
        <f>'Scenario C'!F54</f>
        <v>0.72618671430237314</v>
      </c>
      <c r="E10" s="196">
        <f>'Scenario C'!G54</f>
        <v>0.60128259944236484</v>
      </c>
      <c r="F10" s="196">
        <f>'Scenario C'!H54</f>
        <v>0.47637848458235676</v>
      </c>
      <c r="G10" s="196">
        <f>'Scenario C'!I54</f>
        <v>0.35147436972234852</v>
      </c>
      <c r="H10" s="196">
        <f>'Scenario C'!J54</f>
        <v>0.22657025486234036</v>
      </c>
      <c r="I10" s="196">
        <f>'Scenario C'!K54</f>
        <v>0.10166614000233223</v>
      </c>
      <c r="J10" s="196">
        <f>'Scenario C'!L54</f>
        <v>0.10166614000233223</v>
      </c>
      <c r="K10" s="196">
        <f>'Scenario C'!M54</f>
        <v>0.10166614000233223</v>
      </c>
      <c r="L10" s="196">
        <f>'Scenario C'!N54</f>
        <v>0.10166614000233223</v>
      </c>
      <c r="M10" s="196">
        <f>'Scenario C'!O54</f>
        <v>0.10166614000233223</v>
      </c>
      <c r="N10" s="12"/>
      <c r="O10" s="201" t="str">
        <f>'Scenario Manager'!C20</f>
        <v>Lower</v>
      </c>
      <c r="P10" s="201" t="str">
        <f>'Scenario Manager'!E20</f>
        <v>Central</v>
      </c>
      <c r="Q10" s="201" t="str">
        <f>'Scenario Manager'!F20</f>
        <v>Central</v>
      </c>
      <c r="R10" s="201" t="str">
        <f>'Scenario Manager'!G20</f>
        <v>Central</v>
      </c>
      <c r="S10" s="201" t="str">
        <f>'Scenario Manager'!H20</f>
        <v>Central</v>
      </c>
      <c r="T10" s="201" t="str">
        <f>'Scenario Manager'!I20</f>
        <v>Central</v>
      </c>
      <c r="U10" s="282" t="str">
        <f>IF('Scenario Manager'!K20=0," ",'Scenario Manager'!K20)</f>
        <v>PoF lower. CoF central</v>
      </c>
      <c r="V10" s="283"/>
      <c r="W10" s="284"/>
      <c r="X10" s="12"/>
    </row>
    <row r="11" spans="1:24" x14ac:dyDescent="0.2">
      <c r="A11" s="12"/>
      <c r="B11" s="31" t="s">
        <v>8</v>
      </c>
      <c r="C11" s="196">
        <f>'Scenario D'!E54</f>
        <v>1.3203394805497692</v>
      </c>
      <c r="D11" s="196">
        <f>'Scenario D'!F54</f>
        <v>1.3203394805497692</v>
      </c>
      <c r="E11" s="196">
        <f>'Scenario D'!G54</f>
        <v>1.0932410898952087</v>
      </c>
      <c r="F11" s="196">
        <f>'Scenario D'!H54</f>
        <v>0.86614269924064857</v>
      </c>
      <c r="G11" s="196">
        <f>'Scenario D'!I54</f>
        <v>0.63904430858608818</v>
      </c>
      <c r="H11" s="196">
        <f>'Scenario D'!J54</f>
        <v>0.41194591793152791</v>
      </c>
      <c r="I11" s="196">
        <f>'Scenario D'!K54</f>
        <v>0.18484752727696768</v>
      </c>
      <c r="J11" s="196">
        <f>'Scenario D'!L54</f>
        <v>0.18484752727696768</v>
      </c>
      <c r="K11" s="196">
        <f>'Scenario D'!M54</f>
        <v>0.18484752727696768</v>
      </c>
      <c r="L11" s="196">
        <f>'Scenario D'!N54</f>
        <v>0.18484752727696768</v>
      </c>
      <c r="M11" s="196">
        <f>'Scenario D'!O54</f>
        <v>0.18484752727696768</v>
      </c>
      <c r="N11" s="12"/>
      <c r="O11" s="201" t="str">
        <f>'Scenario Manager'!C21</f>
        <v>Central</v>
      </c>
      <c r="P11" s="201" t="str">
        <f>'Scenario Manager'!E21</f>
        <v>Central</v>
      </c>
      <c r="Q11" s="201" t="str">
        <f>'Scenario Manager'!F21</f>
        <v>Central</v>
      </c>
      <c r="R11" s="201" t="str">
        <f>'Scenario Manager'!G21</f>
        <v>Central</v>
      </c>
      <c r="S11" s="201" t="str">
        <f>'Scenario Manager'!H21</f>
        <v>Central</v>
      </c>
      <c r="T11" s="201" t="str">
        <f>'Scenario Manager'!I21</f>
        <v>Central</v>
      </c>
      <c r="U11" s="282" t="str">
        <f>IF('Scenario Manager'!K21=0," ",'Scenario Manager'!K21)</f>
        <v>PoF central. CoF lower</v>
      </c>
      <c r="V11" s="283"/>
      <c r="W11" s="284"/>
      <c r="X11" s="12"/>
    </row>
    <row r="12" spans="1:24" x14ac:dyDescent="0.2">
      <c r="A12" s="12"/>
      <c r="B12" s="31" t="s">
        <v>88</v>
      </c>
      <c r="C12" s="196">
        <f>'Scenario E'!E54</f>
        <v>0.72618671430237314</v>
      </c>
      <c r="D12" s="196">
        <f>'Scenario E'!F54</f>
        <v>0.72618671430237314</v>
      </c>
      <c r="E12" s="196">
        <f>'Scenario E'!G54</f>
        <v>0.60128259944236484</v>
      </c>
      <c r="F12" s="196">
        <f>'Scenario E'!H54</f>
        <v>0.47637848458235676</v>
      </c>
      <c r="G12" s="196">
        <f>'Scenario E'!I54</f>
        <v>0.35147436972234852</v>
      </c>
      <c r="H12" s="196">
        <f>'Scenario E'!J54</f>
        <v>0.22657025486234036</v>
      </c>
      <c r="I12" s="196">
        <f>'Scenario E'!K54</f>
        <v>0.10166614000233223</v>
      </c>
      <c r="J12" s="196">
        <f>'Scenario E'!L54</f>
        <v>0.10166614000233223</v>
      </c>
      <c r="K12" s="196">
        <f>'Scenario E'!M54</f>
        <v>0.10166614000233223</v>
      </c>
      <c r="L12" s="196">
        <f>'Scenario E'!N54</f>
        <v>0.10166614000233223</v>
      </c>
      <c r="M12" s="196">
        <f>'Scenario E'!O54</f>
        <v>0.10166614000233223</v>
      </c>
      <c r="N12" s="12"/>
      <c r="O12" s="201" t="str">
        <f>'Scenario Manager'!C22</f>
        <v>Lower</v>
      </c>
      <c r="P12" s="201" t="str">
        <f>'Scenario Manager'!E22</f>
        <v>Central</v>
      </c>
      <c r="Q12" s="201" t="str">
        <f>'Scenario Manager'!F22</f>
        <v>Central</v>
      </c>
      <c r="R12" s="201" t="str">
        <f>'Scenario Manager'!G22</f>
        <v>Central</v>
      </c>
      <c r="S12" s="201" t="str">
        <f>'Scenario Manager'!H22</f>
        <v>Central</v>
      </c>
      <c r="T12" s="201" t="str">
        <f>'Scenario Manager'!I22</f>
        <v>Central</v>
      </c>
      <c r="U12" s="282" t="str">
        <f>IF('Scenario Manager'!K22=0," ",'Scenario Manager'!K22)</f>
        <v>PoF lower. CoF lower</v>
      </c>
      <c r="V12" s="283"/>
      <c r="W12" s="284"/>
      <c r="X12" s="12"/>
    </row>
    <row r="13" spans="1:24" x14ac:dyDescent="0.2">
      <c r="A13" s="12"/>
      <c r="B13" s="31" t="s">
        <v>89</v>
      </c>
      <c r="C13" s="196">
        <f>'Scenario F'!E54</f>
        <v>0.33008487013744231</v>
      </c>
      <c r="D13" s="196">
        <f>'Scenario F'!F54</f>
        <v>0.33008487013744231</v>
      </c>
      <c r="E13" s="196">
        <f>'Scenario F'!G54</f>
        <v>0.27331027247380218</v>
      </c>
      <c r="F13" s="196">
        <f>'Scenario F'!H54</f>
        <v>0.21653567481016214</v>
      </c>
      <c r="G13" s="196">
        <f>'Scenario F'!I54</f>
        <v>0.15976107714652205</v>
      </c>
      <c r="H13" s="196">
        <f>'Scenario F'!J54</f>
        <v>0.10298647948288198</v>
      </c>
      <c r="I13" s="196">
        <f>'Scenario F'!K54</f>
        <v>4.6211881819241921E-2</v>
      </c>
      <c r="J13" s="196">
        <f>'Scenario F'!L54</f>
        <v>4.6211881819241921E-2</v>
      </c>
      <c r="K13" s="196">
        <f>'Scenario F'!M54</f>
        <v>4.6211881819241921E-2</v>
      </c>
      <c r="L13" s="196">
        <f>'Scenario F'!N54</f>
        <v>4.6211881819241921E-2</v>
      </c>
      <c r="M13" s="196">
        <f>'Scenario F'!O54</f>
        <v>4.6211881819241921E-2</v>
      </c>
      <c r="N13" s="12"/>
      <c r="O13" s="201" t="str">
        <f>'Scenario Manager'!C23</f>
        <v>Lower 2</v>
      </c>
      <c r="P13" s="201" t="str">
        <f>'Scenario Manager'!E23</f>
        <v>Central</v>
      </c>
      <c r="Q13" s="201" t="str">
        <f>'Scenario Manager'!F23</f>
        <v>Central</v>
      </c>
      <c r="R13" s="201" t="str">
        <f>'Scenario Manager'!G23</f>
        <v>Central</v>
      </c>
      <c r="S13" s="201" t="str">
        <f>'Scenario Manager'!H23</f>
        <v>Central</v>
      </c>
      <c r="T13" s="201" t="str">
        <f>'Scenario Manager'!I23</f>
        <v>Central</v>
      </c>
      <c r="U13" s="282" t="str">
        <f>IF('Scenario Manager'!K23=0," ",'Scenario Manager'!K23)</f>
        <v>PoF lower 2. CoF lower 2</v>
      </c>
      <c r="V13" s="283"/>
      <c r="W13" s="284"/>
      <c r="X13" s="12"/>
    </row>
    <row r="14" spans="1:24" x14ac:dyDescent="0.2">
      <c r="A14" s="12"/>
      <c r="B14" s="30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7" customFormat="1" x14ac:dyDescent="0.2">
      <c r="A15" s="12"/>
      <c r="B15" s="3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s="7" customFormat="1" x14ac:dyDescent="0.2">
      <c r="A16" s="12"/>
      <c r="B16" s="67" t="s">
        <v>87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x14ac:dyDescent="0.2">
      <c r="A17" s="12"/>
      <c r="B17" s="30"/>
      <c r="C17" s="236" t="s">
        <v>24</v>
      </c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x14ac:dyDescent="0.2">
      <c r="A18" s="12"/>
      <c r="B18" s="197" t="s">
        <v>50</v>
      </c>
      <c r="C18" s="103">
        <f>C6</f>
        <v>21</v>
      </c>
      <c r="D18" s="103">
        <f t="shared" ref="D18:M18" si="1">D6</f>
        <v>22</v>
      </c>
      <c r="E18" s="103">
        <f t="shared" si="1"/>
        <v>23</v>
      </c>
      <c r="F18" s="103">
        <f t="shared" si="1"/>
        <v>24</v>
      </c>
      <c r="G18" s="103">
        <f t="shared" si="1"/>
        <v>25</v>
      </c>
      <c r="H18" s="103">
        <f t="shared" si="1"/>
        <v>26</v>
      </c>
      <c r="I18" s="103">
        <f t="shared" si="1"/>
        <v>27</v>
      </c>
      <c r="J18" s="103">
        <f t="shared" si="1"/>
        <v>28</v>
      </c>
      <c r="K18" s="103">
        <f t="shared" si="1"/>
        <v>29</v>
      </c>
      <c r="L18" s="103">
        <f t="shared" si="1"/>
        <v>30</v>
      </c>
      <c r="M18" s="103">
        <f t="shared" si="1"/>
        <v>31</v>
      </c>
      <c r="N18" s="12"/>
      <c r="O18" s="29" t="s">
        <v>3</v>
      </c>
      <c r="P18" s="29" t="s">
        <v>11</v>
      </c>
      <c r="Q18" s="29" t="s">
        <v>10</v>
      </c>
      <c r="R18" s="12"/>
      <c r="S18" s="12"/>
      <c r="T18" s="12"/>
      <c r="U18" s="12"/>
      <c r="V18" s="12"/>
      <c r="W18" s="12"/>
      <c r="X18" s="12"/>
    </row>
    <row r="19" spans="1:24" x14ac:dyDescent="0.2">
      <c r="A19" s="12"/>
      <c r="B19" s="198" t="s">
        <v>9</v>
      </c>
      <c r="C19" s="199">
        <f>'Annualised Cost'!$C45/1000000</f>
        <v>0</v>
      </c>
      <c r="D19" s="196">
        <f t="shared" ref="D19:E25" si="2">C19</f>
        <v>0</v>
      </c>
      <c r="E19" s="196">
        <f t="shared" si="2"/>
        <v>0</v>
      </c>
      <c r="F19" s="196">
        <f t="shared" ref="F19:M25" si="3">E19</f>
        <v>0</v>
      </c>
      <c r="G19" s="196">
        <f t="shared" si="3"/>
        <v>0</v>
      </c>
      <c r="H19" s="196">
        <f t="shared" si="3"/>
        <v>0</v>
      </c>
      <c r="I19" s="196">
        <f t="shared" si="3"/>
        <v>0</v>
      </c>
      <c r="J19" s="196">
        <f t="shared" si="3"/>
        <v>0</v>
      </c>
      <c r="K19" s="196">
        <f t="shared" si="3"/>
        <v>0</v>
      </c>
      <c r="L19" s="196">
        <f t="shared" si="3"/>
        <v>0</v>
      </c>
      <c r="M19" s="196">
        <f t="shared" si="3"/>
        <v>0</v>
      </c>
      <c r="N19" s="12"/>
      <c r="O19" s="201" t="str">
        <f>'Scenario Manager'!E17</f>
        <v>Central</v>
      </c>
      <c r="P19" s="201" t="str">
        <f>'Scenario Manager'!H17</f>
        <v>Central</v>
      </c>
      <c r="Q19" s="201" t="str">
        <f>'Scenario Manager'!J17</f>
        <v>Central</v>
      </c>
      <c r="R19" s="12"/>
      <c r="S19" s="12"/>
      <c r="T19" s="12"/>
      <c r="U19" s="12"/>
      <c r="V19" s="12"/>
      <c r="W19" s="12"/>
      <c r="X19" s="12"/>
    </row>
    <row r="20" spans="1:24" x14ac:dyDescent="0.2">
      <c r="A20" s="12"/>
      <c r="B20" s="198" t="s">
        <v>1</v>
      </c>
      <c r="C20" s="199">
        <f>'Annualised Cost'!$C46/1000000</f>
        <v>9.623251108681094E-2</v>
      </c>
      <c r="D20" s="196">
        <f t="shared" si="2"/>
        <v>9.623251108681094E-2</v>
      </c>
      <c r="E20" s="196">
        <f t="shared" si="2"/>
        <v>9.623251108681094E-2</v>
      </c>
      <c r="F20" s="196">
        <f t="shared" si="3"/>
        <v>9.623251108681094E-2</v>
      </c>
      <c r="G20" s="196">
        <f t="shared" si="3"/>
        <v>9.623251108681094E-2</v>
      </c>
      <c r="H20" s="196">
        <f t="shared" si="3"/>
        <v>9.623251108681094E-2</v>
      </c>
      <c r="I20" s="196">
        <f t="shared" si="3"/>
        <v>9.623251108681094E-2</v>
      </c>
      <c r="J20" s="196">
        <f t="shared" si="3"/>
        <v>9.623251108681094E-2</v>
      </c>
      <c r="K20" s="196">
        <f t="shared" si="3"/>
        <v>9.623251108681094E-2</v>
      </c>
      <c r="L20" s="196">
        <f t="shared" si="3"/>
        <v>9.623251108681094E-2</v>
      </c>
      <c r="M20" s="196">
        <f t="shared" si="3"/>
        <v>9.623251108681094E-2</v>
      </c>
      <c r="N20" s="12"/>
      <c r="O20" s="201" t="str">
        <f>'Scenario Manager'!E18</f>
        <v>Central</v>
      </c>
      <c r="P20" s="202" t="str">
        <f t="shared" ref="P20:P23" si="4">S8</f>
        <v>Central</v>
      </c>
      <c r="Q20" s="201" t="str">
        <f>'Scenario Manager'!J18</f>
        <v>Central</v>
      </c>
      <c r="R20" s="12"/>
      <c r="S20" s="12"/>
      <c r="T20" s="12"/>
      <c r="U20" s="12"/>
      <c r="V20" s="12"/>
      <c r="W20" s="12"/>
      <c r="X20" s="12"/>
    </row>
    <row r="21" spans="1:24" x14ac:dyDescent="0.2">
      <c r="A21" s="12"/>
      <c r="B21" s="198" t="s">
        <v>6</v>
      </c>
      <c r="C21" s="199">
        <f>'Annualised Cost'!$C47/1000000</f>
        <v>9.623251108681094E-2</v>
      </c>
      <c r="D21" s="196">
        <f t="shared" si="2"/>
        <v>9.623251108681094E-2</v>
      </c>
      <c r="E21" s="196">
        <f t="shared" si="2"/>
        <v>9.623251108681094E-2</v>
      </c>
      <c r="F21" s="196">
        <f t="shared" si="3"/>
        <v>9.623251108681094E-2</v>
      </c>
      <c r="G21" s="196">
        <f t="shared" si="3"/>
        <v>9.623251108681094E-2</v>
      </c>
      <c r="H21" s="196">
        <f t="shared" si="3"/>
        <v>9.623251108681094E-2</v>
      </c>
      <c r="I21" s="196">
        <f t="shared" si="3"/>
        <v>9.623251108681094E-2</v>
      </c>
      <c r="J21" s="196">
        <f t="shared" si="3"/>
        <v>9.623251108681094E-2</v>
      </c>
      <c r="K21" s="196">
        <f t="shared" si="3"/>
        <v>9.623251108681094E-2</v>
      </c>
      <c r="L21" s="196">
        <f t="shared" si="3"/>
        <v>9.623251108681094E-2</v>
      </c>
      <c r="M21" s="196">
        <f t="shared" si="3"/>
        <v>9.623251108681094E-2</v>
      </c>
      <c r="N21" s="12"/>
      <c r="O21" s="201" t="str">
        <f>'Scenario Manager'!E19</f>
        <v>Central</v>
      </c>
      <c r="P21" s="202" t="str">
        <f t="shared" si="4"/>
        <v>Central</v>
      </c>
      <c r="Q21" s="201" t="str">
        <f>'Scenario Manager'!J19</f>
        <v>Central</v>
      </c>
      <c r="R21" s="12"/>
      <c r="S21" s="12"/>
      <c r="T21" s="12"/>
      <c r="U21" s="12"/>
      <c r="V21" s="12"/>
      <c r="W21" s="12"/>
      <c r="X21" s="12"/>
    </row>
    <row r="22" spans="1:24" x14ac:dyDescent="0.2">
      <c r="A22" s="12"/>
      <c r="B22" s="198" t="s">
        <v>7</v>
      </c>
      <c r="C22" s="199">
        <f>'Annualised Cost'!$C48/1000000</f>
        <v>9.623251108681094E-2</v>
      </c>
      <c r="D22" s="196">
        <f t="shared" si="2"/>
        <v>9.623251108681094E-2</v>
      </c>
      <c r="E22" s="196">
        <f t="shared" si="2"/>
        <v>9.623251108681094E-2</v>
      </c>
      <c r="F22" s="196">
        <f t="shared" si="3"/>
        <v>9.623251108681094E-2</v>
      </c>
      <c r="G22" s="196">
        <f t="shared" si="3"/>
        <v>9.623251108681094E-2</v>
      </c>
      <c r="H22" s="196">
        <f t="shared" si="3"/>
        <v>9.623251108681094E-2</v>
      </c>
      <c r="I22" s="196">
        <f t="shared" si="3"/>
        <v>9.623251108681094E-2</v>
      </c>
      <c r="J22" s="196">
        <f t="shared" si="3"/>
        <v>9.623251108681094E-2</v>
      </c>
      <c r="K22" s="196">
        <f t="shared" si="3"/>
        <v>9.623251108681094E-2</v>
      </c>
      <c r="L22" s="196">
        <f t="shared" si="3"/>
        <v>9.623251108681094E-2</v>
      </c>
      <c r="M22" s="196">
        <f t="shared" si="3"/>
        <v>9.623251108681094E-2</v>
      </c>
      <c r="N22" s="12"/>
      <c r="O22" s="201" t="str">
        <f>'Scenario Manager'!E20</f>
        <v>Central</v>
      </c>
      <c r="P22" s="202" t="str">
        <f t="shared" si="4"/>
        <v>Central</v>
      </c>
      <c r="Q22" s="201" t="str">
        <f>'Scenario Manager'!J20</f>
        <v>Central</v>
      </c>
      <c r="R22" s="12"/>
      <c r="S22" s="12"/>
      <c r="T22" s="12"/>
      <c r="U22" s="12"/>
      <c r="V22" s="12"/>
      <c r="W22" s="12"/>
      <c r="X22" s="12"/>
    </row>
    <row r="23" spans="1:24" x14ac:dyDescent="0.2">
      <c r="A23" s="12"/>
      <c r="B23" s="198" t="s">
        <v>8</v>
      </c>
      <c r="C23" s="199">
        <f>'Annualised Cost'!$C49/1000000</f>
        <v>9.623251108681094E-2</v>
      </c>
      <c r="D23" s="196">
        <f t="shared" si="2"/>
        <v>9.623251108681094E-2</v>
      </c>
      <c r="E23" s="196">
        <f t="shared" si="2"/>
        <v>9.623251108681094E-2</v>
      </c>
      <c r="F23" s="196">
        <f t="shared" si="3"/>
        <v>9.623251108681094E-2</v>
      </c>
      <c r="G23" s="196">
        <f t="shared" si="3"/>
        <v>9.623251108681094E-2</v>
      </c>
      <c r="H23" s="196">
        <f t="shared" si="3"/>
        <v>9.623251108681094E-2</v>
      </c>
      <c r="I23" s="196">
        <f t="shared" si="3"/>
        <v>9.623251108681094E-2</v>
      </c>
      <c r="J23" s="196">
        <f t="shared" si="3"/>
        <v>9.623251108681094E-2</v>
      </c>
      <c r="K23" s="196">
        <f t="shared" si="3"/>
        <v>9.623251108681094E-2</v>
      </c>
      <c r="L23" s="196">
        <f t="shared" si="3"/>
        <v>9.623251108681094E-2</v>
      </c>
      <c r="M23" s="196">
        <f t="shared" si="3"/>
        <v>9.623251108681094E-2</v>
      </c>
      <c r="N23" s="12"/>
      <c r="O23" s="201" t="str">
        <f>'Scenario Manager'!E21</f>
        <v>Central</v>
      </c>
      <c r="P23" s="202" t="str">
        <f t="shared" si="4"/>
        <v>Central</v>
      </c>
      <c r="Q23" s="201" t="str">
        <f>'Scenario Manager'!J21</f>
        <v>Central</v>
      </c>
      <c r="R23" s="12"/>
      <c r="S23" s="12"/>
      <c r="T23" s="12"/>
      <c r="U23" s="12"/>
      <c r="V23" s="12"/>
      <c r="W23" s="12"/>
      <c r="X23" s="12"/>
    </row>
    <row r="24" spans="1:24" x14ac:dyDescent="0.2">
      <c r="A24" s="12"/>
      <c r="B24" s="198" t="s">
        <v>88</v>
      </c>
      <c r="C24" s="199">
        <f>'Annualised Cost'!$C50/1000000</f>
        <v>9.623251108681094E-2</v>
      </c>
      <c r="D24" s="196">
        <f t="shared" si="2"/>
        <v>9.623251108681094E-2</v>
      </c>
      <c r="E24" s="196">
        <f t="shared" si="2"/>
        <v>9.623251108681094E-2</v>
      </c>
      <c r="F24" s="196">
        <f t="shared" si="3"/>
        <v>9.623251108681094E-2</v>
      </c>
      <c r="G24" s="196">
        <f t="shared" si="3"/>
        <v>9.623251108681094E-2</v>
      </c>
      <c r="H24" s="196">
        <f t="shared" si="3"/>
        <v>9.623251108681094E-2</v>
      </c>
      <c r="I24" s="196">
        <f t="shared" si="3"/>
        <v>9.623251108681094E-2</v>
      </c>
      <c r="J24" s="196">
        <f t="shared" si="3"/>
        <v>9.623251108681094E-2</v>
      </c>
      <c r="K24" s="196">
        <f t="shared" si="3"/>
        <v>9.623251108681094E-2</v>
      </c>
      <c r="L24" s="196">
        <f t="shared" si="3"/>
        <v>9.623251108681094E-2</v>
      </c>
      <c r="M24" s="196">
        <f t="shared" si="3"/>
        <v>9.623251108681094E-2</v>
      </c>
      <c r="N24" s="12"/>
      <c r="O24" s="201" t="str">
        <f>'Scenario Manager'!E22</f>
        <v>Central</v>
      </c>
      <c r="P24" s="202" t="str">
        <f t="shared" ref="P24:P25" si="5">S12</f>
        <v>Central</v>
      </c>
      <c r="Q24" s="201" t="str">
        <f>'Scenario Manager'!J22</f>
        <v>Central</v>
      </c>
      <c r="R24" s="12"/>
      <c r="S24" s="12"/>
      <c r="T24" s="12"/>
      <c r="U24" s="12"/>
      <c r="V24" s="12"/>
      <c r="W24" s="12"/>
      <c r="X24" s="12"/>
    </row>
    <row r="25" spans="1:24" x14ac:dyDescent="0.2">
      <c r="A25" s="12"/>
      <c r="B25" s="198" t="s">
        <v>89</v>
      </c>
      <c r="C25" s="199">
        <f>'Annualised Cost'!$C51/1000000</f>
        <v>9.623251108681094E-2</v>
      </c>
      <c r="D25" s="196">
        <f t="shared" si="2"/>
        <v>9.623251108681094E-2</v>
      </c>
      <c r="E25" s="196">
        <f t="shared" si="2"/>
        <v>9.623251108681094E-2</v>
      </c>
      <c r="F25" s="196">
        <f t="shared" si="3"/>
        <v>9.623251108681094E-2</v>
      </c>
      <c r="G25" s="196">
        <f t="shared" si="3"/>
        <v>9.623251108681094E-2</v>
      </c>
      <c r="H25" s="196">
        <f t="shared" si="3"/>
        <v>9.623251108681094E-2</v>
      </c>
      <c r="I25" s="196">
        <f t="shared" si="3"/>
        <v>9.623251108681094E-2</v>
      </c>
      <c r="J25" s="196">
        <f t="shared" si="3"/>
        <v>9.623251108681094E-2</v>
      </c>
      <c r="K25" s="196">
        <f t="shared" si="3"/>
        <v>9.623251108681094E-2</v>
      </c>
      <c r="L25" s="196">
        <f t="shared" si="3"/>
        <v>9.623251108681094E-2</v>
      </c>
      <c r="M25" s="196">
        <f t="shared" si="3"/>
        <v>9.623251108681094E-2</v>
      </c>
      <c r="N25" s="12"/>
      <c r="O25" s="201" t="str">
        <f>'Scenario Manager'!E23</f>
        <v>Central</v>
      </c>
      <c r="P25" s="202" t="str">
        <f t="shared" si="5"/>
        <v>Central</v>
      </c>
      <c r="Q25" s="201" t="str">
        <f>'Scenario Manager'!J23</f>
        <v>Central</v>
      </c>
      <c r="R25" s="12"/>
      <c r="S25" s="12"/>
      <c r="T25" s="12"/>
      <c r="U25" s="12"/>
      <c r="V25" s="12"/>
      <c r="W25" s="12"/>
      <c r="X25" s="12"/>
    </row>
    <row r="26" spans="1:24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x14ac:dyDescent="0.2">
      <c r="A27" s="12"/>
      <c r="B27" s="3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x14ac:dyDescent="0.2">
      <c r="A28" s="12"/>
      <c r="B28" s="87" t="s">
        <v>151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x14ac:dyDescent="0.2">
      <c r="A29" s="12"/>
      <c r="B29" s="30"/>
      <c r="C29" s="236" t="s">
        <v>24</v>
      </c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x14ac:dyDescent="0.2">
      <c r="A30" s="12"/>
      <c r="B30" s="86" t="s">
        <v>152</v>
      </c>
      <c r="C30" s="103">
        <f>C18</f>
        <v>21</v>
      </c>
      <c r="D30" s="103">
        <f t="shared" ref="D30:M30" si="6">D18</f>
        <v>22</v>
      </c>
      <c r="E30" s="103">
        <f t="shared" si="6"/>
        <v>23</v>
      </c>
      <c r="F30" s="103">
        <f t="shared" si="6"/>
        <v>24</v>
      </c>
      <c r="G30" s="103">
        <f t="shared" si="6"/>
        <v>25</v>
      </c>
      <c r="H30" s="103">
        <f t="shared" si="6"/>
        <v>26</v>
      </c>
      <c r="I30" s="103">
        <f t="shared" si="6"/>
        <v>27</v>
      </c>
      <c r="J30" s="103">
        <f t="shared" si="6"/>
        <v>28</v>
      </c>
      <c r="K30" s="103">
        <f t="shared" si="6"/>
        <v>29</v>
      </c>
      <c r="L30" s="103">
        <f t="shared" si="6"/>
        <v>30</v>
      </c>
      <c r="M30" s="103">
        <f t="shared" si="6"/>
        <v>31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x14ac:dyDescent="0.2">
      <c r="A31" s="12"/>
      <c r="B31" s="200" t="s">
        <v>9</v>
      </c>
      <c r="C31" s="196">
        <f>'Annualised Cost'!D19/1000000</f>
        <v>0</v>
      </c>
      <c r="D31" s="196">
        <f t="shared" ref="D31:D37" si="7">D7-C7</f>
        <v>0</v>
      </c>
      <c r="E31" s="196">
        <f t="shared" ref="E31:M31" si="8">D31+(E7-D7)</f>
        <v>0</v>
      </c>
      <c r="F31" s="196">
        <f t="shared" si="8"/>
        <v>0</v>
      </c>
      <c r="G31" s="196">
        <f t="shared" si="8"/>
        <v>0</v>
      </c>
      <c r="H31" s="196">
        <f t="shared" si="8"/>
        <v>0</v>
      </c>
      <c r="I31" s="196">
        <f t="shared" si="8"/>
        <v>0</v>
      </c>
      <c r="J31" s="196">
        <f t="shared" si="8"/>
        <v>0</v>
      </c>
      <c r="K31" s="196">
        <f t="shared" si="8"/>
        <v>0</v>
      </c>
      <c r="L31" s="196">
        <f t="shared" si="8"/>
        <v>0</v>
      </c>
      <c r="M31" s="196">
        <f t="shared" si="8"/>
        <v>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x14ac:dyDescent="0.2">
      <c r="A32" s="12"/>
      <c r="B32" s="200" t="s">
        <v>1</v>
      </c>
      <c r="C32" s="196">
        <f>'Annualised Cost'!D20/1000000</f>
        <v>0</v>
      </c>
      <c r="D32" s="196">
        <f t="shared" si="7"/>
        <v>0</v>
      </c>
      <c r="E32" s="196">
        <f>D32+(D8-E8)</f>
        <v>0.2270983906545605</v>
      </c>
      <c r="F32" s="196">
        <f t="shared" ref="E32:L37" si="9">E32+(E8-F8)</f>
        <v>0.45419678130912067</v>
      </c>
      <c r="G32" s="196">
        <f t="shared" si="9"/>
        <v>0.68129517196368106</v>
      </c>
      <c r="H32" s="196">
        <f t="shared" si="9"/>
        <v>0.90839356261824133</v>
      </c>
      <c r="I32" s="196">
        <f t="shared" si="9"/>
        <v>1.1354919532728016</v>
      </c>
      <c r="J32" s="196">
        <f t="shared" si="9"/>
        <v>1.1354919532728016</v>
      </c>
      <c r="K32" s="196">
        <f t="shared" si="9"/>
        <v>1.1354919532728016</v>
      </c>
      <c r="L32" s="196">
        <f t="shared" si="9"/>
        <v>1.1354919532728016</v>
      </c>
      <c r="M32" s="196">
        <f t="shared" ref="M32:M37" si="10">L32+(M8-L8)</f>
        <v>1.1354919532728016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16384" x14ac:dyDescent="0.2">
      <c r="A33" s="12"/>
      <c r="B33" s="200" t="s">
        <v>6</v>
      </c>
      <c r="C33" s="196">
        <f>'Annualised Cost'!D21/1000000</f>
        <v>0</v>
      </c>
      <c r="D33" s="196">
        <f t="shared" si="7"/>
        <v>0</v>
      </c>
      <c r="E33" s="196">
        <f t="shared" si="9"/>
        <v>0.26116314925274442</v>
      </c>
      <c r="F33" s="196">
        <f t="shared" si="9"/>
        <v>0.52232629850548862</v>
      </c>
      <c r="G33" s="196">
        <f t="shared" si="9"/>
        <v>0.78348944775823304</v>
      </c>
      <c r="H33" s="196">
        <f t="shared" si="9"/>
        <v>1.0446525970109772</v>
      </c>
      <c r="I33" s="196">
        <f t="shared" si="9"/>
        <v>1.3058157462637214</v>
      </c>
      <c r="J33" s="196">
        <f t="shared" si="9"/>
        <v>1.3058157462637214</v>
      </c>
      <c r="K33" s="196">
        <f t="shared" si="9"/>
        <v>1.3058157462637214</v>
      </c>
      <c r="L33" s="196">
        <f t="shared" si="9"/>
        <v>1.3058157462637214</v>
      </c>
      <c r="M33" s="196">
        <f t="shared" si="10"/>
        <v>1.3058157462637214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16384" x14ac:dyDescent="0.2">
      <c r="A34" s="12"/>
      <c r="B34" s="200" t="s">
        <v>7</v>
      </c>
      <c r="C34" s="196">
        <f>'Annualised Cost'!D22/1000000</f>
        <v>0</v>
      </c>
      <c r="D34" s="196">
        <f t="shared" si="7"/>
        <v>0</v>
      </c>
      <c r="E34" s="196">
        <f t="shared" si="9"/>
        <v>0.1249041148600083</v>
      </c>
      <c r="F34" s="196">
        <f t="shared" si="9"/>
        <v>0.24980822972001637</v>
      </c>
      <c r="G34" s="196">
        <f t="shared" si="9"/>
        <v>0.37471234458002461</v>
      </c>
      <c r="H34" s="196">
        <f t="shared" si="9"/>
        <v>0.49961645944003275</v>
      </c>
      <c r="I34" s="196">
        <f t="shared" si="9"/>
        <v>0.62452057430004082</v>
      </c>
      <c r="J34" s="196">
        <f t="shared" si="9"/>
        <v>0.62452057430004082</v>
      </c>
      <c r="K34" s="196">
        <f t="shared" si="9"/>
        <v>0.62452057430004082</v>
      </c>
      <c r="L34" s="196">
        <f t="shared" si="9"/>
        <v>0.62452057430004082</v>
      </c>
      <c r="M34" s="196">
        <f t="shared" si="10"/>
        <v>0.62452057430004082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16384" x14ac:dyDescent="0.2">
      <c r="A35" s="12"/>
      <c r="B35" s="200" t="s">
        <v>8</v>
      </c>
      <c r="C35" s="196">
        <f>'Annualised Cost'!D23/1000000</f>
        <v>0</v>
      </c>
      <c r="D35" s="196">
        <f t="shared" si="7"/>
        <v>0</v>
      </c>
      <c r="E35" s="196">
        <f t="shared" si="9"/>
        <v>0.2270983906545605</v>
      </c>
      <c r="F35" s="196">
        <f t="shared" si="9"/>
        <v>0.45419678130912067</v>
      </c>
      <c r="G35" s="196">
        <f t="shared" si="9"/>
        <v>0.68129517196368106</v>
      </c>
      <c r="H35" s="196">
        <f t="shared" si="9"/>
        <v>0.90839356261824133</v>
      </c>
      <c r="I35" s="196">
        <f t="shared" si="9"/>
        <v>1.1354919532728016</v>
      </c>
      <c r="J35" s="196">
        <f t="shared" si="9"/>
        <v>1.1354919532728016</v>
      </c>
      <c r="K35" s="196">
        <f t="shared" si="9"/>
        <v>1.1354919532728016</v>
      </c>
      <c r="L35" s="196">
        <f t="shared" si="9"/>
        <v>1.1354919532728016</v>
      </c>
      <c r="M35" s="196">
        <f t="shared" si="10"/>
        <v>1.1354919532728016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16384" x14ac:dyDescent="0.2">
      <c r="A36" s="12"/>
      <c r="B36" s="200" t="s">
        <v>88</v>
      </c>
      <c r="C36" s="196">
        <f>'Annualised Cost'!D24/1000000</f>
        <v>0</v>
      </c>
      <c r="D36" s="196">
        <f t="shared" si="7"/>
        <v>0</v>
      </c>
      <c r="E36" s="196">
        <f t="shared" si="9"/>
        <v>0.1249041148600083</v>
      </c>
      <c r="F36" s="196">
        <f t="shared" si="9"/>
        <v>0.24980822972001637</v>
      </c>
      <c r="G36" s="196">
        <f t="shared" si="9"/>
        <v>0.37471234458002461</v>
      </c>
      <c r="H36" s="196">
        <f t="shared" si="9"/>
        <v>0.49961645944003275</v>
      </c>
      <c r="I36" s="196">
        <f t="shared" si="9"/>
        <v>0.62452057430004082</v>
      </c>
      <c r="J36" s="196">
        <f t="shared" si="9"/>
        <v>0.62452057430004082</v>
      </c>
      <c r="K36" s="196">
        <f t="shared" si="9"/>
        <v>0.62452057430004082</v>
      </c>
      <c r="L36" s="196">
        <f t="shared" si="9"/>
        <v>0.62452057430004082</v>
      </c>
      <c r="M36" s="196">
        <f t="shared" si="10"/>
        <v>0.62452057430004082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16384" x14ac:dyDescent="0.2">
      <c r="A37" s="12"/>
      <c r="B37" s="200" t="s">
        <v>89</v>
      </c>
      <c r="C37" s="196">
        <f>'Annualised Cost'!D25/1000000</f>
        <v>0</v>
      </c>
      <c r="D37" s="196">
        <f t="shared" si="7"/>
        <v>0</v>
      </c>
      <c r="E37" s="196">
        <f t="shared" si="9"/>
        <v>5.6774597663640125E-2</v>
      </c>
      <c r="F37" s="196">
        <f t="shared" si="9"/>
        <v>0.11354919532728017</v>
      </c>
      <c r="G37" s="196">
        <f t="shared" si="9"/>
        <v>0.17032379299092026</v>
      </c>
      <c r="H37" s="196">
        <f t="shared" si="9"/>
        <v>0.22709839065456033</v>
      </c>
      <c r="I37" s="196">
        <f t="shared" si="9"/>
        <v>0.2838729883182004</v>
      </c>
      <c r="J37" s="196">
        <f t="shared" si="9"/>
        <v>0.2838729883182004</v>
      </c>
      <c r="K37" s="196">
        <f t="shared" si="9"/>
        <v>0.2838729883182004</v>
      </c>
      <c r="L37" s="196">
        <f t="shared" si="9"/>
        <v>0.2838729883182004</v>
      </c>
      <c r="M37" s="196">
        <f t="shared" si="10"/>
        <v>0.2838729883182004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16384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16384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16384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16384" ht="15.75" x14ac:dyDescent="0.25">
      <c r="A41" s="14" t="s">
        <v>153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2"/>
      <c r="N41" s="14" t="s">
        <v>154</v>
      </c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16384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  <c r="ALJ42" s="12"/>
      <c r="ALK42" s="12"/>
      <c r="ALL42" s="12"/>
      <c r="ALM42" s="12"/>
      <c r="ALN42" s="12"/>
      <c r="ALO42" s="12"/>
      <c r="ALP42" s="12"/>
      <c r="ALQ42" s="12"/>
      <c r="ALR42" s="12"/>
      <c r="ALS42" s="12"/>
      <c r="ALT42" s="12"/>
      <c r="ALU42" s="12"/>
      <c r="ALV42" s="12"/>
      <c r="ALW42" s="12"/>
      <c r="ALX42" s="12"/>
      <c r="ALY42" s="12"/>
      <c r="ALZ42" s="12"/>
      <c r="AMA42" s="12"/>
      <c r="AMB42" s="12"/>
      <c r="AMC42" s="12"/>
      <c r="AMD42" s="12"/>
      <c r="AME42" s="12"/>
      <c r="AMF42" s="12"/>
      <c r="AMG42" s="12"/>
      <c r="AMH42" s="12"/>
      <c r="AMI42" s="12"/>
      <c r="AMJ42" s="12"/>
      <c r="AMK42" s="12"/>
      <c r="AML42" s="12"/>
      <c r="AMM42" s="12"/>
      <c r="AMN42" s="12"/>
      <c r="AMO42" s="12"/>
      <c r="AMP42" s="12"/>
      <c r="AMQ42" s="12"/>
      <c r="AMR42" s="12"/>
      <c r="AMS42" s="12"/>
      <c r="AMT42" s="12"/>
      <c r="AMU42" s="12"/>
      <c r="AMV42" s="12"/>
      <c r="AMW42" s="12"/>
      <c r="AMX42" s="12"/>
      <c r="AMY42" s="12"/>
      <c r="AMZ42" s="12"/>
      <c r="ANA42" s="12"/>
      <c r="ANB42" s="12"/>
      <c r="ANC42" s="12"/>
      <c r="AND42" s="12"/>
      <c r="ANE42" s="12"/>
      <c r="ANF42" s="12"/>
      <c r="ANG42" s="12"/>
      <c r="ANH42" s="12"/>
      <c r="ANI42" s="12"/>
      <c r="ANJ42" s="12"/>
      <c r="ANK42" s="12"/>
      <c r="ANL42" s="12"/>
      <c r="ANM42" s="12"/>
      <c r="ANN42" s="12"/>
      <c r="ANO42" s="12"/>
      <c r="ANP42" s="12"/>
      <c r="ANQ42" s="12"/>
      <c r="ANR42" s="12"/>
      <c r="ANS42" s="12"/>
      <c r="ANT42" s="12"/>
      <c r="ANU42" s="12"/>
      <c r="ANV42" s="12"/>
      <c r="ANW42" s="12"/>
      <c r="ANX42" s="12"/>
      <c r="ANY42" s="12"/>
      <c r="ANZ42" s="12"/>
      <c r="AOA42" s="12"/>
      <c r="AOB42" s="12"/>
      <c r="AOC42" s="12"/>
      <c r="AOD42" s="12"/>
      <c r="AOE42" s="12"/>
      <c r="AOF42" s="12"/>
      <c r="AOG42" s="12"/>
      <c r="AOH42" s="12"/>
      <c r="AOI42" s="12"/>
      <c r="AOJ42" s="12"/>
      <c r="AOK42" s="12"/>
      <c r="AOL42" s="12"/>
      <c r="AOM42" s="12"/>
      <c r="AON42" s="12"/>
      <c r="AOO42" s="12"/>
      <c r="AOP42" s="12"/>
      <c r="AOQ42" s="12"/>
      <c r="AOR42" s="12"/>
      <c r="AOS42" s="12"/>
      <c r="AOT42" s="12"/>
      <c r="AOU42" s="12"/>
      <c r="AOV42" s="12"/>
      <c r="AOW42" s="12"/>
      <c r="AOX42" s="12"/>
      <c r="AOY42" s="12"/>
      <c r="AOZ42" s="12"/>
      <c r="APA42" s="12"/>
      <c r="APB42" s="12"/>
      <c r="APC42" s="12"/>
      <c r="APD42" s="12"/>
      <c r="APE42" s="12"/>
      <c r="APF42" s="12"/>
      <c r="APG42" s="12"/>
      <c r="APH42" s="12"/>
      <c r="API42" s="12"/>
      <c r="APJ42" s="12"/>
      <c r="APK42" s="12"/>
      <c r="APL42" s="12"/>
      <c r="APM42" s="12"/>
      <c r="APN42" s="12"/>
      <c r="APO42" s="12"/>
      <c r="APP42" s="12"/>
      <c r="APQ42" s="12"/>
      <c r="APR42" s="12"/>
      <c r="APS42" s="12"/>
      <c r="APT42" s="12"/>
      <c r="APU42" s="12"/>
      <c r="APV42" s="12"/>
      <c r="APW42" s="12"/>
      <c r="APX42" s="12"/>
      <c r="APY42" s="12"/>
      <c r="APZ42" s="12"/>
      <c r="AQA42" s="12"/>
      <c r="AQB42" s="12"/>
      <c r="AQC42" s="12"/>
      <c r="AQD42" s="12"/>
      <c r="AQE42" s="12"/>
      <c r="AQF42" s="12"/>
      <c r="AQG42" s="12"/>
      <c r="AQH42" s="12"/>
      <c r="AQI42" s="12"/>
      <c r="AQJ42" s="12"/>
      <c r="AQK42" s="12"/>
      <c r="AQL42" s="12"/>
      <c r="AQM42" s="12"/>
      <c r="AQN42" s="12"/>
      <c r="AQO42" s="12"/>
      <c r="AQP42" s="12"/>
      <c r="AQQ42" s="12"/>
      <c r="AQR42" s="12"/>
      <c r="AQS42" s="12"/>
      <c r="AQT42" s="12"/>
      <c r="AQU42" s="12"/>
      <c r="AQV42" s="12"/>
      <c r="AQW42" s="12"/>
      <c r="AQX42" s="12"/>
      <c r="AQY42" s="12"/>
      <c r="AQZ42" s="12"/>
      <c r="ARA42" s="12"/>
      <c r="ARB42" s="12"/>
      <c r="ARC42" s="12"/>
      <c r="ARD42" s="12"/>
      <c r="ARE42" s="12"/>
      <c r="ARF42" s="12"/>
      <c r="ARG42" s="12"/>
      <c r="ARH42" s="12"/>
      <c r="ARI42" s="12"/>
      <c r="ARJ42" s="12"/>
      <c r="ARK42" s="12"/>
      <c r="ARL42" s="12"/>
      <c r="ARM42" s="12"/>
      <c r="ARN42" s="12"/>
      <c r="ARO42" s="12"/>
      <c r="ARP42" s="12"/>
      <c r="ARQ42" s="12"/>
      <c r="ARR42" s="12"/>
      <c r="ARS42" s="12"/>
      <c r="ART42" s="12"/>
      <c r="ARU42" s="12"/>
      <c r="ARV42" s="12"/>
      <c r="ARW42" s="12"/>
      <c r="ARX42" s="12"/>
      <c r="ARY42" s="12"/>
      <c r="ARZ42" s="12"/>
      <c r="ASA42" s="12"/>
      <c r="ASB42" s="12"/>
      <c r="ASC42" s="12"/>
      <c r="ASD42" s="12"/>
      <c r="ASE42" s="12"/>
      <c r="ASF42" s="12"/>
      <c r="ASG42" s="12"/>
      <c r="ASH42" s="12"/>
      <c r="ASI42" s="12"/>
      <c r="ASJ42" s="12"/>
      <c r="ASK42" s="12"/>
      <c r="ASL42" s="12"/>
      <c r="ASM42" s="12"/>
      <c r="ASN42" s="12"/>
      <c r="ASO42" s="12"/>
      <c r="ASP42" s="12"/>
      <c r="ASQ42" s="12"/>
      <c r="ASR42" s="12"/>
      <c r="ASS42" s="12"/>
      <c r="AST42" s="12"/>
      <c r="ASU42" s="12"/>
      <c r="ASV42" s="12"/>
      <c r="ASW42" s="12"/>
      <c r="ASX42" s="12"/>
      <c r="ASY42" s="12"/>
      <c r="ASZ42" s="12"/>
      <c r="ATA42" s="12"/>
      <c r="ATB42" s="12"/>
      <c r="ATC42" s="12"/>
      <c r="ATD42" s="12"/>
      <c r="ATE42" s="12"/>
      <c r="ATF42" s="12"/>
      <c r="ATG42" s="12"/>
      <c r="ATH42" s="12"/>
      <c r="ATI42" s="12"/>
      <c r="ATJ42" s="12"/>
      <c r="ATK42" s="12"/>
      <c r="ATL42" s="12"/>
      <c r="ATM42" s="12"/>
      <c r="ATN42" s="12"/>
      <c r="ATO42" s="12"/>
      <c r="ATP42" s="12"/>
      <c r="ATQ42" s="12"/>
      <c r="ATR42" s="12"/>
      <c r="ATS42" s="12"/>
      <c r="ATT42" s="12"/>
      <c r="ATU42" s="12"/>
      <c r="ATV42" s="12"/>
      <c r="ATW42" s="12"/>
      <c r="ATX42" s="12"/>
      <c r="ATY42" s="12"/>
      <c r="ATZ42" s="12"/>
      <c r="AUA42" s="12"/>
      <c r="AUB42" s="12"/>
      <c r="AUC42" s="12"/>
      <c r="AUD42" s="12"/>
      <c r="AUE42" s="12"/>
      <c r="AUF42" s="12"/>
      <c r="AUG42" s="12"/>
      <c r="AUH42" s="12"/>
      <c r="AUI42" s="12"/>
      <c r="AUJ42" s="12"/>
      <c r="AUK42" s="12"/>
      <c r="AUL42" s="12"/>
      <c r="AUM42" s="12"/>
      <c r="AUN42" s="12"/>
      <c r="AUO42" s="12"/>
      <c r="AUP42" s="12"/>
      <c r="AUQ42" s="12"/>
      <c r="AUR42" s="12"/>
      <c r="AUS42" s="12"/>
      <c r="AUT42" s="12"/>
      <c r="AUU42" s="12"/>
      <c r="AUV42" s="12"/>
      <c r="AUW42" s="12"/>
      <c r="AUX42" s="12"/>
      <c r="AUY42" s="12"/>
      <c r="AUZ42" s="12"/>
      <c r="AVA42" s="12"/>
      <c r="AVB42" s="12"/>
      <c r="AVC42" s="12"/>
      <c r="AVD42" s="12"/>
      <c r="AVE42" s="12"/>
      <c r="AVF42" s="12"/>
      <c r="AVG42" s="12"/>
      <c r="AVH42" s="12"/>
      <c r="AVI42" s="12"/>
      <c r="AVJ42" s="12"/>
      <c r="AVK42" s="12"/>
      <c r="AVL42" s="12"/>
      <c r="AVM42" s="12"/>
      <c r="AVN42" s="12"/>
      <c r="AVO42" s="12"/>
      <c r="AVP42" s="12"/>
      <c r="AVQ42" s="12"/>
      <c r="AVR42" s="12"/>
      <c r="AVS42" s="12"/>
      <c r="AVT42" s="12"/>
      <c r="AVU42" s="12"/>
      <c r="AVV42" s="12"/>
      <c r="AVW42" s="12"/>
      <c r="AVX42" s="12"/>
      <c r="AVY42" s="12"/>
      <c r="AVZ42" s="12"/>
      <c r="AWA42" s="12"/>
      <c r="AWB42" s="12"/>
      <c r="AWC42" s="12"/>
      <c r="AWD42" s="12"/>
      <c r="AWE42" s="12"/>
      <c r="AWF42" s="12"/>
      <c r="AWG42" s="12"/>
      <c r="AWH42" s="12"/>
      <c r="AWI42" s="12"/>
      <c r="AWJ42" s="12"/>
      <c r="AWK42" s="12"/>
      <c r="AWL42" s="12"/>
      <c r="AWM42" s="12"/>
      <c r="AWN42" s="12"/>
      <c r="AWO42" s="12"/>
      <c r="AWP42" s="12"/>
      <c r="AWQ42" s="12"/>
      <c r="AWR42" s="12"/>
      <c r="AWS42" s="12"/>
      <c r="AWT42" s="12"/>
      <c r="AWU42" s="12"/>
      <c r="AWV42" s="12"/>
      <c r="AWW42" s="12"/>
      <c r="AWX42" s="12"/>
      <c r="AWY42" s="12"/>
      <c r="AWZ42" s="12"/>
      <c r="AXA42" s="12"/>
      <c r="AXB42" s="12"/>
      <c r="AXC42" s="12"/>
      <c r="AXD42" s="12"/>
      <c r="AXE42" s="12"/>
      <c r="AXF42" s="12"/>
      <c r="AXG42" s="12"/>
      <c r="AXH42" s="12"/>
      <c r="AXI42" s="12"/>
      <c r="AXJ42" s="12"/>
      <c r="AXK42" s="12"/>
      <c r="AXL42" s="12"/>
      <c r="AXM42" s="12"/>
      <c r="AXN42" s="12"/>
      <c r="AXO42" s="12"/>
      <c r="AXP42" s="12"/>
      <c r="AXQ42" s="12"/>
      <c r="AXR42" s="12"/>
      <c r="AXS42" s="12"/>
      <c r="AXT42" s="12"/>
      <c r="AXU42" s="12"/>
      <c r="AXV42" s="12"/>
      <c r="AXW42" s="12"/>
      <c r="AXX42" s="12"/>
      <c r="AXY42" s="12"/>
      <c r="AXZ42" s="12"/>
      <c r="AYA42" s="12"/>
      <c r="AYB42" s="12"/>
      <c r="AYC42" s="12"/>
      <c r="AYD42" s="12"/>
      <c r="AYE42" s="12"/>
      <c r="AYF42" s="12"/>
      <c r="AYG42" s="12"/>
      <c r="AYH42" s="12"/>
      <c r="AYI42" s="12"/>
      <c r="AYJ42" s="12"/>
      <c r="AYK42" s="12"/>
      <c r="AYL42" s="12"/>
      <c r="AYM42" s="12"/>
      <c r="AYN42" s="12"/>
      <c r="AYO42" s="12"/>
      <c r="AYP42" s="12"/>
      <c r="AYQ42" s="12"/>
      <c r="AYR42" s="12"/>
      <c r="AYS42" s="12"/>
      <c r="AYT42" s="12"/>
      <c r="AYU42" s="12"/>
      <c r="AYV42" s="12"/>
      <c r="AYW42" s="12"/>
      <c r="AYX42" s="12"/>
      <c r="AYY42" s="12"/>
      <c r="AYZ42" s="12"/>
      <c r="AZA42" s="12"/>
      <c r="AZB42" s="12"/>
      <c r="AZC42" s="12"/>
      <c r="AZD42" s="12"/>
      <c r="AZE42" s="12"/>
      <c r="AZF42" s="12"/>
      <c r="AZG42" s="12"/>
      <c r="AZH42" s="12"/>
      <c r="AZI42" s="12"/>
      <c r="AZJ42" s="12"/>
      <c r="AZK42" s="12"/>
      <c r="AZL42" s="12"/>
      <c r="AZM42" s="12"/>
      <c r="AZN42" s="12"/>
      <c r="AZO42" s="12"/>
      <c r="AZP42" s="12"/>
      <c r="AZQ42" s="12"/>
      <c r="AZR42" s="12"/>
      <c r="AZS42" s="12"/>
      <c r="AZT42" s="12"/>
      <c r="AZU42" s="12"/>
      <c r="AZV42" s="12"/>
      <c r="AZW42" s="12"/>
      <c r="AZX42" s="12"/>
      <c r="AZY42" s="12"/>
      <c r="AZZ42" s="12"/>
      <c r="BAA42" s="12"/>
      <c r="BAB42" s="12"/>
      <c r="BAC42" s="12"/>
      <c r="BAD42" s="12"/>
      <c r="BAE42" s="12"/>
      <c r="BAF42" s="12"/>
      <c r="BAG42" s="12"/>
      <c r="BAH42" s="12"/>
      <c r="BAI42" s="12"/>
      <c r="BAJ42" s="12"/>
      <c r="BAK42" s="12"/>
      <c r="BAL42" s="12"/>
      <c r="BAM42" s="12"/>
      <c r="BAN42" s="12"/>
      <c r="BAO42" s="12"/>
      <c r="BAP42" s="12"/>
      <c r="BAQ42" s="12"/>
      <c r="BAR42" s="12"/>
      <c r="BAS42" s="12"/>
      <c r="BAT42" s="12"/>
      <c r="BAU42" s="12"/>
      <c r="BAV42" s="12"/>
      <c r="BAW42" s="12"/>
      <c r="BAX42" s="12"/>
      <c r="BAY42" s="12"/>
      <c r="BAZ42" s="12"/>
      <c r="BBA42" s="12"/>
      <c r="BBB42" s="12"/>
      <c r="BBC42" s="12"/>
      <c r="BBD42" s="12"/>
      <c r="BBE42" s="12"/>
      <c r="BBF42" s="12"/>
      <c r="BBG42" s="12"/>
      <c r="BBH42" s="12"/>
      <c r="BBI42" s="12"/>
      <c r="BBJ42" s="12"/>
      <c r="BBK42" s="12"/>
      <c r="BBL42" s="12"/>
      <c r="BBM42" s="12"/>
      <c r="BBN42" s="12"/>
      <c r="BBO42" s="12"/>
      <c r="BBP42" s="12"/>
      <c r="BBQ42" s="12"/>
      <c r="BBR42" s="12"/>
      <c r="BBS42" s="12"/>
      <c r="BBT42" s="12"/>
      <c r="BBU42" s="12"/>
      <c r="BBV42" s="12"/>
      <c r="BBW42" s="12"/>
      <c r="BBX42" s="12"/>
      <c r="BBY42" s="12"/>
      <c r="BBZ42" s="12"/>
      <c r="BCA42" s="12"/>
      <c r="BCB42" s="12"/>
      <c r="BCC42" s="12"/>
      <c r="BCD42" s="12"/>
      <c r="BCE42" s="12"/>
      <c r="BCF42" s="12"/>
      <c r="BCG42" s="12"/>
      <c r="BCH42" s="12"/>
      <c r="BCI42" s="12"/>
      <c r="BCJ42" s="12"/>
      <c r="BCK42" s="12"/>
      <c r="BCL42" s="12"/>
      <c r="BCM42" s="12"/>
      <c r="BCN42" s="12"/>
      <c r="BCO42" s="12"/>
      <c r="BCP42" s="12"/>
      <c r="BCQ42" s="12"/>
      <c r="BCR42" s="12"/>
      <c r="BCS42" s="12"/>
      <c r="BCT42" s="12"/>
      <c r="BCU42" s="12"/>
      <c r="BCV42" s="12"/>
      <c r="BCW42" s="12"/>
      <c r="BCX42" s="12"/>
      <c r="BCY42" s="12"/>
      <c r="BCZ42" s="12"/>
      <c r="BDA42" s="12"/>
      <c r="BDB42" s="12"/>
      <c r="BDC42" s="12"/>
      <c r="BDD42" s="12"/>
      <c r="BDE42" s="12"/>
      <c r="BDF42" s="12"/>
      <c r="BDG42" s="12"/>
      <c r="BDH42" s="12"/>
      <c r="BDI42" s="12"/>
      <c r="BDJ42" s="12"/>
      <c r="BDK42" s="12"/>
      <c r="BDL42" s="12"/>
      <c r="BDM42" s="12"/>
      <c r="BDN42" s="12"/>
      <c r="BDO42" s="12"/>
      <c r="BDP42" s="12"/>
      <c r="BDQ42" s="12"/>
      <c r="BDR42" s="12"/>
      <c r="BDS42" s="12"/>
      <c r="BDT42" s="12"/>
      <c r="BDU42" s="12"/>
      <c r="BDV42" s="12"/>
      <c r="BDW42" s="12"/>
      <c r="BDX42" s="12"/>
      <c r="BDY42" s="12"/>
      <c r="BDZ42" s="12"/>
      <c r="BEA42" s="12"/>
      <c r="BEB42" s="12"/>
      <c r="BEC42" s="12"/>
      <c r="BED42" s="12"/>
      <c r="BEE42" s="12"/>
      <c r="BEF42" s="12"/>
      <c r="BEG42" s="12"/>
      <c r="BEH42" s="12"/>
      <c r="BEI42" s="12"/>
      <c r="BEJ42" s="12"/>
      <c r="BEK42" s="12"/>
      <c r="BEL42" s="12"/>
      <c r="BEM42" s="12"/>
      <c r="BEN42" s="12"/>
      <c r="BEO42" s="12"/>
      <c r="BEP42" s="12"/>
      <c r="BEQ42" s="12"/>
      <c r="BER42" s="12"/>
      <c r="BES42" s="12"/>
      <c r="BET42" s="12"/>
      <c r="BEU42" s="12"/>
      <c r="BEV42" s="12"/>
      <c r="BEW42" s="12"/>
      <c r="BEX42" s="12"/>
      <c r="BEY42" s="12"/>
      <c r="BEZ42" s="12"/>
      <c r="BFA42" s="12"/>
      <c r="BFB42" s="12"/>
      <c r="BFC42" s="12"/>
      <c r="BFD42" s="12"/>
      <c r="BFE42" s="12"/>
      <c r="BFF42" s="12"/>
      <c r="BFG42" s="12"/>
      <c r="BFH42" s="12"/>
      <c r="BFI42" s="12"/>
      <c r="BFJ42" s="12"/>
      <c r="BFK42" s="12"/>
      <c r="BFL42" s="12"/>
      <c r="BFM42" s="12"/>
      <c r="BFN42" s="12"/>
      <c r="BFO42" s="12"/>
      <c r="BFP42" s="12"/>
      <c r="BFQ42" s="12"/>
      <c r="BFR42" s="12"/>
      <c r="BFS42" s="12"/>
      <c r="BFT42" s="12"/>
      <c r="BFU42" s="12"/>
      <c r="BFV42" s="12"/>
      <c r="BFW42" s="12"/>
      <c r="BFX42" s="12"/>
      <c r="BFY42" s="12"/>
      <c r="BFZ42" s="12"/>
      <c r="BGA42" s="12"/>
      <c r="BGB42" s="12"/>
      <c r="BGC42" s="12"/>
      <c r="BGD42" s="12"/>
      <c r="BGE42" s="12"/>
      <c r="BGF42" s="12"/>
      <c r="BGG42" s="12"/>
      <c r="BGH42" s="12"/>
      <c r="BGI42" s="12"/>
      <c r="BGJ42" s="12"/>
      <c r="BGK42" s="12"/>
      <c r="BGL42" s="12"/>
      <c r="BGM42" s="12"/>
      <c r="BGN42" s="12"/>
      <c r="BGO42" s="12"/>
      <c r="BGP42" s="12"/>
      <c r="BGQ42" s="12"/>
      <c r="BGR42" s="12"/>
      <c r="BGS42" s="12"/>
      <c r="BGT42" s="12"/>
      <c r="BGU42" s="12"/>
      <c r="BGV42" s="12"/>
      <c r="BGW42" s="12"/>
      <c r="BGX42" s="12"/>
      <c r="BGY42" s="12"/>
      <c r="BGZ42" s="12"/>
      <c r="BHA42" s="12"/>
      <c r="BHB42" s="12"/>
      <c r="BHC42" s="12"/>
      <c r="BHD42" s="12"/>
      <c r="BHE42" s="12"/>
      <c r="BHF42" s="12"/>
      <c r="BHG42" s="12"/>
      <c r="BHH42" s="12"/>
      <c r="BHI42" s="12"/>
      <c r="BHJ42" s="12"/>
      <c r="BHK42" s="12"/>
      <c r="BHL42" s="12"/>
      <c r="BHM42" s="12"/>
      <c r="BHN42" s="12"/>
      <c r="BHO42" s="12"/>
      <c r="BHP42" s="12"/>
      <c r="BHQ42" s="12"/>
      <c r="BHR42" s="12"/>
      <c r="BHS42" s="12"/>
      <c r="BHT42" s="12"/>
      <c r="BHU42" s="12"/>
      <c r="BHV42" s="12"/>
      <c r="BHW42" s="12"/>
      <c r="BHX42" s="12"/>
      <c r="BHY42" s="12"/>
      <c r="BHZ42" s="12"/>
      <c r="BIA42" s="12"/>
      <c r="BIB42" s="12"/>
      <c r="BIC42" s="12"/>
      <c r="BID42" s="12"/>
      <c r="BIE42" s="12"/>
      <c r="BIF42" s="12"/>
      <c r="BIG42" s="12"/>
      <c r="BIH42" s="12"/>
      <c r="BII42" s="12"/>
      <c r="BIJ42" s="12"/>
      <c r="BIK42" s="12"/>
      <c r="BIL42" s="12"/>
      <c r="BIM42" s="12"/>
      <c r="BIN42" s="12"/>
      <c r="BIO42" s="12"/>
      <c r="BIP42" s="12"/>
      <c r="BIQ42" s="12"/>
      <c r="BIR42" s="12"/>
      <c r="BIS42" s="12"/>
      <c r="BIT42" s="12"/>
      <c r="BIU42" s="12"/>
      <c r="BIV42" s="12"/>
      <c r="BIW42" s="12"/>
      <c r="BIX42" s="12"/>
      <c r="BIY42" s="12"/>
      <c r="BIZ42" s="12"/>
      <c r="BJA42" s="12"/>
      <c r="BJB42" s="12"/>
      <c r="BJC42" s="12"/>
      <c r="BJD42" s="12"/>
      <c r="BJE42" s="12"/>
      <c r="BJF42" s="12"/>
      <c r="BJG42" s="12"/>
      <c r="BJH42" s="12"/>
      <c r="BJI42" s="12"/>
      <c r="BJJ42" s="12"/>
      <c r="BJK42" s="12"/>
      <c r="BJL42" s="12"/>
      <c r="BJM42" s="12"/>
      <c r="BJN42" s="12"/>
      <c r="BJO42" s="12"/>
      <c r="BJP42" s="12"/>
      <c r="BJQ42" s="12"/>
      <c r="BJR42" s="12"/>
      <c r="BJS42" s="12"/>
      <c r="BJT42" s="12"/>
      <c r="BJU42" s="12"/>
      <c r="BJV42" s="12"/>
      <c r="BJW42" s="12"/>
      <c r="BJX42" s="12"/>
      <c r="BJY42" s="12"/>
      <c r="BJZ42" s="12"/>
      <c r="BKA42" s="12"/>
      <c r="BKB42" s="12"/>
      <c r="BKC42" s="12"/>
      <c r="BKD42" s="12"/>
      <c r="BKE42" s="12"/>
      <c r="BKF42" s="12"/>
      <c r="BKG42" s="12"/>
      <c r="BKH42" s="12"/>
      <c r="BKI42" s="12"/>
      <c r="BKJ42" s="12"/>
      <c r="BKK42" s="12"/>
      <c r="BKL42" s="12"/>
      <c r="BKM42" s="12"/>
      <c r="BKN42" s="12"/>
      <c r="BKO42" s="12"/>
      <c r="BKP42" s="12"/>
      <c r="BKQ42" s="12"/>
      <c r="BKR42" s="12"/>
      <c r="BKS42" s="12"/>
      <c r="BKT42" s="12"/>
      <c r="BKU42" s="12"/>
      <c r="BKV42" s="12"/>
      <c r="BKW42" s="12"/>
      <c r="BKX42" s="12"/>
      <c r="BKY42" s="12"/>
      <c r="BKZ42" s="12"/>
      <c r="BLA42" s="12"/>
      <c r="BLB42" s="12"/>
      <c r="BLC42" s="12"/>
      <c r="BLD42" s="12"/>
      <c r="BLE42" s="12"/>
      <c r="BLF42" s="12"/>
      <c r="BLG42" s="12"/>
      <c r="BLH42" s="12"/>
      <c r="BLI42" s="12"/>
      <c r="BLJ42" s="12"/>
      <c r="BLK42" s="12"/>
      <c r="BLL42" s="12"/>
      <c r="BLM42" s="12"/>
      <c r="BLN42" s="12"/>
      <c r="BLO42" s="12"/>
      <c r="BLP42" s="12"/>
      <c r="BLQ42" s="12"/>
      <c r="BLR42" s="12"/>
      <c r="BLS42" s="12"/>
      <c r="BLT42" s="12"/>
      <c r="BLU42" s="12"/>
      <c r="BLV42" s="12"/>
      <c r="BLW42" s="12"/>
      <c r="BLX42" s="12"/>
      <c r="BLY42" s="12"/>
      <c r="BLZ42" s="12"/>
      <c r="BMA42" s="12"/>
      <c r="BMB42" s="12"/>
      <c r="BMC42" s="12"/>
      <c r="BMD42" s="12"/>
      <c r="BME42" s="12"/>
      <c r="BMF42" s="12"/>
      <c r="BMG42" s="12"/>
      <c r="BMH42" s="12"/>
      <c r="BMI42" s="12"/>
      <c r="BMJ42" s="12"/>
      <c r="BMK42" s="12"/>
      <c r="BML42" s="12"/>
      <c r="BMM42" s="12"/>
      <c r="BMN42" s="12"/>
      <c r="BMO42" s="12"/>
      <c r="BMP42" s="12"/>
      <c r="BMQ42" s="12"/>
      <c r="BMR42" s="12"/>
      <c r="BMS42" s="12"/>
      <c r="BMT42" s="12"/>
      <c r="BMU42" s="12"/>
      <c r="BMV42" s="12"/>
      <c r="BMW42" s="12"/>
      <c r="BMX42" s="12"/>
      <c r="BMY42" s="12"/>
      <c r="BMZ42" s="12"/>
      <c r="BNA42" s="12"/>
      <c r="BNB42" s="12"/>
      <c r="BNC42" s="12"/>
      <c r="BND42" s="12"/>
      <c r="BNE42" s="12"/>
      <c r="BNF42" s="12"/>
      <c r="BNG42" s="12"/>
      <c r="BNH42" s="12"/>
      <c r="BNI42" s="12"/>
      <c r="BNJ42" s="12"/>
      <c r="BNK42" s="12"/>
      <c r="BNL42" s="12"/>
      <c r="BNM42" s="12"/>
      <c r="BNN42" s="12"/>
      <c r="BNO42" s="12"/>
      <c r="BNP42" s="12"/>
      <c r="BNQ42" s="12"/>
      <c r="BNR42" s="12"/>
      <c r="BNS42" s="12"/>
      <c r="BNT42" s="12"/>
      <c r="BNU42" s="12"/>
      <c r="BNV42" s="12"/>
      <c r="BNW42" s="12"/>
      <c r="BNX42" s="12"/>
      <c r="BNY42" s="12"/>
      <c r="BNZ42" s="12"/>
      <c r="BOA42" s="12"/>
      <c r="BOB42" s="12"/>
      <c r="BOC42" s="12"/>
      <c r="BOD42" s="12"/>
      <c r="BOE42" s="12"/>
      <c r="BOF42" s="12"/>
      <c r="BOG42" s="12"/>
      <c r="BOH42" s="12"/>
      <c r="BOI42" s="12"/>
      <c r="BOJ42" s="12"/>
      <c r="BOK42" s="12"/>
      <c r="BOL42" s="12"/>
      <c r="BOM42" s="12"/>
      <c r="BON42" s="12"/>
      <c r="BOO42" s="12"/>
      <c r="BOP42" s="12"/>
      <c r="BOQ42" s="12"/>
      <c r="BOR42" s="12"/>
      <c r="BOS42" s="12"/>
      <c r="BOT42" s="12"/>
      <c r="BOU42" s="12"/>
      <c r="BOV42" s="12"/>
      <c r="BOW42" s="12"/>
      <c r="BOX42" s="12"/>
      <c r="BOY42" s="12"/>
      <c r="BOZ42" s="12"/>
      <c r="BPA42" s="12"/>
      <c r="BPB42" s="12"/>
      <c r="BPC42" s="12"/>
      <c r="BPD42" s="12"/>
      <c r="BPE42" s="12"/>
      <c r="BPF42" s="12"/>
      <c r="BPG42" s="12"/>
      <c r="BPH42" s="12"/>
      <c r="BPI42" s="12"/>
      <c r="BPJ42" s="12"/>
      <c r="BPK42" s="12"/>
      <c r="BPL42" s="12"/>
      <c r="BPM42" s="12"/>
      <c r="BPN42" s="12"/>
      <c r="BPO42" s="12"/>
      <c r="BPP42" s="12"/>
      <c r="BPQ42" s="12"/>
      <c r="BPR42" s="12"/>
      <c r="BPS42" s="12"/>
      <c r="BPT42" s="12"/>
      <c r="BPU42" s="12"/>
      <c r="BPV42" s="12"/>
      <c r="BPW42" s="12"/>
      <c r="BPX42" s="12"/>
      <c r="BPY42" s="12"/>
      <c r="BPZ42" s="12"/>
      <c r="BQA42" s="12"/>
      <c r="BQB42" s="12"/>
      <c r="BQC42" s="12"/>
      <c r="BQD42" s="12"/>
      <c r="BQE42" s="12"/>
      <c r="BQF42" s="12"/>
      <c r="BQG42" s="12"/>
      <c r="BQH42" s="12"/>
      <c r="BQI42" s="12"/>
      <c r="BQJ42" s="12"/>
      <c r="BQK42" s="12"/>
      <c r="BQL42" s="12"/>
      <c r="BQM42" s="12"/>
      <c r="BQN42" s="12"/>
      <c r="BQO42" s="12"/>
      <c r="BQP42" s="12"/>
      <c r="BQQ42" s="12"/>
      <c r="BQR42" s="12"/>
      <c r="BQS42" s="12"/>
      <c r="BQT42" s="12"/>
      <c r="BQU42" s="12"/>
      <c r="BQV42" s="12"/>
      <c r="BQW42" s="12"/>
      <c r="BQX42" s="12"/>
      <c r="BQY42" s="12"/>
      <c r="BQZ42" s="12"/>
      <c r="BRA42" s="12"/>
      <c r="BRB42" s="12"/>
      <c r="BRC42" s="12"/>
      <c r="BRD42" s="12"/>
      <c r="BRE42" s="12"/>
      <c r="BRF42" s="12"/>
      <c r="BRG42" s="12"/>
      <c r="BRH42" s="12"/>
      <c r="BRI42" s="12"/>
      <c r="BRJ42" s="12"/>
      <c r="BRK42" s="12"/>
      <c r="BRL42" s="12"/>
      <c r="BRM42" s="12"/>
      <c r="BRN42" s="12"/>
      <c r="BRO42" s="12"/>
      <c r="BRP42" s="12"/>
      <c r="BRQ42" s="12"/>
      <c r="BRR42" s="12"/>
      <c r="BRS42" s="12"/>
      <c r="BRT42" s="12"/>
      <c r="BRU42" s="12"/>
      <c r="BRV42" s="12"/>
      <c r="BRW42" s="12"/>
      <c r="BRX42" s="12"/>
      <c r="BRY42" s="12"/>
      <c r="BRZ42" s="12"/>
      <c r="BSA42" s="12"/>
      <c r="BSB42" s="12"/>
      <c r="BSC42" s="12"/>
      <c r="BSD42" s="12"/>
      <c r="BSE42" s="12"/>
      <c r="BSF42" s="12"/>
      <c r="BSG42" s="12"/>
      <c r="BSH42" s="12"/>
      <c r="BSI42" s="12"/>
      <c r="BSJ42" s="12"/>
      <c r="BSK42" s="12"/>
      <c r="BSL42" s="12"/>
      <c r="BSM42" s="12"/>
      <c r="BSN42" s="12"/>
      <c r="BSO42" s="12"/>
      <c r="BSP42" s="12"/>
      <c r="BSQ42" s="12"/>
      <c r="BSR42" s="12"/>
      <c r="BSS42" s="12"/>
      <c r="BST42" s="12"/>
      <c r="BSU42" s="12"/>
      <c r="BSV42" s="12"/>
      <c r="BSW42" s="12"/>
      <c r="BSX42" s="12"/>
      <c r="BSY42" s="12"/>
      <c r="BSZ42" s="12"/>
      <c r="BTA42" s="12"/>
      <c r="BTB42" s="12"/>
      <c r="BTC42" s="12"/>
      <c r="BTD42" s="12"/>
      <c r="BTE42" s="12"/>
      <c r="BTF42" s="12"/>
      <c r="BTG42" s="12"/>
      <c r="BTH42" s="12"/>
      <c r="BTI42" s="12"/>
      <c r="BTJ42" s="12"/>
      <c r="BTK42" s="12"/>
      <c r="BTL42" s="12"/>
      <c r="BTM42" s="12"/>
      <c r="BTN42" s="12"/>
      <c r="BTO42" s="12"/>
      <c r="BTP42" s="12"/>
      <c r="BTQ42" s="12"/>
      <c r="BTR42" s="12"/>
      <c r="BTS42" s="12"/>
      <c r="BTT42" s="12"/>
      <c r="BTU42" s="12"/>
      <c r="BTV42" s="12"/>
      <c r="BTW42" s="12"/>
      <c r="BTX42" s="12"/>
      <c r="BTY42" s="12"/>
      <c r="BTZ42" s="12"/>
      <c r="BUA42" s="12"/>
      <c r="BUB42" s="12"/>
      <c r="BUC42" s="12"/>
      <c r="BUD42" s="12"/>
      <c r="BUE42" s="12"/>
      <c r="BUF42" s="12"/>
      <c r="BUG42" s="12"/>
      <c r="BUH42" s="12"/>
      <c r="BUI42" s="12"/>
      <c r="BUJ42" s="12"/>
      <c r="BUK42" s="12"/>
      <c r="BUL42" s="12"/>
      <c r="BUM42" s="12"/>
      <c r="BUN42" s="12"/>
      <c r="BUO42" s="12"/>
      <c r="BUP42" s="12"/>
      <c r="BUQ42" s="12"/>
      <c r="BUR42" s="12"/>
      <c r="BUS42" s="12"/>
      <c r="BUT42" s="12"/>
      <c r="BUU42" s="12"/>
      <c r="BUV42" s="12"/>
      <c r="BUW42" s="12"/>
      <c r="BUX42" s="12"/>
      <c r="BUY42" s="12"/>
      <c r="BUZ42" s="12"/>
      <c r="BVA42" s="12"/>
      <c r="BVB42" s="12"/>
      <c r="BVC42" s="12"/>
      <c r="BVD42" s="12"/>
      <c r="BVE42" s="12"/>
      <c r="BVF42" s="12"/>
      <c r="BVG42" s="12"/>
      <c r="BVH42" s="12"/>
      <c r="BVI42" s="12"/>
      <c r="BVJ42" s="12"/>
      <c r="BVK42" s="12"/>
      <c r="BVL42" s="12"/>
      <c r="BVM42" s="12"/>
      <c r="BVN42" s="12"/>
      <c r="BVO42" s="12"/>
      <c r="BVP42" s="12"/>
      <c r="BVQ42" s="12"/>
      <c r="BVR42" s="12"/>
      <c r="BVS42" s="12"/>
      <c r="BVT42" s="12"/>
      <c r="BVU42" s="12"/>
      <c r="BVV42" s="12"/>
      <c r="BVW42" s="12"/>
      <c r="BVX42" s="12"/>
      <c r="BVY42" s="12"/>
      <c r="BVZ42" s="12"/>
      <c r="BWA42" s="12"/>
      <c r="BWB42" s="12"/>
      <c r="BWC42" s="12"/>
      <c r="BWD42" s="12"/>
      <c r="BWE42" s="12"/>
      <c r="BWF42" s="12"/>
      <c r="BWG42" s="12"/>
      <c r="BWH42" s="12"/>
      <c r="BWI42" s="12"/>
      <c r="BWJ42" s="12"/>
      <c r="BWK42" s="12"/>
      <c r="BWL42" s="12"/>
      <c r="BWM42" s="12"/>
      <c r="BWN42" s="12"/>
      <c r="BWO42" s="12"/>
      <c r="BWP42" s="12"/>
      <c r="BWQ42" s="12"/>
      <c r="BWR42" s="12"/>
      <c r="BWS42" s="12"/>
      <c r="BWT42" s="12"/>
      <c r="BWU42" s="12"/>
      <c r="BWV42" s="12"/>
      <c r="BWW42" s="12"/>
      <c r="BWX42" s="12"/>
      <c r="BWY42" s="12"/>
      <c r="BWZ42" s="12"/>
      <c r="BXA42" s="12"/>
      <c r="BXB42" s="12"/>
      <c r="BXC42" s="12"/>
      <c r="BXD42" s="12"/>
      <c r="BXE42" s="12"/>
      <c r="BXF42" s="12"/>
      <c r="BXG42" s="12"/>
      <c r="BXH42" s="12"/>
      <c r="BXI42" s="12"/>
      <c r="BXJ42" s="12"/>
      <c r="BXK42" s="12"/>
      <c r="BXL42" s="12"/>
      <c r="BXM42" s="12"/>
      <c r="BXN42" s="12"/>
      <c r="BXO42" s="12"/>
      <c r="BXP42" s="12"/>
      <c r="BXQ42" s="12"/>
      <c r="BXR42" s="12"/>
      <c r="BXS42" s="12"/>
      <c r="BXT42" s="12"/>
      <c r="BXU42" s="12"/>
      <c r="BXV42" s="12"/>
      <c r="BXW42" s="12"/>
      <c r="BXX42" s="12"/>
      <c r="BXY42" s="12"/>
      <c r="BXZ42" s="12"/>
      <c r="BYA42" s="12"/>
      <c r="BYB42" s="12"/>
      <c r="BYC42" s="12"/>
      <c r="BYD42" s="12"/>
      <c r="BYE42" s="12"/>
      <c r="BYF42" s="12"/>
      <c r="BYG42" s="12"/>
      <c r="BYH42" s="12"/>
      <c r="BYI42" s="12"/>
      <c r="BYJ42" s="12"/>
      <c r="BYK42" s="12"/>
      <c r="BYL42" s="12"/>
      <c r="BYM42" s="12"/>
      <c r="BYN42" s="12"/>
      <c r="BYO42" s="12"/>
      <c r="BYP42" s="12"/>
      <c r="BYQ42" s="12"/>
      <c r="BYR42" s="12"/>
      <c r="BYS42" s="12"/>
      <c r="BYT42" s="12"/>
      <c r="BYU42" s="12"/>
      <c r="BYV42" s="12"/>
      <c r="BYW42" s="12"/>
      <c r="BYX42" s="12"/>
      <c r="BYY42" s="12"/>
      <c r="BYZ42" s="12"/>
      <c r="BZA42" s="12"/>
      <c r="BZB42" s="12"/>
      <c r="BZC42" s="12"/>
      <c r="BZD42" s="12"/>
      <c r="BZE42" s="12"/>
      <c r="BZF42" s="12"/>
      <c r="BZG42" s="12"/>
      <c r="BZH42" s="12"/>
      <c r="BZI42" s="12"/>
      <c r="BZJ42" s="12"/>
      <c r="BZK42" s="12"/>
      <c r="BZL42" s="12"/>
      <c r="BZM42" s="12"/>
      <c r="BZN42" s="12"/>
      <c r="BZO42" s="12"/>
      <c r="BZP42" s="12"/>
      <c r="BZQ42" s="12"/>
      <c r="BZR42" s="12"/>
      <c r="BZS42" s="12"/>
      <c r="BZT42" s="12"/>
      <c r="BZU42" s="12"/>
      <c r="BZV42" s="12"/>
      <c r="BZW42" s="12"/>
      <c r="BZX42" s="12"/>
      <c r="BZY42" s="12"/>
      <c r="BZZ42" s="12"/>
      <c r="CAA42" s="12"/>
      <c r="CAB42" s="12"/>
      <c r="CAC42" s="12"/>
      <c r="CAD42" s="12"/>
      <c r="CAE42" s="12"/>
      <c r="CAF42" s="12"/>
      <c r="CAG42" s="12"/>
      <c r="CAH42" s="12"/>
      <c r="CAI42" s="12"/>
      <c r="CAJ42" s="12"/>
      <c r="CAK42" s="12"/>
      <c r="CAL42" s="12"/>
      <c r="CAM42" s="12"/>
      <c r="CAN42" s="12"/>
      <c r="CAO42" s="12"/>
      <c r="CAP42" s="12"/>
      <c r="CAQ42" s="12"/>
      <c r="CAR42" s="12"/>
      <c r="CAS42" s="12"/>
      <c r="CAT42" s="12"/>
      <c r="CAU42" s="12"/>
      <c r="CAV42" s="12"/>
      <c r="CAW42" s="12"/>
      <c r="CAX42" s="12"/>
      <c r="CAY42" s="12"/>
      <c r="CAZ42" s="12"/>
      <c r="CBA42" s="12"/>
      <c r="CBB42" s="12"/>
      <c r="CBC42" s="12"/>
      <c r="CBD42" s="12"/>
      <c r="CBE42" s="12"/>
      <c r="CBF42" s="12"/>
      <c r="CBG42" s="12"/>
      <c r="CBH42" s="12"/>
      <c r="CBI42" s="12"/>
      <c r="CBJ42" s="12"/>
      <c r="CBK42" s="12"/>
      <c r="CBL42" s="12"/>
      <c r="CBM42" s="12"/>
      <c r="CBN42" s="12"/>
      <c r="CBO42" s="12"/>
      <c r="CBP42" s="12"/>
      <c r="CBQ42" s="12"/>
      <c r="CBR42" s="12"/>
      <c r="CBS42" s="12"/>
      <c r="CBT42" s="12"/>
      <c r="CBU42" s="12"/>
      <c r="CBV42" s="12"/>
      <c r="CBW42" s="12"/>
      <c r="CBX42" s="12"/>
      <c r="CBY42" s="12"/>
      <c r="CBZ42" s="12"/>
      <c r="CCA42" s="12"/>
      <c r="CCB42" s="12"/>
      <c r="CCC42" s="12"/>
      <c r="CCD42" s="12"/>
      <c r="CCE42" s="12"/>
      <c r="CCF42" s="12"/>
      <c r="CCG42" s="12"/>
      <c r="CCH42" s="12"/>
      <c r="CCI42" s="12"/>
      <c r="CCJ42" s="12"/>
      <c r="CCK42" s="12"/>
      <c r="CCL42" s="12"/>
      <c r="CCM42" s="12"/>
      <c r="CCN42" s="12"/>
      <c r="CCO42" s="12"/>
      <c r="CCP42" s="12"/>
      <c r="CCQ42" s="12"/>
      <c r="CCR42" s="12"/>
      <c r="CCS42" s="12"/>
      <c r="CCT42" s="12"/>
      <c r="CCU42" s="12"/>
      <c r="CCV42" s="12"/>
      <c r="CCW42" s="12"/>
      <c r="CCX42" s="12"/>
      <c r="CCY42" s="12"/>
      <c r="CCZ42" s="12"/>
      <c r="CDA42" s="12"/>
      <c r="CDB42" s="12"/>
      <c r="CDC42" s="12"/>
      <c r="CDD42" s="12"/>
      <c r="CDE42" s="12"/>
      <c r="CDF42" s="12"/>
      <c r="CDG42" s="12"/>
      <c r="CDH42" s="12"/>
      <c r="CDI42" s="12"/>
      <c r="CDJ42" s="12"/>
      <c r="CDK42" s="12"/>
      <c r="CDL42" s="12"/>
      <c r="CDM42" s="12"/>
      <c r="CDN42" s="12"/>
      <c r="CDO42" s="12"/>
      <c r="CDP42" s="12"/>
      <c r="CDQ42" s="12"/>
      <c r="CDR42" s="12"/>
      <c r="CDS42" s="12"/>
      <c r="CDT42" s="12"/>
      <c r="CDU42" s="12"/>
      <c r="CDV42" s="12"/>
      <c r="CDW42" s="12"/>
      <c r="CDX42" s="12"/>
      <c r="CDY42" s="12"/>
      <c r="CDZ42" s="12"/>
      <c r="CEA42" s="12"/>
      <c r="CEB42" s="12"/>
      <c r="CEC42" s="12"/>
      <c r="CED42" s="12"/>
      <c r="CEE42" s="12"/>
      <c r="CEF42" s="12"/>
      <c r="CEG42" s="12"/>
      <c r="CEH42" s="12"/>
      <c r="CEI42" s="12"/>
      <c r="CEJ42" s="12"/>
      <c r="CEK42" s="12"/>
      <c r="CEL42" s="12"/>
      <c r="CEM42" s="12"/>
      <c r="CEN42" s="12"/>
      <c r="CEO42" s="12"/>
      <c r="CEP42" s="12"/>
      <c r="CEQ42" s="12"/>
      <c r="CER42" s="12"/>
      <c r="CES42" s="12"/>
      <c r="CET42" s="12"/>
      <c r="CEU42" s="12"/>
      <c r="CEV42" s="12"/>
      <c r="CEW42" s="12"/>
      <c r="CEX42" s="12"/>
      <c r="CEY42" s="12"/>
      <c r="CEZ42" s="12"/>
      <c r="CFA42" s="12"/>
      <c r="CFB42" s="12"/>
      <c r="CFC42" s="12"/>
      <c r="CFD42" s="12"/>
      <c r="CFE42" s="12"/>
      <c r="CFF42" s="12"/>
      <c r="CFG42" s="12"/>
      <c r="CFH42" s="12"/>
      <c r="CFI42" s="12"/>
      <c r="CFJ42" s="12"/>
      <c r="CFK42" s="12"/>
      <c r="CFL42" s="12"/>
      <c r="CFM42" s="12"/>
      <c r="CFN42" s="12"/>
      <c r="CFO42" s="12"/>
      <c r="CFP42" s="12"/>
      <c r="CFQ42" s="12"/>
      <c r="CFR42" s="12"/>
      <c r="CFS42" s="12"/>
      <c r="CFT42" s="12"/>
      <c r="CFU42" s="12"/>
      <c r="CFV42" s="12"/>
      <c r="CFW42" s="12"/>
      <c r="CFX42" s="12"/>
      <c r="CFY42" s="12"/>
      <c r="CFZ42" s="12"/>
      <c r="CGA42" s="12"/>
      <c r="CGB42" s="12"/>
      <c r="CGC42" s="12"/>
      <c r="CGD42" s="12"/>
      <c r="CGE42" s="12"/>
      <c r="CGF42" s="12"/>
      <c r="CGG42" s="12"/>
      <c r="CGH42" s="12"/>
      <c r="CGI42" s="12"/>
      <c r="CGJ42" s="12"/>
      <c r="CGK42" s="12"/>
      <c r="CGL42" s="12"/>
      <c r="CGM42" s="12"/>
      <c r="CGN42" s="12"/>
      <c r="CGO42" s="12"/>
      <c r="CGP42" s="12"/>
      <c r="CGQ42" s="12"/>
      <c r="CGR42" s="12"/>
      <c r="CGS42" s="12"/>
      <c r="CGT42" s="12"/>
      <c r="CGU42" s="12"/>
      <c r="CGV42" s="12"/>
      <c r="CGW42" s="12"/>
      <c r="CGX42" s="12"/>
      <c r="CGY42" s="12"/>
      <c r="CGZ42" s="12"/>
      <c r="CHA42" s="12"/>
      <c r="CHB42" s="12"/>
      <c r="CHC42" s="12"/>
      <c r="CHD42" s="12"/>
      <c r="CHE42" s="12"/>
      <c r="CHF42" s="12"/>
      <c r="CHG42" s="12"/>
      <c r="CHH42" s="12"/>
      <c r="CHI42" s="12"/>
      <c r="CHJ42" s="12"/>
      <c r="CHK42" s="12"/>
      <c r="CHL42" s="12"/>
      <c r="CHM42" s="12"/>
      <c r="CHN42" s="12"/>
      <c r="CHO42" s="12"/>
      <c r="CHP42" s="12"/>
      <c r="CHQ42" s="12"/>
      <c r="CHR42" s="12"/>
      <c r="CHS42" s="12"/>
      <c r="CHT42" s="12"/>
      <c r="CHU42" s="12"/>
      <c r="CHV42" s="12"/>
      <c r="CHW42" s="12"/>
      <c r="CHX42" s="12"/>
      <c r="CHY42" s="12"/>
      <c r="CHZ42" s="12"/>
      <c r="CIA42" s="12"/>
      <c r="CIB42" s="12"/>
      <c r="CIC42" s="12"/>
      <c r="CID42" s="12"/>
      <c r="CIE42" s="12"/>
      <c r="CIF42" s="12"/>
      <c r="CIG42" s="12"/>
      <c r="CIH42" s="12"/>
      <c r="CII42" s="12"/>
      <c r="CIJ42" s="12"/>
      <c r="CIK42" s="12"/>
      <c r="CIL42" s="12"/>
      <c r="CIM42" s="12"/>
      <c r="CIN42" s="12"/>
      <c r="CIO42" s="12"/>
      <c r="CIP42" s="12"/>
      <c r="CIQ42" s="12"/>
      <c r="CIR42" s="12"/>
      <c r="CIS42" s="12"/>
      <c r="CIT42" s="12"/>
      <c r="CIU42" s="12"/>
      <c r="CIV42" s="12"/>
      <c r="CIW42" s="12"/>
      <c r="CIX42" s="12"/>
      <c r="CIY42" s="12"/>
      <c r="CIZ42" s="12"/>
      <c r="CJA42" s="12"/>
      <c r="CJB42" s="12"/>
      <c r="CJC42" s="12"/>
      <c r="CJD42" s="12"/>
      <c r="CJE42" s="12"/>
      <c r="CJF42" s="12"/>
      <c r="CJG42" s="12"/>
      <c r="CJH42" s="12"/>
      <c r="CJI42" s="12"/>
      <c r="CJJ42" s="12"/>
      <c r="CJK42" s="12"/>
      <c r="CJL42" s="12"/>
      <c r="CJM42" s="12"/>
      <c r="CJN42" s="12"/>
      <c r="CJO42" s="12"/>
      <c r="CJP42" s="12"/>
      <c r="CJQ42" s="12"/>
      <c r="CJR42" s="12"/>
      <c r="CJS42" s="12"/>
      <c r="CJT42" s="12"/>
      <c r="CJU42" s="12"/>
      <c r="CJV42" s="12"/>
      <c r="CJW42" s="12"/>
      <c r="CJX42" s="12"/>
      <c r="CJY42" s="12"/>
      <c r="CJZ42" s="12"/>
      <c r="CKA42" s="12"/>
      <c r="CKB42" s="12"/>
      <c r="CKC42" s="12"/>
      <c r="CKD42" s="12"/>
      <c r="CKE42" s="12"/>
      <c r="CKF42" s="12"/>
      <c r="CKG42" s="12"/>
      <c r="CKH42" s="12"/>
      <c r="CKI42" s="12"/>
      <c r="CKJ42" s="12"/>
      <c r="CKK42" s="12"/>
      <c r="CKL42" s="12"/>
      <c r="CKM42" s="12"/>
      <c r="CKN42" s="12"/>
      <c r="CKO42" s="12"/>
      <c r="CKP42" s="12"/>
      <c r="CKQ42" s="12"/>
      <c r="CKR42" s="12"/>
      <c r="CKS42" s="12"/>
      <c r="CKT42" s="12"/>
      <c r="CKU42" s="12"/>
      <c r="CKV42" s="12"/>
      <c r="CKW42" s="12"/>
      <c r="CKX42" s="12"/>
      <c r="CKY42" s="12"/>
      <c r="CKZ42" s="12"/>
      <c r="CLA42" s="12"/>
      <c r="CLB42" s="12"/>
      <c r="CLC42" s="12"/>
      <c r="CLD42" s="12"/>
      <c r="CLE42" s="12"/>
      <c r="CLF42" s="12"/>
      <c r="CLG42" s="12"/>
      <c r="CLH42" s="12"/>
      <c r="CLI42" s="12"/>
      <c r="CLJ42" s="12"/>
      <c r="CLK42" s="12"/>
      <c r="CLL42" s="12"/>
      <c r="CLM42" s="12"/>
      <c r="CLN42" s="12"/>
      <c r="CLO42" s="12"/>
      <c r="CLP42" s="12"/>
      <c r="CLQ42" s="12"/>
      <c r="CLR42" s="12"/>
      <c r="CLS42" s="12"/>
      <c r="CLT42" s="12"/>
      <c r="CLU42" s="12"/>
      <c r="CLV42" s="12"/>
      <c r="CLW42" s="12"/>
      <c r="CLX42" s="12"/>
      <c r="CLY42" s="12"/>
      <c r="CLZ42" s="12"/>
      <c r="CMA42" s="12"/>
      <c r="CMB42" s="12"/>
      <c r="CMC42" s="12"/>
      <c r="CMD42" s="12"/>
      <c r="CME42" s="12"/>
      <c r="CMF42" s="12"/>
      <c r="CMG42" s="12"/>
      <c r="CMH42" s="12"/>
      <c r="CMI42" s="12"/>
      <c r="CMJ42" s="12"/>
      <c r="CMK42" s="12"/>
      <c r="CML42" s="12"/>
      <c r="CMM42" s="12"/>
      <c r="CMN42" s="12"/>
      <c r="CMO42" s="12"/>
      <c r="CMP42" s="12"/>
      <c r="CMQ42" s="12"/>
      <c r="CMR42" s="12"/>
      <c r="CMS42" s="12"/>
      <c r="CMT42" s="12"/>
      <c r="CMU42" s="12"/>
      <c r="CMV42" s="12"/>
      <c r="CMW42" s="12"/>
      <c r="CMX42" s="12"/>
      <c r="CMY42" s="12"/>
      <c r="CMZ42" s="12"/>
      <c r="CNA42" s="12"/>
      <c r="CNB42" s="12"/>
      <c r="CNC42" s="12"/>
      <c r="CND42" s="12"/>
      <c r="CNE42" s="12"/>
      <c r="CNF42" s="12"/>
      <c r="CNG42" s="12"/>
      <c r="CNH42" s="12"/>
      <c r="CNI42" s="12"/>
      <c r="CNJ42" s="12"/>
      <c r="CNK42" s="12"/>
      <c r="CNL42" s="12"/>
      <c r="CNM42" s="12"/>
      <c r="CNN42" s="12"/>
      <c r="CNO42" s="12"/>
      <c r="CNP42" s="12"/>
      <c r="CNQ42" s="12"/>
      <c r="CNR42" s="12"/>
      <c r="CNS42" s="12"/>
      <c r="CNT42" s="12"/>
      <c r="CNU42" s="12"/>
      <c r="CNV42" s="12"/>
      <c r="CNW42" s="12"/>
      <c r="CNX42" s="12"/>
      <c r="CNY42" s="12"/>
      <c r="CNZ42" s="12"/>
      <c r="COA42" s="12"/>
      <c r="COB42" s="12"/>
      <c r="COC42" s="12"/>
      <c r="COD42" s="12"/>
      <c r="COE42" s="12"/>
      <c r="COF42" s="12"/>
      <c r="COG42" s="12"/>
      <c r="COH42" s="12"/>
      <c r="COI42" s="12"/>
      <c r="COJ42" s="12"/>
      <c r="COK42" s="12"/>
      <c r="COL42" s="12"/>
      <c r="COM42" s="12"/>
      <c r="CON42" s="12"/>
      <c r="COO42" s="12"/>
      <c r="COP42" s="12"/>
      <c r="COQ42" s="12"/>
      <c r="COR42" s="12"/>
      <c r="COS42" s="12"/>
      <c r="COT42" s="12"/>
      <c r="COU42" s="12"/>
      <c r="COV42" s="12"/>
      <c r="COW42" s="12"/>
      <c r="COX42" s="12"/>
      <c r="COY42" s="12"/>
      <c r="COZ42" s="12"/>
      <c r="CPA42" s="12"/>
      <c r="CPB42" s="12"/>
      <c r="CPC42" s="12"/>
      <c r="CPD42" s="12"/>
      <c r="CPE42" s="12"/>
      <c r="CPF42" s="12"/>
      <c r="CPG42" s="12"/>
      <c r="CPH42" s="12"/>
      <c r="CPI42" s="12"/>
      <c r="CPJ42" s="12"/>
      <c r="CPK42" s="12"/>
      <c r="CPL42" s="12"/>
      <c r="CPM42" s="12"/>
      <c r="CPN42" s="12"/>
      <c r="CPO42" s="12"/>
      <c r="CPP42" s="12"/>
      <c r="CPQ42" s="12"/>
      <c r="CPR42" s="12"/>
      <c r="CPS42" s="12"/>
      <c r="CPT42" s="12"/>
      <c r="CPU42" s="12"/>
      <c r="CPV42" s="12"/>
      <c r="CPW42" s="12"/>
      <c r="CPX42" s="12"/>
      <c r="CPY42" s="12"/>
      <c r="CPZ42" s="12"/>
      <c r="CQA42" s="12"/>
      <c r="CQB42" s="12"/>
      <c r="CQC42" s="12"/>
      <c r="CQD42" s="12"/>
      <c r="CQE42" s="12"/>
      <c r="CQF42" s="12"/>
      <c r="CQG42" s="12"/>
      <c r="CQH42" s="12"/>
      <c r="CQI42" s="12"/>
      <c r="CQJ42" s="12"/>
      <c r="CQK42" s="12"/>
      <c r="CQL42" s="12"/>
      <c r="CQM42" s="12"/>
      <c r="CQN42" s="12"/>
      <c r="CQO42" s="12"/>
      <c r="CQP42" s="12"/>
      <c r="CQQ42" s="12"/>
      <c r="CQR42" s="12"/>
      <c r="CQS42" s="12"/>
      <c r="CQT42" s="12"/>
      <c r="CQU42" s="12"/>
      <c r="CQV42" s="12"/>
      <c r="CQW42" s="12"/>
      <c r="CQX42" s="12"/>
      <c r="CQY42" s="12"/>
      <c r="CQZ42" s="12"/>
      <c r="CRA42" s="12"/>
      <c r="CRB42" s="12"/>
      <c r="CRC42" s="12"/>
      <c r="CRD42" s="12"/>
      <c r="CRE42" s="12"/>
      <c r="CRF42" s="12"/>
      <c r="CRG42" s="12"/>
      <c r="CRH42" s="12"/>
      <c r="CRI42" s="12"/>
      <c r="CRJ42" s="12"/>
      <c r="CRK42" s="12"/>
      <c r="CRL42" s="12"/>
      <c r="CRM42" s="12"/>
      <c r="CRN42" s="12"/>
      <c r="CRO42" s="12"/>
      <c r="CRP42" s="12"/>
      <c r="CRQ42" s="12"/>
      <c r="CRR42" s="12"/>
      <c r="CRS42" s="12"/>
      <c r="CRT42" s="12"/>
      <c r="CRU42" s="12"/>
      <c r="CRV42" s="12"/>
      <c r="CRW42" s="12"/>
      <c r="CRX42" s="12"/>
      <c r="CRY42" s="12"/>
      <c r="CRZ42" s="12"/>
      <c r="CSA42" s="12"/>
      <c r="CSB42" s="12"/>
      <c r="CSC42" s="12"/>
      <c r="CSD42" s="12"/>
      <c r="CSE42" s="12"/>
      <c r="CSF42" s="12"/>
      <c r="CSG42" s="12"/>
      <c r="CSH42" s="12"/>
      <c r="CSI42" s="12"/>
      <c r="CSJ42" s="12"/>
      <c r="CSK42" s="12"/>
      <c r="CSL42" s="12"/>
      <c r="CSM42" s="12"/>
      <c r="CSN42" s="12"/>
      <c r="CSO42" s="12"/>
      <c r="CSP42" s="12"/>
      <c r="CSQ42" s="12"/>
      <c r="CSR42" s="12"/>
      <c r="CSS42" s="12"/>
      <c r="CST42" s="12"/>
      <c r="CSU42" s="12"/>
      <c r="CSV42" s="12"/>
      <c r="CSW42" s="12"/>
      <c r="CSX42" s="12"/>
      <c r="CSY42" s="12"/>
      <c r="CSZ42" s="12"/>
      <c r="CTA42" s="12"/>
      <c r="CTB42" s="12"/>
      <c r="CTC42" s="12"/>
      <c r="CTD42" s="12"/>
      <c r="CTE42" s="12"/>
      <c r="CTF42" s="12"/>
      <c r="CTG42" s="12"/>
      <c r="CTH42" s="12"/>
      <c r="CTI42" s="12"/>
      <c r="CTJ42" s="12"/>
      <c r="CTK42" s="12"/>
      <c r="CTL42" s="12"/>
      <c r="CTM42" s="12"/>
      <c r="CTN42" s="12"/>
      <c r="CTO42" s="12"/>
      <c r="CTP42" s="12"/>
      <c r="CTQ42" s="12"/>
      <c r="CTR42" s="12"/>
      <c r="CTS42" s="12"/>
      <c r="CTT42" s="12"/>
      <c r="CTU42" s="12"/>
      <c r="CTV42" s="12"/>
      <c r="CTW42" s="12"/>
      <c r="CTX42" s="12"/>
      <c r="CTY42" s="12"/>
      <c r="CTZ42" s="12"/>
      <c r="CUA42" s="12"/>
      <c r="CUB42" s="12"/>
      <c r="CUC42" s="12"/>
      <c r="CUD42" s="12"/>
      <c r="CUE42" s="12"/>
      <c r="CUF42" s="12"/>
      <c r="CUG42" s="12"/>
      <c r="CUH42" s="12"/>
      <c r="CUI42" s="12"/>
      <c r="CUJ42" s="12"/>
      <c r="CUK42" s="12"/>
      <c r="CUL42" s="12"/>
      <c r="CUM42" s="12"/>
      <c r="CUN42" s="12"/>
      <c r="CUO42" s="12"/>
      <c r="CUP42" s="12"/>
      <c r="CUQ42" s="12"/>
      <c r="CUR42" s="12"/>
      <c r="CUS42" s="12"/>
      <c r="CUT42" s="12"/>
      <c r="CUU42" s="12"/>
      <c r="CUV42" s="12"/>
      <c r="CUW42" s="12"/>
      <c r="CUX42" s="12"/>
      <c r="CUY42" s="12"/>
      <c r="CUZ42" s="12"/>
      <c r="CVA42" s="12"/>
      <c r="CVB42" s="12"/>
      <c r="CVC42" s="12"/>
      <c r="CVD42" s="12"/>
      <c r="CVE42" s="12"/>
      <c r="CVF42" s="12"/>
      <c r="CVG42" s="12"/>
      <c r="CVH42" s="12"/>
      <c r="CVI42" s="12"/>
      <c r="CVJ42" s="12"/>
      <c r="CVK42" s="12"/>
      <c r="CVL42" s="12"/>
      <c r="CVM42" s="12"/>
      <c r="CVN42" s="12"/>
      <c r="CVO42" s="12"/>
      <c r="CVP42" s="12"/>
      <c r="CVQ42" s="12"/>
      <c r="CVR42" s="12"/>
      <c r="CVS42" s="12"/>
      <c r="CVT42" s="12"/>
      <c r="CVU42" s="12"/>
      <c r="CVV42" s="12"/>
      <c r="CVW42" s="12"/>
      <c r="CVX42" s="12"/>
      <c r="CVY42" s="12"/>
      <c r="CVZ42" s="12"/>
      <c r="CWA42" s="12"/>
      <c r="CWB42" s="12"/>
      <c r="CWC42" s="12"/>
      <c r="CWD42" s="12"/>
      <c r="CWE42" s="12"/>
      <c r="CWF42" s="12"/>
      <c r="CWG42" s="12"/>
      <c r="CWH42" s="12"/>
      <c r="CWI42" s="12"/>
      <c r="CWJ42" s="12"/>
      <c r="CWK42" s="12"/>
      <c r="CWL42" s="12"/>
      <c r="CWM42" s="12"/>
      <c r="CWN42" s="12"/>
      <c r="CWO42" s="12"/>
      <c r="CWP42" s="12"/>
      <c r="CWQ42" s="12"/>
      <c r="CWR42" s="12"/>
      <c r="CWS42" s="12"/>
      <c r="CWT42" s="12"/>
      <c r="CWU42" s="12"/>
      <c r="CWV42" s="12"/>
      <c r="CWW42" s="12"/>
      <c r="CWX42" s="12"/>
      <c r="CWY42" s="12"/>
      <c r="CWZ42" s="12"/>
      <c r="CXA42" s="12"/>
      <c r="CXB42" s="12"/>
      <c r="CXC42" s="12"/>
      <c r="CXD42" s="12"/>
      <c r="CXE42" s="12"/>
      <c r="CXF42" s="12"/>
      <c r="CXG42" s="12"/>
      <c r="CXH42" s="12"/>
      <c r="CXI42" s="12"/>
      <c r="CXJ42" s="12"/>
      <c r="CXK42" s="12"/>
      <c r="CXL42" s="12"/>
      <c r="CXM42" s="12"/>
      <c r="CXN42" s="12"/>
      <c r="CXO42" s="12"/>
      <c r="CXP42" s="12"/>
      <c r="CXQ42" s="12"/>
      <c r="CXR42" s="12"/>
      <c r="CXS42" s="12"/>
      <c r="CXT42" s="12"/>
      <c r="CXU42" s="12"/>
      <c r="CXV42" s="12"/>
      <c r="CXW42" s="12"/>
      <c r="CXX42" s="12"/>
      <c r="CXY42" s="12"/>
      <c r="CXZ42" s="12"/>
      <c r="CYA42" s="12"/>
      <c r="CYB42" s="12"/>
      <c r="CYC42" s="12"/>
      <c r="CYD42" s="12"/>
      <c r="CYE42" s="12"/>
      <c r="CYF42" s="12"/>
      <c r="CYG42" s="12"/>
      <c r="CYH42" s="12"/>
      <c r="CYI42" s="12"/>
      <c r="CYJ42" s="12"/>
      <c r="CYK42" s="12"/>
      <c r="CYL42" s="12"/>
      <c r="CYM42" s="12"/>
      <c r="CYN42" s="12"/>
      <c r="CYO42" s="12"/>
      <c r="CYP42" s="12"/>
      <c r="CYQ42" s="12"/>
      <c r="CYR42" s="12"/>
      <c r="CYS42" s="12"/>
      <c r="CYT42" s="12"/>
      <c r="CYU42" s="12"/>
      <c r="CYV42" s="12"/>
      <c r="CYW42" s="12"/>
      <c r="CYX42" s="12"/>
      <c r="CYY42" s="12"/>
      <c r="CYZ42" s="12"/>
      <c r="CZA42" s="12"/>
      <c r="CZB42" s="12"/>
      <c r="CZC42" s="12"/>
      <c r="CZD42" s="12"/>
      <c r="CZE42" s="12"/>
      <c r="CZF42" s="12"/>
      <c r="CZG42" s="12"/>
      <c r="CZH42" s="12"/>
      <c r="CZI42" s="12"/>
      <c r="CZJ42" s="12"/>
      <c r="CZK42" s="12"/>
      <c r="CZL42" s="12"/>
      <c r="CZM42" s="12"/>
      <c r="CZN42" s="12"/>
      <c r="CZO42" s="12"/>
      <c r="CZP42" s="12"/>
      <c r="CZQ42" s="12"/>
      <c r="CZR42" s="12"/>
      <c r="CZS42" s="12"/>
      <c r="CZT42" s="12"/>
      <c r="CZU42" s="12"/>
      <c r="CZV42" s="12"/>
      <c r="CZW42" s="12"/>
      <c r="CZX42" s="12"/>
      <c r="CZY42" s="12"/>
      <c r="CZZ42" s="12"/>
      <c r="DAA42" s="12"/>
      <c r="DAB42" s="12"/>
      <c r="DAC42" s="12"/>
      <c r="DAD42" s="12"/>
      <c r="DAE42" s="12"/>
      <c r="DAF42" s="12"/>
      <c r="DAG42" s="12"/>
      <c r="DAH42" s="12"/>
      <c r="DAI42" s="12"/>
      <c r="DAJ42" s="12"/>
      <c r="DAK42" s="12"/>
      <c r="DAL42" s="12"/>
      <c r="DAM42" s="12"/>
      <c r="DAN42" s="12"/>
      <c r="DAO42" s="12"/>
      <c r="DAP42" s="12"/>
      <c r="DAQ42" s="12"/>
      <c r="DAR42" s="12"/>
      <c r="DAS42" s="12"/>
      <c r="DAT42" s="12"/>
      <c r="DAU42" s="12"/>
      <c r="DAV42" s="12"/>
      <c r="DAW42" s="12"/>
      <c r="DAX42" s="12"/>
      <c r="DAY42" s="12"/>
      <c r="DAZ42" s="12"/>
      <c r="DBA42" s="12"/>
      <c r="DBB42" s="12"/>
      <c r="DBC42" s="12"/>
      <c r="DBD42" s="12"/>
      <c r="DBE42" s="12"/>
      <c r="DBF42" s="12"/>
      <c r="DBG42" s="12"/>
      <c r="DBH42" s="12"/>
      <c r="DBI42" s="12"/>
      <c r="DBJ42" s="12"/>
      <c r="DBK42" s="12"/>
      <c r="DBL42" s="12"/>
      <c r="DBM42" s="12"/>
      <c r="DBN42" s="12"/>
      <c r="DBO42" s="12"/>
      <c r="DBP42" s="12"/>
      <c r="DBQ42" s="12"/>
      <c r="DBR42" s="12"/>
      <c r="DBS42" s="12"/>
      <c r="DBT42" s="12"/>
      <c r="DBU42" s="12"/>
      <c r="DBV42" s="12"/>
      <c r="DBW42" s="12"/>
      <c r="DBX42" s="12"/>
      <c r="DBY42" s="12"/>
      <c r="DBZ42" s="12"/>
      <c r="DCA42" s="12"/>
      <c r="DCB42" s="12"/>
      <c r="DCC42" s="12"/>
      <c r="DCD42" s="12"/>
      <c r="DCE42" s="12"/>
      <c r="DCF42" s="12"/>
      <c r="DCG42" s="12"/>
      <c r="DCH42" s="12"/>
      <c r="DCI42" s="12"/>
      <c r="DCJ42" s="12"/>
      <c r="DCK42" s="12"/>
      <c r="DCL42" s="12"/>
      <c r="DCM42" s="12"/>
      <c r="DCN42" s="12"/>
      <c r="DCO42" s="12"/>
      <c r="DCP42" s="12"/>
      <c r="DCQ42" s="12"/>
      <c r="DCR42" s="12"/>
      <c r="DCS42" s="12"/>
      <c r="DCT42" s="12"/>
      <c r="DCU42" s="12"/>
      <c r="DCV42" s="12"/>
      <c r="DCW42" s="12"/>
      <c r="DCX42" s="12"/>
      <c r="DCY42" s="12"/>
      <c r="DCZ42" s="12"/>
      <c r="DDA42" s="12"/>
      <c r="DDB42" s="12"/>
      <c r="DDC42" s="12"/>
      <c r="DDD42" s="12"/>
      <c r="DDE42" s="12"/>
      <c r="DDF42" s="12"/>
      <c r="DDG42" s="12"/>
      <c r="DDH42" s="12"/>
      <c r="DDI42" s="12"/>
      <c r="DDJ42" s="12"/>
      <c r="DDK42" s="12"/>
      <c r="DDL42" s="12"/>
      <c r="DDM42" s="12"/>
      <c r="DDN42" s="12"/>
      <c r="DDO42" s="12"/>
      <c r="DDP42" s="12"/>
      <c r="DDQ42" s="12"/>
      <c r="DDR42" s="12"/>
      <c r="DDS42" s="12"/>
      <c r="DDT42" s="12"/>
      <c r="DDU42" s="12"/>
      <c r="DDV42" s="12"/>
      <c r="DDW42" s="12"/>
      <c r="DDX42" s="12"/>
      <c r="DDY42" s="12"/>
      <c r="DDZ42" s="12"/>
      <c r="DEA42" s="12"/>
      <c r="DEB42" s="12"/>
      <c r="DEC42" s="12"/>
      <c r="DED42" s="12"/>
      <c r="DEE42" s="12"/>
      <c r="DEF42" s="12"/>
      <c r="DEG42" s="12"/>
      <c r="DEH42" s="12"/>
      <c r="DEI42" s="12"/>
      <c r="DEJ42" s="12"/>
      <c r="DEK42" s="12"/>
      <c r="DEL42" s="12"/>
      <c r="DEM42" s="12"/>
      <c r="DEN42" s="12"/>
      <c r="DEO42" s="12"/>
      <c r="DEP42" s="12"/>
      <c r="DEQ42" s="12"/>
      <c r="DER42" s="12"/>
      <c r="DES42" s="12"/>
      <c r="DET42" s="12"/>
      <c r="DEU42" s="12"/>
      <c r="DEV42" s="12"/>
      <c r="DEW42" s="12"/>
      <c r="DEX42" s="12"/>
      <c r="DEY42" s="12"/>
      <c r="DEZ42" s="12"/>
      <c r="DFA42" s="12"/>
      <c r="DFB42" s="12"/>
      <c r="DFC42" s="12"/>
      <c r="DFD42" s="12"/>
      <c r="DFE42" s="12"/>
      <c r="DFF42" s="12"/>
      <c r="DFG42" s="12"/>
      <c r="DFH42" s="12"/>
      <c r="DFI42" s="12"/>
      <c r="DFJ42" s="12"/>
      <c r="DFK42" s="12"/>
      <c r="DFL42" s="12"/>
      <c r="DFM42" s="12"/>
      <c r="DFN42" s="12"/>
      <c r="DFO42" s="12"/>
      <c r="DFP42" s="12"/>
      <c r="DFQ42" s="12"/>
      <c r="DFR42" s="12"/>
      <c r="DFS42" s="12"/>
      <c r="DFT42" s="12"/>
      <c r="DFU42" s="12"/>
      <c r="DFV42" s="12"/>
      <c r="DFW42" s="12"/>
      <c r="DFX42" s="12"/>
      <c r="DFY42" s="12"/>
      <c r="DFZ42" s="12"/>
      <c r="DGA42" s="12"/>
      <c r="DGB42" s="12"/>
      <c r="DGC42" s="12"/>
      <c r="DGD42" s="12"/>
      <c r="DGE42" s="12"/>
      <c r="DGF42" s="12"/>
      <c r="DGG42" s="12"/>
      <c r="DGH42" s="12"/>
      <c r="DGI42" s="12"/>
      <c r="DGJ42" s="12"/>
      <c r="DGK42" s="12"/>
      <c r="DGL42" s="12"/>
      <c r="DGM42" s="12"/>
      <c r="DGN42" s="12"/>
      <c r="DGO42" s="12"/>
      <c r="DGP42" s="12"/>
      <c r="DGQ42" s="12"/>
      <c r="DGR42" s="12"/>
      <c r="DGS42" s="12"/>
      <c r="DGT42" s="12"/>
      <c r="DGU42" s="12"/>
      <c r="DGV42" s="12"/>
      <c r="DGW42" s="12"/>
      <c r="DGX42" s="12"/>
      <c r="DGY42" s="12"/>
      <c r="DGZ42" s="12"/>
      <c r="DHA42" s="12"/>
      <c r="DHB42" s="12"/>
      <c r="DHC42" s="12"/>
      <c r="DHD42" s="12"/>
      <c r="DHE42" s="12"/>
      <c r="DHF42" s="12"/>
      <c r="DHG42" s="12"/>
      <c r="DHH42" s="12"/>
      <c r="DHI42" s="12"/>
      <c r="DHJ42" s="12"/>
      <c r="DHK42" s="12"/>
      <c r="DHL42" s="12"/>
      <c r="DHM42" s="12"/>
      <c r="DHN42" s="12"/>
      <c r="DHO42" s="12"/>
      <c r="DHP42" s="12"/>
      <c r="DHQ42" s="12"/>
      <c r="DHR42" s="12"/>
      <c r="DHS42" s="12"/>
      <c r="DHT42" s="12"/>
      <c r="DHU42" s="12"/>
      <c r="DHV42" s="12"/>
      <c r="DHW42" s="12"/>
      <c r="DHX42" s="12"/>
      <c r="DHY42" s="12"/>
      <c r="DHZ42" s="12"/>
      <c r="DIA42" s="12"/>
      <c r="DIB42" s="12"/>
      <c r="DIC42" s="12"/>
      <c r="DID42" s="12"/>
      <c r="DIE42" s="12"/>
      <c r="DIF42" s="12"/>
      <c r="DIG42" s="12"/>
      <c r="DIH42" s="12"/>
      <c r="DII42" s="12"/>
      <c r="DIJ42" s="12"/>
      <c r="DIK42" s="12"/>
      <c r="DIL42" s="12"/>
      <c r="DIM42" s="12"/>
      <c r="DIN42" s="12"/>
      <c r="DIO42" s="12"/>
      <c r="DIP42" s="12"/>
      <c r="DIQ42" s="12"/>
      <c r="DIR42" s="12"/>
      <c r="DIS42" s="12"/>
      <c r="DIT42" s="12"/>
      <c r="DIU42" s="12"/>
      <c r="DIV42" s="12"/>
      <c r="DIW42" s="12"/>
      <c r="DIX42" s="12"/>
      <c r="DIY42" s="12"/>
      <c r="DIZ42" s="12"/>
      <c r="DJA42" s="12"/>
      <c r="DJB42" s="12"/>
      <c r="DJC42" s="12"/>
      <c r="DJD42" s="12"/>
      <c r="DJE42" s="12"/>
      <c r="DJF42" s="12"/>
      <c r="DJG42" s="12"/>
      <c r="DJH42" s="12"/>
      <c r="DJI42" s="12"/>
      <c r="DJJ42" s="12"/>
      <c r="DJK42" s="12"/>
      <c r="DJL42" s="12"/>
      <c r="DJM42" s="12"/>
      <c r="DJN42" s="12"/>
      <c r="DJO42" s="12"/>
      <c r="DJP42" s="12"/>
      <c r="DJQ42" s="12"/>
      <c r="DJR42" s="12"/>
      <c r="DJS42" s="12"/>
      <c r="DJT42" s="12"/>
      <c r="DJU42" s="12"/>
      <c r="DJV42" s="12"/>
      <c r="DJW42" s="12"/>
      <c r="DJX42" s="12"/>
      <c r="DJY42" s="12"/>
      <c r="DJZ42" s="12"/>
      <c r="DKA42" s="12"/>
      <c r="DKB42" s="12"/>
      <c r="DKC42" s="12"/>
      <c r="DKD42" s="12"/>
      <c r="DKE42" s="12"/>
      <c r="DKF42" s="12"/>
      <c r="DKG42" s="12"/>
      <c r="DKH42" s="12"/>
      <c r="DKI42" s="12"/>
      <c r="DKJ42" s="12"/>
      <c r="DKK42" s="12"/>
      <c r="DKL42" s="12"/>
      <c r="DKM42" s="12"/>
      <c r="DKN42" s="12"/>
      <c r="DKO42" s="12"/>
      <c r="DKP42" s="12"/>
      <c r="DKQ42" s="12"/>
      <c r="DKR42" s="12"/>
      <c r="DKS42" s="12"/>
      <c r="DKT42" s="12"/>
      <c r="DKU42" s="12"/>
      <c r="DKV42" s="12"/>
      <c r="DKW42" s="12"/>
      <c r="DKX42" s="12"/>
      <c r="DKY42" s="12"/>
      <c r="DKZ42" s="12"/>
      <c r="DLA42" s="12"/>
      <c r="DLB42" s="12"/>
      <c r="DLC42" s="12"/>
      <c r="DLD42" s="12"/>
      <c r="DLE42" s="12"/>
      <c r="DLF42" s="12"/>
      <c r="DLG42" s="12"/>
      <c r="DLH42" s="12"/>
      <c r="DLI42" s="12"/>
      <c r="DLJ42" s="12"/>
      <c r="DLK42" s="12"/>
      <c r="DLL42" s="12"/>
      <c r="DLM42" s="12"/>
      <c r="DLN42" s="12"/>
      <c r="DLO42" s="12"/>
      <c r="DLP42" s="12"/>
      <c r="DLQ42" s="12"/>
      <c r="DLR42" s="12"/>
      <c r="DLS42" s="12"/>
      <c r="DLT42" s="12"/>
      <c r="DLU42" s="12"/>
      <c r="DLV42" s="12"/>
      <c r="DLW42" s="12"/>
      <c r="DLX42" s="12"/>
      <c r="DLY42" s="12"/>
      <c r="DLZ42" s="12"/>
      <c r="DMA42" s="12"/>
      <c r="DMB42" s="12"/>
      <c r="DMC42" s="12"/>
      <c r="DMD42" s="12"/>
      <c r="DME42" s="12"/>
      <c r="DMF42" s="12"/>
      <c r="DMG42" s="12"/>
      <c r="DMH42" s="12"/>
      <c r="DMI42" s="12"/>
      <c r="DMJ42" s="12"/>
      <c r="DMK42" s="12"/>
      <c r="DML42" s="12"/>
      <c r="DMM42" s="12"/>
      <c r="DMN42" s="12"/>
      <c r="DMO42" s="12"/>
      <c r="DMP42" s="12"/>
      <c r="DMQ42" s="12"/>
      <c r="DMR42" s="12"/>
      <c r="DMS42" s="12"/>
      <c r="DMT42" s="12"/>
      <c r="DMU42" s="12"/>
      <c r="DMV42" s="12"/>
      <c r="DMW42" s="12"/>
      <c r="DMX42" s="12"/>
      <c r="DMY42" s="12"/>
      <c r="DMZ42" s="12"/>
      <c r="DNA42" s="12"/>
      <c r="DNB42" s="12"/>
      <c r="DNC42" s="12"/>
      <c r="DND42" s="12"/>
      <c r="DNE42" s="12"/>
      <c r="DNF42" s="12"/>
      <c r="DNG42" s="12"/>
      <c r="DNH42" s="12"/>
      <c r="DNI42" s="12"/>
      <c r="DNJ42" s="12"/>
      <c r="DNK42" s="12"/>
      <c r="DNL42" s="12"/>
      <c r="DNM42" s="12"/>
      <c r="DNN42" s="12"/>
      <c r="DNO42" s="12"/>
      <c r="DNP42" s="12"/>
      <c r="DNQ42" s="12"/>
      <c r="DNR42" s="12"/>
      <c r="DNS42" s="12"/>
      <c r="DNT42" s="12"/>
      <c r="DNU42" s="12"/>
      <c r="DNV42" s="12"/>
      <c r="DNW42" s="12"/>
      <c r="DNX42" s="12"/>
      <c r="DNY42" s="12"/>
      <c r="DNZ42" s="12"/>
      <c r="DOA42" s="12"/>
      <c r="DOB42" s="12"/>
      <c r="DOC42" s="12"/>
      <c r="DOD42" s="12"/>
      <c r="DOE42" s="12"/>
      <c r="DOF42" s="12"/>
      <c r="DOG42" s="12"/>
      <c r="DOH42" s="12"/>
      <c r="DOI42" s="12"/>
      <c r="DOJ42" s="12"/>
      <c r="DOK42" s="12"/>
      <c r="DOL42" s="12"/>
      <c r="DOM42" s="12"/>
      <c r="DON42" s="12"/>
      <c r="DOO42" s="12"/>
      <c r="DOP42" s="12"/>
      <c r="DOQ42" s="12"/>
      <c r="DOR42" s="12"/>
      <c r="DOS42" s="12"/>
      <c r="DOT42" s="12"/>
      <c r="DOU42" s="12"/>
      <c r="DOV42" s="12"/>
      <c r="DOW42" s="12"/>
      <c r="DOX42" s="12"/>
      <c r="DOY42" s="12"/>
      <c r="DOZ42" s="12"/>
      <c r="DPA42" s="12"/>
      <c r="DPB42" s="12"/>
      <c r="DPC42" s="12"/>
      <c r="DPD42" s="12"/>
      <c r="DPE42" s="12"/>
      <c r="DPF42" s="12"/>
      <c r="DPG42" s="12"/>
      <c r="DPH42" s="12"/>
      <c r="DPI42" s="12"/>
      <c r="DPJ42" s="12"/>
      <c r="DPK42" s="12"/>
      <c r="DPL42" s="12"/>
      <c r="DPM42" s="12"/>
      <c r="DPN42" s="12"/>
      <c r="DPO42" s="12"/>
      <c r="DPP42" s="12"/>
      <c r="DPQ42" s="12"/>
      <c r="DPR42" s="12"/>
      <c r="DPS42" s="12"/>
      <c r="DPT42" s="12"/>
      <c r="DPU42" s="12"/>
      <c r="DPV42" s="12"/>
      <c r="DPW42" s="12"/>
      <c r="DPX42" s="12"/>
      <c r="DPY42" s="12"/>
      <c r="DPZ42" s="12"/>
      <c r="DQA42" s="12"/>
      <c r="DQB42" s="12"/>
      <c r="DQC42" s="12"/>
      <c r="DQD42" s="12"/>
      <c r="DQE42" s="12"/>
      <c r="DQF42" s="12"/>
      <c r="DQG42" s="12"/>
      <c r="DQH42" s="12"/>
      <c r="DQI42" s="12"/>
      <c r="DQJ42" s="12"/>
      <c r="DQK42" s="12"/>
      <c r="DQL42" s="12"/>
      <c r="DQM42" s="12"/>
      <c r="DQN42" s="12"/>
      <c r="DQO42" s="12"/>
      <c r="DQP42" s="12"/>
      <c r="DQQ42" s="12"/>
      <c r="DQR42" s="12"/>
      <c r="DQS42" s="12"/>
      <c r="DQT42" s="12"/>
      <c r="DQU42" s="12"/>
      <c r="DQV42" s="12"/>
      <c r="DQW42" s="12"/>
      <c r="DQX42" s="12"/>
      <c r="DQY42" s="12"/>
      <c r="DQZ42" s="12"/>
      <c r="DRA42" s="12"/>
      <c r="DRB42" s="12"/>
      <c r="DRC42" s="12"/>
      <c r="DRD42" s="12"/>
      <c r="DRE42" s="12"/>
      <c r="DRF42" s="12"/>
      <c r="DRG42" s="12"/>
      <c r="DRH42" s="12"/>
      <c r="DRI42" s="12"/>
      <c r="DRJ42" s="12"/>
      <c r="DRK42" s="12"/>
      <c r="DRL42" s="12"/>
      <c r="DRM42" s="12"/>
      <c r="DRN42" s="12"/>
      <c r="DRO42" s="12"/>
      <c r="DRP42" s="12"/>
      <c r="DRQ42" s="12"/>
      <c r="DRR42" s="12"/>
      <c r="DRS42" s="12"/>
      <c r="DRT42" s="12"/>
      <c r="DRU42" s="12"/>
      <c r="DRV42" s="12"/>
      <c r="DRW42" s="12"/>
      <c r="DRX42" s="12"/>
      <c r="DRY42" s="12"/>
      <c r="DRZ42" s="12"/>
      <c r="DSA42" s="12"/>
      <c r="DSB42" s="12"/>
      <c r="DSC42" s="12"/>
      <c r="DSD42" s="12"/>
      <c r="DSE42" s="12"/>
      <c r="DSF42" s="12"/>
      <c r="DSG42" s="12"/>
      <c r="DSH42" s="12"/>
      <c r="DSI42" s="12"/>
      <c r="DSJ42" s="12"/>
      <c r="DSK42" s="12"/>
      <c r="DSL42" s="12"/>
      <c r="DSM42" s="12"/>
      <c r="DSN42" s="12"/>
      <c r="DSO42" s="12"/>
      <c r="DSP42" s="12"/>
      <c r="DSQ42" s="12"/>
      <c r="DSR42" s="12"/>
      <c r="DSS42" s="12"/>
      <c r="DST42" s="12"/>
      <c r="DSU42" s="12"/>
      <c r="DSV42" s="12"/>
      <c r="DSW42" s="12"/>
      <c r="DSX42" s="12"/>
      <c r="DSY42" s="12"/>
      <c r="DSZ42" s="12"/>
      <c r="DTA42" s="12"/>
      <c r="DTB42" s="12"/>
      <c r="DTC42" s="12"/>
      <c r="DTD42" s="12"/>
      <c r="DTE42" s="12"/>
      <c r="DTF42" s="12"/>
      <c r="DTG42" s="12"/>
      <c r="DTH42" s="12"/>
      <c r="DTI42" s="12"/>
      <c r="DTJ42" s="12"/>
      <c r="DTK42" s="12"/>
      <c r="DTL42" s="12"/>
      <c r="DTM42" s="12"/>
      <c r="DTN42" s="12"/>
      <c r="DTO42" s="12"/>
      <c r="DTP42" s="12"/>
      <c r="DTQ42" s="12"/>
      <c r="DTR42" s="12"/>
      <c r="DTS42" s="12"/>
      <c r="DTT42" s="12"/>
      <c r="DTU42" s="12"/>
      <c r="DTV42" s="12"/>
      <c r="DTW42" s="12"/>
      <c r="DTX42" s="12"/>
      <c r="DTY42" s="12"/>
      <c r="DTZ42" s="12"/>
      <c r="DUA42" s="12"/>
      <c r="DUB42" s="12"/>
      <c r="DUC42" s="12"/>
      <c r="DUD42" s="12"/>
      <c r="DUE42" s="12"/>
      <c r="DUF42" s="12"/>
      <c r="DUG42" s="12"/>
      <c r="DUH42" s="12"/>
      <c r="DUI42" s="12"/>
      <c r="DUJ42" s="12"/>
      <c r="DUK42" s="12"/>
      <c r="DUL42" s="12"/>
      <c r="DUM42" s="12"/>
      <c r="DUN42" s="12"/>
      <c r="DUO42" s="12"/>
      <c r="DUP42" s="12"/>
      <c r="DUQ42" s="12"/>
      <c r="DUR42" s="12"/>
      <c r="DUS42" s="12"/>
      <c r="DUT42" s="12"/>
      <c r="DUU42" s="12"/>
      <c r="DUV42" s="12"/>
      <c r="DUW42" s="12"/>
      <c r="DUX42" s="12"/>
      <c r="DUY42" s="12"/>
      <c r="DUZ42" s="12"/>
      <c r="DVA42" s="12"/>
      <c r="DVB42" s="12"/>
      <c r="DVC42" s="12"/>
      <c r="DVD42" s="12"/>
      <c r="DVE42" s="12"/>
      <c r="DVF42" s="12"/>
      <c r="DVG42" s="12"/>
      <c r="DVH42" s="12"/>
      <c r="DVI42" s="12"/>
      <c r="DVJ42" s="12"/>
      <c r="DVK42" s="12"/>
      <c r="DVL42" s="12"/>
      <c r="DVM42" s="12"/>
      <c r="DVN42" s="12"/>
      <c r="DVO42" s="12"/>
      <c r="DVP42" s="12"/>
      <c r="DVQ42" s="12"/>
      <c r="DVR42" s="12"/>
      <c r="DVS42" s="12"/>
      <c r="DVT42" s="12"/>
      <c r="DVU42" s="12"/>
      <c r="DVV42" s="12"/>
      <c r="DVW42" s="12"/>
      <c r="DVX42" s="12"/>
      <c r="DVY42" s="12"/>
      <c r="DVZ42" s="12"/>
      <c r="DWA42" s="12"/>
      <c r="DWB42" s="12"/>
      <c r="DWC42" s="12"/>
      <c r="DWD42" s="12"/>
      <c r="DWE42" s="12"/>
      <c r="DWF42" s="12"/>
      <c r="DWG42" s="12"/>
      <c r="DWH42" s="12"/>
      <c r="DWI42" s="12"/>
      <c r="DWJ42" s="12"/>
      <c r="DWK42" s="12"/>
      <c r="DWL42" s="12"/>
      <c r="DWM42" s="12"/>
      <c r="DWN42" s="12"/>
      <c r="DWO42" s="12"/>
      <c r="DWP42" s="12"/>
      <c r="DWQ42" s="12"/>
      <c r="DWR42" s="12"/>
      <c r="DWS42" s="12"/>
      <c r="DWT42" s="12"/>
      <c r="DWU42" s="12"/>
      <c r="DWV42" s="12"/>
      <c r="DWW42" s="12"/>
      <c r="DWX42" s="12"/>
      <c r="DWY42" s="12"/>
      <c r="DWZ42" s="12"/>
      <c r="DXA42" s="12"/>
      <c r="DXB42" s="12"/>
      <c r="DXC42" s="12"/>
      <c r="DXD42" s="12"/>
      <c r="DXE42" s="12"/>
      <c r="DXF42" s="12"/>
      <c r="DXG42" s="12"/>
      <c r="DXH42" s="12"/>
      <c r="DXI42" s="12"/>
      <c r="DXJ42" s="12"/>
      <c r="DXK42" s="12"/>
      <c r="DXL42" s="12"/>
      <c r="DXM42" s="12"/>
      <c r="DXN42" s="12"/>
      <c r="DXO42" s="12"/>
      <c r="DXP42" s="12"/>
      <c r="DXQ42" s="12"/>
      <c r="DXR42" s="12"/>
      <c r="DXS42" s="12"/>
      <c r="DXT42" s="12"/>
      <c r="DXU42" s="12"/>
      <c r="DXV42" s="12"/>
      <c r="DXW42" s="12"/>
      <c r="DXX42" s="12"/>
      <c r="DXY42" s="12"/>
      <c r="DXZ42" s="12"/>
      <c r="DYA42" s="12"/>
      <c r="DYB42" s="12"/>
      <c r="DYC42" s="12"/>
      <c r="DYD42" s="12"/>
      <c r="DYE42" s="12"/>
      <c r="DYF42" s="12"/>
      <c r="DYG42" s="12"/>
      <c r="DYH42" s="12"/>
      <c r="DYI42" s="12"/>
      <c r="DYJ42" s="12"/>
      <c r="DYK42" s="12"/>
      <c r="DYL42" s="12"/>
      <c r="DYM42" s="12"/>
      <c r="DYN42" s="12"/>
      <c r="DYO42" s="12"/>
      <c r="DYP42" s="12"/>
      <c r="DYQ42" s="12"/>
      <c r="DYR42" s="12"/>
      <c r="DYS42" s="12"/>
      <c r="DYT42" s="12"/>
      <c r="DYU42" s="12"/>
      <c r="DYV42" s="12"/>
      <c r="DYW42" s="12"/>
      <c r="DYX42" s="12"/>
      <c r="DYY42" s="12"/>
      <c r="DYZ42" s="12"/>
      <c r="DZA42" s="12"/>
      <c r="DZB42" s="12"/>
      <c r="DZC42" s="12"/>
      <c r="DZD42" s="12"/>
      <c r="DZE42" s="12"/>
      <c r="DZF42" s="12"/>
      <c r="DZG42" s="12"/>
      <c r="DZH42" s="12"/>
      <c r="DZI42" s="12"/>
      <c r="DZJ42" s="12"/>
      <c r="DZK42" s="12"/>
      <c r="DZL42" s="12"/>
      <c r="DZM42" s="12"/>
      <c r="DZN42" s="12"/>
      <c r="DZO42" s="12"/>
      <c r="DZP42" s="12"/>
      <c r="DZQ42" s="12"/>
      <c r="DZR42" s="12"/>
      <c r="DZS42" s="12"/>
      <c r="DZT42" s="12"/>
      <c r="DZU42" s="12"/>
      <c r="DZV42" s="12"/>
      <c r="DZW42" s="12"/>
      <c r="DZX42" s="12"/>
      <c r="DZY42" s="12"/>
      <c r="DZZ42" s="12"/>
      <c r="EAA42" s="12"/>
      <c r="EAB42" s="12"/>
      <c r="EAC42" s="12"/>
      <c r="EAD42" s="12"/>
      <c r="EAE42" s="12"/>
      <c r="EAF42" s="12"/>
      <c r="EAG42" s="12"/>
      <c r="EAH42" s="12"/>
      <c r="EAI42" s="12"/>
      <c r="EAJ42" s="12"/>
      <c r="EAK42" s="12"/>
      <c r="EAL42" s="12"/>
      <c r="EAM42" s="12"/>
      <c r="EAN42" s="12"/>
      <c r="EAO42" s="12"/>
      <c r="EAP42" s="12"/>
      <c r="EAQ42" s="12"/>
      <c r="EAR42" s="12"/>
      <c r="EAS42" s="12"/>
      <c r="EAT42" s="12"/>
      <c r="EAU42" s="12"/>
      <c r="EAV42" s="12"/>
      <c r="EAW42" s="12"/>
      <c r="EAX42" s="12"/>
      <c r="EAY42" s="12"/>
      <c r="EAZ42" s="12"/>
      <c r="EBA42" s="12"/>
      <c r="EBB42" s="12"/>
      <c r="EBC42" s="12"/>
      <c r="EBD42" s="12"/>
      <c r="EBE42" s="12"/>
      <c r="EBF42" s="12"/>
      <c r="EBG42" s="12"/>
      <c r="EBH42" s="12"/>
      <c r="EBI42" s="12"/>
      <c r="EBJ42" s="12"/>
      <c r="EBK42" s="12"/>
      <c r="EBL42" s="12"/>
      <c r="EBM42" s="12"/>
      <c r="EBN42" s="12"/>
      <c r="EBO42" s="12"/>
      <c r="EBP42" s="12"/>
      <c r="EBQ42" s="12"/>
      <c r="EBR42" s="12"/>
      <c r="EBS42" s="12"/>
      <c r="EBT42" s="12"/>
      <c r="EBU42" s="12"/>
      <c r="EBV42" s="12"/>
      <c r="EBW42" s="12"/>
      <c r="EBX42" s="12"/>
      <c r="EBY42" s="12"/>
      <c r="EBZ42" s="12"/>
      <c r="ECA42" s="12"/>
      <c r="ECB42" s="12"/>
      <c r="ECC42" s="12"/>
      <c r="ECD42" s="12"/>
      <c r="ECE42" s="12"/>
      <c r="ECF42" s="12"/>
      <c r="ECG42" s="12"/>
      <c r="ECH42" s="12"/>
      <c r="ECI42" s="12"/>
      <c r="ECJ42" s="12"/>
      <c r="ECK42" s="12"/>
      <c r="ECL42" s="12"/>
      <c r="ECM42" s="12"/>
      <c r="ECN42" s="12"/>
      <c r="ECO42" s="12"/>
      <c r="ECP42" s="12"/>
      <c r="ECQ42" s="12"/>
      <c r="ECR42" s="12"/>
      <c r="ECS42" s="12"/>
      <c r="ECT42" s="12"/>
      <c r="ECU42" s="12"/>
      <c r="ECV42" s="12"/>
      <c r="ECW42" s="12"/>
      <c r="ECX42" s="12"/>
      <c r="ECY42" s="12"/>
      <c r="ECZ42" s="12"/>
      <c r="EDA42" s="12"/>
      <c r="EDB42" s="12"/>
      <c r="EDC42" s="12"/>
      <c r="EDD42" s="12"/>
      <c r="EDE42" s="12"/>
      <c r="EDF42" s="12"/>
      <c r="EDG42" s="12"/>
      <c r="EDH42" s="12"/>
      <c r="EDI42" s="12"/>
      <c r="EDJ42" s="12"/>
      <c r="EDK42" s="12"/>
      <c r="EDL42" s="12"/>
      <c r="EDM42" s="12"/>
      <c r="EDN42" s="12"/>
      <c r="EDO42" s="12"/>
      <c r="EDP42" s="12"/>
      <c r="EDQ42" s="12"/>
      <c r="EDR42" s="12"/>
      <c r="EDS42" s="12"/>
      <c r="EDT42" s="12"/>
      <c r="EDU42" s="12"/>
      <c r="EDV42" s="12"/>
      <c r="EDW42" s="12"/>
      <c r="EDX42" s="12"/>
      <c r="EDY42" s="12"/>
      <c r="EDZ42" s="12"/>
      <c r="EEA42" s="12"/>
      <c r="EEB42" s="12"/>
      <c r="EEC42" s="12"/>
      <c r="EED42" s="12"/>
      <c r="EEE42" s="12"/>
      <c r="EEF42" s="12"/>
      <c r="EEG42" s="12"/>
      <c r="EEH42" s="12"/>
      <c r="EEI42" s="12"/>
      <c r="EEJ42" s="12"/>
      <c r="EEK42" s="12"/>
      <c r="EEL42" s="12"/>
      <c r="EEM42" s="12"/>
      <c r="EEN42" s="12"/>
      <c r="EEO42" s="12"/>
      <c r="EEP42" s="12"/>
      <c r="EEQ42" s="12"/>
      <c r="EER42" s="12"/>
      <c r="EES42" s="12"/>
      <c r="EET42" s="12"/>
      <c r="EEU42" s="12"/>
      <c r="EEV42" s="12"/>
      <c r="EEW42" s="12"/>
      <c r="EEX42" s="12"/>
      <c r="EEY42" s="12"/>
      <c r="EEZ42" s="12"/>
      <c r="EFA42" s="12"/>
      <c r="EFB42" s="12"/>
      <c r="EFC42" s="12"/>
      <c r="EFD42" s="12"/>
      <c r="EFE42" s="12"/>
      <c r="EFF42" s="12"/>
      <c r="EFG42" s="12"/>
      <c r="EFH42" s="12"/>
      <c r="EFI42" s="12"/>
      <c r="EFJ42" s="12"/>
      <c r="EFK42" s="12"/>
      <c r="EFL42" s="12"/>
      <c r="EFM42" s="12"/>
      <c r="EFN42" s="12"/>
      <c r="EFO42" s="12"/>
      <c r="EFP42" s="12"/>
      <c r="EFQ42" s="12"/>
      <c r="EFR42" s="12"/>
      <c r="EFS42" s="12"/>
      <c r="EFT42" s="12"/>
      <c r="EFU42" s="12"/>
      <c r="EFV42" s="12"/>
      <c r="EFW42" s="12"/>
      <c r="EFX42" s="12"/>
      <c r="EFY42" s="12"/>
      <c r="EFZ42" s="12"/>
      <c r="EGA42" s="12"/>
      <c r="EGB42" s="12"/>
      <c r="EGC42" s="12"/>
      <c r="EGD42" s="12"/>
      <c r="EGE42" s="12"/>
      <c r="EGF42" s="12"/>
      <c r="EGG42" s="12"/>
      <c r="EGH42" s="12"/>
      <c r="EGI42" s="12"/>
      <c r="EGJ42" s="12"/>
      <c r="EGK42" s="12"/>
      <c r="EGL42" s="12"/>
      <c r="EGM42" s="12"/>
      <c r="EGN42" s="12"/>
      <c r="EGO42" s="12"/>
      <c r="EGP42" s="12"/>
      <c r="EGQ42" s="12"/>
      <c r="EGR42" s="12"/>
      <c r="EGS42" s="12"/>
      <c r="EGT42" s="12"/>
      <c r="EGU42" s="12"/>
      <c r="EGV42" s="12"/>
      <c r="EGW42" s="12"/>
      <c r="EGX42" s="12"/>
      <c r="EGY42" s="12"/>
      <c r="EGZ42" s="12"/>
      <c r="EHA42" s="12"/>
      <c r="EHB42" s="12"/>
      <c r="EHC42" s="12"/>
      <c r="EHD42" s="12"/>
      <c r="EHE42" s="12"/>
      <c r="EHF42" s="12"/>
      <c r="EHG42" s="12"/>
      <c r="EHH42" s="12"/>
      <c r="EHI42" s="12"/>
      <c r="EHJ42" s="12"/>
      <c r="EHK42" s="12"/>
      <c r="EHL42" s="12"/>
      <c r="EHM42" s="12"/>
      <c r="EHN42" s="12"/>
      <c r="EHO42" s="12"/>
      <c r="EHP42" s="12"/>
      <c r="EHQ42" s="12"/>
      <c r="EHR42" s="12"/>
      <c r="EHS42" s="12"/>
      <c r="EHT42" s="12"/>
      <c r="EHU42" s="12"/>
      <c r="EHV42" s="12"/>
      <c r="EHW42" s="12"/>
      <c r="EHX42" s="12"/>
      <c r="EHY42" s="12"/>
      <c r="EHZ42" s="12"/>
      <c r="EIA42" s="12"/>
      <c r="EIB42" s="12"/>
      <c r="EIC42" s="12"/>
      <c r="EID42" s="12"/>
      <c r="EIE42" s="12"/>
      <c r="EIF42" s="12"/>
      <c r="EIG42" s="12"/>
      <c r="EIH42" s="12"/>
      <c r="EII42" s="12"/>
      <c r="EIJ42" s="12"/>
      <c r="EIK42" s="12"/>
      <c r="EIL42" s="12"/>
      <c r="EIM42" s="12"/>
      <c r="EIN42" s="12"/>
      <c r="EIO42" s="12"/>
      <c r="EIP42" s="12"/>
      <c r="EIQ42" s="12"/>
      <c r="EIR42" s="12"/>
      <c r="EIS42" s="12"/>
      <c r="EIT42" s="12"/>
      <c r="EIU42" s="12"/>
      <c r="EIV42" s="12"/>
      <c r="EIW42" s="12"/>
      <c r="EIX42" s="12"/>
      <c r="EIY42" s="12"/>
      <c r="EIZ42" s="12"/>
      <c r="EJA42" s="12"/>
      <c r="EJB42" s="12"/>
      <c r="EJC42" s="12"/>
      <c r="EJD42" s="12"/>
      <c r="EJE42" s="12"/>
      <c r="EJF42" s="12"/>
      <c r="EJG42" s="12"/>
      <c r="EJH42" s="12"/>
      <c r="EJI42" s="12"/>
      <c r="EJJ42" s="12"/>
      <c r="EJK42" s="12"/>
      <c r="EJL42" s="12"/>
      <c r="EJM42" s="12"/>
      <c r="EJN42" s="12"/>
      <c r="EJO42" s="12"/>
      <c r="EJP42" s="12"/>
      <c r="EJQ42" s="12"/>
      <c r="EJR42" s="12"/>
      <c r="EJS42" s="12"/>
      <c r="EJT42" s="12"/>
      <c r="EJU42" s="12"/>
      <c r="EJV42" s="12"/>
      <c r="EJW42" s="12"/>
      <c r="EJX42" s="12"/>
      <c r="EJY42" s="12"/>
      <c r="EJZ42" s="12"/>
      <c r="EKA42" s="12"/>
      <c r="EKB42" s="12"/>
      <c r="EKC42" s="12"/>
      <c r="EKD42" s="12"/>
      <c r="EKE42" s="12"/>
      <c r="EKF42" s="12"/>
      <c r="EKG42" s="12"/>
      <c r="EKH42" s="12"/>
      <c r="EKI42" s="12"/>
      <c r="EKJ42" s="12"/>
      <c r="EKK42" s="12"/>
      <c r="EKL42" s="12"/>
      <c r="EKM42" s="12"/>
      <c r="EKN42" s="12"/>
      <c r="EKO42" s="12"/>
      <c r="EKP42" s="12"/>
      <c r="EKQ42" s="12"/>
      <c r="EKR42" s="12"/>
      <c r="EKS42" s="12"/>
      <c r="EKT42" s="12"/>
      <c r="EKU42" s="12"/>
      <c r="EKV42" s="12"/>
      <c r="EKW42" s="12"/>
      <c r="EKX42" s="12"/>
      <c r="EKY42" s="12"/>
      <c r="EKZ42" s="12"/>
      <c r="ELA42" s="12"/>
      <c r="ELB42" s="12"/>
      <c r="ELC42" s="12"/>
      <c r="ELD42" s="12"/>
      <c r="ELE42" s="12"/>
      <c r="ELF42" s="12"/>
      <c r="ELG42" s="12"/>
      <c r="ELH42" s="12"/>
      <c r="ELI42" s="12"/>
      <c r="ELJ42" s="12"/>
      <c r="ELK42" s="12"/>
      <c r="ELL42" s="12"/>
      <c r="ELM42" s="12"/>
      <c r="ELN42" s="12"/>
      <c r="ELO42" s="12"/>
      <c r="ELP42" s="12"/>
      <c r="ELQ42" s="12"/>
      <c r="ELR42" s="12"/>
      <c r="ELS42" s="12"/>
      <c r="ELT42" s="12"/>
      <c r="ELU42" s="12"/>
      <c r="ELV42" s="12"/>
      <c r="ELW42" s="12"/>
      <c r="ELX42" s="12"/>
      <c r="ELY42" s="12"/>
      <c r="ELZ42" s="12"/>
      <c r="EMA42" s="12"/>
      <c r="EMB42" s="12"/>
      <c r="EMC42" s="12"/>
      <c r="EMD42" s="12"/>
      <c r="EME42" s="12"/>
      <c r="EMF42" s="12"/>
      <c r="EMG42" s="12"/>
      <c r="EMH42" s="12"/>
      <c r="EMI42" s="12"/>
      <c r="EMJ42" s="12"/>
      <c r="EMK42" s="12"/>
      <c r="EML42" s="12"/>
      <c r="EMM42" s="12"/>
      <c r="EMN42" s="12"/>
      <c r="EMO42" s="12"/>
      <c r="EMP42" s="12"/>
      <c r="EMQ42" s="12"/>
      <c r="EMR42" s="12"/>
      <c r="EMS42" s="12"/>
      <c r="EMT42" s="12"/>
      <c r="EMU42" s="12"/>
      <c r="EMV42" s="12"/>
      <c r="EMW42" s="12"/>
      <c r="EMX42" s="12"/>
      <c r="EMY42" s="12"/>
      <c r="EMZ42" s="12"/>
      <c r="ENA42" s="12"/>
      <c r="ENB42" s="12"/>
      <c r="ENC42" s="12"/>
      <c r="END42" s="12"/>
      <c r="ENE42" s="12"/>
      <c r="ENF42" s="12"/>
      <c r="ENG42" s="12"/>
      <c r="ENH42" s="12"/>
      <c r="ENI42" s="12"/>
      <c r="ENJ42" s="12"/>
      <c r="ENK42" s="12"/>
      <c r="ENL42" s="12"/>
      <c r="ENM42" s="12"/>
      <c r="ENN42" s="12"/>
      <c r="ENO42" s="12"/>
      <c r="ENP42" s="12"/>
      <c r="ENQ42" s="12"/>
      <c r="ENR42" s="12"/>
      <c r="ENS42" s="12"/>
      <c r="ENT42" s="12"/>
      <c r="ENU42" s="12"/>
      <c r="ENV42" s="12"/>
      <c r="ENW42" s="12"/>
      <c r="ENX42" s="12"/>
      <c r="ENY42" s="12"/>
      <c r="ENZ42" s="12"/>
      <c r="EOA42" s="12"/>
      <c r="EOB42" s="12"/>
      <c r="EOC42" s="12"/>
      <c r="EOD42" s="12"/>
      <c r="EOE42" s="12"/>
      <c r="EOF42" s="12"/>
      <c r="EOG42" s="12"/>
      <c r="EOH42" s="12"/>
      <c r="EOI42" s="12"/>
      <c r="EOJ42" s="12"/>
      <c r="EOK42" s="12"/>
      <c r="EOL42" s="12"/>
      <c r="EOM42" s="12"/>
      <c r="EON42" s="12"/>
      <c r="EOO42" s="12"/>
      <c r="EOP42" s="12"/>
      <c r="EOQ42" s="12"/>
      <c r="EOR42" s="12"/>
      <c r="EOS42" s="12"/>
      <c r="EOT42" s="12"/>
      <c r="EOU42" s="12"/>
      <c r="EOV42" s="12"/>
      <c r="EOW42" s="12"/>
      <c r="EOX42" s="12"/>
      <c r="EOY42" s="12"/>
      <c r="EOZ42" s="12"/>
      <c r="EPA42" s="12"/>
      <c r="EPB42" s="12"/>
      <c r="EPC42" s="12"/>
      <c r="EPD42" s="12"/>
      <c r="EPE42" s="12"/>
      <c r="EPF42" s="12"/>
      <c r="EPG42" s="12"/>
      <c r="EPH42" s="12"/>
      <c r="EPI42" s="12"/>
      <c r="EPJ42" s="12"/>
      <c r="EPK42" s="12"/>
      <c r="EPL42" s="12"/>
      <c r="EPM42" s="12"/>
      <c r="EPN42" s="12"/>
      <c r="EPO42" s="12"/>
      <c r="EPP42" s="12"/>
      <c r="EPQ42" s="12"/>
      <c r="EPR42" s="12"/>
      <c r="EPS42" s="12"/>
      <c r="EPT42" s="12"/>
      <c r="EPU42" s="12"/>
      <c r="EPV42" s="12"/>
      <c r="EPW42" s="12"/>
      <c r="EPX42" s="12"/>
      <c r="EPY42" s="12"/>
      <c r="EPZ42" s="12"/>
      <c r="EQA42" s="12"/>
      <c r="EQB42" s="12"/>
      <c r="EQC42" s="12"/>
      <c r="EQD42" s="12"/>
      <c r="EQE42" s="12"/>
      <c r="EQF42" s="12"/>
      <c r="EQG42" s="12"/>
      <c r="EQH42" s="12"/>
      <c r="EQI42" s="12"/>
      <c r="EQJ42" s="12"/>
      <c r="EQK42" s="12"/>
      <c r="EQL42" s="12"/>
      <c r="EQM42" s="12"/>
      <c r="EQN42" s="12"/>
      <c r="EQO42" s="12"/>
      <c r="EQP42" s="12"/>
      <c r="EQQ42" s="12"/>
      <c r="EQR42" s="12"/>
      <c r="EQS42" s="12"/>
      <c r="EQT42" s="12"/>
      <c r="EQU42" s="12"/>
      <c r="EQV42" s="12"/>
      <c r="EQW42" s="12"/>
      <c r="EQX42" s="12"/>
      <c r="EQY42" s="12"/>
      <c r="EQZ42" s="12"/>
      <c r="ERA42" s="12"/>
      <c r="ERB42" s="12"/>
      <c r="ERC42" s="12"/>
      <c r="ERD42" s="12"/>
      <c r="ERE42" s="12"/>
      <c r="ERF42" s="12"/>
      <c r="ERG42" s="12"/>
      <c r="ERH42" s="12"/>
      <c r="ERI42" s="12"/>
      <c r="ERJ42" s="12"/>
      <c r="ERK42" s="12"/>
      <c r="ERL42" s="12"/>
      <c r="ERM42" s="12"/>
      <c r="ERN42" s="12"/>
      <c r="ERO42" s="12"/>
      <c r="ERP42" s="12"/>
      <c r="ERQ42" s="12"/>
      <c r="ERR42" s="12"/>
      <c r="ERS42" s="12"/>
      <c r="ERT42" s="12"/>
      <c r="ERU42" s="12"/>
      <c r="ERV42" s="12"/>
      <c r="ERW42" s="12"/>
      <c r="ERX42" s="12"/>
      <c r="ERY42" s="12"/>
      <c r="ERZ42" s="12"/>
      <c r="ESA42" s="12"/>
      <c r="ESB42" s="12"/>
      <c r="ESC42" s="12"/>
      <c r="ESD42" s="12"/>
      <c r="ESE42" s="12"/>
      <c r="ESF42" s="12"/>
      <c r="ESG42" s="12"/>
      <c r="ESH42" s="12"/>
      <c r="ESI42" s="12"/>
      <c r="ESJ42" s="12"/>
      <c r="ESK42" s="12"/>
      <c r="ESL42" s="12"/>
      <c r="ESM42" s="12"/>
      <c r="ESN42" s="12"/>
      <c r="ESO42" s="12"/>
      <c r="ESP42" s="12"/>
      <c r="ESQ42" s="12"/>
      <c r="ESR42" s="12"/>
      <c r="ESS42" s="12"/>
      <c r="EST42" s="12"/>
      <c r="ESU42" s="12"/>
      <c r="ESV42" s="12"/>
      <c r="ESW42" s="12"/>
      <c r="ESX42" s="12"/>
      <c r="ESY42" s="12"/>
      <c r="ESZ42" s="12"/>
      <c r="ETA42" s="12"/>
      <c r="ETB42" s="12"/>
      <c r="ETC42" s="12"/>
      <c r="ETD42" s="12"/>
      <c r="ETE42" s="12"/>
      <c r="ETF42" s="12"/>
      <c r="ETG42" s="12"/>
      <c r="ETH42" s="12"/>
      <c r="ETI42" s="12"/>
      <c r="ETJ42" s="12"/>
      <c r="ETK42" s="12"/>
      <c r="ETL42" s="12"/>
      <c r="ETM42" s="12"/>
      <c r="ETN42" s="12"/>
      <c r="ETO42" s="12"/>
      <c r="ETP42" s="12"/>
      <c r="ETQ42" s="12"/>
      <c r="ETR42" s="12"/>
      <c r="ETS42" s="12"/>
      <c r="ETT42" s="12"/>
      <c r="ETU42" s="12"/>
      <c r="ETV42" s="12"/>
      <c r="ETW42" s="12"/>
      <c r="ETX42" s="12"/>
      <c r="ETY42" s="12"/>
      <c r="ETZ42" s="12"/>
      <c r="EUA42" s="12"/>
      <c r="EUB42" s="12"/>
      <c r="EUC42" s="12"/>
      <c r="EUD42" s="12"/>
      <c r="EUE42" s="12"/>
      <c r="EUF42" s="12"/>
      <c r="EUG42" s="12"/>
      <c r="EUH42" s="12"/>
      <c r="EUI42" s="12"/>
      <c r="EUJ42" s="12"/>
      <c r="EUK42" s="12"/>
      <c r="EUL42" s="12"/>
      <c r="EUM42" s="12"/>
      <c r="EUN42" s="12"/>
      <c r="EUO42" s="12"/>
      <c r="EUP42" s="12"/>
      <c r="EUQ42" s="12"/>
      <c r="EUR42" s="12"/>
      <c r="EUS42" s="12"/>
      <c r="EUT42" s="12"/>
      <c r="EUU42" s="12"/>
      <c r="EUV42" s="12"/>
      <c r="EUW42" s="12"/>
      <c r="EUX42" s="12"/>
      <c r="EUY42" s="12"/>
      <c r="EUZ42" s="12"/>
      <c r="EVA42" s="12"/>
      <c r="EVB42" s="12"/>
      <c r="EVC42" s="12"/>
      <c r="EVD42" s="12"/>
      <c r="EVE42" s="12"/>
      <c r="EVF42" s="12"/>
      <c r="EVG42" s="12"/>
      <c r="EVH42" s="12"/>
      <c r="EVI42" s="12"/>
      <c r="EVJ42" s="12"/>
      <c r="EVK42" s="12"/>
      <c r="EVL42" s="12"/>
      <c r="EVM42" s="12"/>
      <c r="EVN42" s="12"/>
      <c r="EVO42" s="12"/>
      <c r="EVP42" s="12"/>
      <c r="EVQ42" s="12"/>
      <c r="EVR42" s="12"/>
      <c r="EVS42" s="12"/>
      <c r="EVT42" s="12"/>
      <c r="EVU42" s="12"/>
      <c r="EVV42" s="12"/>
      <c r="EVW42" s="12"/>
      <c r="EVX42" s="12"/>
      <c r="EVY42" s="12"/>
      <c r="EVZ42" s="12"/>
      <c r="EWA42" s="12"/>
      <c r="EWB42" s="12"/>
      <c r="EWC42" s="12"/>
      <c r="EWD42" s="12"/>
      <c r="EWE42" s="12"/>
      <c r="EWF42" s="12"/>
      <c r="EWG42" s="12"/>
      <c r="EWH42" s="12"/>
      <c r="EWI42" s="12"/>
      <c r="EWJ42" s="12"/>
      <c r="EWK42" s="12"/>
      <c r="EWL42" s="12"/>
      <c r="EWM42" s="12"/>
      <c r="EWN42" s="12"/>
      <c r="EWO42" s="12"/>
      <c r="EWP42" s="12"/>
      <c r="EWQ42" s="12"/>
      <c r="EWR42" s="12"/>
      <c r="EWS42" s="12"/>
      <c r="EWT42" s="12"/>
      <c r="EWU42" s="12"/>
      <c r="EWV42" s="12"/>
      <c r="EWW42" s="12"/>
      <c r="EWX42" s="12"/>
      <c r="EWY42" s="12"/>
      <c r="EWZ42" s="12"/>
      <c r="EXA42" s="12"/>
      <c r="EXB42" s="12"/>
      <c r="EXC42" s="12"/>
      <c r="EXD42" s="12"/>
      <c r="EXE42" s="12"/>
      <c r="EXF42" s="12"/>
      <c r="EXG42" s="12"/>
      <c r="EXH42" s="12"/>
      <c r="EXI42" s="12"/>
      <c r="EXJ42" s="12"/>
      <c r="EXK42" s="12"/>
      <c r="EXL42" s="12"/>
      <c r="EXM42" s="12"/>
      <c r="EXN42" s="12"/>
      <c r="EXO42" s="12"/>
      <c r="EXP42" s="12"/>
      <c r="EXQ42" s="12"/>
      <c r="EXR42" s="12"/>
      <c r="EXS42" s="12"/>
      <c r="EXT42" s="12"/>
      <c r="EXU42" s="12"/>
      <c r="EXV42" s="12"/>
      <c r="EXW42" s="12"/>
      <c r="EXX42" s="12"/>
      <c r="EXY42" s="12"/>
      <c r="EXZ42" s="12"/>
      <c r="EYA42" s="12"/>
      <c r="EYB42" s="12"/>
      <c r="EYC42" s="12"/>
      <c r="EYD42" s="12"/>
      <c r="EYE42" s="12"/>
      <c r="EYF42" s="12"/>
      <c r="EYG42" s="12"/>
      <c r="EYH42" s="12"/>
      <c r="EYI42" s="12"/>
      <c r="EYJ42" s="12"/>
      <c r="EYK42" s="12"/>
      <c r="EYL42" s="12"/>
      <c r="EYM42" s="12"/>
      <c r="EYN42" s="12"/>
      <c r="EYO42" s="12"/>
      <c r="EYP42" s="12"/>
      <c r="EYQ42" s="12"/>
      <c r="EYR42" s="12"/>
      <c r="EYS42" s="12"/>
      <c r="EYT42" s="12"/>
      <c r="EYU42" s="12"/>
      <c r="EYV42" s="12"/>
      <c r="EYW42" s="12"/>
      <c r="EYX42" s="12"/>
      <c r="EYY42" s="12"/>
      <c r="EYZ42" s="12"/>
      <c r="EZA42" s="12"/>
      <c r="EZB42" s="12"/>
      <c r="EZC42" s="12"/>
      <c r="EZD42" s="12"/>
      <c r="EZE42" s="12"/>
      <c r="EZF42" s="12"/>
      <c r="EZG42" s="12"/>
      <c r="EZH42" s="12"/>
      <c r="EZI42" s="12"/>
      <c r="EZJ42" s="12"/>
      <c r="EZK42" s="12"/>
      <c r="EZL42" s="12"/>
      <c r="EZM42" s="12"/>
      <c r="EZN42" s="12"/>
      <c r="EZO42" s="12"/>
      <c r="EZP42" s="12"/>
      <c r="EZQ42" s="12"/>
      <c r="EZR42" s="12"/>
      <c r="EZS42" s="12"/>
      <c r="EZT42" s="12"/>
      <c r="EZU42" s="12"/>
      <c r="EZV42" s="12"/>
      <c r="EZW42" s="12"/>
      <c r="EZX42" s="12"/>
      <c r="EZY42" s="12"/>
      <c r="EZZ42" s="12"/>
      <c r="FAA42" s="12"/>
      <c r="FAB42" s="12"/>
      <c r="FAC42" s="12"/>
      <c r="FAD42" s="12"/>
      <c r="FAE42" s="12"/>
      <c r="FAF42" s="12"/>
      <c r="FAG42" s="12"/>
      <c r="FAH42" s="12"/>
      <c r="FAI42" s="12"/>
      <c r="FAJ42" s="12"/>
      <c r="FAK42" s="12"/>
      <c r="FAL42" s="12"/>
      <c r="FAM42" s="12"/>
      <c r="FAN42" s="12"/>
      <c r="FAO42" s="12"/>
      <c r="FAP42" s="12"/>
      <c r="FAQ42" s="12"/>
      <c r="FAR42" s="12"/>
      <c r="FAS42" s="12"/>
      <c r="FAT42" s="12"/>
      <c r="FAU42" s="12"/>
      <c r="FAV42" s="12"/>
      <c r="FAW42" s="12"/>
      <c r="FAX42" s="12"/>
      <c r="FAY42" s="12"/>
      <c r="FAZ42" s="12"/>
      <c r="FBA42" s="12"/>
      <c r="FBB42" s="12"/>
      <c r="FBC42" s="12"/>
      <c r="FBD42" s="12"/>
      <c r="FBE42" s="12"/>
      <c r="FBF42" s="12"/>
      <c r="FBG42" s="12"/>
      <c r="FBH42" s="12"/>
      <c r="FBI42" s="12"/>
      <c r="FBJ42" s="12"/>
      <c r="FBK42" s="12"/>
      <c r="FBL42" s="12"/>
      <c r="FBM42" s="12"/>
      <c r="FBN42" s="12"/>
      <c r="FBO42" s="12"/>
      <c r="FBP42" s="12"/>
      <c r="FBQ42" s="12"/>
      <c r="FBR42" s="12"/>
      <c r="FBS42" s="12"/>
      <c r="FBT42" s="12"/>
      <c r="FBU42" s="12"/>
      <c r="FBV42" s="12"/>
      <c r="FBW42" s="12"/>
      <c r="FBX42" s="12"/>
      <c r="FBY42" s="12"/>
      <c r="FBZ42" s="12"/>
      <c r="FCA42" s="12"/>
      <c r="FCB42" s="12"/>
      <c r="FCC42" s="12"/>
      <c r="FCD42" s="12"/>
      <c r="FCE42" s="12"/>
      <c r="FCF42" s="12"/>
      <c r="FCG42" s="12"/>
      <c r="FCH42" s="12"/>
      <c r="FCI42" s="12"/>
      <c r="FCJ42" s="12"/>
      <c r="FCK42" s="12"/>
      <c r="FCL42" s="12"/>
      <c r="FCM42" s="12"/>
      <c r="FCN42" s="12"/>
      <c r="FCO42" s="12"/>
      <c r="FCP42" s="12"/>
      <c r="FCQ42" s="12"/>
      <c r="FCR42" s="12"/>
      <c r="FCS42" s="12"/>
      <c r="FCT42" s="12"/>
      <c r="FCU42" s="12"/>
      <c r="FCV42" s="12"/>
      <c r="FCW42" s="12"/>
      <c r="FCX42" s="12"/>
      <c r="FCY42" s="12"/>
      <c r="FCZ42" s="12"/>
      <c r="FDA42" s="12"/>
      <c r="FDB42" s="12"/>
      <c r="FDC42" s="12"/>
      <c r="FDD42" s="12"/>
      <c r="FDE42" s="12"/>
      <c r="FDF42" s="12"/>
      <c r="FDG42" s="12"/>
      <c r="FDH42" s="12"/>
      <c r="FDI42" s="12"/>
      <c r="FDJ42" s="12"/>
      <c r="FDK42" s="12"/>
      <c r="FDL42" s="12"/>
      <c r="FDM42" s="12"/>
      <c r="FDN42" s="12"/>
      <c r="FDO42" s="12"/>
      <c r="FDP42" s="12"/>
      <c r="FDQ42" s="12"/>
      <c r="FDR42" s="12"/>
      <c r="FDS42" s="12"/>
      <c r="FDT42" s="12"/>
      <c r="FDU42" s="12"/>
      <c r="FDV42" s="12"/>
      <c r="FDW42" s="12"/>
      <c r="FDX42" s="12"/>
      <c r="FDY42" s="12"/>
      <c r="FDZ42" s="12"/>
      <c r="FEA42" s="12"/>
      <c r="FEB42" s="12"/>
      <c r="FEC42" s="12"/>
      <c r="FED42" s="12"/>
      <c r="FEE42" s="12"/>
      <c r="FEF42" s="12"/>
      <c r="FEG42" s="12"/>
      <c r="FEH42" s="12"/>
      <c r="FEI42" s="12"/>
      <c r="FEJ42" s="12"/>
      <c r="FEK42" s="12"/>
      <c r="FEL42" s="12"/>
      <c r="FEM42" s="12"/>
      <c r="FEN42" s="12"/>
      <c r="FEO42" s="12"/>
      <c r="FEP42" s="12"/>
      <c r="FEQ42" s="12"/>
      <c r="FER42" s="12"/>
      <c r="FES42" s="12"/>
      <c r="FET42" s="12"/>
      <c r="FEU42" s="12"/>
      <c r="FEV42" s="12"/>
      <c r="FEW42" s="12"/>
      <c r="FEX42" s="12"/>
      <c r="FEY42" s="12"/>
      <c r="FEZ42" s="12"/>
      <c r="FFA42" s="12"/>
      <c r="FFB42" s="12"/>
      <c r="FFC42" s="12"/>
      <c r="FFD42" s="12"/>
      <c r="FFE42" s="12"/>
      <c r="FFF42" s="12"/>
      <c r="FFG42" s="12"/>
      <c r="FFH42" s="12"/>
      <c r="FFI42" s="12"/>
      <c r="FFJ42" s="12"/>
      <c r="FFK42" s="12"/>
      <c r="FFL42" s="12"/>
      <c r="FFM42" s="12"/>
      <c r="FFN42" s="12"/>
      <c r="FFO42" s="12"/>
      <c r="FFP42" s="12"/>
      <c r="FFQ42" s="12"/>
      <c r="FFR42" s="12"/>
      <c r="FFS42" s="12"/>
      <c r="FFT42" s="12"/>
      <c r="FFU42" s="12"/>
      <c r="FFV42" s="12"/>
      <c r="FFW42" s="12"/>
      <c r="FFX42" s="12"/>
      <c r="FFY42" s="12"/>
      <c r="FFZ42" s="12"/>
      <c r="FGA42" s="12"/>
      <c r="FGB42" s="12"/>
      <c r="FGC42" s="12"/>
      <c r="FGD42" s="12"/>
      <c r="FGE42" s="12"/>
      <c r="FGF42" s="12"/>
      <c r="FGG42" s="12"/>
      <c r="FGH42" s="12"/>
      <c r="FGI42" s="12"/>
      <c r="FGJ42" s="12"/>
      <c r="FGK42" s="12"/>
      <c r="FGL42" s="12"/>
      <c r="FGM42" s="12"/>
      <c r="FGN42" s="12"/>
      <c r="FGO42" s="12"/>
      <c r="FGP42" s="12"/>
      <c r="FGQ42" s="12"/>
      <c r="FGR42" s="12"/>
      <c r="FGS42" s="12"/>
      <c r="FGT42" s="12"/>
      <c r="FGU42" s="12"/>
      <c r="FGV42" s="12"/>
      <c r="FGW42" s="12"/>
      <c r="FGX42" s="12"/>
      <c r="FGY42" s="12"/>
      <c r="FGZ42" s="12"/>
      <c r="FHA42" s="12"/>
      <c r="FHB42" s="12"/>
      <c r="FHC42" s="12"/>
      <c r="FHD42" s="12"/>
      <c r="FHE42" s="12"/>
      <c r="FHF42" s="12"/>
      <c r="FHG42" s="12"/>
      <c r="FHH42" s="12"/>
      <c r="FHI42" s="12"/>
      <c r="FHJ42" s="12"/>
      <c r="FHK42" s="12"/>
      <c r="FHL42" s="12"/>
      <c r="FHM42" s="12"/>
      <c r="FHN42" s="12"/>
      <c r="FHO42" s="12"/>
      <c r="FHP42" s="12"/>
      <c r="FHQ42" s="12"/>
      <c r="FHR42" s="12"/>
      <c r="FHS42" s="12"/>
      <c r="FHT42" s="12"/>
      <c r="FHU42" s="12"/>
      <c r="FHV42" s="12"/>
      <c r="FHW42" s="12"/>
      <c r="FHX42" s="12"/>
      <c r="FHY42" s="12"/>
      <c r="FHZ42" s="12"/>
      <c r="FIA42" s="12"/>
      <c r="FIB42" s="12"/>
      <c r="FIC42" s="12"/>
      <c r="FID42" s="12"/>
      <c r="FIE42" s="12"/>
      <c r="FIF42" s="12"/>
      <c r="FIG42" s="12"/>
      <c r="FIH42" s="12"/>
      <c r="FII42" s="12"/>
      <c r="FIJ42" s="12"/>
      <c r="FIK42" s="12"/>
      <c r="FIL42" s="12"/>
      <c r="FIM42" s="12"/>
      <c r="FIN42" s="12"/>
      <c r="FIO42" s="12"/>
      <c r="FIP42" s="12"/>
      <c r="FIQ42" s="12"/>
      <c r="FIR42" s="12"/>
      <c r="FIS42" s="12"/>
      <c r="FIT42" s="12"/>
      <c r="FIU42" s="12"/>
      <c r="FIV42" s="12"/>
      <c r="FIW42" s="12"/>
      <c r="FIX42" s="12"/>
      <c r="FIY42" s="12"/>
      <c r="FIZ42" s="12"/>
      <c r="FJA42" s="12"/>
      <c r="FJB42" s="12"/>
      <c r="FJC42" s="12"/>
      <c r="FJD42" s="12"/>
      <c r="FJE42" s="12"/>
      <c r="FJF42" s="12"/>
      <c r="FJG42" s="12"/>
      <c r="FJH42" s="12"/>
      <c r="FJI42" s="12"/>
      <c r="FJJ42" s="12"/>
      <c r="FJK42" s="12"/>
      <c r="FJL42" s="12"/>
      <c r="FJM42" s="12"/>
      <c r="FJN42" s="12"/>
      <c r="FJO42" s="12"/>
      <c r="FJP42" s="12"/>
      <c r="FJQ42" s="12"/>
      <c r="FJR42" s="12"/>
      <c r="FJS42" s="12"/>
      <c r="FJT42" s="12"/>
      <c r="FJU42" s="12"/>
      <c r="FJV42" s="12"/>
      <c r="FJW42" s="12"/>
      <c r="FJX42" s="12"/>
      <c r="FJY42" s="12"/>
      <c r="FJZ42" s="12"/>
      <c r="FKA42" s="12"/>
      <c r="FKB42" s="12"/>
      <c r="FKC42" s="12"/>
      <c r="FKD42" s="12"/>
      <c r="FKE42" s="12"/>
      <c r="FKF42" s="12"/>
      <c r="FKG42" s="12"/>
      <c r="FKH42" s="12"/>
      <c r="FKI42" s="12"/>
      <c r="FKJ42" s="12"/>
      <c r="FKK42" s="12"/>
      <c r="FKL42" s="12"/>
      <c r="FKM42" s="12"/>
      <c r="FKN42" s="12"/>
      <c r="FKO42" s="12"/>
      <c r="FKP42" s="12"/>
      <c r="FKQ42" s="12"/>
      <c r="FKR42" s="12"/>
      <c r="FKS42" s="12"/>
      <c r="FKT42" s="12"/>
      <c r="FKU42" s="12"/>
      <c r="FKV42" s="12"/>
      <c r="FKW42" s="12"/>
      <c r="FKX42" s="12"/>
      <c r="FKY42" s="12"/>
      <c r="FKZ42" s="12"/>
      <c r="FLA42" s="12"/>
      <c r="FLB42" s="12"/>
      <c r="FLC42" s="12"/>
      <c r="FLD42" s="12"/>
      <c r="FLE42" s="12"/>
      <c r="FLF42" s="12"/>
      <c r="FLG42" s="12"/>
      <c r="FLH42" s="12"/>
      <c r="FLI42" s="12"/>
      <c r="FLJ42" s="12"/>
      <c r="FLK42" s="12"/>
      <c r="FLL42" s="12"/>
      <c r="FLM42" s="12"/>
      <c r="FLN42" s="12"/>
      <c r="FLO42" s="12"/>
      <c r="FLP42" s="12"/>
      <c r="FLQ42" s="12"/>
      <c r="FLR42" s="12"/>
      <c r="FLS42" s="12"/>
      <c r="FLT42" s="12"/>
      <c r="FLU42" s="12"/>
      <c r="FLV42" s="12"/>
      <c r="FLW42" s="12"/>
      <c r="FLX42" s="12"/>
      <c r="FLY42" s="12"/>
      <c r="FLZ42" s="12"/>
      <c r="FMA42" s="12"/>
      <c r="FMB42" s="12"/>
      <c r="FMC42" s="12"/>
      <c r="FMD42" s="12"/>
      <c r="FME42" s="12"/>
      <c r="FMF42" s="12"/>
      <c r="FMG42" s="12"/>
      <c r="FMH42" s="12"/>
      <c r="FMI42" s="12"/>
      <c r="FMJ42" s="12"/>
      <c r="FMK42" s="12"/>
      <c r="FML42" s="12"/>
      <c r="FMM42" s="12"/>
      <c r="FMN42" s="12"/>
      <c r="FMO42" s="12"/>
      <c r="FMP42" s="12"/>
      <c r="FMQ42" s="12"/>
      <c r="FMR42" s="12"/>
      <c r="FMS42" s="12"/>
      <c r="FMT42" s="12"/>
      <c r="FMU42" s="12"/>
      <c r="FMV42" s="12"/>
      <c r="FMW42" s="12"/>
      <c r="FMX42" s="12"/>
      <c r="FMY42" s="12"/>
      <c r="FMZ42" s="12"/>
      <c r="FNA42" s="12"/>
      <c r="FNB42" s="12"/>
      <c r="FNC42" s="12"/>
      <c r="FND42" s="12"/>
      <c r="FNE42" s="12"/>
      <c r="FNF42" s="12"/>
      <c r="FNG42" s="12"/>
      <c r="FNH42" s="12"/>
      <c r="FNI42" s="12"/>
      <c r="FNJ42" s="12"/>
      <c r="FNK42" s="12"/>
      <c r="FNL42" s="12"/>
      <c r="FNM42" s="12"/>
      <c r="FNN42" s="12"/>
      <c r="FNO42" s="12"/>
      <c r="FNP42" s="12"/>
      <c r="FNQ42" s="12"/>
      <c r="FNR42" s="12"/>
      <c r="FNS42" s="12"/>
      <c r="FNT42" s="12"/>
      <c r="FNU42" s="12"/>
      <c r="FNV42" s="12"/>
      <c r="FNW42" s="12"/>
      <c r="FNX42" s="12"/>
      <c r="FNY42" s="12"/>
      <c r="FNZ42" s="12"/>
      <c r="FOA42" s="12"/>
      <c r="FOB42" s="12"/>
      <c r="FOC42" s="12"/>
      <c r="FOD42" s="12"/>
      <c r="FOE42" s="12"/>
      <c r="FOF42" s="12"/>
      <c r="FOG42" s="12"/>
      <c r="FOH42" s="12"/>
      <c r="FOI42" s="12"/>
      <c r="FOJ42" s="12"/>
      <c r="FOK42" s="12"/>
      <c r="FOL42" s="12"/>
      <c r="FOM42" s="12"/>
      <c r="FON42" s="12"/>
      <c r="FOO42" s="12"/>
      <c r="FOP42" s="12"/>
      <c r="FOQ42" s="12"/>
      <c r="FOR42" s="12"/>
      <c r="FOS42" s="12"/>
      <c r="FOT42" s="12"/>
      <c r="FOU42" s="12"/>
      <c r="FOV42" s="12"/>
      <c r="FOW42" s="12"/>
      <c r="FOX42" s="12"/>
      <c r="FOY42" s="12"/>
      <c r="FOZ42" s="12"/>
      <c r="FPA42" s="12"/>
      <c r="FPB42" s="12"/>
      <c r="FPC42" s="12"/>
      <c r="FPD42" s="12"/>
      <c r="FPE42" s="12"/>
      <c r="FPF42" s="12"/>
      <c r="FPG42" s="12"/>
      <c r="FPH42" s="12"/>
      <c r="FPI42" s="12"/>
      <c r="FPJ42" s="12"/>
      <c r="FPK42" s="12"/>
      <c r="FPL42" s="12"/>
      <c r="FPM42" s="12"/>
      <c r="FPN42" s="12"/>
      <c r="FPO42" s="12"/>
      <c r="FPP42" s="12"/>
      <c r="FPQ42" s="12"/>
      <c r="FPR42" s="12"/>
      <c r="FPS42" s="12"/>
      <c r="FPT42" s="12"/>
      <c r="FPU42" s="12"/>
      <c r="FPV42" s="12"/>
      <c r="FPW42" s="12"/>
      <c r="FPX42" s="12"/>
      <c r="FPY42" s="12"/>
      <c r="FPZ42" s="12"/>
      <c r="FQA42" s="12"/>
      <c r="FQB42" s="12"/>
      <c r="FQC42" s="12"/>
      <c r="FQD42" s="12"/>
      <c r="FQE42" s="12"/>
      <c r="FQF42" s="12"/>
      <c r="FQG42" s="12"/>
      <c r="FQH42" s="12"/>
      <c r="FQI42" s="12"/>
      <c r="FQJ42" s="12"/>
      <c r="FQK42" s="12"/>
      <c r="FQL42" s="12"/>
      <c r="FQM42" s="12"/>
      <c r="FQN42" s="12"/>
      <c r="FQO42" s="12"/>
      <c r="FQP42" s="12"/>
      <c r="FQQ42" s="12"/>
      <c r="FQR42" s="12"/>
      <c r="FQS42" s="12"/>
      <c r="FQT42" s="12"/>
      <c r="FQU42" s="12"/>
      <c r="FQV42" s="12"/>
      <c r="FQW42" s="12"/>
      <c r="FQX42" s="12"/>
      <c r="FQY42" s="12"/>
      <c r="FQZ42" s="12"/>
      <c r="FRA42" s="12"/>
      <c r="FRB42" s="12"/>
      <c r="FRC42" s="12"/>
      <c r="FRD42" s="12"/>
      <c r="FRE42" s="12"/>
      <c r="FRF42" s="12"/>
      <c r="FRG42" s="12"/>
      <c r="FRH42" s="12"/>
      <c r="FRI42" s="12"/>
      <c r="FRJ42" s="12"/>
      <c r="FRK42" s="12"/>
      <c r="FRL42" s="12"/>
      <c r="FRM42" s="12"/>
      <c r="FRN42" s="12"/>
      <c r="FRO42" s="12"/>
      <c r="FRP42" s="12"/>
      <c r="FRQ42" s="12"/>
      <c r="FRR42" s="12"/>
      <c r="FRS42" s="12"/>
      <c r="FRT42" s="12"/>
      <c r="FRU42" s="12"/>
      <c r="FRV42" s="12"/>
      <c r="FRW42" s="12"/>
      <c r="FRX42" s="12"/>
      <c r="FRY42" s="12"/>
      <c r="FRZ42" s="12"/>
      <c r="FSA42" s="12"/>
      <c r="FSB42" s="12"/>
      <c r="FSC42" s="12"/>
      <c r="FSD42" s="12"/>
      <c r="FSE42" s="12"/>
      <c r="FSF42" s="12"/>
      <c r="FSG42" s="12"/>
      <c r="FSH42" s="12"/>
      <c r="FSI42" s="12"/>
      <c r="FSJ42" s="12"/>
      <c r="FSK42" s="12"/>
      <c r="FSL42" s="12"/>
      <c r="FSM42" s="12"/>
      <c r="FSN42" s="12"/>
      <c r="FSO42" s="12"/>
      <c r="FSP42" s="12"/>
      <c r="FSQ42" s="12"/>
      <c r="FSR42" s="12"/>
      <c r="FSS42" s="12"/>
      <c r="FST42" s="12"/>
      <c r="FSU42" s="12"/>
      <c r="FSV42" s="12"/>
      <c r="FSW42" s="12"/>
      <c r="FSX42" s="12"/>
      <c r="FSY42" s="12"/>
      <c r="FSZ42" s="12"/>
      <c r="FTA42" s="12"/>
      <c r="FTB42" s="12"/>
      <c r="FTC42" s="12"/>
      <c r="FTD42" s="12"/>
      <c r="FTE42" s="12"/>
      <c r="FTF42" s="12"/>
      <c r="FTG42" s="12"/>
      <c r="FTH42" s="12"/>
      <c r="FTI42" s="12"/>
      <c r="FTJ42" s="12"/>
      <c r="FTK42" s="12"/>
      <c r="FTL42" s="12"/>
      <c r="FTM42" s="12"/>
      <c r="FTN42" s="12"/>
      <c r="FTO42" s="12"/>
      <c r="FTP42" s="12"/>
      <c r="FTQ42" s="12"/>
      <c r="FTR42" s="12"/>
      <c r="FTS42" s="12"/>
      <c r="FTT42" s="12"/>
      <c r="FTU42" s="12"/>
      <c r="FTV42" s="12"/>
      <c r="FTW42" s="12"/>
      <c r="FTX42" s="12"/>
      <c r="FTY42" s="12"/>
      <c r="FTZ42" s="12"/>
      <c r="FUA42" s="12"/>
      <c r="FUB42" s="12"/>
      <c r="FUC42" s="12"/>
      <c r="FUD42" s="12"/>
      <c r="FUE42" s="12"/>
      <c r="FUF42" s="12"/>
      <c r="FUG42" s="12"/>
      <c r="FUH42" s="12"/>
      <c r="FUI42" s="12"/>
      <c r="FUJ42" s="12"/>
      <c r="FUK42" s="12"/>
      <c r="FUL42" s="12"/>
      <c r="FUM42" s="12"/>
      <c r="FUN42" s="12"/>
      <c r="FUO42" s="12"/>
      <c r="FUP42" s="12"/>
      <c r="FUQ42" s="12"/>
      <c r="FUR42" s="12"/>
      <c r="FUS42" s="12"/>
      <c r="FUT42" s="12"/>
      <c r="FUU42" s="12"/>
      <c r="FUV42" s="12"/>
      <c r="FUW42" s="12"/>
      <c r="FUX42" s="12"/>
      <c r="FUY42" s="12"/>
      <c r="FUZ42" s="12"/>
      <c r="FVA42" s="12"/>
      <c r="FVB42" s="12"/>
      <c r="FVC42" s="12"/>
      <c r="FVD42" s="12"/>
      <c r="FVE42" s="12"/>
      <c r="FVF42" s="12"/>
      <c r="FVG42" s="12"/>
      <c r="FVH42" s="12"/>
      <c r="FVI42" s="12"/>
      <c r="FVJ42" s="12"/>
      <c r="FVK42" s="12"/>
      <c r="FVL42" s="12"/>
      <c r="FVM42" s="12"/>
      <c r="FVN42" s="12"/>
      <c r="FVO42" s="12"/>
      <c r="FVP42" s="12"/>
      <c r="FVQ42" s="12"/>
      <c r="FVR42" s="12"/>
      <c r="FVS42" s="12"/>
      <c r="FVT42" s="12"/>
      <c r="FVU42" s="12"/>
      <c r="FVV42" s="12"/>
      <c r="FVW42" s="12"/>
      <c r="FVX42" s="12"/>
      <c r="FVY42" s="12"/>
      <c r="FVZ42" s="12"/>
      <c r="FWA42" s="12"/>
      <c r="FWB42" s="12"/>
      <c r="FWC42" s="12"/>
      <c r="FWD42" s="12"/>
      <c r="FWE42" s="12"/>
      <c r="FWF42" s="12"/>
      <c r="FWG42" s="12"/>
      <c r="FWH42" s="12"/>
      <c r="FWI42" s="12"/>
      <c r="FWJ42" s="12"/>
      <c r="FWK42" s="12"/>
      <c r="FWL42" s="12"/>
      <c r="FWM42" s="12"/>
      <c r="FWN42" s="12"/>
      <c r="FWO42" s="12"/>
      <c r="FWP42" s="12"/>
      <c r="FWQ42" s="12"/>
      <c r="FWR42" s="12"/>
      <c r="FWS42" s="12"/>
      <c r="FWT42" s="12"/>
      <c r="FWU42" s="12"/>
      <c r="FWV42" s="12"/>
      <c r="FWW42" s="12"/>
      <c r="FWX42" s="12"/>
      <c r="FWY42" s="12"/>
      <c r="FWZ42" s="12"/>
      <c r="FXA42" s="12"/>
      <c r="FXB42" s="12"/>
      <c r="FXC42" s="12"/>
      <c r="FXD42" s="12"/>
      <c r="FXE42" s="12"/>
      <c r="FXF42" s="12"/>
      <c r="FXG42" s="12"/>
      <c r="FXH42" s="12"/>
      <c r="FXI42" s="12"/>
      <c r="FXJ42" s="12"/>
      <c r="FXK42" s="12"/>
      <c r="FXL42" s="12"/>
      <c r="FXM42" s="12"/>
      <c r="FXN42" s="12"/>
      <c r="FXO42" s="12"/>
      <c r="FXP42" s="12"/>
      <c r="FXQ42" s="12"/>
      <c r="FXR42" s="12"/>
      <c r="FXS42" s="12"/>
      <c r="FXT42" s="12"/>
      <c r="FXU42" s="12"/>
      <c r="FXV42" s="12"/>
      <c r="FXW42" s="12"/>
      <c r="FXX42" s="12"/>
      <c r="FXY42" s="12"/>
      <c r="FXZ42" s="12"/>
      <c r="FYA42" s="12"/>
      <c r="FYB42" s="12"/>
      <c r="FYC42" s="12"/>
      <c r="FYD42" s="12"/>
      <c r="FYE42" s="12"/>
      <c r="FYF42" s="12"/>
      <c r="FYG42" s="12"/>
      <c r="FYH42" s="12"/>
      <c r="FYI42" s="12"/>
      <c r="FYJ42" s="12"/>
      <c r="FYK42" s="12"/>
      <c r="FYL42" s="12"/>
      <c r="FYM42" s="12"/>
      <c r="FYN42" s="12"/>
      <c r="FYO42" s="12"/>
      <c r="FYP42" s="12"/>
      <c r="FYQ42" s="12"/>
      <c r="FYR42" s="12"/>
      <c r="FYS42" s="12"/>
      <c r="FYT42" s="12"/>
      <c r="FYU42" s="12"/>
      <c r="FYV42" s="12"/>
      <c r="FYW42" s="12"/>
      <c r="FYX42" s="12"/>
      <c r="FYY42" s="12"/>
      <c r="FYZ42" s="12"/>
      <c r="FZA42" s="12"/>
      <c r="FZB42" s="12"/>
      <c r="FZC42" s="12"/>
      <c r="FZD42" s="12"/>
      <c r="FZE42" s="12"/>
      <c r="FZF42" s="12"/>
      <c r="FZG42" s="12"/>
      <c r="FZH42" s="12"/>
      <c r="FZI42" s="12"/>
      <c r="FZJ42" s="12"/>
      <c r="FZK42" s="12"/>
      <c r="FZL42" s="12"/>
      <c r="FZM42" s="12"/>
      <c r="FZN42" s="12"/>
      <c r="FZO42" s="12"/>
      <c r="FZP42" s="12"/>
      <c r="FZQ42" s="12"/>
      <c r="FZR42" s="12"/>
      <c r="FZS42" s="12"/>
      <c r="FZT42" s="12"/>
      <c r="FZU42" s="12"/>
      <c r="FZV42" s="12"/>
      <c r="FZW42" s="12"/>
      <c r="FZX42" s="12"/>
      <c r="FZY42" s="12"/>
      <c r="FZZ42" s="12"/>
      <c r="GAA42" s="12"/>
      <c r="GAB42" s="12"/>
      <c r="GAC42" s="12"/>
      <c r="GAD42" s="12"/>
      <c r="GAE42" s="12"/>
      <c r="GAF42" s="12"/>
      <c r="GAG42" s="12"/>
      <c r="GAH42" s="12"/>
      <c r="GAI42" s="12"/>
      <c r="GAJ42" s="12"/>
      <c r="GAK42" s="12"/>
      <c r="GAL42" s="12"/>
      <c r="GAM42" s="12"/>
      <c r="GAN42" s="12"/>
      <c r="GAO42" s="12"/>
      <c r="GAP42" s="12"/>
      <c r="GAQ42" s="12"/>
      <c r="GAR42" s="12"/>
      <c r="GAS42" s="12"/>
      <c r="GAT42" s="12"/>
      <c r="GAU42" s="12"/>
      <c r="GAV42" s="12"/>
      <c r="GAW42" s="12"/>
      <c r="GAX42" s="12"/>
      <c r="GAY42" s="12"/>
      <c r="GAZ42" s="12"/>
      <c r="GBA42" s="12"/>
      <c r="GBB42" s="12"/>
      <c r="GBC42" s="12"/>
      <c r="GBD42" s="12"/>
      <c r="GBE42" s="12"/>
      <c r="GBF42" s="12"/>
      <c r="GBG42" s="12"/>
      <c r="GBH42" s="12"/>
      <c r="GBI42" s="12"/>
      <c r="GBJ42" s="12"/>
      <c r="GBK42" s="12"/>
      <c r="GBL42" s="12"/>
      <c r="GBM42" s="12"/>
      <c r="GBN42" s="12"/>
      <c r="GBO42" s="12"/>
      <c r="GBP42" s="12"/>
      <c r="GBQ42" s="12"/>
      <c r="GBR42" s="12"/>
      <c r="GBS42" s="12"/>
      <c r="GBT42" s="12"/>
      <c r="GBU42" s="12"/>
      <c r="GBV42" s="12"/>
      <c r="GBW42" s="12"/>
      <c r="GBX42" s="12"/>
      <c r="GBY42" s="12"/>
      <c r="GBZ42" s="12"/>
      <c r="GCA42" s="12"/>
      <c r="GCB42" s="12"/>
      <c r="GCC42" s="12"/>
      <c r="GCD42" s="12"/>
      <c r="GCE42" s="12"/>
      <c r="GCF42" s="12"/>
      <c r="GCG42" s="12"/>
      <c r="GCH42" s="12"/>
      <c r="GCI42" s="12"/>
      <c r="GCJ42" s="12"/>
      <c r="GCK42" s="12"/>
      <c r="GCL42" s="12"/>
      <c r="GCM42" s="12"/>
      <c r="GCN42" s="12"/>
      <c r="GCO42" s="12"/>
      <c r="GCP42" s="12"/>
      <c r="GCQ42" s="12"/>
      <c r="GCR42" s="12"/>
      <c r="GCS42" s="12"/>
      <c r="GCT42" s="12"/>
      <c r="GCU42" s="12"/>
      <c r="GCV42" s="12"/>
      <c r="GCW42" s="12"/>
      <c r="GCX42" s="12"/>
      <c r="GCY42" s="12"/>
      <c r="GCZ42" s="12"/>
      <c r="GDA42" s="12"/>
      <c r="GDB42" s="12"/>
      <c r="GDC42" s="12"/>
      <c r="GDD42" s="12"/>
      <c r="GDE42" s="12"/>
      <c r="GDF42" s="12"/>
      <c r="GDG42" s="12"/>
      <c r="GDH42" s="12"/>
      <c r="GDI42" s="12"/>
      <c r="GDJ42" s="12"/>
      <c r="GDK42" s="12"/>
      <c r="GDL42" s="12"/>
      <c r="GDM42" s="12"/>
      <c r="GDN42" s="12"/>
      <c r="GDO42" s="12"/>
      <c r="GDP42" s="12"/>
      <c r="GDQ42" s="12"/>
      <c r="GDR42" s="12"/>
      <c r="GDS42" s="12"/>
      <c r="GDT42" s="12"/>
      <c r="GDU42" s="12"/>
      <c r="GDV42" s="12"/>
      <c r="GDW42" s="12"/>
      <c r="GDX42" s="12"/>
      <c r="GDY42" s="12"/>
      <c r="GDZ42" s="12"/>
      <c r="GEA42" s="12"/>
      <c r="GEB42" s="12"/>
      <c r="GEC42" s="12"/>
      <c r="GED42" s="12"/>
      <c r="GEE42" s="12"/>
      <c r="GEF42" s="12"/>
      <c r="GEG42" s="12"/>
      <c r="GEH42" s="12"/>
      <c r="GEI42" s="12"/>
      <c r="GEJ42" s="12"/>
      <c r="GEK42" s="12"/>
      <c r="GEL42" s="12"/>
      <c r="GEM42" s="12"/>
      <c r="GEN42" s="12"/>
      <c r="GEO42" s="12"/>
      <c r="GEP42" s="12"/>
      <c r="GEQ42" s="12"/>
      <c r="GER42" s="12"/>
      <c r="GES42" s="12"/>
      <c r="GET42" s="12"/>
      <c r="GEU42" s="12"/>
      <c r="GEV42" s="12"/>
      <c r="GEW42" s="12"/>
      <c r="GEX42" s="12"/>
      <c r="GEY42" s="12"/>
      <c r="GEZ42" s="12"/>
      <c r="GFA42" s="12"/>
      <c r="GFB42" s="12"/>
      <c r="GFC42" s="12"/>
      <c r="GFD42" s="12"/>
      <c r="GFE42" s="12"/>
      <c r="GFF42" s="12"/>
      <c r="GFG42" s="12"/>
      <c r="GFH42" s="12"/>
      <c r="GFI42" s="12"/>
      <c r="GFJ42" s="12"/>
      <c r="GFK42" s="12"/>
      <c r="GFL42" s="12"/>
      <c r="GFM42" s="12"/>
      <c r="GFN42" s="12"/>
      <c r="GFO42" s="12"/>
      <c r="GFP42" s="12"/>
      <c r="GFQ42" s="12"/>
      <c r="GFR42" s="12"/>
      <c r="GFS42" s="12"/>
      <c r="GFT42" s="12"/>
      <c r="GFU42" s="12"/>
      <c r="GFV42" s="12"/>
      <c r="GFW42" s="12"/>
      <c r="GFX42" s="12"/>
      <c r="GFY42" s="12"/>
      <c r="GFZ42" s="12"/>
      <c r="GGA42" s="12"/>
      <c r="GGB42" s="12"/>
      <c r="GGC42" s="12"/>
      <c r="GGD42" s="12"/>
      <c r="GGE42" s="12"/>
      <c r="GGF42" s="12"/>
      <c r="GGG42" s="12"/>
      <c r="GGH42" s="12"/>
      <c r="GGI42" s="12"/>
      <c r="GGJ42" s="12"/>
      <c r="GGK42" s="12"/>
      <c r="GGL42" s="12"/>
      <c r="GGM42" s="12"/>
      <c r="GGN42" s="12"/>
      <c r="GGO42" s="12"/>
      <c r="GGP42" s="12"/>
      <c r="GGQ42" s="12"/>
      <c r="GGR42" s="12"/>
      <c r="GGS42" s="12"/>
      <c r="GGT42" s="12"/>
      <c r="GGU42" s="12"/>
      <c r="GGV42" s="12"/>
      <c r="GGW42" s="12"/>
      <c r="GGX42" s="12"/>
      <c r="GGY42" s="12"/>
      <c r="GGZ42" s="12"/>
      <c r="GHA42" s="12"/>
      <c r="GHB42" s="12"/>
      <c r="GHC42" s="12"/>
      <c r="GHD42" s="12"/>
      <c r="GHE42" s="12"/>
      <c r="GHF42" s="12"/>
      <c r="GHG42" s="12"/>
      <c r="GHH42" s="12"/>
      <c r="GHI42" s="12"/>
      <c r="GHJ42" s="12"/>
      <c r="GHK42" s="12"/>
      <c r="GHL42" s="12"/>
      <c r="GHM42" s="12"/>
      <c r="GHN42" s="12"/>
      <c r="GHO42" s="12"/>
      <c r="GHP42" s="12"/>
      <c r="GHQ42" s="12"/>
      <c r="GHR42" s="12"/>
      <c r="GHS42" s="12"/>
      <c r="GHT42" s="12"/>
      <c r="GHU42" s="12"/>
      <c r="GHV42" s="12"/>
      <c r="GHW42" s="12"/>
      <c r="GHX42" s="12"/>
      <c r="GHY42" s="12"/>
      <c r="GHZ42" s="12"/>
      <c r="GIA42" s="12"/>
      <c r="GIB42" s="12"/>
      <c r="GIC42" s="12"/>
      <c r="GID42" s="12"/>
      <c r="GIE42" s="12"/>
      <c r="GIF42" s="12"/>
      <c r="GIG42" s="12"/>
      <c r="GIH42" s="12"/>
      <c r="GII42" s="12"/>
      <c r="GIJ42" s="12"/>
      <c r="GIK42" s="12"/>
      <c r="GIL42" s="12"/>
      <c r="GIM42" s="12"/>
      <c r="GIN42" s="12"/>
      <c r="GIO42" s="12"/>
      <c r="GIP42" s="12"/>
      <c r="GIQ42" s="12"/>
      <c r="GIR42" s="12"/>
      <c r="GIS42" s="12"/>
      <c r="GIT42" s="12"/>
      <c r="GIU42" s="12"/>
      <c r="GIV42" s="12"/>
      <c r="GIW42" s="12"/>
      <c r="GIX42" s="12"/>
      <c r="GIY42" s="12"/>
      <c r="GIZ42" s="12"/>
      <c r="GJA42" s="12"/>
      <c r="GJB42" s="12"/>
      <c r="GJC42" s="12"/>
      <c r="GJD42" s="12"/>
      <c r="GJE42" s="12"/>
      <c r="GJF42" s="12"/>
      <c r="GJG42" s="12"/>
      <c r="GJH42" s="12"/>
      <c r="GJI42" s="12"/>
      <c r="GJJ42" s="12"/>
      <c r="GJK42" s="12"/>
      <c r="GJL42" s="12"/>
      <c r="GJM42" s="12"/>
      <c r="GJN42" s="12"/>
      <c r="GJO42" s="12"/>
      <c r="GJP42" s="12"/>
      <c r="GJQ42" s="12"/>
      <c r="GJR42" s="12"/>
      <c r="GJS42" s="12"/>
      <c r="GJT42" s="12"/>
      <c r="GJU42" s="12"/>
      <c r="GJV42" s="12"/>
      <c r="GJW42" s="12"/>
      <c r="GJX42" s="12"/>
      <c r="GJY42" s="12"/>
      <c r="GJZ42" s="12"/>
      <c r="GKA42" s="12"/>
      <c r="GKB42" s="12"/>
      <c r="GKC42" s="12"/>
      <c r="GKD42" s="12"/>
      <c r="GKE42" s="12"/>
      <c r="GKF42" s="12"/>
      <c r="GKG42" s="12"/>
      <c r="GKH42" s="12"/>
      <c r="GKI42" s="12"/>
      <c r="GKJ42" s="12"/>
      <c r="GKK42" s="12"/>
      <c r="GKL42" s="12"/>
      <c r="GKM42" s="12"/>
      <c r="GKN42" s="12"/>
      <c r="GKO42" s="12"/>
      <c r="GKP42" s="12"/>
      <c r="GKQ42" s="12"/>
      <c r="GKR42" s="12"/>
      <c r="GKS42" s="12"/>
      <c r="GKT42" s="12"/>
      <c r="GKU42" s="12"/>
      <c r="GKV42" s="12"/>
      <c r="GKW42" s="12"/>
      <c r="GKX42" s="12"/>
      <c r="GKY42" s="12"/>
      <c r="GKZ42" s="12"/>
      <c r="GLA42" s="12"/>
      <c r="GLB42" s="12"/>
      <c r="GLC42" s="12"/>
      <c r="GLD42" s="12"/>
      <c r="GLE42" s="12"/>
      <c r="GLF42" s="12"/>
      <c r="GLG42" s="12"/>
      <c r="GLH42" s="12"/>
      <c r="GLI42" s="12"/>
      <c r="GLJ42" s="12"/>
      <c r="GLK42" s="12"/>
      <c r="GLL42" s="12"/>
      <c r="GLM42" s="12"/>
      <c r="GLN42" s="12"/>
      <c r="GLO42" s="12"/>
      <c r="GLP42" s="12"/>
      <c r="GLQ42" s="12"/>
      <c r="GLR42" s="12"/>
      <c r="GLS42" s="12"/>
      <c r="GLT42" s="12"/>
      <c r="GLU42" s="12"/>
      <c r="GLV42" s="12"/>
      <c r="GLW42" s="12"/>
      <c r="GLX42" s="12"/>
      <c r="GLY42" s="12"/>
      <c r="GLZ42" s="12"/>
      <c r="GMA42" s="12"/>
      <c r="GMB42" s="12"/>
      <c r="GMC42" s="12"/>
      <c r="GMD42" s="12"/>
      <c r="GME42" s="12"/>
      <c r="GMF42" s="12"/>
      <c r="GMG42" s="12"/>
      <c r="GMH42" s="12"/>
      <c r="GMI42" s="12"/>
      <c r="GMJ42" s="12"/>
      <c r="GMK42" s="12"/>
      <c r="GML42" s="12"/>
      <c r="GMM42" s="12"/>
      <c r="GMN42" s="12"/>
      <c r="GMO42" s="12"/>
      <c r="GMP42" s="12"/>
      <c r="GMQ42" s="12"/>
      <c r="GMR42" s="12"/>
      <c r="GMS42" s="12"/>
      <c r="GMT42" s="12"/>
      <c r="GMU42" s="12"/>
      <c r="GMV42" s="12"/>
      <c r="GMW42" s="12"/>
      <c r="GMX42" s="12"/>
      <c r="GMY42" s="12"/>
      <c r="GMZ42" s="12"/>
      <c r="GNA42" s="12"/>
      <c r="GNB42" s="12"/>
      <c r="GNC42" s="12"/>
      <c r="GND42" s="12"/>
      <c r="GNE42" s="12"/>
      <c r="GNF42" s="12"/>
      <c r="GNG42" s="12"/>
      <c r="GNH42" s="12"/>
      <c r="GNI42" s="12"/>
      <c r="GNJ42" s="12"/>
      <c r="GNK42" s="12"/>
      <c r="GNL42" s="12"/>
      <c r="GNM42" s="12"/>
      <c r="GNN42" s="12"/>
      <c r="GNO42" s="12"/>
      <c r="GNP42" s="12"/>
      <c r="GNQ42" s="12"/>
      <c r="GNR42" s="12"/>
      <c r="GNS42" s="12"/>
      <c r="GNT42" s="12"/>
      <c r="GNU42" s="12"/>
      <c r="GNV42" s="12"/>
      <c r="GNW42" s="12"/>
      <c r="GNX42" s="12"/>
      <c r="GNY42" s="12"/>
      <c r="GNZ42" s="12"/>
      <c r="GOA42" s="12"/>
      <c r="GOB42" s="12"/>
      <c r="GOC42" s="12"/>
      <c r="GOD42" s="12"/>
      <c r="GOE42" s="12"/>
      <c r="GOF42" s="12"/>
      <c r="GOG42" s="12"/>
      <c r="GOH42" s="12"/>
      <c r="GOI42" s="12"/>
      <c r="GOJ42" s="12"/>
      <c r="GOK42" s="12"/>
      <c r="GOL42" s="12"/>
      <c r="GOM42" s="12"/>
      <c r="GON42" s="12"/>
      <c r="GOO42" s="12"/>
      <c r="GOP42" s="12"/>
      <c r="GOQ42" s="12"/>
      <c r="GOR42" s="12"/>
      <c r="GOS42" s="12"/>
      <c r="GOT42" s="12"/>
      <c r="GOU42" s="12"/>
      <c r="GOV42" s="12"/>
      <c r="GOW42" s="12"/>
      <c r="GOX42" s="12"/>
      <c r="GOY42" s="12"/>
      <c r="GOZ42" s="12"/>
      <c r="GPA42" s="12"/>
      <c r="GPB42" s="12"/>
      <c r="GPC42" s="12"/>
      <c r="GPD42" s="12"/>
      <c r="GPE42" s="12"/>
      <c r="GPF42" s="12"/>
      <c r="GPG42" s="12"/>
      <c r="GPH42" s="12"/>
      <c r="GPI42" s="12"/>
      <c r="GPJ42" s="12"/>
      <c r="GPK42" s="12"/>
      <c r="GPL42" s="12"/>
      <c r="GPM42" s="12"/>
      <c r="GPN42" s="12"/>
      <c r="GPO42" s="12"/>
      <c r="GPP42" s="12"/>
      <c r="GPQ42" s="12"/>
      <c r="GPR42" s="12"/>
      <c r="GPS42" s="12"/>
      <c r="GPT42" s="12"/>
      <c r="GPU42" s="12"/>
      <c r="GPV42" s="12"/>
      <c r="GPW42" s="12"/>
      <c r="GPX42" s="12"/>
      <c r="GPY42" s="12"/>
      <c r="GPZ42" s="12"/>
      <c r="GQA42" s="12"/>
      <c r="GQB42" s="12"/>
      <c r="GQC42" s="12"/>
      <c r="GQD42" s="12"/>
      <c r="GQE42" s="12"/>
      <c r="GQF42" s="12"/>
      <c r="GQG42" s="12"/>
      <c r="GQH42" s="12"/>
      <c r="GQI42" s="12"/>
      <c r="GQJ42" s="12"/>
      <c r="GQK42" s="12"/>
      <c r="GQL42" s="12"/>
      <c r="GQM42" s="12"/>
      <c r="GQN42" s="12"/>
      <c r="GQO42" s="12"/>
      <c r="GQP42" s="12"/>
      <c r="GQQ42" s="12"/>
      <c r="GQR42" s="12"/>
      <c r="GQS42" s="12"/>
      <c r="GQT42" s="12"/>
      <c r="GQU42" s="12"/>
      <c r="GQV42" s="12"/>
      <c r="GQW42" s="12"/>
      <c r="GQX42" s="12"/>
      <c r="GQY42" s="12"/>
      <c r="GQZ42" s="12"/>
      <c r="GRA42" s="12"/>
      <c r="GRB42" s="12"/>
      <c r="GRC42" s="12"/>
      <c r="GRD42" s="12"/>
      <c r="GRE42" s="12"/>
      <c r="GRF42" s="12"/>
      <c r="GRG42" s="12"/>
      <c r="GRH42" s="12"/>
      <c r="GRI42" s="12"/>
      <c r="GRJ42" s="12"/>
      <c r="GRK42" s="12"/>
      <c r="GRL42" s="12"/>
      <c r="GRM42" s="12"/>
      <c r="GRN42" s="12"/>
      <c r="GRO42" s="12"/>
      <c r="GRP42" s="12"/>
      <c r="GRQ42" s="12"/>
      <c r="GRR42" s="12"/>
      <c r="GRS42" s="12"/>
      <c r="GRT42" s="12"/>
      <c r="GRU42" s="12"/>
      <c r="GRV42" s="12"/>
      <c r="GRW42" s="12"/>
      <c r="GRX42" s="12"/>
      <c r="GRY42" s="12"/>
      <c r="GRZ42" s="12"/>
      <c r="GSA42" s="12"/>
      <c r="GSB42" s="12"/>
      <c r="GSC42" s="12"/>
      <c r="GSD42" s="12"/>
      <c r="GSE42" s="12"/>
      <c r="GSF42" s="12"/>
      <c r="GSG42" s="12"/>
      <c r="GSH42" s="12"/>
      <c r="GSI42" s="12"/>
      <c r="GSJ42" s="12"/>
      <c r="GSK42" s="12"/>
      <c r="GSL42" s="12"/>
      <c r="GSM42" s="12"/>
      <c r="GSN42" s="12"/>
      <c r="GSO42" s="12"/>
      <c r="GSP42" s="12"/>
      <c r="GSQ42" s="12"/>
      <c r="GSR42" s="12"/>
      <c r="GSS42" s="12"/>
      <c r="GST42" s="12"/>
      <c r="GSU42" s="12"/>
      <c r="GSV42" s="12"/>
      <c r="GSW42" s="12"/>
      <c r="GSX42" s="12"/>
      <c r="GSY42" s="12"/>
      <c r="GSZ42" s="12"/>
      <c r="GTA42" s="12"/>
      <c r="GTB42" s="12"/>
      <c r="GTC42" s="12"/>
      <c r="GTD42" s="12"/>
      <c r="GTE42" s="12"/>
      <c r="GTF42" s="12"/>
      <c r="GTG42" s="12"/>
      <c r="GTH42" s="12"/>
      <c r="GTI42" s="12"/>
      <c r="GTJ42" s="12"/>
      <c r="GTK42" s="12"/>
      <c r="GTL42" s="12"/>
      <c r="GTM42" s="12"/>
      <c r="GTN42" s="12"/>
      <c r="GTO42" s="12"/>
      <c r="GTP42" s="12"/>
      <c r="GTQ42" s="12"/>
      <c r="GTR42" s="12"/>
      <c r="GTS42" s="12"/>
      <c r="GTT42" s="12"/>
      <c r="GTU42" s="12"/>
      <c r="GTV42" s="12"/>
      <c r="GTW42" s="12"/>
      <c r="GTX42" s="12"/>
      <c r="GTY42" s="12"/>
      <c r="GTZ42" s="12"/>
      <c r="GUA42" s="12"/>
      <c r="GUB42" s="12"/>
      <c r="GUC42" s="12"/>
      <c r="GUD42" s="12"/>
      <c r="GUE42" s="12"/>
      <c r="GUF42" s="12"/>
      <c r="GUG42" s="12"/>
      <c r="GUH42" s="12"/>
      <c r="GUI42" s="12"/>
      <c r="GUJ42" s="12"/>
      <c r="GUK42" s="12"/>
      <c r="GUL42" s="12"/>
      <c r="GUM42" s="12"/>
      <c r="GUN42" s="12"/>
      <c r="GUO42" s="12"/>
      <c r="GUP42" s="12"/>
      <c r="GUQ42" s="12"/>
      <c r="GUR42" s="12"/>
      <c r="GUS42" s="12"/>
      <c r="GUT42" s="12"/>
      <c r="GUU42" s="12"/>
      <c r="GUV42" s="12"/>
      <c r="GUW42" s="12"/>
      <c r="GUX42" s="12"/>
      <c r="GUY42" s="12"/>
      <c r="GUZ42" s="12"/>
      <c r="GVA42" s="12"/>
      <c r="GVB42" s="12"/>
      <c r="GVC42" s="12"/>
      <c r="GVD42" s="12"/>
      <c r="GVE42" s="12"/>
      <c r="GVF42" s="12"/>
      <c r="GVG42" s="12"/>
      <c r="GVH42" s="12"/>
      <c r="GVI42" s="12"/>
      <c r="GVJ42" s="12"/>
      <c r="GVK42" s="12"/>
      <c r="GVL42" s="12"/>
      <c r="GVM42" s="12"/>
      <c r="GVN42" s="12"/>
      <c r="GVO42" s="12"/>
      <c r="GVP42" s="12"/>
      <c r="GVQ42" s="12"/>
      <c r="GVR42" s="12"/>
      <c r="GVS42" s="12"/>
      <c r="GVT42" s="12"/>
      <c r="GVU42" s="12"/>
      <c r="GVV42" s="12"/>
      <c r="GVW42" s="12"/>
      <c r="GVX42" s="12"/>
      <c r="GVY42" s="12"/>
      <c r="GVZ42" s="12"/>
      <c r="GWA42" s="12"/>
      <c r="GWB42" s="12"/>
      <c r="GWC42" s="12"/>
      <c r="GWD42" s="12"/>
      <c r="GWE42" s="12"/>
      <c r="GWF42" s="12"/>
      <c r="GWG42" s="12"/>
      <c r="GWH42" s="12"/>
      <c r="GWI42" s="12"/>
      <c r="GWJ42" s="12"/>
      <c r="GWK42" s="12"/>
      <c r="GWL42" s="12"/>
      <c r="GWM42" s="12"/>
      <c r="GWN42" s="12"/>
      <c r="GWO42" s="12"/>
      <c r="GWP42" s="12"/>
      <c r="GWQ42" s="12"/>
      <c r="GWR42" s="12"/>
      <c r="GWS42" s="12"/>
      <c r="GWT42" s="12"/>
      <c r="GWU42" s="12"/>
      <c r="GWV42" s="12"/>
      <c r="GWW42" s="12"/>
      <c r="GWX42" s="12"/>
      <c r="GWY42" s="12"/>
      <c r="GWZ42" s="12"/>
      <c r="GXA42" s="12"/>
      <c r="GXB42" s="12"/>
      <c r="GXC42" s="12"/>
      <c r="GXD42" s="12"/>
      <c r="GXE42" s="12"/>
      <c r="GXF42" s="12"/>
      <c r="GXG42" s="12"/>
      <c r="GXH42" s="12"/>
      <c r="GXI42" s="12"/>
      <c r="GXJ42" s="12"/>
      <c r="GXK42" s="12"/>
      <c r="GXL42" s="12"/>
      <c r="GXM42" s="12"/>
      <c r="GXN42" s="12"/>
      <c r="GXO42" s="12"/>
      <c r="GXP42" s="12"/>
      <c r="GXQ42" s="12"/>
      <c r="GXR42" s="12"/>
      <c r="GXS42" s="12"/>
      <c r="GXT42" s="12"/>
      <c r="GXU42" s="12"/>
      <c r="GXV42" s="12"/>
      <c r="GXW42" s="12"/>
      <c r="GXX42" s="12"/>
      <c r="GXY42" s="12"/>
      <c r="GXZ42" s="12"/>
      <c r="GYA42" s="12"/>
      <c r="GYB42" s="12"/>
      <c r="GYC42" s="12"/>
      <c r="GYD42" s="12"/>
      <c r="GYE42" s="12"/>
      <c r="GYF42" s="12"/>
      <c r="GYG42" s="12"/>
      <c r="GYH42" s="12"/>
      <c r="GYI42" s="12"/>
      <c r="GYJ42" s="12"/>
      <c r="GYK42" s="12"/>
      <c r="GYL42" s="12"/>
      <c r="GYM42" s="12"/>
      <c r="GYN42" s="12"/>
      <c r="GYO42" s="12"/>
      <c r="GYP42" s="12"/>
      <c r="GYQ42" s="12"/>
      <c r="GYR42" s="12"/>
      <c r="GYS42" s="12"/>
      <c r="GYT42" s="12"/>
      <c r="GYU42" s="12"/>
      <c r="GYV42" s="12"/>
      <c r="GYW42" s="12"/>
      <c r="GYX42" s="12"/>
      <c r="GYY42" s="12"/>
      <c r="GYZ42" s="12"/>
      <c r="GZA42" s="12"/>
      <c r="GZB42" s="12"/>
      <c r="GZC42" s="12"/>
      <c r="GZD42" s="12"/>
      <c r="GZE42" s="12"/>
      <c r="GZF42" s="12"/>
      <c r="GZG42" s="12"/>
      <c r="GZH42" s="12"/>
      <c r="GZI42" s="12"/>
      <c r="GZJ42" s="12"/>
      <c r="GZK42" s="12"/>
      <c r="GZL42" s="12"/>
      <c r="GZM42" s="12"/>
      <c r="GZN42" s="12"/>
      <c r="GZO42" s="12"/>
      <c r="GZP42" s="12"/>
      <c r="GZQ42" s="12"/>
      <c r="GZR42" s="12"/>
      <c r="GZS42" s="12"/>
      <c r="GZT42" s="12"/>
      <c r="GZU42" s="12"/>
      <c r="GZV42" s="12"/>
      <c r="GZW42" s="12"/>
      <c r="GZX42" s="12"/>
      <c r="GZY42" s="12"/>
      <c r="GZZ42" s="12"/>
      <c r="HAA42" s="12"/>
      <c r="HAB42" s="12"/>
      <c r="HAC42" s="12"/>
      <c r="HAD42" s="12"/>
      <c r="HAE42" s="12"/>
      <c r="HAF42" s="12"/>
      <c r="HAG42" s="12"/>
      <c r="HAH42" s="12"/>
      <c r="HAI42" s="12"/>
      <c r="HAJ42" s="12"/>
      <c r="HAK42" s="12"/>
      <c r="HAL42" s="12"/>
      <c r="HAM42" s="12"/>
      <c r="HAN42" s="12"/>
      <c r="HAO42" s="12"/>
      <c r="HAP42" s="12"/>
      <c r="HAQ42" s="12"/>
      <c r="HAR42" s="12"/>
      <c r="HAS42" s="12"/>
      <c r="HAT42" s="12"/>
      <c r="HAU42" s="12"/>
      <c r="HAV42" s="12"/>
      <c r="HAW42" s="12"/>
      <c r="HAX42" s="12"/>
      <c r="HAY42" s="12"/>
      <c r="HAZ42" s="12"/>
      <c r="HBA42" s="12"/>
      <c r="HBB42" s="12"/>
      <c r="HBC42" s="12"/>
      <c r="HBD42" s="12"/>
      <c r="HBE42" s="12"/>
      <c r="HBF42" s="12"/>
      <c r="HBG42" s="12"/>
      <c r="HBH42" s="12"/>
      <c r="HBI42" s="12"/>
      <c r="HBJ42" s="12"/>
      <c r="HBK42" s="12"/>
      <c r="HBL42" s="12"/>
      <c r="HBM42" s="12"/>
      <c r="HBN42" s="12"/>
      <c r="HBO42" s="12"/>
      <c r="HBP42" s="12"/>
      <c r="HBQ42" s="12"/>
      <c r="HBR42" s="12"/>
      <c r="HBS42" s="12"/>
      <c r="HBT42" s="12"/>
      <c r="HBU42" s="12"/>
      <c r="HBV42" s="12"/>
      <c r="HBW42" s="12"/>
      <c r="HBX42" s="12"/>
      <c r="HBY42" s="12"/>
      <c r="HBZ42" s="12"/>
      <c r="HCA42" s="12"/>
      <c r="HCB42" s="12"/>
      <c r="HCC42" s="12"/>
      <c r="HCD42" s="12"/>
      <c r="HCE42" s="12"/>
      <c r="HCF42" s="12"/>
      <c r="HCG42" s="12"/>
      <c r="HCH42" s="12"/>
      <c r="HCI42" s="12"/>
      <c r="HCJ42" s="12"/>
      <c r="HCK42" s="12"/>
      <c r="HCL42" s="12"/>
      <c r="HCM42" s="12"/>
      <c r="HCN42" s="12"/>
      <c r="HCO42" s="12"/>
      <c r="HCP42" s="12"/>
      <c r="HCQ42" s="12"/>
      <c r="HCR42" s="12"/>
      <c r="HCS42" s="12"/>
      <c r="HCT42" s="12"/>
      <c r="HCU42" s="12"/>
      <c r="HCV42" s="12"/>
      <c r="HCW42" s="12"/>
      <c r="HCX42" s="12"/>
      <c r="HCY42" s="12"/>
      <c r="HCZ42" s="12"/>
      <c r="HDA42" s="12"/>
      <c r="HDB42" s="12"/>
      <c r="HDC42" s="12"/>
      <c r="HDD42" s="12"/>
      <c r="HDE42" s="12"/>
      <c r="HDF42" s="12"/>
      <c r="HDG42" s="12"/>
      <c r="HDH42" s="12"/>
      <c r="HDI42" s="12"/>
      <c r="HDJ42" s="12"/>
      <c r="HDK42" s="12"/>
      <c r="HDL42" s="12"/>
      <c r="HDM42" s="12"/>
      <c r="HDN42" s="12"/>
      <c r="HDO42" s="12"/>
      <c r="HDP42" s="12"/>
      <c r="HDQ42" s="12"/>
      <c r="HDR42" s="12"/>
      <c r="HDS42" s="12"/>
      <c r="HDT42" s="12"/>
      <c r="HDU42" s="12"/>
      <c r="HDV42" s="12"/>
      <c r="HDW42" s="12"/>
      <c r="HDX42" s="12"/>
      <c r="HDY42" s="12"/>
      <c r="HDZ42" s="12"/>
      <c r="HEA42" s="12"/>
      <c r="HEB42" s="12"/>
      <c r="HEC42" s="12"/>
      <c r="HED42" s="12"/>
      <c r="HEE42" s="12"/>
      <c r="HEF42" s="12"/>
      <c r="HEG42" s="12"/>
      <c r="HEH42" s="12"/>
      <c r="HEI42" s="12"/>
      <c r="HEJ42" s="12"/>
      <c r="HEK42" s="12"/>
      <c r="HEL42" s="12"/>
      <c r="HEM42" s="12"/>
      <c r="HEN42" s="12"/>
      <c r="HEO42" s="12"/>
      <c r="HEP42" s="12"/>
      <c r="HEQ42" s="12"/>
      <c r="HER42" s="12"/>
      <c r="HES42" s="12"/>
      <c r="HET42" s="12"/>
      <c r="HEU42" s="12"/>
      <c r="HEV42" s="12"/>
      <c r="HEW42" s="12"/>
      <c r="HEX42" s="12"/>
      <c r="HEY42" s="12"/>
      <c r="HEZ42" s="12"/>
      <c r="HFA42" s="12"/>
      <c r="HFB42" s="12"/>
      <c r="HFC42" s="12"/>
      <c r="HFD42" s="12"/>
      <c r="HFE42" s="12"/>
      <c r="HFF42" s="12"/>
      <c r="HFG42" s="12"/>
      <c r="HFH42" s="12"/>
      <c r="HFI42" s="12"/>
      <c r="HFJ42" s="12"/>
      <c r="HFK42" s="12"/>
      <c r="HFL42" s="12"/>
      <c r="HFM42" s="12"/>
      <c r="HFN42" s="12"/>
      <c r="HFO42" s="12"/>
      <c r="HFP42" s="12"/>
      <c r="HFQ42" s="12"/>
      <c r="HFR42" s="12"/>
      <c r="HFS42" s="12"/>
      <c r="HFT42" s="12"/>
      <c r="HFU42" s="12"/>
      <c r="HFV42" s="12"/>
      <c r="HFW42" s="12"/>
      <c r="HFX42" s="12"/>
      <c r="HFY42" s="12"/>
      <c r="HFZ42" s="12"/>
      <c r="HGA42" s="12"/>
      <c r="HGB42" s="12"/>
      <c r="HGC42" s="12"/>
      <c r="HGD42" s="12"/>
      <c r="HGE42" s="12"/>
      <c r="HGF42" s="12"/>
      <c r="HGG42" s="12"/>
      <c r="HGH42" s="12"/>
      <c r="HGI42" s="12"/>
      <c r="HGJ42" s="12"/>
      <c r="HGK42" s="12"/>
      <c r="HGL42" s="12"/>
      <c r="HGM42" s="12"/>
      <c r="HGN42" s="12"/>
      <c r="HGO42" s="12"/>
      <c r="HGP42" s="12"/>
      <c r="HGQ42" s="12"/>
      <c r="HGR42" s="12"/>
      <c r="HGS42" s="12"/>
      <c r="HGT42" s="12"/>
      <c r="HGU42" s="12"/>
      <c r="HGV42" s="12"/>
      <c r="HGW42" s="12"/>
      <c r="HGX42" s="12"/>
      <c r="HGY42" s="12"/>
      <c r="HGZ42" s="12"/>
      <c r="HHA42" s="12"/>
      <c r="HHB42" s="12"/>
      <c r="HHC42" s="12"/>
      <c r="HHD42" s="12"/>
      <c r="HHE42" s="12"/>
      <c r="HHF42" s="12"/>
      <c r="HHG42" s="12"/>
      <c r="HHH42" s="12"/>
      <c r="HHI42" s="12"/>
      <c r="HHJ42" s="12"/>
      <c r="HHK42" s="12"/>
      <c r="HHL42" s="12"/>
      <c r="HHM42" s="12"/>
      <c r="HHN42" s="12"/>
      <c r="HHO42" s="12"/>
      <c r="HHP42" s="12"/>
      <c r="HHQ42" s="12"/>
      <c r="HHR42" s="12"/>
      <c r="HHS42" s="12"/>
      <c r="HHT42" s="12"/>
      <c r="HHU42" s="12"/>
      <c r="HHV42" s="12"/>
      <c r="HHW42" s="12"/>
      <c r="HHX42" s="12"/>
      <c r="HHY42" s="12"/>
      <c r="HHZ42" s="12"/>
      <c r="HIA42" s="12"/>
      <c r="HIB42" s="12"/>
      <c r="HIC42" s="12"/>
      <c r="HID42" s="12"/>
      <c r="HIE42" s="12"/>
      <c r="HIF42" s="12"/>
      <c r="HIG42" s="12"/>
      <c r="HIH42" s="12"/>
      <c r="HII42" s="12"/>
      <c r="HIJ42" s="12"/>
      <c r="HIK42" s="12"/>
      <c r="HIL42" s="12"/>
      <c r="HIM42" s="12"/>
      <c r="HIN42" s="12"/>
      <c r="HIO42" s="12"/>
      <c r="HIP42" s="12"/>
      <c r="HIQ42" s="12"/>
      <c r="HIR42" s="12"/>
      <c r="HIS42" s="12"/>
      <c r="HIT42" s="12"/>
      <c r="HIU42" s="12"/>
      <c r="HIV42" s="12"/>
      <c r="HIW42" s="12"/>
      <c r="HIX42" s="12"/>
      <c r="HIY42" s="12"/>
      <c r="HIZ42" s="12"/>
      <c r="HJA42" s="12"/>
      <c r="HJB42" s="12"/>
      <c r="HJC42" s="12"/>
      <c r="HJD42" s="12"/>
      <c r="HJE42" s="12"/>
      <c r="HJF42" s="12"/>
      <c r="HJG42" s="12"/>
      <c r="HJH42" s="12"/>
      <c r="HJI42" s="12"/>
      <c r="HJJ42" s="12"/>
      <c r="HJK42" s="12"/>
      <c r="HJL42" s="12"/>
      <c r="HJM42" s="12"/>
      <c r="HJN42" s="12"/>
      <c r="HJO42" s="12"/>
      <c r="HJP42" s="12"/>
      <c r="HJQ42" s="12"/>
      <c r="HJR42" s="12"/>
      <c r="HJS42" s="12"/>
      <c r="HJT42" s="12"/>
      <c r="HJU42" s="12"/>
      <c r="HJV42" s="12"/>
      <c r="HJW42" s="12"/>
      <c r="HJX42" s="12"/>
      <c r="HJY42" s="12"/>
      <c r="HJZ42" s="12"/>
      <c r="HKA42" s="12"/>
      <c r="HKB42" s="12"/>
      <c r="HKC42" s="12"/>
      <c r="HKD42" s="12"/>
      <c r="HKE42" s="12"/>
      <c r="HKF42" s="12"/>
      <c r="HKG42" s="12"/>
      <c r="HKH42" s="12"/>
      <c r="HKI42" s="12"/>
      <c r="HKJ42" s="12"/>
      <c r="HKK42" s="12"/>
      <c r="HKL42" s="12"/>
      <c r="HKM42" s="12"/>
      <c r="HKN42" s="12"/>
      <c r="HKO42" s="12"/>
      <c r="HKP42" s="12"/>
      <c r="HKQ42" s="12"/>
      <c r="HKR42" s="12"/>
      <c r="HKS42" s="12"/>
      <c r="HKT42" s="12"/>
      <c r="HKU42" s="12"/>
      <c r="HKV42" s="12"/>
      <c r="HKW42" s="12"/>
      <c r="HKX42" s="12"/>
      <c r="HKY42" s="12"/>
      <c r="HKZ42" s="12"/>
      <c r="HLA42" s="12"/>
      <c r="HLB42" s="12"/>
      <c r="HLC42" s="12"/>
      <c r="HLD42" s="12"/>
      <c r="HLE42" s="12"/>
      <c r="HLF42" s="12"/>
      <c r="HLG42" s="12"/>
      <c r="HLH42" s="12"/>
      <c r="HLI42" s="12"/>
      <c r="HLJ42" s="12"/>
      <c r="HLK42" s="12"/>
      <c r="HLL42" s="12"/>
      <c r="HLM42" s="12"/>
      <c r="HLN42" s="12"/>
      <c r="HLO42" s="12"/>
      <c r="HLP42" s="12"/>
      <c r="HLQ42" s="12"/>
      <c r="HLR42" s="12"/>
      <c r="HLS42" s="12"/>
      <c r="HLT42" s="12"/>
      <c r="HLU42" s="12"/>
      <c r="HLV42" s="12"/>
      <c r="HLW42" s="12"/>
      <c r="HLX42" s="12"/>
      <c r="HLY42" s="12"/>
      <c r="HLZ42" s="12"/>
      <c r="HMA42" s="12"/>
      <c r="HMB42" s="12"/>
      <c r="HMC42" s="12"/>
      <c r="HMD42" s="12"/>
      <c r="HME42" s="12"/>
      <c r="HMF42" s="12"/>
      <c r="HMG42" s="12"/>
      <c r="HMH42" s="12"/>
      <c r="HMI42" s="12"/>
      <c r="HMJ42" s="12"/>
      <c r="HMK42" s="12"/>
      <c r="HML42" s="12"/>
      <c r="HMM42" s="12"/>
      <c r="HMN42" s="12"/>
      <c r="HMO42" s="12"/>
      <c r="HMP42" s="12"/>
      <c r="HMQ42" s="12"/>
      <c r="HMR42" s="12"/>
      <c r="HMS42" s="12"/>
      <c r="HMT42" s="12"/>
      <c r="HMU42" s="12"/>
      <c r="HMV42" s="12"/>
      <c r="HMW42" s="12"/>
      <c r="HMX42" s="12"/>
      <c r="HMY42" s="12"/>
      <c r="HMZ42" s="12"/>
      <c r="HNA42" s="12"/>
      <c r="HNB42" s="12"/>
      <c r="HNC42" s="12"/>
      <c r="HND42" s="12"/>
      <c r="HNE42" s="12"/>
      <c r="HNF42" s="12"/>
      <c r="HNG42" s="12"/>
      <c r="HNH42" s="12"/>
      <c r="HNI42" s="12"/>
      <c r="HNJ42" s="12"/>
      <c r="HNK42" s="12"/>
      <c r="HNL42" s="12"/>
      <c r="HNM42" s="12"/>
      <c r="HNN42" s="12"/>
      <c r="HNO42" s="12"/>
      <c r="HNP42" s="12"/>
      <c r="HNQ42" s="12"/>
      <c r="HNR42" s="12"/>
      <c r="HNS42" s="12"/>
      <c r="HNT42" s="12"/>
      <c r="HNU42" s="12"/>
      <c r="HNV42" s="12"/>
      <c r="HNW42" s="12"/>
      <c r="HNX42" s="12"/>
      <c r="HNY42" s="12"/>
      <c r="HNZ42" s="12"/>
      <c r="HOA42" s="12"/>
      <c r="HOB42" s="12"/>
      <c r="HOC42" s="12"/>
      <c r="HOD42" s="12"/>
      <c r="HOE42" s="12"/>
      <c r="HOF42" s="12"/>
      <c r="HOG42" s="12"/>
      <c r="HOH42" s="12"/>
      <c r="HOI42" s="12"/>
      <c r="HOJ42" s="12"/>
      <c r="HOK42" s="12"/>
      <c r="HOL42" s="12"/>
      <c r="HOM42" s="12"/>
      <c r="HON42" s="12"/>
      <c r="HOO42" s="12"/>
      <c r="HOP42" s="12"/>
      <c r="HOQ42" s="12"/>
      <c r="HOR42" s="12"/>
      <c r="HOS42" s="12"/>
      <c r="HOT42" s="12"/>
      <c r="HOU42" s="12"/>
      <c r="HOV42" s="12"/>
      <c r="HOW42" s="12"/>
      <c r="HOX42" s="12"/>
      <c r="HOY42" s="12"/>
      <c r="HOZ42" s="12"/>
      <c r="HPA42" s="12"/>
      <c r="HPB42" s="12"/>
      <c r="HPC42" s="12"/>
      <c r="HPD42" s="12"/>
      <c r="HPE42" s="12"/>
      <c r="HPF42" s="12"/>
      <c r="HPG42" s="12"/>
      <c r="HPH42" s="12"/>
      <c r="HPI42" s="12"/>
      <c r="HPJ42" s="12"/>
      <c r="HPK42" s="12"/>
      <c r="HPL42" s="12"/>
      <c r="HPM42" s="12"/>
      <c r="HPN42" s="12"/>
      <c r="HPO42" s="12"/>
      <c r="HPP42" s="12"/>
      <c r="HPQ42" s="12"/>
      <c r="HPR42" s="12"/>
      <c r="HPS42" s="12"/>
      <c r="HPT42" s="12"/>
      <c r="HPU42" s="12"/>
      <c r="HPV42" s="12"/>
      <c r="HPW42" s="12"/>
      <c r="HPX42" s="12"/>
      <c r="HPY42" s="12"/>
      <c r="HPZ42" s="12"/>
      <c r="HQA42" s="12"/>
      <c r="HQB42" s="12"/>
      <c r="HQC42" s="12"/>
      <c r="HQD42" s="12"/>
      <c r="HQE42" s="12"/>
      <c r="HQF42" s="12"/>
      <c r="HQG42" s="12"/>
      <c r="HQH42" s="12"/>
      <c r="HQI42" s="12"/>
      <c r="HQJ42" s="12"/>
      <c r="HQK42" s="12"/>
      <c r="HQL42" s="12"/>
      <c r="HQM42" s="12"/>
      <c r="HQN42" s="12"/>
      <c r="HQO42" s="12"/>
      <c r="HQP42" s="12"/>
      <c r="HQQ42" s="12"/>
      <c r="HQR42" s="12"/>
      <c r="HQS42" s="12"/>
      <c r="HQT42" s="12"/>
      <c r="HQU42" s="12"/>
      <c r="HQV42" s="12"/>
      <c r="HQW42" s="12"/>
      <c r="HQX42" s="12"/>
      <c r="HQY42" s="12"/>
      <c r="HQZ42" s="12"/>
      <c r="HRA42" s="12"/>
      <c r="HRB42" s="12"/>
      <c r="HRC42" s="12"/>
      <c r="HRD42" s="12"/>
      <c r="HRE42" s="12"/>
      <c r="HRF42" s="12"/>
      <c r="HRG42" s="12"/>
      <c r="HRH42" s="12"/>
      <c r="HRI42" s="12"/>
      <c r="HRJ42" s="12"/>
      <c r="HRK42" s="12"/>
      <c r="HRL42" s="12"/>
      <c r="HRM42" s="12"/>
      <c r="HRN42" s="12"/>
      <c r="HRO42" s="12"/>
      <c r="HRP42" s="12"/>
      <c r="HRQ42" s="12"/>
      <c r="HRR42" s="12"/>
      <c r="HRS42" s="12"/>
      <c r="HRT42" s="12"/>
      <c r="HRU42" s="12"/>
      <c r="HRV42" s="12"/>
      <c r="HRW42" s="12"/>
      <c r="HRX42" s="12"/>
      <c r="HRY42" s="12"/>
      <c r="HRZ42" s="12"/>
      <c r="HSA42" s="12"/>
      <c r="HSB42" s="12"/>
      <c r="HSC42" s="12"/>
      <c r="HSD42" s="12"/>
      <c r="HSE42" s="12"/>
      <c r="HSF42" s="12"/>
      <c r="HSG42" s="12"/>
      <c r="HSH42" s="12"/>
      <c r="HSI42" s="12"/>
      <c r="HSJ42" s="12"/>
      <c r="HSK42" s="12"/>
      <c r="HSL42" s="12"/>
      <c r="HSM42" s="12"/>
      <c r="HSN42" s="12"/>
      <c r="HSO42" s="12"/>
      <c r="HSP42" s="12"/>
      <c r="HSQ42" s="12"/>
      <c r="HSR42" s="12"/>
      <c r="HSS42" s="12"/>
      <c r="HST42" s="12"/>
      <c r="HSU42" s="12"/>
      <c r="HSV42" s="12"/>
      <c r="HSW42" s="12"/>
      <c r="HSX42" s="12"/>
      <c r="HSY42" s="12"/>
      <c r="HSZ42" s="12"/>
      <c r="HTA42" s="12"/>
      <c r="HTB42" s="12"/>
      <c r="HTC42" s="12"/>
      <c r="HTD42" s="12"/>
      <c r="HTE42" s="12"/>
      <c r="HTF42" s="12"/>
      <c r="HTG42" s="12"/>
      <c r="HTH42" s="12"/>
      <c r="HTI42" s="12"/>
      <c r="HTJ42" s="12"/>
      <c r="HTK42" s="12"/>
      <c r="HTL42" s="12"/>
      <c r="HTM42" s="12"/>
      <c r="HTN42" s="12"/>
      <c r="HTO42" s="12"/>
      <c r="HTP42" s="12"/>
      <c r="HTQ42" s="12"/>
      <c r="HTR42" s="12"/>
      <c r="HTS42" s="12"/>
      <c r="HTT42" s="12"/>
      <c r="HTU42" s="12"/>
      <c r="HTV42" s="12"/>
      <c r="HTW42" s="12"/>
      <c r="HTX42" s="12"/>
      <c r="HTY42" s="12"/>
      <c r="HTZ42" s="12"/>
      <c r="HUA42" s="12"/>
      <c r="HUB42" s="12"/>
      <c r="HUC42" s="12"/>
      <c r="HUD42" s="12"/>
      <c r="HUE42" s="12"/>
      <c r="HUF42" s="12"/>
      <c r="HUG42" s="12"/>
      <c r="HUH42" s="12"/>
      <c r="HUI42" s="12"/>
      <c r="HUJ42" s="12"/>
      <c r="HUK42" s="12"/>
      <c r="HUL42" s="12"/>
      <c r="HUM42" s="12"/>
      <c r="HUN42" s="12"/>
      <c r="HUO42" s="12"/>
      <c r="HUP42" s="12"/>
      <c r="HUQ42" s="12"/>
      <c r="HUR42" s="12"/>
      <c r="HUS42" s="12"/>
      <c r="HUT42" s="12"/>
      <c r="HUU42" s="12"/>
      <c r="HUV42" s="12"/>
      <c r="HUW42" s="12"/>
      <c r="HUX42" s="12"/>
      <c r="HUY42" s="12"/>
      <c r="HUZ42" s="12"/>
      <c r="HVA42" s="12"/>
      <c r="HVB42" s="12"/>
      <c r="HVC42" s="12"/>
      <c r="HVD42" s="12"/>
      <c r="HVE42" s="12"/>
      <c r="HVF42" s="12"/>
      <c r="HVG42" s="12"/>
      <c r="HVH42" s="12"/>
      <c r="HVI42" s="12"/>
      <c r="HVJ42" s="12"/>
      <c r="HVK42" s="12"/>
      <c r="HVL42" s="12"/>
      <c r="HVM42" s="12"/>
      <c r="HVN42" s="12"/>
      <c r="HVO42" s="12"/>
      <c r="HVP42" s="12"/>
      <c r="HVQ42" s="12"/>
      <c r="HVR42" s="12"/>
      <c r="HVS42" s="12"/>
      <c r="HVT42" s="12"/>
      <c r="HVU42" s="12"/>
      <c r="HVV42" s="12"/>
      <c r="HVW42" s="12"/>
      <c r="HVX42" s="12"/>
      <c r="HVY42" s="12"/>
      <c r="HVZ42" s="12"/>
      <c r="HWA42" s="12"/>
      <c r="HWB42" s="12"/>
      <c r="HWC42" s="12"/>
      <c r="HWD42" s="12"/>
      <c r="HWE42" s="12"/>
      <c r="HWF42" s="12"/>
      <c r="HWG42" s="12"/>
      <c r="HWH42" s="12"/>
      <c r="HWI42" s="12"/>
      <c r="HWJ42" s="12"/>
      <c r="HWK42" s="12"/>
      <c r="HWL42" s="12"/>
      <c r="HWM42" s="12"/>
      <c r="HWN42" s="12"/>
      <c r="HWO42" s="12"/>
      <c r="HWP42" s="12"/>
      <c r="HWQ42" s="12"/>
      <c r="HWR42" s="12"/>
      <c r="HWS42" s="12"/>
      <c r="HWT42" s="12"/>
      <c r="HWU42" s="12"/>
      <c r="HWV42" s="12"/>
      <c r="HWW42" s="12"/>
      <c r="HWX42" s="12"/>
      <c r="HWY42" s="12"/>
      <c r="HWZ42" s="12"/>
      <c r="HXA42" s="12"/>
      <c r="HXB42" s="12"/>
      <c r="HXC42" s="12"/>
      <c r="HXD42" s="12"/>
      <c r="HXE42" s="12"/>
      <c r="HXF42" s="12"/>
      <c r="HXG42" s="12"/>
      <c r="HXH42" s="12"/>
      <c r="HXI42" s="12"/>
      <c r="HXJ42" s="12"/>
      <c r="HXK42" s="12"/>
      <c r="HXL42" s="12"/>
      <c r="HXM42" s="12"/>
      <c r="HXN42" s="12"/>
      <c r="HXO42" s="12"/>
      <c r="HXP42" s="12"/>
      <c r="HXQ42" s="12"/>
      <c r="HXR42" s="12"/>
      <c r="HXS42" s="12"/>
      <c r="HXT42" s="12"/>
      <c r="HXU42" s="12"/>
      <c r="HXV42" s="12"/>
      <c r="HXW42" s="12"/>
      <c r="HXX42" s="12"/>
      <c r="HXY42" s="12"/>
      <c r="HXZ42" s="12"/>
      <c r="HYA42" s="12"/>
      <c r="HYB42" s="12"/>
      <c r="HYC42" s="12"/>
      <c r="HYD42" s="12"/>
      <c r="HYE42" s="12"/>
      <c r="HYF42" s="12"/>
      <c r="HYG42" s="12"/>
      <c r="HYH42" s="12"/>
      <c r="HYI42" s="12"/>
      <c r="HYJ42" s="12"/>
      <c r="HYK42" s="12"/>
      <c r="HYL42" s="12"/>
      <c r="HYM42" s="12"/>
      <c r="HYN42" s="12"/>
      <c r="HYO42" s="12"/>
      <c r="HYP42" s="12"/>
      <c r="HYQ42" s="12"/>
      <c r="HYR42" s="12"/>
      <c r="HYS42" s="12"/>
      <c r="HYT42" s="12"/>
      <c r="HYU42" s="12"/>
      <c r="HYV42" s="12"/>
      <c r="HYW42" s="12"/>
      <c r="HYX42" s="12"/>
      <c r="HYY42" s="12"/>
      <c r="HYZ42" s="12"/>
      <c r="HZA42" s="12"/>
      <c r="HZB42" s="12"/>
      <c r="HZC42" s="12"/>
      <c r="HZD42" s="12"/>
      <c r="HZE42" s="12"/>
      <c r="HZF42" s="12"/>
      <c r="HZG42" s="12"/>
      <c r="HZH42" s="12"/>
      <c r="HZI42" s="12"/>
      <c r="HZJ42" s="12"/>
      <c r="HZK42" s="12"/>
      <c r="HZL42" s="12"/>
      <c r="HZM42" s="12"/>
      <c r="HZN42" s="12"/>
      <c r="HZO42" s="12"/>
      <c r="HZP42" s="12"/>
      <c r="HZQ42" s="12"/>
      <c r="HZR42" s="12"/>
      <c r="HZS42" s="12"/>
      <c r="HZT42" s="12"/>
      <c r="HZU42" s="12"/>
      <c r="HZV42" s="12"/>
      <c r="HZW42" s="12"/>
      <c r="HZX42" s="12"/>
      <c r="HZY42" s="12"/>
      <c r="HZZ42" s="12"/>
      <c r="IAA42" s="12"/>
      <c r="IAB42" s="12"/>
      <c r="IAC42" s="12"/>
      <c r="IAD42" s="12"/>
      <c r="IAE42" s="12"/>
      <c r="IAF42" s="12"/>
      <c r="IAG42" s="12"/>
      <c r="IAH42" s="12"/>
      <c r="IAI42" s="12"/>
      <c r="IAJ42" s="12"/>
      <c r="IAK42" s="12"/>
      <c r="IAL42" s="12"/>
      <c r="IAM42" s="12"/>
      <c r="IAN42" s="12"/>
      <c r="IAO42" s="12"/>
      <c r="IAP42" s="12"/>
      <c r="IAQ42" s="12"/>
      <c r="IAR42" s="12"/>
      <c r="IAS42" s="12"/>
      <c r="IAT42" s="12"/>
      <c r="IAU42" s="12"/>
      <c r="IAV42" s="12"/>
      <c r="IAW42" s="12"/>
      <c r="IAX42" s="12"/>
      <c r="IAY42" s="12"/>
      <c r="IAZ42" s="12"/>
      <c r="IBA42" s="12"/>
      <c r="IBB42" s="12"/>
      <c r="IBC42" s="12"/>
      <c r="IBD42" s="12"/>
      <c r="IBE42" s="12"/>
      <c r="IBF42" s="12"/>
      <c r="IBG42" s="12"/>
      <c r="IBH42" s="12"/>
      <c r="IBI42" s="12"/>
      <c r="IBJ42" s="12"/>
      <c r="IBK42" s="12"/>
      <c r="IBL42" s="12"/>
      <c r="IBM42" s="12"/>
      <c r="IBN42" s="12"/>
      <c r="IBO42" s="12"/>
      <c r="IBP42" s="12"/>
      <c r="IBQ42" s="12"/>
      <c r="IBR42" s="12"/>
      <c r="IBS42" s="12"/>
      <c r="IBT42" s="12"/>
      <c r="IBU42" s="12"/>
      <c r="IBV42" s="12"/>
      <c r="IBW42" s="12"/>
      <c r="IBX42" s="12"/>
      <c r="IBY42" s="12"/>
      <c r="IBZ42" s="12"/>
      <c r="ICA42" s="12"/>
      <c r="ICB42" s="12"/>
      <c r="ICC42" s="12"/>
      <c r="ICD42" s="12"/>
      <c r="ICE42" s="12"/>
      <c r="ICF42" s="12"/>
      <c r="ICG42" s="12"/>
      <c r="ICH42" s="12"/>
      <c r="ICI42" s="12"/>
      <c r="ICJ42" s="12"/>
      <c r="ICK42" s="12"/>
      <c r="ICL42" s="12"/>
      <c r="ICM42" s="12"/>
      <c r="ICN42" s="12"/>
      <c r="ICO42" s="12"/>
      <c r="ICP42" s="12"/>
      <c r="ICQ42" s="12"/>
      <c r="ICR42" s="12"/>
      <c r="ICS42" s="12"/>
      <c r="ICT42" s="12"/>
      <c r="ICU42" s="12"/>
      <c r="ICV42" s="12"/>
      <c r="ICW42" s="12"/>
      <c r="ICX42" s="12"/>
      <c r="ICY42" s="12"/>
      <c r="ICZ42" s="12"/>
      <c r="IDA42" s="12"/>
      <c r="IDB42" s="12"/>
      <c r="IDC42" s="12"/>
      <c r="IDD42" s="12"/>
      <c r="IDE42" s="12"/>
      <c r="IDF42" s="12"/>
      <c r="IDG42" s="12"/>
      <c r="IDH42" s="12"/>
      <c r="IDI42" s="12"/>
      <c r="IDJ42" s="12"/>
      <c r="IDK42" s="12"/>
      <c r="IDL42" s="12"/>
      <c r="IDM42" s="12"/>
      <c r="IDN42" s="12"/>
      <c r="IDO42" s="12"/>
      <c r="IDP42" s="12"/>
      <c r="IDQ42" s="12"/>
      <c r="IDR42" s="12"/>
      <c r="IDS42" s="12"/>
      <c r="IDT42" s="12"/>
      <c r="IDU42" s="12"/>
      <c r="IDV42" s="12"/>
      <c r="IDW42" s="12"/>
      <c r="IDX42" s="12"/>
      <c r="IDY42" s="12"/>
      <c r="IDZ42" s="12"/>
      <c r="IEA42" s="12"/>
      <c r="IEB42" s="12"/>
      <c r="IEC42" s="12"/>
      <c r="IED42" s="12"/>
      <c r="IEE42" s="12"/>
      <c r="IEF42" s="12"/>
      <c r="IEG42" s="12"/>
      <c r="IEH42" s="12"/>
      <c r="IEI42" s="12"/>
      <c r="IEJ42" s="12"/>
      <c r="IEK42" s="12"/>
      <c r="IEL42" s="12"/>
      <c r="IEM42" s="12"/>
      <c r="IEN42" s="12"/>
      <c r="IEO42" s="12"/>
      <c r="IEP42" s="12"/>
      <c r="IEQ42" s="12"/>
      <c r="IER42" s="12"/>
      <c r="IES42" s="12"/>
      <c r="IET42" s="12"/>
      <c r="IEU42" s="12"/>
      <c r="IEV42" s="12"/>
      <c r="IEW42" s="12"/>
      <c r="IEX42" s="12"/>
      <c r="IEY42" s="12"/>
      <c r="IEZ42" s="12"/>
      <c r="IFA42" s="12"/>
      <c r="IFB42" s="12"/>
      <c r="IFC42" s="12"/>
      <c r="IFD42" s="12"/>
      <c r="IFE42" s="12"/>
      <c r="IFF42" s="12"/>
      <c r="IFG42" s="12"/>
      <c r="IFH42" s="12"/>
      <c r="IFI42" s="12"/>
      <c r="IFJ42" s="12"/>
      <c r="IFK42" s="12"/>
      <c r="IFL42" s="12"/>
      <c r="IFM42" s="12"/>
      <c r="IFN42" s="12"/>
      <c r="IFO42" s="12"/>
      <c r="IFP42" s="12"/>
      <c r="IFQ42" s="12"/>
      <c r="IFR42" s="12"/>
      <c r="IFS42" s="12"/>
      <c r="IFT42" s="12"/>
      <c r="IFU42" s="12"/>
      <c r="IFV42" s="12"/>
      <c r="IFW42" s="12"/>
      <c r="IFX42" s="12"/>
      <c r="IFY42" s="12"/>
      <c r="IFZ42" s="12"/>
      <c r="IGA42" s="12"/>
      <c r="IGB42" s="12"/>
      <c r="IGC42" s="12"/>
      <c r="IGD42" s="12"/>
      <c r="IGE42" s="12"/>
      <c r="IGF42" s="12"/>
      <c r="IGG42" s="12"/>
      <c r="IGH42" s="12"/>
      <c r="IGI42" s="12"/>
      <c r="IGJ42" s="12"/>
      <c r="IGK42" s="12"/>
      <c r="IGL42" s="12"/>
      <c r="IGM42" s="12"/>
      <c r="IGN42" s="12"/>
      <c r="IGO42" s="12"/>
      <c r="IGP42" s="12"/>
      <c r="IGQ42" s="12"/>
      <c r="IGR42" s="12"/>
      <c r="IGS42" s="12"/>
      <c r="IGT42" s="12"/>
      <c r="IGU42" s="12"/>
      <c r="IGV42" s="12"/>
      <c r="IGW42" s="12"/>
      <c r="IGX42" s="12"/>
      <c r="IGY42" s="12"/>
      <c r="IGZ42" s="12"/>
      <c r="IHA42" s="12"/>
      <c r="IHB42" s="12"/>
      <c r="IHC42" s="12"/>
      <c r="IHD42" s="12"/>
      <c r="IHE42" s="12"/>
      <c r="IHF42" s="12"/>
      <c r="IHG42" s="12"/>
      <c r="IHH42" s="12"/>
      <c r="IHI42" s="12"/>
      <c r="IHJ42" s="12"/>
      <c r="IHK42" s="12"/>
      <c r="IHL42" s="12"/>
      <c r="IHM42" s="12"/>
      <c r="IHN42" s="12"/>
      <c r="IHO42" s="12"/>
      <c r="IHP42" s="12"/>
      <c r="IHQ42" s="12"/>
      <c r="IHR42" s="12"/>
      <c r="IHS42" s="12"/>
      <c r="IHT42" s="12"/>
      <c r="IHU42" s="12"/>
      <c r="IHV42" s="12"/>
      <c r="IHW42" s="12"/>
      <c r="IHX42" s="12"/>
      <c r="IHY42" s="12"/>
      <c r="IHZ42" s="12"/>
      <c r="IIA42" s="12"/>
      <c r="IIB42" s="12"/>
      <c r="IIC42" s="12"/>
      <c r="IID42" s="12"/>
      <c r="IIE42" s="12"/>
      <c r="IIF42" s="12"/>
      <c r="IIG42" s="12"/>
      <c r="IIH42" s="12"/>
      <c r="III42" s="12"/>
      <c r="IIJ42" s="12"/>
      <c r="IIK42" s="12"/>
      <c r="IIL42" s="12"/>
      <c r="IIM42" s="12"/>
      <c r="IIN42" s="12"/>
      <c r="IIO42" s="12"/>
      <c r="IIP42" s="12"/>
      <c r="IIQ42" s="12"/>
      <c r="IIR42" s="12"/>
      <c r="IIS42" s="12"/>
      <c r="IIT42" s="12"/>
      <c r="IIU42" s="12"/>
      <c r="IIV42" s="12"/>
      <c r="IIW42" s="12"/>
      <c r="IIX42" s="12"/>
      <c r="IIY42" s="12"/>
      <c r="IIZ42" s="12"/>
      <c r="IJA42" s="12"/>
      <c r="IJB42" s="12"/>
      <c r="IJC42" s="12"/>
      <c r="IJD42" s="12"/>
      <c r="IJE42" s="12"/>
      <c r="IJF42" s="12"/>
      <c r="IJG42" s="12"/>
      <c r="IJH42" s="12"/>
      <c r="IJI42" s="12"/>
      <c r="IJJ42" s="12"/>
      <c r="IJK42" s="12"/>
      <c r="IJL42" s="12"/>
      <c r="IJM42" s="12"/>
      <c r="IJN42" s="12"/>
      <c r="IJO42" s="12"/>
      <c r="IJP42" s="12"/>
      <c r="IJQ42" s="12"/>
      <c r="IJR42" s="12"/>
      <c r="IJS42" s="12"/>
      <c r="IJT42" s="12"/>
      <c r="IJU42" s="12"/>
      <c r="IJV42" s="12"/>
      <c r="IJW42" s="12"/>
      <c r="IJX42" s="12"/>
      <c r="IJY42" s="12"/>
      <c r="IJZ42" s="12"/>
      <c r="IKA42" s="12"/>
      <c r="IKB42" s="12"/>
      <c r="IKC42" s="12"/>
      <c r="IKD42" s="12"/>
      <c r="IKE42" s="12"/>
      <c r="IKF42" s="12"/>
      <c r="IKG42" s="12"/>
      <c r="IKH42" s="12"/>
      <c r="IKI42" s="12"/>
      <c r="IKJ42" s="12"/>
      <c r="IKK42" s="12"/>
      <c r="IKL42" s="12"/>
      <c r="IKM42" s="12"/>
      <c r="IKN42" s="12"/>
      <c r="IKO42" s="12"/>
      <c r="IKP42" s="12"/>
      <c r="IKQ42" s="12"/>
      <c r="IKR42" s="12"/>
      <c r="IKS42" s="12"/>
      <c r="IKT42" s="12"/>
      <c r="IKU42" s="12"/>
      <c r="IKV42" s="12"/>
      <c r="IKW42" s="12"/>
      <c r="IKX42" s="12"/>
      <c r="IKY42" s="12"/>
      <c r="IKZ42" s="12"/>
      <c r="ILA42" s="12"/>
      <c r="ILB42" s="12"/>
      <c r="ILC42" s="12"/>
      <c r="ILD42" s="12"/>
      <c r="ILE42" s="12"/>
      <c r="ILF42" s="12"/>
      <c r="ILG42" s="12"/>
      <c r="ILH42" s="12"/>
      <c r="ILI42" s="12"/>
      <c r="ILJ42" s="12"/>
      <c r="ILK42" s="12"/>
      <c r="ILL42" s="12"/>
      <c r="ILM42" s="12"/>
      <c r="ILN42" s="12"/>
      <c r="ILO42" s="12"/>
      <c r="ILP42" s="12"/>
      <c r="ILQ42" s="12"/>
      <c r="ILR42" s="12"/>
      <c r="ILS42" s="12"/>
      <c r="ILT42" s="12"/>
      <c r="ILU42" s="12"/>
      <c r="ILV42" s="12"/>
      <c r="ILW42" s="12"/>
      <c r="ILX42" s="12"/>
      <c r="ILY42" s="12"/>
      <c r="ILZ42" s="12"/>
      <c r="IMA42" s="12"/>
      <c r="IMB42" s="12"/>
      <c r="IMC42" s="12"/>
      <c r="IMD42" s="12"/>
      <c r="IME42" s="12"/>
      <c r="IMF42" s="12"/>
      <c r="IMG42" s="12"/>
      <c r="IMH42" s="12"/>
      <c r="IMI42" s="12"/>
      <c r="IMJ42" s="12"/>
      <c r="IMK42" s="12"/>
      <c r="IML42" s="12"/>
      <c r="IMM42" s="12"/>
      <c r="IMN42" s="12"/>
      <c r="IMO42" s="12"/>
      <c r="IMP42" s="12"/>
      <c r="IMQ42" s="12"/>
      <c r="IMR42" s="12"/>
      <c r="IMS42" s="12"/>
      <c r="IMT42" s="12"/>
      <c r="IMU42" s="12"/>
      <c r="IMV42" s="12"/>
      <c r="IMW42" s="12"/>
      <c r="IMX42" s="12"/>
      <c r="IMY42" s="12"/>
      <c r="IMZ42" s="12"/>
      <c r="INA42" s="12"/>
      <c r="INB42" s="12"/>
      <c r="INC42" s="12"/>
      <c r="IND42" s="12"/>
      <c r="INE42" s="12"/>
      <c r="INF42" s="12"/>
      <c r="ING42" s="12"/>
      <c r="INH42" s="12"/>
      <c r="INI42" s="12"/>
      <c r="INJ42" s="12"/>
      <c r="INK42" s="12"/>
      <c r="INL42" s="12"/>
      <c r="INM42" s="12"/>
      <c r="INN42" s="12"/>
      <c r="INO42" s="12"/>
      <c r="INP42" s="12"/>
      <c r="INQ42" s="12"/>
      <c r="INR42" s="12"/>
      <c r="INS42" s="12"/>
      <c r="INT42" s="12"/>
      <c r="INU42" s="12"/>
      <c r="INV42" s="12"/>
      <c r="INW42" s="12"/>
      <c r="INX42" s="12"/>
      <c r="INY42" s="12"/>
      <c r="INZ42" s="12"/>
      <c r="IOA42" s="12"/>
      <c r="IOB42" s="12"/>
      <c r="IOC42" s="12"/>
      <c r="IOD42" s="12"/>
      <c r="IOE42" s="12"/>
      <c r="IOF42" s="12"/>
      <c r="IOG42" s="12"/>
      <c r="IOH42" s="12"/>
      <c r="IOI42" s="12"/>
      <c r="IOJ42" s="12"/>
      <c r="IOK42" s="12"/>
      <c r="IOL42" s="12"/>
      <c r="IOM42" s="12"/>
      <c r="ION42" s="12"/>
      <c r="IOO42" s="12"/>
      <c r="IOP42" s="12"/>
      <c r="IOQ42" s="12"/>
      <c r="IOR42" s="12"/>
      <c r="IOS42" s="12"/>
      <c r="IOT42" s="12"/>
      <c r="IOU42" s="12"/>
      <c r="IOV42" s="12"/>
      <c r="IOW42" s="12"/>
      <c r="IOX42" s="12"/>
      <c r="IOY42" s="12"/>
      <c r="IOZ42" s="12"/>
      <c r="IPA42" s="12"/>
      <c r="IPB42" s="12"/>
      <c r="IPC42" s="12"/>
      <c r="IPD42" s="12"/>
      <c r="IPE42" s="12"/>
      <c r="IPF42" s="12"/>
      <c r="IPG42" s="12"/>
      <c r="IPH42" s="12"/>
      <c r="IPI42" s="12"/>
      <c r="IPJ42" s="12"/>
      <c r="IPK42" s="12"/>
      <c r="IPL42" s="12"/>
      <c r="IPM42" s="12"/>
      <c r="IPN42" s="12"/>
      <c r="IPO42" s="12"/>
      <c r="IPP42" s="12"/>
      <c r="IPQ42" s="12"/>
      <c r="IPR42" s="12"/>
      <c r="IPS42" s="12"/>
      <c r="IPT42" s="12"/>
      <c r="IPU42" s="12"/>
      <c r="IPV42" s="12"/>
      <c r="IPW42" s="12"/>
      <c r="IPX42" s="12"/>
      <c r="IPY42" s="12"/>
      <c r="IPZ42" s="12"/>
      <c r="IQA42" s="12"/>
      <c r="IQB42" s="12"/>
      <c r="IQC42" s="12"/>
      <c r="IQD42" s="12"/>
      <c r="IQE42" s="12"/>
      <c r="IQF42" s="12"/>
      <c r="IQG42" s="12"/>
      <c r="IQH42" s="12"/>
      <c r="IQI42" s="12"/>
      <c r="IQJ42" s="12"/>
      <c r="IQK42" s="12"/>
      <c r="IQL42" s="12"/>
      <c r="IQM42" s="12"/>
      <c r="IQN42" s="12"/>
      <c r="IQO42" s="12"/>
      <c r="IQP42" s="12"/>
      <c r="IQQ42" s="12"/>
      <c r="IQR42" s="12"/>
      <c r="IQS42" s="12"/>
      <c r="IQT42" s="12"/>
      <c r="IQU42" s="12"/>
      <c r="IQV42" s="12"/>
      <c r="IQW42" s="12"/>
      <c r="IQX42" s="12"/>
      <c r="IQY42" s="12"/>
      <c r="IQZ42" s="12"/>
      <c r="IRA42" s="12"/>
      <c r="IRB42" s="12"/>
      <c r="IRC42" s="12"/>
      <c r="IRD42" s="12"/>
      <c r="IRE42" s="12"/>
      <c r="IRF42" s="12"/>
      <c r="IRG42" s="12"/>
      <c r="IRH42" s="12"/>
      <c r="IRI42" s="12"/>
      <c r="IRJ42" s="12"/>
      <c r="IRK42" s="12"/>
      <c r="IRL42" s="12"/>
      <c r="IRM42" s="12"/>
      <c r="IRN42" s="12"/>
      <c r="IRO42" s="12"/>
      <c r="IRP42" s="12"/>
      <c r="IRQ42" s="12"/>
      <c r="IRR42" s="12"/>
      <c r="IRS42" s="12"/>
      <c r="IRT42" s="12"/>
      <c r="IRU42" s="12"/>
      <c r="IRV42" s="12"/>
      <c r="IRW42" s="12"/>
      <c r="IRX42" s="12"/>
      <c r="IRY42" s="12"/>
      <c r="IRZ42" s="12"/>
      <c r="ISA42" s="12"/>
      <c r="ISB42" s="12"/>
      <c r="ISC42" s="12"/>
      <c r="ISD42" s="12"/>
      <c r="ISE42" s="12"/>
      <c r="ISF42" s="12"/>
      <c r="ISG42" s="12"/>
      <c r="ISH42" s="12"/>
      <c r="ISI42" s="12"/>
      <c r="ISJ42" s="12"/>
      <c r="ISK42" s="12"/>
      <c r="ISL42" s="12"/>
      <c r="ISM42" s="12"/>
      <c r="ISN42" s="12"/>
      <c r="ISO42" s="12"/>
      <c r="ISP42" s="12"/>
      <c r="ISQ42" s="12"/>
      <c r="ISR42" s="12"/>
      <c r="ISS42" s="12"/>
      <c r="IST42" s="12"/>
      <c r="ISU42" s="12"/>
      <c r="ISV42" s="12"/>
      <c r="ISW42" s="12"/>
      <c r="ISX42" s="12"/>
      <c r="ISY42" s="12"/>
      <c r="ISZ42" s="12"/>
      <c r="ITA42" s="12"/>
      <c r="ITB42" s="12"/>
      <c r="ITC42" s="12"/>
      <c r="ITD42" s="12"/>
      <c r="ITE42" s="12"/>
      <c r="ITF42" s="12"/>
      <c r="ITG42" s="12"/>
      <c r="ITH42" s="12"/>
      <c r="ITI42" s="12"/>
      <c r="ITJ42" s="12"/>
      <c r="ITK42" s="12"/>
      <c r="ITL42" s="12"/>
      <c r="ITM42" s="12"/>
      <c r="ITN42" s="12"/>
      <c r="ITO42" s="12"/>
      <c r="ITP42" s="12"/>
      <c r="ITQ42" s="12"/>
      <c r="ITR42" s="12"/>
      <c r="ITS42" s="12"/>
      <c r="ITT42" s="12"/>
      <c r="ITU42" s="12"/>
      <c r="ITV42" s="12"/>
      <c r="ITW42" s="12"/>
      <c r="ITX42" s="12"/>
      <c r="ITY42" s="12"/>
      <c r="ITZ42" s="12"/>
      <c r="IUA42" s="12"/>
      <c r="IUB42" s="12"/>
      <c r="IUC42" s="12"/>
      <c r="IUD42" s="12"/>
      <c r="IUE42" s="12"/>
      <c r="IUF42" s="12"/>
      <c r="IUG42" s="12"/>
      <c r="IUH42" s="12"/>
      <c r="IUI42" s="12"/>
      <c r="IUJ42" s="12"/>
      <c r="IUK42" s="12"/>
      <c r="IUL42" s="12"/>
      <c r="IUM42" s="12"/>
      <c r="IUN42" s="12"/>
      <c r="IUO42" s="12"/>
      <c r="IUP42" s="12"/>
      <c r="IUQ42" s="12"/>
      <c r="IUR42" s="12"/>
      <c r="IUS42" s="12"/>
      <c r="IUT42" s="12"/>
      <c r="IUU42" s="12"/>
      <c r="IUV42" s="12"/>
      <c r="IUW42" s="12"/>
      <c r="IUX42" s="12"/>
      <c r="IUY42" s="12"/>
      <c r="IUZ42" s="12"/>
      <c r="IVA42" s="12"/>
      <c r="IVB42" s="12"/>
      <c r="IVC42" s="12"/>
      <c r="IVD42" s="12"/>
      <c r="IVE42" s="12"/>
      <c r="IVF42" s="12"/>
      <c r="IVG42" s="12"/>
      <c r="IVH42" s="12"/>
      <c r="IVI42" s="12"/>
      <c r="IVJ42" s="12"/>
      <c r="IVK42" s="12"/>
      <c r="IVL42" s="12"/>
      <c r="IVM42" s="12"/>
      <c r="IVN42" s="12"/>
      <c r="IVO42" s="12"/>
      <c r="IVP42" s="12"/>
      <c r="IVQ42" s="12"/>
      <c r="IVR42" s="12"/>
      <c r="IVS42" s="12"/>
      <c r="IVT42" s="12"/>
      <c r="IVU42" s="12"/>
      <c r="IVV42" s="12"/>
      <c r="IVW42" s="12"/>
      <c r="IVX42" s="12"/>
      <c r="IVY42" s="12"/>
      <c r="IVZ42" s="12"/>
      <c r="IWA42" s="12"/>
      <c r="IWB42" s="12"/>
      <c r="IWC42" s="12"/>
      <c r="IWD42" s="12"/>
      <c r="IWE42" s="12"/>
      <c r="IWF42" s="12"/>
      <c r="IWG42" s="12"/>
      <c r="IWH42" s="12"/>
      <c r="IWI42" s="12"/>
      <c r="IWJ42" s="12"/>
      <c r="IWK42" s="12"/>
      <c r="IWL42" s="12"/>
      <c r="IWM42" s="12"/>
      <c r="IWN42" s="12"/>
      <c r="IWO42" s="12"/>
      <c r="IWP42" s="12"/>
      <c r="IWQ42" s="12"/>
      <c r="IWR42" s="12"/>
      <c r="IWS42" s="12"/>
      <c r="IWT42" s="12"/>
      <c r="IWU42" s="12"/>
      <c r="IWV42" s="12"/>
      <c r="IWW42" s="12"/>
      <c r="IWX42" s="12"/>
      <c r="IWY42" s="12"/>
      <c r="IWZ42" s="12"/>
      <c r="IXA42" s="12"/>
      <c r="IXB42" s="12"/>
      <c r="IXC42" s="12"/>
      <c r="IXD42" s="12"/>
      <c r="IXE42" s="12"/>
      <c r="IXF42" s="12"/>
      <c r="IXG42" s="12"/>
      <c r="IXH42" s="12"/>
      <c r="IXI42" s="12"/>
      <c r="IXJ42" s="12"/>
      <c r="IXK42" s="12"/>
      <c r="IXL42" s="12"/>
      <c r="IXM42" s="12"/>
      <c r="IXN42" s="12"/>
      <c r="IXO42" s="12"/>
      <c r="IXP42" s="12"/>
      <c r="IXQ42" s="12"/>
      <c r="IXR42" s="12"/>
      <c r="IXS42" s="12"/>
      <c r="IXT42" s="12"/>
      <c r="IXU42" s="12"/>
      <c r="IXV42" s="12"/>
      <c r="IXW42" s="12"/>
      <c r="IXX42" s="12"/>
      <c r="IXY42" s="12"/>
      <c r="IXZ42" s="12"/>
      <c r="IYA42" s="12"/>
      <c r="IYB42" s="12"/>
      <c r="IYC42" s="12"/>
      <c r="IYD42" s="12"/>
      <c r="IYE42" s="12"/>
      <c r="IYF42" s="12"/>
      <c r="IYG42" s="12"/>
      <c r="IYH42" s="12"/>
      <c r="IYI42" s="12"/>
      <c r="IYJ42" s="12"/>
      <c r="IYK42" s="12"/>
      <c r="IYL42" s="12"/>
      <c r="IYM42" s="12"/>
      <c r="IYN42" s="12"/>
      <c r="IYO42" s="12"/>
      <c r="IYP42" s="12"/>
      <c r="IYQ42" s="12"/>
      <c r="IYR42" s="12"/>
      <c r="IYS42" s="12"/>
      <c r="IYT42" s="12"/>
      <c r="IYU42" s="12"/>
      <c r="IYV42" s="12"/>
      <c r="IYW42" s="12"/>
      <c r="IYX42" s="12"/>
      <c r="IYY42" s="12"/>
      <c r="IYZ42" s="12"/>
      <c r="IZA42" s="12"/>
      <c r="IZB42" s="12"/>
      <c r="IZC42" s="12"/>
      <c r="IZD42" s="12"/>
      <c r="IZE42" s="12"/>
      <c r="IZF42" s="12"/>
      <c r="IZG42" s="12"/>
      <c r="IZH42" s="12"/>
      <c r="IZI42" s="12"/>
      <c r="IZJ42" s="12"/>
      <c r="IZK42" s="12"/>
      <c r="IZL42" s="12"/>
      <c r="IZM42" s="12"/>
      <c r="IZN42" s="12"/>
      <c r="IZO42" s="12"/>
      <c r="IZP42" s="12"/>
      <c r="IZQ42" s="12"/>
      <c r="IZR42" s="12"/>
      <c r="IZS42" s="12"/>
      <c r="IZT42" s="12"/>
      <c r="IZU42" s="12"/>
      <c r="IZV42" s="12"/>
      <c r="IZW42" s="12"/>
      <c r="IZX42" s="12"/>
      <c r="IZY42" s="12"/>
      <c r="IZZ42" s="12"/>
      <c r="JAA42" s="12"/>
      <c r="JAB42" s="12"/>
      <c r="JAC42" s="12"/>
      <c r="JAD42" s="12"/>
      <c r="JAE42" s="12"/>
      <c r="JAF42" s="12"/>
      <c r="JAG42" s="12"/>
      <c r="JAH42" s="12"/>
      <c r="JAI42" s="12"/>
      <c r="JAJ42" s="12"/>
      <c r="JAK42" s="12"/>
      <c r="JAL42" s="12"/>
      <c r="JAM42" s="12"/>
      <c r="JAN42" s="12"/>
      <c r="JAO42" s="12"/>
      <c r="JAP42" s="12"/>
      <c r="JAQ42" s="12"/>
      <c r="JAR42" s="12"/>
      <c r="JAS42" s="12"/>
      <c r="JAT42" s="12"/>
      <c r="JAU42" s="12"/>
      <c r="JAV42" s="12"/>
      <c r="JAW42" s="12"/>
      <c r="JAX42" s="12"/>
      <c r="JAY42" s="12"/>
      <c r="JAZ42" s="12"/>
      <c r="JBA42" s="12"/>
      <c r="JBB42" s="12"/>
      <c r="JBC42" s="12"/>
      <c r="JBD42" s="12"/>
      <c r="JBE42" s="12"/>
      <c r="JBF42" s="12"/>
      <c r="JBG42" s="12"/>
      <c r="JBH42" s="12"/>
      <c r="JBI42" s="12"/>
      <c r="JBJ42" s="12"/>
      <c r="JBK42" s="12"/>
      <c r="JBL42" s="12"/>
      <c r="JBM42" s="12"/>
      <c r="JBN42" s="12"/>
      <c r="JBO42" s="12"/>
      <c r="JBP42" s="12"/>
      <c r="JBQ42" s="12"/>
      <c r="JBR42" s="12"/>
      <c r="JBS42" s="12"/>
      <c r="JBT42" s="12"/>
      <c r="JBU42" s="12"/>
      <c r="JBV42" s="12"/>
      <c r="JBW42" s="12"/>
      <c r="JBX42" s="12"/>
      <c r="JBY42" s="12"/>
      <c r="JBZ42" s="12"/>
      <c r="JCA42" s="12"/>
      <c r="JCB42" s="12"/>
      <c r="JCC42" s="12"/>
      <c r="JCD42" s="12"/>
      <c r="JCE42" s="12"/>
      <c r="JCF42" s="12"/>
      <c r="JCG42" s="12"/>
      <c r="JCH42" s="12"/>
      <c r="JCI42" s="12"/>
      <c r="JCJ42" s="12"/>
      <c r="JCK42" s="12"/>
      <c r="JCL42" s="12"/>
      <c r="JCM42" s="12"/>
      <c r="JCN42" s="12"/>
      <c r="JCO42" s="12"/>
      <c r="JCP42" s="12"/>
      <c r="JCQ42" s="12"/>
      <c r="JCR42" s="12"/>
      <c r="JCS42" s="12"/>
      <c r="JCT42" s="12"/>
      <c r="JCU42" s="12"/>
      <c r="JCV42" s="12"/>
      <c r="JCW42" s="12"/>
      <c r="JCX42" s="12"/>
      <c r="JCY42" s="12"/>
      <c r="JCZ42" s="12"/>
      <c r="JDA42" s="12"/>
      <c r="JDB42" s="12"/>
      <c r="JDC42" s="12"/>
      <c r="JDD42" s="12"/>
      <c r="JDE42" s="12"/>
      <c r="JDF42" s="12"/>
      <c r="JDG42" s="12"/>
      <c r="JDH42" s="12"/>
      <c r="JDI42" s="12"/>
      <c r="JDJ42" s="12"/>
      <c r="JDK42" s="12"/>
      <c r="JDL42" s="12"/>
      <c r="JDM42" s="12"/>
      <c r="JDN42" s="12"/>
      <c r="JDO42" s="12"/>
      <c r="JDP42" s="12"/>
      <c r="JDQ42" s="12"/>
      <c r="JDR42" s="12"/>
      <c r="JDS42" s="12"/>
      <c r="JDT42" s="12"/>
      <c r="JDU42" s="12"/>
      <c r="JDV42" s="12"/>
      <c r="JDW42" s="12"/>
      <c r="JDX42" s="12"/>
      <c r="JDY42" s="12"/>
      <c r="JDZ42" s="12"/>
      <c r="JEA42" s="12"/>
      <c r="JEB42" s="12"/>
      <c r="JEC42" s="12"/>
      <c r="JED42" s="12"/>
      <c r="JEE42" s="12"/>
      <c r="JEF42" s="12"/>
      <c r="JEG42" s="12"/>
      <c r="JEH42" s="12"/>
      <c r="JEI42" s="12"/>
      <c r="JEJ42" s="12"/>
      <c r="JEK42" s="12"/>
      <c r="JEL42" s="12"/>
      <c r="JEM42" s="12"/>
      <c r="JEN42" s="12"/>
      <c r="JEO42" s="12"/>
      <c r="JEP42" s="12"/>
      <c r="JEQ42" s="12"/>
      <c r="JER42" s="12"/>
      <c r="JES42" s="12"/>
      <c r="JET42" s="12"/>
      <c r="JEU42" s="12"/>
      <c r="JEV42" s="12"/>
      <c r="JEW42" s="12"/>
      <c r="JEX42" s="12"/>
      <c r="JEY42" s="12"/>
      <c r="JEZ42" s="12"/>
      <c r="JFA42" s="12"/>
      <c r="JFB42" s="12"/>
      <c r="JFC42" s="12"/>
      <c r="JFD42" s="12"/>
      <c r="JFE42" s="12"/>
      <c r="JFF42" s="12"/>
      <c r="JFG42" s="12"/>
      <c r="JFH42" s="12"/>
      <c r="JFI42" s="12"/>
      <c r="JFJ42" s="12"/>
      <c r="JFK42" s="12"/>
      <c r="JFL42" s="12"/>
      <c r="JFM42" s="12"/>
      <c r="JFN42" s="12"/>
      <c r="JFO42" s="12"/>
      <c r="JFP42" s="12"/>
      <c r="JFQ42" s="12"/>
      <c r="JFR42" s="12"/>
      <c r="JFS42" s="12"/>
      <c r="JFT42" s="12"/>
      <c r="JFU42" s="12"/>
      <c r="JFV42" s="12"/>
      <c r="JFW42" s="12"/>
      <c r="JFX42" s="12"/>
      <c r="JFY42" s="12"/>
      <c r="JFZ42" s="12"/>
      <c r="JGA42" s="12"/>
      <c r="JGB42" s="12"/>
      <c r="JGC42" s="12"/>
      <c r="JGD42" s="12"/>
      <c r="JGE42" s="12"/>
      <c r="JGF42" s="12"/>
      <c r="JGG42" s="12"/>
      <c r="JGH42" s="12"/>
      <c r="JGI42" s="12"/>
      <c r="JGJ42" s="12"/>
      <c r="JGK42" s="12"/>
      <c r="JGL42" s="12"/>
      <c r="JGM42" s="12"/>
      <c r="JGN42" s="12"/>
      <c r="JGO42" s="12"/>
      <c r="JGP42" s="12"/>
      <c r="JGQ42" s="12"/>
      <c r="JGR42" s="12"/>
      <c r="JGS42" s="12"/>
      <c r="JGT42" s="12"/>
      <c r="JGU42" s="12"/>
      <c r="JGV42" s="12"/>
      <c r="JGW42" s="12"/>
      <c r="JGX42" s="12"/>
      <c r="JGY42" s="12"/>
      <c r="JGZ42" s="12"/>
      <c r="JHA42" s="12"/>
      <c r="JHB42" s="12"/>
      <c r="JHC42" s="12"/>
      <c r="JHD42" s="12"/>
      <c r="JHE42" s="12"/>
      <c r="JHF42" s="12"/>
      <c r="JHG42" s="12"/>
      <c r="JHH42" s="12"/>
      <c r="JHI42" s="12"/>
      <c r="JHJ42" s="12"/>
      <c r="JHK42" s="12"/>
      <c r="JHL42" s="12"/>
      <c r="JHM42" s="12"/>
      <c r="JHN42" s="12"/>
      <c r="JHO42" s="12"/>
      <c r="JHP42" s="12"/>
      <c r="JHQ42" s="12"/>
      <c r="JHR42" s="12"/>
      <c r="JHS42" s="12"/>
      <c r="JHT42" s="12"/>
      <c r="JHU42" s="12"/>
      <c r="JHV42" s="12"/>
      <c r="JHW42" s="12"/>
      <c r="JHX42" s="12"/>
      <c r="JHY42" s="12"/>
      <c r="JHZ42" s="12"/>
      <c r="JIA42" s="12"/>
      <c r="JIB42" s="12"/>
      <c r="JIC42" s="12"/>
      <c r="JID42" s="12"/>
      <c r="JIE42" s="12"/>
      <c r="JIF42" s="12"/>
      <c r="JIG42" s="12"/>
      <c r="JIH42" s="12"/>
      <c r="JII42" s="12"/>
      <c r="JIJ42" s="12"/>
      <c r="JIK42" s="12"/>
      <c r="JIL42" s="12"/>
      <c r="JIM42" s="12"/>
      <c r="JIN42" s="12"/>
      <c r="JIO42" s="12"/>
      <c r="JIP42" s="12"/>
      <c r="JIQ42" s="12"/>
      <c r="JIR42" s="12"/>
      <c r="JIS42" s="12"/>
      <c r="JIT42" s="12"/>
      <c r="JIU42" s="12"/>
      <c r="JIV42" s="12"/>
      <c r="JIW42" s="12"/>
      <c r="JIX42" s="12"/>
      <c r="JIY42" s="12"/>
      <c r="JIZ42" s="12"/>
      <c r="JJA42" s="12"/>
      <c r="JJB42" s="12"/>
      <c r="JJC42" s="12"/>
      <c r="JJD42" s="12"/>
      <c r="JJE42" s="12"/>
      <c r="JJF42" s="12"/>
      <c r="JJG42" s="12"/>
      <c r="JJH42" s="12"/>
      <c r="JJI42" s="12"/>
      <c r="JJJ42" s="12"/>
      <c r="JJK42" s="12"/>
      <c r="JJL42" s="12"/>
      <c r="JJM42" s="12"/>
      <c r="JJN42" s="12"/>
      <c r="JJO42" s="12"/>
      <c r="JJP42" s="12"/>
      <c r="JJQ42" s="12"/>
      <c r="JJR42" s="12"/>
      <c r="JJS42" s="12"/>
      <c r="JJT42" s="12"/>
      <c r="JJU42" s="12"/>
      <c r="JJV42" s="12"/>
      <c r="JJW42" s="12"/>
      <c r="JJX42" s="12"/>
      <c r="JJY42" s="12"/>
      <c r="JJZ42" s="12"/>
      <c r="JKA42" s="12"/>
      <c r="JKB42" s="12"/>
      <c r="JKC42" s="12"/>
      <c r="JKD42" s="12"/>
      <c r="JKE42" s="12"/>
      <c r="JKF42" s="12"/>
      <c r="JKG42" s="12"/>
      <c r="JKH42" s="12"/>
      <c r="JKI42" s="12"/>
      <c r="JKJ42" s="12"/>
      <c r="JKK42" s="12"/>
      <c r="JKL42" s="12"/>
      <c r="JKM42" s="12"/>
      <c r="JKN42" s="12"/>
      <c r="JKO42" s="12"/>
      <c r="JKP42" s="12"/>
      <c r="JKQ42" s="12"/>
      <c r="JKR42" s="12"/>
      <c r="JKS42" s="12"/>
      <c r="JKT42" s="12"/>
      <c r="JKU42" s="12"/>
      <c r="JKV42" s="12"/>
      <c r="JKW42" s="12"/>
      <c r="JKX42" s="12"/>
      <c r="JKY42" s="12"/>
      <c r="JKZ42" s="12"/>
      <c r="JLA42" s="12"/>
      <c r="JLB42" s="12"/>
      <c r="JLC42" s="12"/>
      <c r="JLD42" s="12"/>
      <c r="JLE42" s="12"/>
      <c r="JLF42" s="12"/>
      <c r="JLG42" s="12"/>
      <c r="JLH42" s="12"/>
      <c r="JLI42" s="12"/>
      <c r="JLJ42" s="12"/>
      <c r="JLK42" s="12"/>
      <c r="JLL42" s="12"/>
      <c r="JLM42" s="12"/>
      <c r="JLN42" s="12"/>
      <c r="JLO42" s="12"/>
      <c r="JLP42" s="12"/>
      <c r="JLQ42" s="12"/>
      <c r="JLR42" s="12"/>
      <c r="JLS42" s="12"/>
      <c r="JLT42" s="12"/>
      <c r="JLU42" s="12"/>
      <c r="JLV42" s="12"/>
      <c r="JLW42" s="12"/>
      <c r="JLX42" s="12"/>
      <c r="JLY42" s="12"/>
      <c r="JLZ42" s="12"/>
      <c r="JMA42" s="12"/>
      <c r="JMB42" s="12"/>
      <c r="JMC42" s="12"/>
      <c r="JMD42" s="12"/>
      <c r="JME42" s="12"/>
      <c r="JMF42" s="12"/>
      <c r="JMG42" s="12"/>
      <c r="JMH42" s="12"/>
      <c r="JMI42" s="12"/>
      <c r="JMJ42" s="12"/>
      <c r="JMK42" s="12"/>
      <c r="JML42" s="12"/>
      <c r="JMM42" s="12"/>
      <c r="JMN42" s="12"/>
      <c r="JMO42" s="12"/>
      <c r="JMP42" s="12"/>
      <c r="JMQ42" s="12"/>
      <c r="JMR42" s="12"/>
      <c r="JMS42" s="12"/>
      <c r="JMT42" s="12"/>
      <c r="JMU42" s="12"/>
      <c r="JMV42" s="12"/>
      <c r="JMW42" s="12"/>
      <c r="JMX42" s="12"/>
      <c r="JMY42" s="12"/>
      <c r="JMZ42" s="12"/>
      <c r="JNA42" s="12"/>
      <c r="JNB42" s="12"/>
      <c r="JNC42" s="12"/>
      <c r="JND42" s="12"/>
      <c r="JNE42" s="12"/>
      <c r="JNF42" s="12"/>
      <c r="JNG42" s="12"/>
      <c r="JNH42" s="12"/>
      <c r="JNI42" s="12"/>
      <c r="JNJ42" s="12"/>
      <c r="JNK42" s="12"/>
      <c r="JNL42" s="12"/>
      <c r="JNM42" s="12"/>
      <c r="JNN42" s="12"/>
      <c r="JNO42" s="12"/>
      <c r="JNP42" s="12"/>
      <c r="JNQ42" s="12"/>
      <c r="JNR42" s="12"/>
      <c r="JNS42" s="12"/>
      <c r="JNT42" s="12"/>
      <c r="JNU42" s="12"/>
      <c r="JNV42" s="12"/>
      <c r="JNW42" s="12"/>
      <c r="JNX42" s="12"/>
      <c r="JNY42" s="12"/>
      <c r="JNZ42" s="12"/>
      <c r="JOA42" s="12"/>
      <c r="JOB42" s="12"/>
      <c r="JOC42" s="12"/>
      <c r="JOD42" s="12"/>
      <c r="JOE42" s="12"/>
      <c r="JOF42" s="12"/>
      <c r="JOG42" s="12"/>
      <c r="JOH42" s="12"/>
      <c r="JOI42" s="12"/>
      <c r="JOJ42" s="12"/>
      <c r="JOK42" s="12"/>
      <c r="JOL42" s="12"/>
      <c r="JOM42" s="12"/>
      <c r="JON42" s="12"/>
      <c r="JOO42" s="12"/>
      <c r="JOP42" s="12"/>
      <c r="JOQ42" s="12"/>
      <c r="JOR42" s="12"/>
      <c r="JOS42" s="12"/>
      <c r="JOT42" s="12"/>
      <c r="JOU42" s="12"/>
      <c r="JOV42" s="12"/>
      <c r="JOW42" s="12"/>
      <c r="JOX42" s="12"/>
      <c r="JOY42" s="12"/>
      <c r="JOZ42" s="12"/>
      <c r="JPA42" s="12"/>
      <c r="JPB42" s="12"/>
      <c r="JPC42" s="12"/>
      <c r="JPD42" s="12"/>
      <c r="JPE42" s="12"/>
      <c r="JPF42" s="12"/>
      <c r="JPG42" s="12"/>
      <c r="JPH42" s="12"/>
      <c r="JPI42" s="12"/>
      <c r="JPJ42" s="12"/>
      <c r="JPK42" s="12"/>
      <c r="JPL42" s="12"/>
      <c r="JPM42" s="12"/>
      <c r="JPN42" s="12"/>
      <c r="JPO42" s="12"/>
      <c r="JPP42" s="12"/>
      <c r="JPQ42" s="12"/>
      <c r="JPR42" s="12"/>
      <c r="JPS42" s="12"/>
      <c r="JPT42" s="12"/>
      <c r="JPU42" s="12"/>
      <c r="JPV42" s="12"/>
      <c r="JPW42" s="12"/>
      <c r="JPX42" s="12"/>
      <c r="JPY42" s="12"/>
      <c r="JPZ42" s="12"/>
      <c r="JQA42" s="12"/>
      <c r="JQB42" s="12"/>
      <c r="JQC42" s="12"/>
      <c r="JQD42" s="12"/>
      <c r="JQE42" s="12"/>
      <c r="JQF42" s="12"/>
      <c r="JQG42" s="12"/>
      <c r="JQH42" s="12"/>
      <c r="JQI42" s="12"/>
      <c r="JQJ42" s="12"/>
      <c r="JQK42" s="12"/>
      <c r="JQL42" s="12"/>
      <c r="JQM42" s="12"/>
      <c r="JQN42" s="12"/>
      <c r="JQO42" s="12"/>
      <c r="JQP42" s="12"/>
      <c r="JQQ42" s="12"/>
      <c r="JQR42" s="12"/>
      <c r="JQS42" s="12"/>
      <c r="JQT42" s="12"/>
      <c r="JQU42" s="12"/>
      <c r="JQV42" s="12"/>
      <c r="JQW42" s="12"/>
      <c r="JQX42" s="12"/>
      <c r="JQY42" s="12"/>
      <c r="JQZ42" s="12"/>
      <c r="JRA42" s="12"/>
      <c r="JRB42" s="12"/>
      <c r="JRC42" s="12"/>
      <c r="JRD42" s="12"/>
      <c r="JRE42" s="12"/>
      <c r="JRF42" s="12"/>
      <c r="JRG42" s="12"/>
      <c r="JRH42" s="12"/>
      <c r="JRI42" s="12"/>
      <c r="JRJ42" s="12"/>
      <c r="JRK42" s="12"/>
      <c r="JRL42" s="12"/>
      <c r="JRM42" s="12"/>
      <c r="JRN42" s="12"/>
      <c r="JRO42" s="12"/>
      <c r="JRP42" s="12"/>
      <c r="JRQ42" s="12"/>
      <c r="JRR42" s="12"/>
      <c r="JRS42" s="12"/>
      <c r="JRT42" s="12"/>
      <c r="JRU42" s="12"/>
      <c r="JRV42" s="12"/>
      <c r="JRW42" s="12"/>
      <c r="JRX42" s="12"/>
      <c r="JRY42" s="12"/>
      <c r="JRZ42" s="12"/>
      <c r="JSA42" s="12"/>
      <c r="JSB42" s="12"/>
      <c r="JSC42" s="12"/>
      <c r="JSD42" s="12"/>
      <c r="JSE42" s="12"/>
      <c r="JSF42" s="12"/>
      <c r="JSG42" s="12"/>
      <c r="JSH42" s="12"/>
      <c r="JSI42" s="12"/>
      <c r="JSJ42" s="12"/>
      <c r="JSK42" s="12"/>
      <c r="JSL42" s="12"/>
      <c r="JSM42" s="12"/>
      <c r="JSN42" s="12"/>
      <c r="JSO42" s="12"/>
      <c r="JSP42" s="12"/>
      <c r="JSQ42" s="12"/>
      <c r="JSR42" s="12"/>
      <c r="JSS42" s="12"/>
      <c r="JST42" s="12"/>
      <c r="JSU42" s="12"/>
      <c r="JSV42" s="12"/>
      <c r="JSW42" s="12"/>
      <c r="JSX42" s="12"/>
      <c r="JSY42" s="12"/>
      <c r="JSZ42" s="12"/>
      <c r="JTA42" s="12"/>
      <c r="JTB42" s="12"/>
      <c r="JTC42" s="12"/>
      <c r="JTD42" s="12"/>
      <c r="JTE42" s="12"/>
      <c r="JTF42" s="12"/>
      <c r="JTG42" s="12"/>
      <c r="JTH42" s="12"/>
      <c r="JTI42" s="12"/>
      <c r="JTJ42" s="12"/>
      <c r="JTK42" s="12"/>
      <c r="JTL42" s="12"/>
      <c r="JTM42" s="12"/>
      <c r="JTN42" s="12"/>
      <c r="JTO42" s="12"/>
      <c r="JTP42" s="12"/>
      <c r="JTQ42" s="12"/>
      <c r="JTR42" s="12"/>
      <c r="JTS42" s="12"/>
      <c r="JTT42" s="12"/>
      <c r="JTU42" s="12"/>
      <c r="JTV42" s="12"/>
      <c r="JTW42" s="12"/>
      <c r="JTX42" s="12"/>
      <c r="JTY42" s="12"/>
      <c r="JTZ42" s="12"/>
      <c r="JUA42" s="12"/>
      <c r="JUB42" s="12"/>
      <c r="JUC42" s="12"/>
      <c r="JUD42" s="12"/>
      <c r="JUE42" s="12"/>
      <c r="JUF42" s="12"/>
      <c r="JUG42" s="12"/>
      <c r="JUH42" s="12"/>
      <c r="JUI42" s="12"/>
      <c r="JUJ42" s="12"/>
      <c r="JUK42" s="12"/>
      <c r="JUL42" s="12"/>
      <c r="JUM42" s="12"/>
      <c r="JUN42" s="12"/>
      <c r="JUO42" s="12"/>
      <c r="JUP42" s="12"/>
      <c r="JUQ42" s="12"/>
      <c r="JUR42" s="12"/>
      <c r="JUS42" s="12"/>
      <c r="JUT42" s="12"/>
      <c r="JUU42" s="12"/>
      <c r="JUV42" s="12"/>
      <c r="JUW42" s="12"/>
      <c r="JUX42" s="12"/>
      <c r="JUY42" s="12"/>
      <c r="JUZ42" s="12"/>
      <c r="JVA42" s="12"/>
      <c r="JVB42" s="12"/>
      <c r="JVC42" s="12"/>
      <c r="JVD42" s="12"/>
      <c r="JVE42" s="12"/>
      <c r="JVF42" s="12"/>
      <c r="JVG42" s="12"/>
      <c r="JVH42" s="12"/>
      <c r="JVI42" s="12"/>
      <c r="JVJ42" s="12"/>
      <c r="JVK42" s="12"/>
      <c r="JVL42" s="12"/>
      <c r="JVM42" s="12"/>
      <c r="JVN42" s="12"/>
      <c r="JVO42" s="12"/>
      <c r="JVP42" s="12"/>
      <c r="JVQ42" s="12"/>
      <c r="JVR42" s="12"/>
      <c r="JVS42" s="12"/>
      <c r="JVT42" s="12"/>
      <c r="JVU42" s="12"/>
      <c r="JVV42" s="12"/>
      <c r="JVW42" s="12"/>
      <c r="JVX42" s="12"/>
      <c r="JVY42" s="12"/>
      <c r="JVZ42" s="12"/>
      <c r="JWA42" s="12"/>
      <c r="JWB42" s="12"/>
      <c r="JWC42" s="12"/>
      <c r="JWD42" s="12"/>
      <c r="JWE42" s="12"/>
      <c r="JWF42" s="12"/>
      <c r="JWG42" s="12"/>
      <c r="JWH42" s="12"/>
      <c r="JWI42" s="12"/>
      <c r="JWJ42" s="12"/>
      <c r="JWK42" s="12"/>
      <c r="JWL42" s="12"/>
      <c r="JWM42" s="12"/>
      <c r="JWN42" s="12"/>
      <c r="JWO42" s="12"/>
      <c r="JWP42" s="12"/>
      <c r="JWQ42" s="12"/>
      <c r="JWR42" s="12"/>
      <c r="JWS42" s="12"/>
      <c r="JWT42" s="12"/>
      <c r="JWU42" s="12"/>
      <c r="JWV42" s="12"/>
      <c r="JWW42" s="12"/>
      <c r="JWX42" s="12"/>
      <c r="JWY42" s="12"/>
      <c r="JWZ42" s="12"/>
      <c r="JXA42" s="12"/>
      <c r="JXB42" s="12"/>
      <c r="JXC42" s="12"/>
      <c r="JXD42" s="12"/>
      <c r="JXE42" s="12"/>
      <c r="JXF42" s="12"/>
      <c r="JXG42" s="12"/>
      <c r="JXH42" s="12"/>
      <c r="JXI42" s="12"/>
      <c r="JXJ42" s="12"/>
      <c r="JXK42" s="12"/>
      <c r="JXL42" s="12"/>
      <c r="JXM42" s="12"/>
      <c r="JXN42" s="12"/>
      <c r="JXO42" s="12"/>
      <c r="JXP42" s="12"/>
      <c r="JXQ42" s="12"/>
      <c r="JXR42" s="12"/>
      <c r="JXS42" s="12"/>
      <c r="JXT42" s="12"/>
      <c r="JXU42" s="12"/>
      <c r="JXV42" s="12"/>
      <c r="JXW42" s="12"/>
      <c r="JXX42" s="12"/>
      <c r="JXY42" s="12"/>
      <c r="JXZ42" s="12"/>
      <c r="JYA42" s="12"/>
      <c r="JYB42" s="12"/>
      <c r="JYC42" s="12"/>
      <c r="JYD42" s="12"/>
      <c r="JYE42" s="12"/>
      <c r="JYF42" s="12"/>
      <c r="JYG42" s="12"/>
      <c r="JYH42" s="12"/>
      <c r="JYI42" s="12"/>
      <c r="JYJ42" s="12"/>
      <c r="JYK42" s="12"/>
      <c r="JYL42" s="12"/>
      <c r="JYM42" s="12"/>
      <c r="JYN42" s="12"/>
      <c r="JYO42" s="12"/>
      <c r="JYP42" s="12"/>
      <c r="JYQ42" s="12"/>
      <c r="JYR42" s="12"/>
      <c r="JYS42" s="12"/>
      <c r="JYT42" s="12"/>
      <c r="JYU42" s="12"/>
      <c r="JYV42" s="12"/>
      <c r="JYW42" s="12"/>
      <c r="JYX42" s="12"/>
      <c r="JYY42" s="12"/>
      <c r="JYZ42" s="12"/>
      <c r="JZA42" s="12"/>
      <c r="JZB42" s="12"/>
      <c r="JZC42" s="12"/>
      <c r="JZD42" s="12"/>
      <c r="JZE42" s="12"/>
      <c r="JZF42" s="12"/>
      <c r="JZG42" s="12"/>
      <c r="JZH42" s="12"/>
      <c r="JZI42" s="12"/>
      <c r="JZJ42" s="12"/>
      <c r="JZK42" s="12"/>
      <c r="JZL42" s="12"/>
      <c r="JZM42" s="12"/>
      <c r="JZN42" s="12"/>
      <c r="JZO42" s="12"/>
      <c r="JZP42" s="12"/>
      <c r="JZQ42" s="12"/>
      <c r="JZR42" s="12"/>
      <c r="JZS42" s="12"/>
      <c r="JZT42" s="12"/>
      <c r="JZU42" s="12"/>
      <c r="JZV42" s="12"/>
      <c r="JZW42" s="12"/>
      <c r="JZX42" s="12"/>
      <c r="JZY42" s="12"/>
      <c r="JZZ42" s="12"/>
      <c r="KAA42" s="12"/>
      <c r="KAB42" s="12"/>
      <c r="KAC42" s="12"/>
      <c r="KAD42" s="12"/>
      <c r="KAE42" s="12"/>
      <c r="KAF42" s="12"/>
      <c r="KAG42" s="12"/>
      <c r="KAH42" s="12"/>
      <c r="KAI42" s="12"/>
      <c r="KAJ42" s="12"/>
      <c r="KAK42" s="12"/>
      <c r="KAL42" s="12"/>
      <c r="KAM42" s="12"/>
      <c r="KAN42" s="12"/>
      <c r="KAO42" s="12"/>
      <c r="KAP42" s="12"/>
      <c r="KAQ42" s="12"/>
      <c r="KAR42" s="12"/>
      <c r="KAS42" s="12"/>
      <c r="KAT42" s="12"/>
      <c r="KAU42" s="12"/>
      <c r="KAV42" s="12"/>
      <c r="KAW42" s="12"/>
      <c r="KAX42" s="12"/>
      <c r="KAY42" s="12"/>
      <c r="KAZ42" s="12"/>
      <c r="KBA42" s="12"/>
      <c r="KBB42" s="12"/>
      <c r="KBC42" s="12"/>
      <c r="KBD42" s="12"/>
      <c r="KBE42" s="12"/>
      <c r="KBF42" s="12"/>
      <c r="KBG42" s="12"/>
      <c r="KBH42" s="12"/>
      <c r="KBI42" s="12"/>
      <c r="KBJ42" s="12"/>
      <c r="KBK42" s="12"/>
      <c r="KBL42" s="12"/>
      <c r="KBM42" s="12"/>
      <c r="KBN42" s="12"/>
      <c r="KBO42" s="12"/>
      <c r="KBP42" s="12"/>
      <c r="KBQ42" s="12"/>
      <c r="KBR42" s="12"/>
      <c r="KBS42" s="12"/>
      <c r="KBT42" s="12"/>
      <c r="KBU42" s="12"/>
      <c r="KBV42" s="12"/>
      <c r="KBW42" s="12"/>
      <c r="KBX42" s="12"/>
      <c r="KBY42" s="12"/>
      <c r="KBZ42" s="12"/>
      <c r="KCA42" s="12"/>
      <c r="KCB42" s="12"/>
      <c r="KCC42" s="12"/>
      <c r="KCD42" s="12"/>
      <c r="KCE42" s="12"/>
      <c r="KCF42" s="12"/>
      <c r="KCG42" s="12"/>
      <c r="KCH42" s="12"/>
      <c r="KCI42" s="12"/>
      <c r="KCJ42" s="12"/>
      <c r="KCK42" s="12"/>
      <c r="KCL42" s="12"/>
      <c r="KCM42" s="12"/>
      <c r="KCN42" s="12"/>
      <c r="KCO42" s="12"/>
      <c r="KCP42" s="12"/>
      <c r="KCQ42" s="12"/>
      <c r="KCR42" s="12"/>
      <c r="KCS42" s="12"/>
      <c r="KCT42" s="12"/>
      <c r="KCU42" s="12"/>
      <c r="KCV42" s="12"/>
      <c r="KCW42" s="12"/>
      <c r="KCX42" s="12"/>
      <c r="KCY42" s="12"/>
      <c r="KCZ42" s="12"/>
      <c r="KDA42" s="12"/>
      <c r="KDB42" s="12"/>
      <c r="KDC42" s="12"/>
      <c r="KDD42" s="12"/>
      <c r="KDE42" s="12"/>
      <c r="KDF42" s="12"/>
      <c r="KDG42" s="12"/>
      <c r="KDH42" s="12"/>
      <c r="KDI42" s="12"/>
      <c r="KDJ42" s="12"/>
      <c r="KDK42" s="12"/>
      <c r="KDL42" s="12"/>
      <c r="KDM42" s="12"/>
      <c r="KDN42" s="12"/>
      <c r="KDO42" s="12"/>
      <c r="KDP42" s="12"/>
      <c r="KDQ42" s="12"/>
      <c r="KDR42" s="12"/>
      <c r="KDS42" s="12"/>
      <c r="KDT42" s="12"/>
      <c r="KDU42" s="12"/>
      <c r="KDV42" s="12"/>
      <c r="KDW42" s="12"/>
      <c r="KDX42" s="12"/>
      <c r="KDY42" s="12"/>
      <c r="KDZ42" s="12"/>
      <c r="KEA42" s="12"/>
      <c r="KEB42" s="12"/>
      <c r="KEC42" s="12"/>
      <c r="KED42" s="12"/>
      <c r="KEE42" s="12"/>
      <c r="KEF42" s="12"/>
      <c r="KEG42" s="12"/>
      <c r="KEH42" s="12"/>
      <c r="KEI42" s="12"/>
      <c r="KEJ42" s="12"/>
      <c r="KEK42" s="12"/>
      <c r="KEL42" s="12"/>
      <c r="KEM42" s="12"/>
      <c r="KEN42" s="12"/>
      <c r="KEO42" s="12"/>
      <c r="KEP42" s="12"/>
      <c r="KEQ42" s="12"/>
      <c r="KER42" s="12"/>
      <c r="KES42" s="12"/>
      <c r="KET42" s="12"/>
      <c r="KEU42" s="12"/>
      <c r="KEV42" s="12"/>
      <c r="KEW42" s="12"/>
      <c r="KEX42" s="12"/>
      <c r="KEY42" s="12"/>
      <c r="KEZ42" s="12"/>
      <c r="KFA42" s="12"/>
      <c r="KFB42" s="12"/>
      <c r="KFC42" s="12"/>
      <c r="KFD42" s="12"/>
      <c r="KFE42" s="12"/>
      <c r="KFF42" s="12"/>
      <c r="KFG42" s="12"/>
      <c r="KFH42" s="12"/>
      <c r="KFI42" s="12"/>
      <c r="KFJ42" s="12"/>
      <c r="KFK42" s="12"/>
      <c r="KFL42" s="12"/>
      <c r="KFM42" s="12"/>
      <c r="KFN42" s="12"/>
      <c r="KFO42" s="12"/>
      <c r="KFP42" s="12"/>
      <c r="KFQ42" s="12"/>
      <c r="KFR42" s="12"/>
      <c r="KFS42" s="12"/>
      <c r="KFT42" s="12"/>
      <c r="KFU42" s="12"/>
      <c r="KFV42" s="12"/>
      <c r="KFW42" s="12"/>
      <c r="KFX42" s="12"/>
      <c r="KFY42" s="12"/>
      <c r="KFZ42" s="12"/>
      <c r="KGA42" s="12"/>
      <c r="KGB42" s="12"/>
      <c r="KGC42" s="12"/>
      <c r="KGD42" s="12"/>
      <c r="KGE42" s="12"/>
      <c r="KGF42" s="12"/>
      <c r="KGG42" s="12"/>
      <c r="KGH42" s="12"/>
      <c r="KGI42" s="12"/>
      <c r="KGJ42" s="12"/>
      <c r="KGK42" s="12"/>
      <c r="KGL42" s="12"/>
      <c r="KGM42" s="12"/>
      <c r="KGN42" s="12"/>
      <c r="KGO42" s="12"/>
      <c r="KGP42" s="12"/>
      <c r="KGQ42" s="12"/>
      <c r="KGR42" s="12"/>
      <c r="KGS42" s="12"/>
      <c r="KGT42" s="12"/>
      <c r="KGU42" s="12"/>
      <c r="KGV42" s="12"/>
      <c r="KGW42" s="12"/>
      <c r="KGX42" s="12"/>
      <c r="KGY42" s="12"/>
      <c r="KGZ42" s="12"/>
      <c r="KHA42" s="12"/>
      <c r="KHB42" s="12"/>
      <c r="KHC42" s="12"/>
      <c r="KHD42" s="12"/>
      <c r="KHE42" s="12"/>
      <c r="KHF42" s="12"/>
      <c r="KHG42" s="12"/>
      <c r="KHH42" s="12"/>
      <c r="KHI42" s="12"/>
      <c r="KHJ42" s="12"/>
      <c r="KHK42" s="12"/>
      <c r="KHL42" s="12"/>
      <c r="KHM42" s="12"/>
      <c r="KHN42" s="12"/>
      <c r="KHO42" s="12"/>
      <c r="KHP42" s="12"/>
      <c r="KHQ42" s="12"/>
      <c r="KHR42" s="12"/>
      <c r="KHS42" s="12"/>
      <c r="KHT42" s="12"/>
      <c r="KHU42" s="12"/>
      <c r="KHV42" s="12"/>
      <c r="KHW42" s="12"/>
      <c r="KHX42" s="12"/>
      <c r="KHY42" s="12"/>
      <c r="KHZ42" s="12"/>
      <c r="KIA42" s="12"/>
      <c r="KIB42" s="12"/>
      <c r="KIC42" s="12"/>
      <c r="KID42" s="12"/>
      <c r="KIE42" s="12"/>
      <c r="KIF42" s="12"/>
      <c r="KIG42" s="12"/>
      <c r="KIH42" s="12"/>
      <c r="KII42" s="12"/>
      <c r="KIJ42" s="12"/>
      <c r="KIK42" s="12"/>
      <c r="KIL42" s="12"/>
      <c r="KIM42" s="12"/>
      <c r="KIN42" s="12"/>
      <c r="KIO42" s="12"/>
      <c r="KIP42" s="12"/>
      <c r="KIQ42" s="12"/>
      <c r="KIR42" s="12"/>
      <c r="KIS42" s="12"/>
      <c r="KIT42" s="12"/>
      <c r="KIU42" s="12"/>
      <c r="KIV42" s="12"/>
      <c r="KIW42" s="12"/>
      <c r="KIX42" s="12"/>
      <c r="KIY42" s="12"/>
      <c r="KIZ42" s="12"/>
      <c r="KJA42" s="12"/>
      <c r="KJB42" s="12"/>
      <c r="KJC42" s="12"/>
      <c r="KJD42" s="12"/>
      <c r="KJE42" s="12"/>
      <c r="KJF42" s="12"/>
      <c r="KJG42" s="12"/>
      <c r="KJH42" s="12"/>
      <c r="KJI42" s="12"/>
      <c r="KJJ42" s="12"/>
      <c r="KJK42" s="12"/>
      <c r="KJL42" s="12"/>
      <c r="KJM42" s="12"/>
      <c r="KJN42" s="12"/>
      <c r="KJO42" s="12"/>
      <c r="KJP42" s="12"/>
      <c r="KJQ42" s="12"/>
      <c r="KJR42" s="12"/>
      <c r="KJS42" s="12"/>
      <c r="KJT42" s="12"/>
      <c r="KJU42" s="12"/>
      <c r="KJV42" s="12"/>
      <c r="KJW42" s="12"/>
      <c r="KJX42" s="12"/>
      <c r="KJY42" s="12"/>
      <c r="KJZ42" s="12"/>
      <c r="KKA42" s="12"/>
      <c r="KKB42" s="12"/>
      <c r="KKC42" s="12"/>
      <c r="KKD42" s="12"/>
      <c r="KKE42" s="12"/>
      <c r="KKF42" s="12"/>
      <c r="KKG42" s="12"/>
      <c r="KKH42" s="12"/>
      <c r="KKI42" s="12"/>
      <c r="KKJ42" s="12"/>
      <c r="KKK42" s="12"/>
      <c r="KKL42" s="12"/>
      <c r="KKM42" s="12"/>
      <c r="KKN42" s="12"/>
      <c r="KKO42" s="12"/>
      <c r="KKP42" s="12"/>
      <c r="KKQ42" s="12"/>
      <c r="KKR42" s="12"/>
      <c r="KKS42" s="12"/>
      <c r="KKT42" s="12"/>
      <c r="KKU42" s="12"/>
      <c r="KKV42" s="12"/>
      <c r="KKW42" s="12"/>
      <c r="KKX42" s="12"/>
      <c r="KKY42" s="12"/>
      <c r="KKZ42" s="12"/>
      <c r="KLA42" s="12"/>
      <c r="KLB42" s="12"/>
      <c r="KLC42" s="12"/>
      <c r="KLD42" s="12"/>
      <c r="KLE42" s="12"/>
      <c r="KLF42" s="12"/>
      <c r="KLG42" s="12"/>
      <c r="KLH42" s="12"/>
      <c r="KLI42" s="12"/>
      <c r="KLJ42" s="12"/>
      <c r="KLK42" s="12"/>
      <c r="KLL42" s="12"/>
      <c r="KLM42" s="12"/>
      <c r="KLN42" s="12"/>
      <c r="KLO42" s="12"/>
      <c r="KLP42" s="12"/>
      <c r="KLQ42" s="12"/>
      <c r="KLR42" s="12"/>
      <c r="KLS42" s="12"/>
      <c r="KLT42" s="12"/>
      <c r="KLU42" s="12"/>
      <c r="KLV42" s="12"/>
      <c r="KLW42" s="12"/>
      <c r="KLX42" s="12"/>
      <c r="KLY42" s="12"/>
      <c r="KLZ42" s="12"/>
      <c r="KMA42" s="12"/>
      <c r="KMB42" s="12"/>
      <c r="KMC42" s="12"/>
      <c r="KMD42" s="12"/>
      <c r="KME42" s="12"/>
      <c r="KMF42" s="12"/>
      <c r="KMG42" s="12"/>
      <c r="KMH42" s="12"/>
      <c r="KMI42" s="12"/>
      <c r="KMJ42" s="12"/>
      <c r="KMK42" s="12"/>
      <c r="KML42" s="12"/>
      <c r="KMM42" s="12"/>
      <c r="KMN42" s="12"/>
      <c r="KMO42" s="12"/>
      <c r="KMP42" s="12"/>
      <c r="KMQ42" s="12"/>
      <c r="KMR42" s="12"/>
      <c r="KMS42" s="12"/>
      <c r="KMT42" s="12"/>
      <c r="KMU42" s="12"/>
      <c r="KMV42" s="12"/>
      <c r="KMW42" s="12"/>
      <c r="KMX42" s="12"/>
      <c r="KMY42" s="12"/>
      <c r="KMZ42" s="12"/>
      <c r="KNA42" s="12"/>
      <c r="KNB42" s="12"/>
      <c r="KNC42" s="12"/>
      <c r="KND42" s="12"/>
      <c r="KNE42" s="12"/>
      <c r="KNF42" s="12"/>
      <c r="KNG42" s="12"/>
      <c r="KNH42" s="12"/>
      <c r="KNI42" s="12"/>
      <c r="KNJ42" s="12"/>
      <c r="KNK42" s="12"/>
      <c r="KNL42" s="12"/>
      <c r="KNM42" s="12"/>
      <c r="KNN42" s="12"/>
      <c r="KNO42" s="12"/>
      <c r="KNP42" s="12"/>
      <c r="KNQ42" s="12"/>
      <c r="KNR42" s="12"/>
      <c r="KNS42" s="12"/>
      <c r="KNT42" s="12"/>
      <c r="KNU42" s="12"/>
      <c r="KNV42" s="12"/>
      <c r="KNW42" s="12"/>
      <c r="KNX42" s="12"/>
      <c r="KNY42" s="12"/>
      <c r="KNZ42" s="12"/>
      <c r="KOA42" s="12"/>
      <c r="KOB42" s="12"/>
      <c r="KOC42" s="12"/>
      <c r="KOD42" s="12"/>
      <c r="KOE42" s="12"/>
      <c r="KOF42" s="12"/>
      <c r="KOG42" s="12"/>
      <c r="KOH42" s="12"/>
      <c r="KOI42" s="12"/>
      <c r="KOJ42" s="12"/>
      <c r="KOK42" s="12"/>
      <c r="KOL42" s="12"/>
      <c r="KOM42" s="12"/>
      <c r="KON42" s="12"/>
      <c r="KOO42" s="12"/>
      <c r="KOP42" s="12"/>
      <c r="KOQ42" s="12"/>
      <c r="KOR42" s="12"/>
      <c r="KOS42" s="12"/>
      <c r="KOT42" s="12"/>
      <c r="KOU42" s="12"/>
      <c r="KOV42" s="12"/>
      <c r="KOW42" s="12"/>
      <c r="KOX42" s="12"/>
      <c r="KOY42" s="12"/>
      <c r="KOZ42" s="12"/>
      <c r="KPA42" s="12"/>
      <c r="KPB42" s="12"/>
      <c r="KPC42" s="12"/>
      <c r="KPD42" s="12"/>
      <c r="KPE42" s="12"/>
      <c r="KPF42" s="12"/>
      <c r="KPG42" s="12"/>
      <c r="KPH42" s="12"/>
      <c r="KPI42" s="12"/>
      <c r="KPJ42" s="12"/>
      <c r="KPK42" s="12"/>
      <c r="KPL42" s="12"/>
      <c r="KPM42" s="12"/>
      <c r="KPN42" s="12"/>
      <c r="KPO42" s="12"/>
      <c r="KPP42" s="12"/>
      <c r="KPQ42" s="12"/>
      <c r="KPR42" s="12"/>
      <c r="KPS42" s="12"/>
      <c r="KPT42" s="12"/>
      <c r="KPU42" s="12"/>
      <c r="KPV42" s="12"/>
      <c r="KPW42" s="12"/>
      <c r="KPX42" s="12"/>
      <c r="KPY42" s="12"/>
      <c r="KPZ42" s="12"/>
      <c r="KQA42" s="12"/>
      <c r="KQB42" s="12"/>
      <c r="KQC42" s="12"/>
      <c r="KQD42" s="12"/>
      <c r="KQE42" s="12"/>
      <c r="KQF42" s="12"/>
      <c r="KQG42" s="12"/>
      <c r="KQH42" s="12"/>
      <c r="KQI42" s="12"/>
      <c r="KQJ42" s="12"/>
      <c r="KQK42" s="12"/>
      <c r="KQL42" s="12"/>
      <c r="KQM42" s="12"/>
      <c r="KQN42" s="12"/>
      <c r="KQO42" s="12"/>
      <c r="KQP42" s="12"/>
      <c r="KQQ42" s="12"/>
      <c r="KQR42" s="12"/>
      <c r="KQS42" s="12"/>
      <c r="KQT42" s="12"/>
      <c r="KQU42" s="12"/>
      <c r="KQV42" s="12"/>
      <c r="KQW42" s="12"/>
      <c r="KQX42" s="12"/>
      <c r="KQY42" s="12"/>
      <c r="KQZ42" s="12"/>
      <c r="KRA42" s="12"/>
      <c r="KRB42" s="12"/>
      <c r="KRC42" s="12"/>
      <c r="KRD42" s="12"/>
      <c r="KRE42" s="12"/>
      <c r="KRF42" s="12"/>
      <c r="KRG42" s="12"/>
      <c r="KRH42" s="12"/>
      <c r="KRI42" s="12"/>
      <c r="KRJ42" s="12"/>
      <c r="KRK42" s="12"/>
      <c r="KRL42" s="12"/>
      <c r="KRM42" s="12"/>
      <c r="KRN42" s="12"/>
      <c r="KRO42" s="12"/>
      <c r="KRP42" s="12"/>
      <c r="KRQ42" s="12"/>
      <c r="KRR42" s="12"/>
      <c r="KRS42" s="12"/>
      <c r="KRT42" s="12"/>
      <c r="KRU42" s="12"/>
      <c r="KRV42" s="12"/>
      <c r="KRW42" s="12"/>
      <c r="KRX42" s="12"/>
      <c r="KRY42" s="12"/>
      <c r="KRZ42" s="12"/>
      <c r="KSA42" s="12"/>
      <c r="KSB42" s="12"/>
      <c r="KSC42" s="12"/>
      <c r="KSD42" s="12"/>
      <c r="KSE42" s="12"/>
      <c r="KSF42" s="12"/>
      <c r="KSG42" s="12"/>
      <c r="KSH42" s="12"/>
      <c r="KSI42" s="12"/>
      <c r="KSJ42" s="12"/>
      <c r="KSK42" s="12"/>
      <c r="KSL42" s="12"/>
      <c r="KSM42" s="12"/>
      <c r="KSN42" s="12"/>
      <c r="KSO42" s="12"/>
      <c r="KSP42" s="12"/>
      <c r="KSQ42" s="12"/>
      <c r="KSR42" s="12"/>
      <c r="KSS42" s="12"/>
      <c r="KST42" s="12"/>
      <c r="KSU42" s="12"/>
      <c r="KSV42" s="12"/>
      <c r="KSW42" s="12"/>
      <c r="KSX42" s="12"/>
      <c r="KSY42" s="12"/>
      <c r="KSZ42" s="12"/>
      <c r="KTA42" s="12"/>
      <c r="KTB42" s="12"/>
      <c r="KTC42" s="12"/>
      <c r="KTD42" s="12"/>
      <c r="KTE42" s="12"/>
      <c r="KTF42" s="12"/>
      <c r="KTG42" s="12"/>
      <c r="KTH42" s="12"/>
      <c r="KTI42" s="12"/>
      <c r="KTJ42" s="12"/>
      <c r="KTK42" s="12"/>
      <c r="KTL42" s="12"/>
      <c r="KTM42" s="12"/>
      <c r="KTN42" s="12"/>
      <c r="KTO42" s="12"/>
      <c r="KTP42" s="12"/>
      <c r="KTQ42" s="12"/>
      <c r="KTR42" s="12"/>
      <c r="KTS42" s="12"/>
      <c r="KTT42" s="12"/>
      <c r="KTU42" s="12"/>
      <c r="KTV42" s="12"/>
      <c r="KTW42" s="12"/>
      <c r="KTX42" s="12"/>
      <c r="KTY42" s="12"/>
      <c r="KTZ42" s="12"/>
      <c r="KUA42" s="12"/>
      <c r="KUB42" s="12"/>
      <c r="KUC42" s="12"/>
      <c r="KUD42" s="12"/>
      <c r="KUE42" s="12"/>
      <c r="KUF42" s="12"/>
      <c r="KUG42" s="12"/>
      <c r="KUH42" s="12"/>
      <c r="KUI42" s="12"/>
      <c r="KUJ42" s="12"/>
      <c r="KUK42" s="12"/>
      <c r="KUL42" s="12"/>
      <c r="KUM42" s="12"/>
      <c r="KUN42" s="12"/>
      <c r="KUO42" s="12"/>
      <c r="KUP42" s="12"/>
      <c r="KUQ42" s="12"/>
      <c r="KUR42" s="12"/>
      <c r="KUS42" s="12"/>
      <c r="KUT42" s="12"/>
      <c r="KUU42" s="12"/>
      <c r="KUV42" s="12"/>
      <c r="KUW42" s="12"/>
      <c r="KUX42" s="12"/>
      <c r="KUY42" s="12"/>
      <c r="KUZ42" s="12"/>
      <c r="KVA42" s="12"/>
      <c r="KVB42" s="12"/>
      <c r="KVC42" s="12"/>
      <c r="KVD42" s="12"/>
      <c r="KVE42" s="12"/>
      <c r="KVF42" s="12"/>
      <c r="KVG42" s="12"/>
      <c r="KVH42" s="12"/>
      <c r="KVI42" s="12"/>
      <c r="KVJ42" s="12"/>
      <c r="KVK42" s="12"/>
      <c r="KVL42" s="12"/>
      <c r="KVM42" s="12"/>
      <c r="KVN42" s="12"/>
      <c r="KVO42" s="12"/>
      <c r="KVP42" s="12"/>
      <c r="KVQ42" s="12"/>
      <c r="KVR42" s="12"/>
      <c r="KVS42" s="12"/>
      <c r="KVT42" s="12"/>
      <c r="KVU42" s="12"/>
      <c r="KVV42" s="12"/>
      <c r="KVW42" s="12"/>
      <c r="KVX42" s="12"/>
      <c r="KVY42" s="12"/>
      <c r="KVZ42" s="12"/>
      <c r="KWA42" s="12"/>
      <c r="KWB42" s="12"/>
      <c r="KWC42" s="12"/>
      <c r="KWD42" s="12"/>
      <c r="KWE42" s="12"/>
      <c r="KWF42" s="12"/>
      <c r="KWG42" s="12"/>
      <c r="KWH42" s="12"/>
      <c r="KWI42" s="12"/>
      <c r="KWJ42" s="12"/>
      <c r="KWK42" s="12"/>
      <c r="KWL42" s="12"/>
      <c r="KWM42" s="12"/>
      <c r="KWN42" s="12"/>
      <c r="KWO42" s="12"/>
      <c r="KWP42" s="12"/>
      <c r="KWQ42" s="12"/>
      <c r="KWR42" s="12"/>
      <c r="KWS42" s="12"/>
      <c r="KWT42" s="12"/>
      <c r="KWU42" s="12"/>
      <c r="KWV42" s="12"/>
      <c r="KWW42" s="12"/>
      <c r="KWX42" s="12"/>
      <c r="KWY42" s="12"/>
      <c r="KWZ42" s="12"/>
      <c r="KXA42" s="12"/>
      <c r="KXB42" s="12"/>
      <c r="KXC42" s="12"/>
      <c r="KXD42" s="12"/>
      <c r="KXE42" s="12"/>
      <c r="KXF42" s="12"/>
      <c r="KXG42" s="12"/>
      <c r="KXH42" s="12"/>
      <c r="KXI42" s="12"/>
      <c r="KXJ42" s="12"/>
      <c r="KXK42" s="12"/>
      <c r="KXL42" s="12"/>
      <c r="KXM42" s="12"/>
      <c r="KXN42" s="12"/>
      <c r="KXO42" s="12"/>
      <c r="KXP42" s="12"/>
      <c r="KXQ42" s="12"/>
      <c r="KXR42" s="12"/>
      <c r="KXS42" s="12"/>
      <c r="KXT42" s="12"/>
      <c r="KXU42" s="12"/>
      <c r="KXV42" s="12"/>
      <c r="KXW42" s="12"/>
      <c r="KXX42" s="12"/>
      <c r="KXY42" s="12"/>
      <c r="KXZ42" s="12"/>
      <c r="KYA42" s="12"/>
      <c r="KYB42" s="12"/>
      <c r="KYC42" s="12"/>
      <c r="KYD42" s="12"/>
      <c r="KYE42" s="12"/>
      <c r="KYF42" s="12"/>
      <c r="KYG42" s="12"/>
      <c r="KYH42" s="12"/>
      <c r="KYI42" s="12"/>
      <c r="KYJ42" s="12"/>
      <c r="KYK42" s="12"/>
      <c r="KYL42" s="12"/>
      <c r="KYM42" s="12"/>
      <c r="KYN42" s="12"/>
      <c r="KYO42" s="12"/>
      <c r="KYP42" s="12"/>
      <c r="KYQ42" s="12"/>
      <c r="KYR42" s="12"/>
      <c r="KYS42" s="12"/>
      <c r="KYT42" s="12"/>
      <c r="KYU42" s="12"/>
      <c r="KYV42" s="12"/>
      <c r="KYW42" s="12"/>
      <c r="KYX42" s="12"/>
      <c r="KYY42" s="12"/>
      <c r="KYZ42" s="12"/>
      <c r="KZA42" s="12"/>
      <c r="KZB42" s="12"/>
      <c r="KZC42" s="12"/>
      <c r="KZD42" s="12"/>
      <c r="KZE42" s="12"/>
      <c r="KZF42" s="12"/>
      <c r="KZG42" s="12"/>
      <c r="KZH42" s="12"/>
      <c r="KZI42" s="12"/>
      <c r="KZJ42" s="12"/>
      <c r="KZK42" s="12"/>
      <c r="KZL42" s="12"/>
      <c r="KZM42" s="12"/>
      <c r="KZN42" s="12"/>
      <c r="KZO42" s="12"/>
      <c r="KZP42" s="12"/>
      <c r="KZQ42" s="12"/>
      <c r="KZR42" s="12"/>
      <c r="KZS42" s="12"/>
      <c r="KZT42" s="12"/>
      <c r="KZU42" s="12"/>
      <c r="KZV42" s="12"/>
      <c r="KZW42" s="12"/>
      <c r="KZX42" s="12"/>
      <c r="KZY42" s="12"/>
      <c r="KZZ42" s="12"/>
      <c r="LAA42" s="12"/>
      <c r="LAB42" s="12"/>
      <c r="LAC42" s="12"/>
      <c r="LAD42" s="12"/>
      <c r="LAE42" s="12"/>
      <c r="LAF42" s="12"/>
      <c r="LAG42" s="12"/>
      <c r="LAH42" s="12"/>
      <c r="LAI42" s="12"/>
      <c r="LAJ42" s="12"/>
      <c r="LAK42" s="12"/>
      <c r="LAL42" s="12"/>
      <c r="LAM42" s="12"/>
      <c r="LAN42" s="12"/>
      <c r="LAO42" s="12"/>
      <c r="LAP42" s="12"/>
      <c r="LAQ42" s="12"/>
      <c r="LAR42" s="12"/>
      <c r="LAS42" s="12"/>
      <c r="LAT42" s="12"/>
      <c r="LAU42" s="12"/>
      <c r="LAV42" s="12"/>
      <c r="LAW42" s="12"/>
      <c r="LAX42" s="12"/>
      <c r="LAY42" s="12"/>
      <c r="LAZ42" s="12"/>
      <c r="LBA42" s="12"/>
      <c r="LBB42" s="12"/>
      <c r="LBC42" s="12"/>
      <c r="LBD42" s="12"/>
      <c r="LBE42" s="12"/>
      <c r="LBF42" s="12"/>
      <c r="LBG42" s="12"/>
      <c r="LBH42" s="12"/>
      <c r="LBI42" s="12"/>
      <c r="LBJ42" s="12"/>
      <c r="LBK42" s="12"/>
      <c r="LBL42" s="12"/>
      <c r="LBM42" s="12"/>
      <c r="LBN42" s="12"/>
      <c r="LBO42" s="12"/>
      <c r="LBP42" s="12"/>
      <c r="LBQ42" s="12"/>
      <c r="LBR42" s="12"/>
      <c r="LBS42" s="12"/>
      <c r="LBT42" s="12"/>
      <c r="LBU42" s="12"/>
      <c r="LBV42" s="12"/>
      <c r="LBW42" s="12"/>
      <c r="LBX42" s="12"/>
      <c r="LBY42" s="12"/>
      <c r="LBZ42" s="12"/>
      <c r="LCA42" s="12"/>
      <c r="LCB42" s="12"/>
      <c r="LCC42" s="12"/>
      <c r="LCD42" s="12"/>
      <c r="LCE42" s="12"/>
      <c r="LCF42" s="12"/>
      <c r="LCG42" s="12"/>
      <c r="LCH42" s="12"/>
      <c r="LCI42" s="12"/>
      <c r="LCJ42" s="12"/>
      <c r="LCK42" s="12"/>
      <c r="LCL42" s="12"/>
      <c r="LCM42" s="12"/>
      <c r="LCN42" s="12"/>
      <c r="LCO42" s="12"/>
      <c r="LCP42" s="12"/>
      <c r="LCQ42" s="12"/>
      <c r="LCR42" s="12"/>
      <c r="LCS42" s="12"/>
      <c r="LCT42" s="12"/>
      <c r="LCU42" s="12"/>
      <c r="LCV42" s="12"/>
      <c r="LCW42" s="12"/>
      <c r="LCX42" s="12"/>
      <c r="LCY42" s="12"/>
      <c r="LCZ42" s="12"/>
      <c r="LDA42" s="12"/>
      <c r="LDB42" s="12"/>
      <c r="LDC42" s="12"/>
      <c r="LDD42" s="12"/>
      <c r="LDE42" s="12"/>
      <c r="LDF42" s="12"/>
      <c r="LDG42" s="12"/>
      <c r="LDH42" s="12"/>
      <c r="LDI42" s="12"/>
      <c r="LDJ42" s="12"/>
      <c r="LDK42" s="12"/>
      <c r="LDL42" s="12"/>
      <c r="LDM42" s="12"/>
      <c r="LDN42" s="12"/>
      <c r="LDO42" s="12"/>
      <c r="LDP42" s="12"/>
      <c r="LDQ42" s="12"/>
      <c r="LDR42" s="12"/>
      <c r="LDS42" s="12"/>
      <c r="LDT42" s="12"/>
      <c r="LDU42" s="12"/>
      <c r="LDV42" s="12"/>
      <c r="LDW42" s="12"/>
      <c r="LDX42" s="12"/>
      <c r="LDY42" s="12"/>
      <c r="LDZ42" s="12"/>
      <c r="LEA42" s="12"/>
      <c r="LEB42" s="12"/>
      <c r="LEC42" s="12"/>
      <c r="LED42" s="12"/>
      <c r="LEE42" s="12"/>
      <c r="LEF42" s="12"/>
      <c r="LEG42" s="12"/>
      <c r="LEH42" s="12"/>
      <c r="LEI42" s="12"/>
      <c r="LEJ42" s="12"/>
      <c r="LEK42" s="12"/>
      <c r="LEL42" s="12"/>
      <c r="LEM42" s="12"/>
      <c r="LEN42" s="12"/>
      <c r="LEO42" s="12"/>
      <c r="LEP42" s="12"/>
      <c r="LEQ42" s="12"/>
      <c r="LER42" s="12"/>
      <c r="LES42" s="12"/>
      <c r="LET42" s="12"/>
      <c r="LEU42" s="12"/>
      <c r="LEV42" s="12"/>
      <c r="LEW42" s="12"/>
      <c r="LEX42" s="12"/>
      <c r="LEY42" s="12"/>
      <c r="LEZ42" s="12"/>
      <c r="LFA42" s="12"/>
      <c r="LFB42" s="12"/>
      <c r="LFC42" s="12"/>
      <c r="LFD42" s="12"/>
      <c r="LFE42" s="12"/>
      <c r="LFF42" s="12"/>
      <c r="LFG42" s="12"/>
      <c r="LFH42" s="12"/>
      <c r="LFI42" s="12"/>
      <c r="LFJ42" s="12"/>
      <c r="LFK42" s="12"/>
      <c r="LFL42" s="12"/>
      <c r="LFM42" s="12"/>
      <c r="LFN42" s="12"/>
      <c r="LFO42" s="12"/>
      <c r="LFP42" s="12"/>
      <c r="LFQ42" s="12"/>
      <c r="LFR42" s="12"/>
      <c r="LFS42" s="12"/>
      <c r="LFT42" s="12"/>
      <c r="LFU42" s="12"/>
      <c r="LFV42" s="12"/>
      <c r="LFW42" s="12"/>
      <c r="LFX42" s="12"/>
      <c r="LFY42" s="12"/>
      <c r="LFZ42" s="12"/>
      <c r="LGA42" s="12"/>
      <c r="LGB42" s="12"/>
      <c r="LGC42" s="12"/>
      <c r="LGD42" s="12"/>
      <c r="LGE42" s="12"/>
      <c r="LGF42" s="12"/>
      <c r="LGG42" s="12"/>
      <c r="LGH42" s="12"/>
      <c r="LGI42" s="12"/>
      <c r="LGJ42" s="12"/>
      <c r="LGK42" s="12"/>
      <c r="LGL42" s="12"/>
      <c r="LGM42" s="12"/>
      <c r="LGN42" s="12"/>
      <c r="LGO42" s="12"/>
      <c r="LGP42" s="12"/>
      <c r="LGQ42" s="12"/>
      <c r="LGR42" s="12"/>
      <c r="LGS42" s="12"/>
      <c r="LGT42" s="12"/>
      <c r="LGU42" s="12"/>
      <c r="LGV42" s="12"/>
      <c r="LGW42" s="12"/>
      <c r="LGX42" s="12"/>
      <c r="LGY42" s="12"/>
      <c r="LGZ42" s="12"/>
      <c r="LHA42" s="12"/>
      <c r="LHB42" s="12"/>
      <c r="LHC42" s="12"/>
      <c r="LHD42" s="12"/>
      <c r="LHE42" s="12"/>
      <c r="LHF42" s="12"/>
      <c r="LHG42" s="12"/>
      <c r="LHH42" s="12"/>
      <c r="LHI42" s="12"/>
      <c r="LHJ42" s="12"/>
      <c r="LHK42" s="12"/>
      <c r="LHL42" s="12"/>
      <c r="LHM42" s="12"/>
      <c r="LHN42" s="12"/>
      <c r="LHO42" s="12"/>
      <c r="LHP42" s="12"/>
      <c r="LHQ42" s="12"/>
      <c r="LHR42" s="12"/>
      <c r="LHS42" s="12"/>
      <c r="LHT42" s="12"/>
      <c r="LHU42" s="12"/>
      <c r="LHV42" s="12"/>
      <c r="LHW42" s="12"/>
      <c r="LHX42" s="12"/>
      <c r="LHY42" s="12"/>
      <c r="LHZ42" s="12"/>
      <c r="LIA42" s="12"/>
      <c r="LIB42" s="12"/>
      <c r="LIC42" s="12"/>
      <c r="LID42" s="12"/>
      <c r="LIE42" s="12"/>
      <c r="LIF42" s="12"/>
      <c r="LIG42" s="12"/>
      <c r="LIH42" s="12"/>
      <c r="LII42" s="12"/>
      <c r="LIJ42" s="12"/>
      <c r="LIK42" s="12"/>
      <c r="LIL42" s="12"/>
      <c r="LIM42" s="12"/>
      <c r="LIN42" s="12"/>
      <c r="LIO42" s="12"/>
      <c r="LIP42" s="12"/>
      <c r="LIQ42" s="12"/>
      <c r="LIR42" s="12"/>
      <c r="LIS42" s="12"/>
      <c r="LIT42" s="12"/>
      <c r="LIU42" s="12"/>
      <c r="LIV42" s="12"/>
      <c r="LIW42" s="12"/>
      <c r="LIX42" s="12"/>
      <c r="LIY42" s="12"/>
      <c r="LIZ42" s="12"/>
      <c r="LJA42" s="12"/>
      <c r="LJB42" s="12"/>
      <c r="LJC42" s="12"/>
      <c r="LJD42" s="12"/>
      <c r="LJE42" s="12"/>
      <c r="LJF42" s="12"/>
      <c r="LJG42" s="12"/>
      <c r="LJH42" s="12"/>
      <c r="LJI42" s="12"/>
      <c r="LJJ42" s="12"/>
      <c r="LJK42" s="12"/>
      <c r="LJL42" s="12"/>
      <c r="LJM42" s="12"/>
      <c r="LJN42" s="12"/>
      <c r="LJO42" s="12"/>
      <c r="LJP42" s="12"/>
      <c r="LJQ42" s="12"/>
      <c r="LJR42" s="12"/>
      <c r="LJS42" s="12"/>
      <c r="LJT42" s="12"/>
      <c r="LJU42" s="12"/>
      <c r="LJV42" s="12"/>
      <c r="LJW42" s="12"/>
      <c r="LJX42" s="12"/>
      <c r="LJY42" s="12"/>
      <c r="LJZ42" s="12"/>
      <c r="LKA42" s="12"/>
      <c r="LKB42" s="12"/>
      <c r="LKC42" s="12"/>
      <c r="LKD42" s="12"/>
      <c r="LKE42" s="12"/>
      <c r="LKF42" s="12"/>
      <c r="LKG42" s="12"/>
      <c r="LKH42" s="12"/>
      <c r="LKI42" s="12"/>
      <c r="LKJ42" s="12"/>
      <c r="LKK42" s="12"/>
      <c r="LKL42" s="12"/>
      <c r="LKM42" s="12"/>
      <c r="LKN42" s="12"/>
      <c r="LKO42" s="12"/>
      <c r="LKP42" s="12"/>
      <c r="LKQ42" s="12"/>
      <c r="LKR42" s="12"/>
      <c r="LKS42" s="12"/>
      <c r="LKT42" s="12"/>
      <c r="LKU42" s="12"/>
      <c r="LKV42" s="12"/>
      <c r="LKW42" s="12"/>
      <c r="LKX42" s="12"/>
      <c r="LKY42" s="12"/>
      <c r="LKZ42" s="12"/>
      <c r="LLA42" s="12"/>
      <c r="LLB42" s="12"/>
      <c r="LLC42" s="12"/>
      <c r="LLD42" s="12"/>
      <c r="LLE42" s="12"/>
      <c r="LLF42" s="12"/>
      <c r="LLG42" s="12"/>
      <c r="LLH42" s="12"/>
      <c r="LLI42" s="12"/>
      <c r="LLJ42" s="12"/>
      <c r="LLK42" s="12"/>
      <c r="LLL42" s="12"/>
      <c r="LLM42" s="12"/>
      <c r="LLN42" s="12"/>
      <c r="LLO42" s="12"/>
      <c r="LLP42" s="12"/>
      <c r="LLQ42" s="12"/>
      <c r="LLR42" s="12"/>
      <c r="LLS42" s="12"/>
      <c r="LLT42" s="12"/>
      <c r="LLU42" s="12"/>
      <c r="LLV42" s="12"/>
      <c r="LLW42" s="12"/>
      <c r="LLX42" s="12"/>
      <c r="LLY42" s="12"/>
      <c r="LLZ42" s="12"/>
      <c r="LMA42" s="12"/>
      <c r="LMB42" s="12"/>
      <c r="LMC42" s="12"/>
      <c r="LMD42" s="12"/>
      <c r="LME42" s="12"/>
      <c r="LMF42" s="12"/>
      <c r="LMG42" s="12"/>
      <c r="LMH42" s="12"/>
      <c r="LMI42" s="12"/>
      <c r="LMJ42" s="12"/>
      <c r="LMK42" s="12"/>
      <c r="LML42" s="12"/>
      <c r="LMM42" s="12"/>
      <c r="LMN42" s="12"/>
      <c r="LMO42" s="12"/>
      <c r="LMP42" s="12"/>
      <c r="LMQ42" s="12"/>
      <c r="LMR42" s="12"/>
      <c r="LMS42" s="12"/>
      <c r="LMT42" s="12"/>
      <c r="LMU42" s="12"/>
      <c r="LMV42" s="12"/>
      <c r="LMW42" s="12"/>
      <c r="LMX42" s="12"/>
      <c r="LMY42" s="12"/>
      <c r="LMZ42" s="12"/>
      <c r="LNA42" s="12"/>
      <c r="LNB42" s="12"/>
      <c r="LNC42" s="12"/>
      <c r="LND42" s="12"/>
      <c r="LNE42" s="12"/>
      <c r="LNF42" s="12"/>
      <c r="LNG42" s="12"/>
      <c r="LNH42" s="12"/>
      <c r="LNI42" s="12"/>
      <c r="LNJ42" s="12"/>
      <c r="LNK42" s="12"/>
      <c r="LNL42" s="12"/>
      <c r="LNM42" s="12"/>
      <c r="LNN42" s="12"/>
      <c r="LNO42" s="12"/>
      <c r="LNP42" s="12"/>
      <c r="LNQ42" s="12"/>
      <c r="LNR42" s="12"/>
      <c r="LNS42" s="12"/>
      <c r="LNT42" s="12"/>
      <c r="LNU42" s="12"/>
      <c r="LNV42" s="12"/>
      <c r="LNW42" s="12"/>
      <c r="LNX42" s="12"/>
      <c r="LNY42" s="12"/>
      <c r="LNZ42" s="12"/>
      <c r="LOA42" s="12"/>
      <c r="LOB42" s="12"/>
      <c r="LOC42" s="12"/>
      <c r="LOD42" s="12"/>
      <c r="LOE42" s="12"/>
      <c r="LOF42" s="12"/>
      <c r="LOG42" s="12"/>
      <c r="LOH42" s="12"/>
      <c r="LOI42" s="12"/>
      <c r="LOJ42" s="12"/>
      <c r="LOK42" s="12"/>
      <c r="LOL42" s="12"/>
      <c r="LOM42" s="12"/>
      <c r="LON42" s="12"/>
      <c r="LOO42" s="12"/>
      <c r="LOP42" s="12"/>
      <c r="LOQ42" s="12"/>
      <c r="LOR42" s="12"/>
      <c r="LOS42" s="12"/>
      <c r="LOT42" s="12"/>
      <c r="LOU42" s="12"/>
      <c r="LOV42" s="12"/>
      <c r="LOW42" s="12"/>
      <c r="LOX42" s="12"/>
      <c r="LOY42" s="12"/>
      <c r="LOZ42" s="12"/>
      <c r="LPA42" s="12"/>
      <c r="LPB42" s="12"/>
      <c r="LPC42" s="12"/>
      <c r="LPD42" s="12"/>
      <c r="LPE42" s="12"/>
      <c r="LPF42" s="12"/>
      <c r="LPG42" s="12"/>
      <c r="LPH42" s="12"/>
      <c r="LPI42" s="12"/>
      <c r="LPJ42" s="12"/>
      <c r="LPK42" s="12"/>
      <c r="LPL42" s="12"/>
      <c r="LPM42" s="12"/>
      <c r="LPN42" s="12"/>
      <c r="LPO42" s="12"/>
      <c r="LPP42" s="12"/>
      <c r="LPQ42" s="12"/>
      <c r="LPR42" s="12"/>
      <c r="LPS42" s="12"/>
      <c r="LPT42" s="12"/>
      <c r="LPU42" s="12"/>
      <c r="LPV42" s="12"/>
      <c r="LPW42" s="12"/>
      <c r="LPX42" s="12"/>
      <c r="LPY42" s="12"/>
      <c r="LPZ42" s="12"/>
      <c r="LQA42" s="12"/>
      <c r="LQB42" s="12"/>
      <c r="LQC42" s="12"/>
      <c r="LQD42" s="12"/>
      <c r="LQE42" s="12"/>
      <c r="LQF42" s="12"/>
      <c r="LQG42" s="12"/>
      <c r="LQH42" s="12"/>
      <c r="LQI42" s="12"/>
      <c r="LQJ42" s="12"/>
      <c r="LQK42" s="12"/>
      <c r="LQL42" s="12"/>
      <c r="LQM42" s="12"/>
      <c r="LQN42" s="12"/>
      <c r="LQO42" s="12"/>
      <c r="LQP42" s="12"/>
      <c r="LQQ42" s="12"/>
      <c r="LQR42" s="12"/>
      <c r="LQS42" s="12"/>
      <c r="LQT42" s="12"/>
      <c r="LQU42" s="12"/>
      <c r="LQV42" s="12"/>
      <c r="LQW42" s="12"/>
      <c r="LQX42" s="12"/>
      <c r="LQY42" s="12"/>
      <c r="LQZ42" s="12"/>
      <c r="LRA42" s="12"/>
      <c r="LRB42" s="12"/>
      <c r="LRC42" s="12"/>
      <c r="LRD42" s="12"/>
      <c r="LRE42" s="12"/>
      <c r="LRF42" s="12"/>
      <c r="LRG42" s="12"/>
      <c r="LRH42" s="12"/>
      <c r="LRI42" s="12"/>
      <c r="LRJ42" s="12"/>
      <c r="LRK42" s="12"/>
      <c r="LRL42" s="12"/>
      <c r="LRM42" s="12"/>
      <c r="LRN42" s="12"/>
      <c r="LRO42" s="12"/>
      <c r="LRP42" s="12"/>
      <c r="LRQ42" s="12"/>
      <c r="LRR42" s="12"/>
      <c r="LRS42" s="12"/>
      <c r="LRT42" s="12"/>
      <c r="LRU42" s="12"/>
      <c r="LRV42" s="12"/>
      <c r="LRW42" s="12"/>
      <c r="LRX42" s="12"/>
      <c r="LRY42" s="12"/>
      <c r="LRZ42" s="12"/>
      <c r="LSA42" s="12"/>
      <c r="LSB42" s="12"/>
      <c r="LSC42" s="12"/>
      <c r="LSD42" s="12"/>
      <c r="LSE42" s="12"/>
      <c r="LSF42" s="12"/>
      <c r="LSG42" s="12"/>
      <c r="LSH42" s="12"/>
      <c r="LSI42" s="12"/>
      <c r="LSJ42" s="12"/>
      <c r="LSK42" s="12"/>
      <c r="LSL42" s="12"/>
      <c r="LSM42" s="12"/>
      <c r="LSN42" s="12"/>
      <c r="LSO42" s="12"/>
      <c r="LSP42" s="12"/>
      <c r="LSQ42" s="12"/>
      <c r="LSR42" s="12"/>
      <c r="LSS42" s="12"/>
      <c r="LST42" s="12"/>
      <c r="LSU42" s="12"/>
      <c r="LSV42" s="12"/>
      <c r="LSW42" s="12"/>
      <c r="LSX42" s="12"/>
      <c r="LSY42" s="12"/>
      <c r="LSZ42" s="12"/>
      <c r="LTA42" s="12"/>
      <c r="LTB42" s="12"/>
      <c r="LTC42" s="12"/>
      <c r="LTD42" s="12"/>
      <c r="LTE42" s="12"/>
      <c r="LTF42" s="12"/>
      <c r="LTG42" s="12"/>
      <c r="LTH42" s="12"/>
      <c r="LTI42" s="12"/>
      <c r="LTJ42" s="12"/>
      <c r="LTK42" s="12"/>
      <c r="LTL42" s="12"/>
      <c r="LTM42" s="12"/>
      <c r="LTN42" s="12"/>
      <c r="LTO42" s="12"/>
      <c r="LTP42" s="12"/>
      <c r="LTQ42" s="12"/>
      <c r="LTR42" s="12"/>
      <c r="LTS42" s="12"/>
      <c r="LTT42" s="12"/>
      <c r="LTU42" s="12"/>
      <c r="LTV42" s="12"/>
      <c r="LTW42" s="12"/>
      <c r="LTX42" s="12"/>
      <c r="LTY42" s="12"/>
      <c r="LTZ42" s="12"/>
      <c r="LUA42" s="12"/>
      <c r="LUB42" s="12"/>
      <c r="LUC42" s="12"/>
      <c r="LUD42" s="12"/>
      <c r="LUE42" s="12"/>
      <c r="LUF42" s="12"/>
      <c r="LUG42" s="12"/>
      <c r="LUH42" s="12"/>
      <c r="LUI42" s="12"/>
      <c r="LUJ42" s="12"/>
      <c r="LUK42" s="12"/>
      <c r="LUL42" s="12"/>
      <c r="LUM42" s="12"/>
      <c r="LUN42" s="12"/>
      <c r="LUO42" s="12"/>
      <c r="LUP42" s="12"/>
      <c r="LUQ42" s="12"/>
      <c r="LUR42" s="12"/>
      <c r="LUS42" s="12"/>
      <c r="LUT42" s="12"/>
      <c r="LUU42" s="12"/>
      <c r="LUV42" s="12"/>
      <c r="LUW42" s="12"/>
      <c r="LUX42" s="12"/>
      <c r="LUY42" s="12"/>
      <c r="LUZ42" s="12"/>
      <c r="LVA42" s="12"/>
      <c r="LVB42" s="12"/>
      <c r="LVC42" s="12"/>
      <c r="LVD42" s="12"/>
      <c r="LVE42" s="12"/>
      <c r="LVF42" s="12"/>
      <c r="LVG42" s="12"/>
      <c r="LVH42" s="12"/>
      <c r="LVI42" s="12"/>
      <c r="LVJ42" s="12"/>
      <c r="LVK42" s="12"/>
      <c r="LVL42" s="12"/>
      <c r="LVM42" s="12"/>
      <c r="LVN42" s="12"/>
      <c r="LVO42" s="12"/>
      <c r="LVP42" s="12"/>
      <c r="LVQ42" s="12"/>
      <c r="LVR42" s="12"/>
      <c r="LVS42" s="12"/>
      <c r="LVT42" s="12"/>
      <c r="LVU42" s="12"/>
      <c r="LVV42" s="12"/>
      <c r="LVW42" s="12"/>
      <c r="LVX42" s="12"/>
      <c r="LVY42" s="12"/>
      <c r="LVZ42" s="12"/>
      <c r="LWA42" s="12"/>
      <c r="LWB42" s="12"/>
      <c r="LWC42" s="12"/>
      <c r="LWD42" s="12"/>
      <c r="LWE42" s="12"/>
      <c r="LWF42" s="12"/>
      <c r="LWG42" s="12"/>
      <c r="LWH42" s="12"/>
      <c r="LWI42" s="12"/>
      <c r="LWJ42" s="12"/>
      <c r="LWK42" s="12"/>
      <c r="LWL42" s="12"/>
      <c r="LWM42" s="12"/>
      <c r="LWN42" s="12"/>
      <c r="LWO42" s="12"/>
      <c r="LWP42" s="12"/>
      <c r="LWQ42" s="12"/>
      <c r="LWR42" s="12"/>
      <c r="LWS42" s="12"/>
      <c r="LWT42" s="12"/>
      <c r="LWU42" s="12"/>
      <c r="LWV42" s="12"/>
      <c r="LWW42" s="12"/>
      <c r="LWX42" s="12"/>
      <c r="LWY42" s="12"/>
      <c r="LWZ42" s="12"/>
      <c r="LXA42" s="12"/>
      <c r="LXB42" s="12"/>
      <c r="LXC42" s="12"/>
      <c r="LXD42" s="12"/>
      <c r="LXE42" s="12"/>
      <c r="LXF42" s="12"/>
      <c r="LXG42" s="12"/>
      <c r="LXH42" s="12"/>
      <c r="LXI42" s="12"/>
      <c r="LXJ42" s="12"/>
      <c r="LXK42" s="12"/>
      <c r="LXL42" s="12"/>
      <c r="LXM42" s="12"/>
      <c r="LXN42" s="12"/>
      <c r="LXO42" s="12"/>
      <c r="LXP42" s="12"/>
      <c r="LXQ42" s="12"/>
      <c r="LXR42" s="12"/>
      <c r="LXS42" s="12"/>
      <c r="LXT42" s="12"/>
      <c r="LXU42" s="12"/>
      <c r="LXV42" s="12"/>
      <c r="LXW42" s="12"/>
      <c r="LXX42" s="12"/>
      <c r="LXY42" s="12"/>
      <c r="LXZ42" s="12"/>
      <c r="LYA42" s="12"/>
      <c r="LYB42" s="12"/>
      <c r="LYC42" s="12"/>
      <c r="LYD42" s="12"/>
      <c r="LYE42" s="12"/>
      <c r="LYF42" s="12"/>
      <c r="LYG42" s="12"/>
      <c r="LYH42" s="12"/>
      <c r="LYI42" s="12"/>
      <c r="LYJ42" s="12"/>
      <c r="LYK42" s="12"/>
      <c r="LYL42" s="12"/>
      <c r="LYM42" s="12"/>
      <c r="LYN42" s="12"/>
      <c r="LYO42" s="12"/>
      <c r="LYP42" s="12"/>
      <c r="LYQ42" s="12"/>
      <c r="LYR42" s="12"/>
      <c r="LYS42" s="12"/>
      <c r="LYT42" s="12"/>
      <c r="LYU42" s="12"/>
      <c r="LYV42" s="12"/>
      <c r="LYW42" s="12"/>
      <c r="LYX42" s="12"/>
      <c r="LYY42" s="12"/>
      <c r="LYZ42" s="12"/>
      <c r="LZA42" s="12"/>
      <c r="LZB42" s="12"/>
      <c r="LZC42" s="12"/>
      <c r="LZD42" s="12"/>
      <c r="LZE42" s="12"/>
      <c r="LZF42" s="12"/>
      <c r="LZG42" s="12"/>
      <c r="LZH42" s="12"/>
      <c r="LZI42" s="12"/>
      <c r="LZJ42" s="12"/>
      <c r="LZK42" s="12"/>
      <c r="LZL42" s="12"/>
      <c r="LZM42" s="12"/>
      <c r="LZN42" s="12"/>
      <c r="LZO42" s="12"/>
      <c r="LZP42" s="12"/>
      <c r="LZQ42" s="12"/>
      <c r="LZR42" s="12"/>
      <c r="LZS42" s="12"/>
      <c r="LZT42" s="12"/>
      <c r="LZU42" s="12"/>
      <c r="LZV42" s="12"/>
      <c r="LZW42" s="12"/>
      <c r="LZX42" s="12"/>
      <c r="LZY42" s="12"/>
      <c r="LZZ42" s="12"/>
      <c r="MAA42" s="12"/>
      <c r="MAB42" s="12"/>
      <c r="MAC42" s="12"/>
      <c r="MAD42" s="12"/>
      <c r="MAE42" s="12"/>
      <c r="MAF42" s="12"/>
      <c r="MAG42" s="12"/>
      <c r="MAH42" s="12"/>
      <c r="MAI42" s="12"/>
      <c r="MAJ42" s="12"/>
      <c r="MAK42" s="12"/>
      <c r="MAL42" s="12"/>
      <c r="MAM42" s="12"/>
      <c r="MAN42" s="12"/>
      <c r="MAO42" s="12"/>
      <c r="MAP42" s="12"/>
      <c r="MAQ42" s="12"/>
      <c r="MAR42" s="12"/>
      <c r="MAS42" s="12"/>
      <c r="MAT42" s="12"/>
      <c r="MAU42" s="12"/>
      <c r="MAV42" s="12"/>
      <c r="MAW42" s="12"/>
      <c r="MAX42" s="12"/>
      <c r="MAY42" s="12"/>
      <c r="MAZ42" s="12"/>
      <c r="MBA42" s="12"/>
      <c r="MBB42" s="12"/>
      <c r="MBC42" s="12"/>
      <c r="MBD42" s="12"/>
      <c r="MBE42" s="12"/>
      <c r="MBF42" s="12"/>
      <c r="MBG42" s="12"/>
      <c r="MBH42" s="12"/>
      <c r="MBI42" s="12"/>
      <c r="MBJ42" s="12"/>
      <c r="MBK42" s="12"/>
      <c r="MBL42" s="12"/>
      <c r="MBM42" s="12"/>
      <c r="MBN42" s="12"/>
      <c r="MBO42" s="12"/>
      <c r="MBP42" s="12"/>
      <c r="MBQ42" s="12"/>
      <c r="MBR42" s="12"/>
      <c r="MBS42" s="12"/>
      <c r="MBT42" s="12"/>
      <c r="MBU42" s="12"/>
      <c r="MBV42" s="12"/>
      <c r="MBW42" s="12"/>
      <c r="MBX42" s="12"/>
      <c r="MBY42" s="12"/>
      <c r="MBZ42" s="12"/>
      <c r="MCA42" s="12"/>
      <c r="MCB42" s="12"/>
      <c r="MCC42" s="12"/>
      <c r="MCD42" s="12"/>
      <c r="MCE42" s="12"/>
      <c r="MCF42" s="12"/>
      <c r="MCG42" s="12"/>
      <c r="MCH42" s="12"/>
      <c r="MCI42" s="12"/>
      <c r="MCJ42" s="12"/>
      <c r="MCK42" s="12"/>
      <c r="MCL42" s="12"/>
      <c r="MCM42" s="12"/>
      <c r="MCN42" s="12"/>
      <c r="MCO42" s="12"/>
      <c r="MCP42" s="12"/>
      <c r="MCQ42" s="12"/>
      <c r="MCR42" s="12"/>
      <c r="MCS42" s="12"/>
      <c r="MCT42" s="12"/>
      <c r="MCU42" s="12"/>
      <c r="MCV42" s="12"/>
      <c r="MCW42" s="12"/>
      <c r="MCX42" s="12"/>
      <c r="MCY42" s="12"/>
      <c r="MCZ42" s="12"/>
      <c r="MDA42" s="12"/>
      <c r="MDB42" s="12"/>
      <c r="MDC42" s="12"/>
      <c r="MDD42" s="12"/>
      <c r="MDE42" s="12"/>
      <c r="MDF42" s="12"/>
      <c r="MDG42" s="12"/>
      <c r="MDH42" s="12"/>
      <c r="MDI42" s="12"/>
      <c r="MDJ42" s="12"/>
      <c r="MDK42" s="12"/>
      <c r="MDL42" s="12"/>
      <c r="MDM42" s="12"/>
      <c r="MDN42" s="12"/>
      <c r="MDO42" s="12"/>
      <c r="MDP42" s="12"/>
      <c r="MDQ42" s="12"/>
      <c r="MDR42" s="12"/>
      <c r="MDS42" s="12"/>
      <c r="MDT42" s="12"/>
      <c r="MDU42" s="12"/>
      <c r="MDV42" s="12"/>
      <c r="MDW42" s="12"/>
      <c r="MDX42" s="12"/>
      <c r="MDY42" s="12"/>
      <c r="MDZ42" s="12"/>
      <c r="MEA42" s="12"/>
      <c r="MEB42" s="12"/>
      <c r="MEC42" s="12"/>
      <c r="MED42" s="12"/>
      <c r="MEE42" s="12"/>
      <c r="MEF42" s="12"/>
      <c r="MEG42" s="12"/>
      <c r="MEH42" s="12"/>
      <c r="MEI42" s="12"/>
      <c r="MEJ42" s="12"/>
      <c r="MEK42" s="12"/>
      <c r="MEL42" s="12"/>
      <c r="MEM42" s="12"/>
      <c r="MEN42" s="12"/>
      <c r="MEO42" s="12"/>
      <c r="MEP42" s="12"/>
      <c r="MEQ42" s="12"/>
      <c r="MER42" s="12"/>
      <c r="MES42" s="12"/>
      <c r="MET42" s="12"/>
      <c r="MEU42" s="12"/>
      <c r="MEV42" s="12"/>
      <c r="MEW42" s="12"/>
      <c r="MEX42" s="12"/>
      <c r="MEY42" s="12"/>
      <c r="MEZ42" s="12"/>
      <c r="MFA42" s="12"/>
      <c r="MFB42" s="12"/>
      <c r="MFC42" s="12"/>
      <c r="MFD42" s="12"/>
      <c r="MFE42" s="12"/>
      <c r="MFF42" s="12"/>
      <c r="MFG42" s="12"/>
      <c r="MFH42" s="12"/>
      <c r="MFI42" s="12"/>
      <c r="MFJ42" s="12"/>
      <c r="MFK42" s="12"/>
      <c r="MFL42" s="12"/>
      <c r="MFM42" s="12"/>
      <c r="MFN42" s="12"/>
      <c r="MFO42" s="12"/>
      <c r="MFP42" s="12"/>
      <c r="MFQ42" s="12"/>
      <c r="MFR42" s="12"/>
      <c r="MFS42" s="12"/>
      <c r="MFT42" s="12"/>
      <c r="MFU42" s="12"/>
      <c r="MFV42" s="12"/>
      <c r="MFW42" s="12"/>
      <c r="MFX42" s="12"/>
      <c r="MFY42" s="12"/>
      <c r="MFZ42" s="12"/>
      <c r="MGA42" s="12"/>
      <c r="MGB42" s="12"/>
      <c r="MGC42" s="12"/>
      <c r="MGD42" s="12"/>
      <c r="MGE42" s="12"/>
      <c r="MGF42" s="12"/>
      <c r="MGG42" s="12"/>
      <c r="MGH42" s="12"/>
      <c r="MGI42" s="12"/>
      <c r="MGJ42" s="12"/>
      <c r="MGK42" s="12"/>
      <c r="MGL42" s="12"/>
      <c r="MGM42" s="12"/>
      <c r="MGN42" s="12"/>
      <c r="MGO42" s="12"/>
      <c r="MGP42" s="12"/>
      <c r="MGQ42" s="12"/>
      <c r="MGR42" s="12"/>
      <c r="MGS42" s="12"/>
      <c r="MGT42" s="12"/>
      <c r="MGU42" s="12"/>
      <c r="MGV42" s="12"/>
      <c r="MGW42" s="12"/>
      <c r="MGX42" s="12"/>
      <c r="MGY42" s="12"/>
      <c r="MGZ42" s="12"/>
      <c r="MHA42" s="12"/>
      <c r="MHB42" s="12"/>
      <c r="MHC42" s="12"/>
      <c r="MHD42" s="12"/>
      <c r="MHE42" s="12"/>
      <c r="MHF42" s="12"/>
      <c r="MHG42" s="12"/>
      <c r="MHH42" s="12"/>
      <c r="MHI42" s="12"/>
      <c r="MHJ42" s="12"/>
      <c r="MHK42" s="12"/>
      <c r="MHL42" s="12"/>
      <c r="MHM42" s="12"/>
      <c r="MHN42" s="12"/>
      <c r="MHO42" s="12"/>
      <c r="MHP42" s="12"/>
      <c r="MHQ42" s="12"/>
      <c r="MHR42" s="12"/>
      <c r="MHS42" s="12"/>
      <c r="MHT42" s="12"/>
      <c r="MHU42" s="12"/>
      <c r="MHV42" s="12"/>
      <c r="MHW42" s="12"/>
      <c r="MHX42" s="12"/>
      <c r="MHY42" s="12"/>
      <c r="MHZ42" s="12"/>
      <c r="MIA42" s="12"/>
      <c r="MIB42" s="12"/>
      <c r="MIC42" s="12"/>
      <c r="MID42" s="12"/>
      <c r="MIE42" s="12"/>
      <c r="MIF42" s="12"/>
      <c r="MIG42" s="12"/>
      <c r="MIH42" s="12"/>
      <c r="MII42" s="12"/>
      <c r="MIJ42" s="12"/>
      <c r="MIK42" s="12"/>
      <c r="MIL42" s="12"/>
      <c r="MIM42" s="12"/>
      <c r="MIN42" s="12"/>
      <c r="MIO42" s="12"/>
      <c r="MIP42" s="12"/>
      <c r="MIQ42" s="12"/>
      <c r="MIR42" s="12"/>
      <c r="MIS42" s="12"/>
      <c r="MIT42" s="12"/>
      <c r="MIU42" s="12"/>
      <c r="MIV42" s="12"/>
      <c r="MIW42" s="12"/>
      <c r="MIX42" s="12"/>
      <c r="MIY42" s="12"/>
      <c r="MIZ42" s="12"/>
      <c r="MJA42" s="12"/>
      <c r="MJB42" s="12"/>
      <c r="MJC42" s="12"/>
      <c r="MJD42" s="12"/>
      <c r="MJE42" s="12"/>
      <c r="MJF42" s="12"/>
      <c r="MJG42" s="12"/>
      <c r="MJH42" s="12"/>
      <c r="MJI42" s="12"/>
      <c r="MJJ42" s="12"/>
      <c r="MJK42" s="12"/>
      <c r="MJL42" s="12"/>
      <c r="MJM42" s="12"/>
      <c r="MJN42" s="12"/>
      <c r="MJO42" s="12"/>
      <c r="MJP42" s="12"/>
      <c r="MJQ42" s="12"/>
      <c r="MJR42" s="12"/>
      <c r="MJS42" s="12"/>
      <c r="MJT42" s="12"/>
      <c r="MJU42" s="12"/>
      <c r="MJV42" s="12"/>
      <c r="MJW42" s="12"/>
      <c r="MJX42" s="12"/>
      <c r="MJY42" s="12"/>
      <c r="MJZ42" s="12"/>
      <c r="MKA42" s="12"/>
      <c r="MKB42" s="12"/>
      <c r="MKC42" s="12"/>
      <c r="MKD42" s="12"/>
      <c r="MKE42" s="12"/>
      <c r="MKF42" s="12"/>
      <c r="MKG42" s="12"/>
      <c r="MKH42" s="12"/>
      <c r="MKI42" s="12"/>
      <c r="MKJ42" s="12"/>
      <c r="MKK42" s="12"/>
      <c r="MKL42" s="12"/>
      <c r="MKM42" s="12"/>
      <c r="MKN42" s="12"/>
      <c r="MKO42" s="12"/>
      <c r="MKP42" s="12"/>
      <c r="MKQ42" s="12"/>
      <c r="MKR42" s="12"/>
      <c r="MKS42" s="12"/>
      <c r="MKT42" s="12"/>
      <c r="MKU42" s="12"/>
      <c r="MKV42" s="12"/>
      <c r="MKW42" s="12"/>
      <c r="MKX42" s="12"/>
      <c r="MKY42" s="12"/>
      <c r="MKZ42" s="12"/>
      <c r="MLA42" s="12"/>
      <c r="MLB42" s="12"/>
      <c r="MLC42" s="12"/>
      <c r="MLD42" s="12"/>
      <c r="MLE42" s="12"/>
      <c r="MLF42" s="12"/>
      <c r="MLG42" s="12"/>
      <c r="MLH42" s="12"/>
      <c r="MLI42" s="12"/>
      <c r="MLJ42" s="12"/>
      <c r="MLK42" s="12"/>
      <c r="MLL42" s="12"/>
      <c r="MLM42" s="12"/>
      <c r="MLN42" s="12"/>
      <c r="MLO42" s="12"/>
      <c r="MLP42" s="12"/>
      <c r="MLQ42" s="12"/>
      <c r="MLR42" s="12"/>
      <c r="MLS42" s="12"/>
      <c r="MLT42" s="12"/>
      <c r="MLU42" s="12"/>
      <c r="MLV42" s="12"/>
      <c r="MLW42" s="12"/>
      <c r="MLX42" s="12"/>
      <c r="MLY42" s="12"/>
      <c r="MLZ42" s="12"/>
      <c r="MMA42" s="12"/>
      <c r="MMB42" s="12"/>
      <c r="MMC42" s="12"/>
      <c r="MMD42" s="12"/>
      <c r="MME42" s="12"/>
      <c r="MMF42" s="12"/>
      <c r="MMG42" s="12"/>
      <c r="MMH42" s="12"/>
      <c r="MMI42" s="12"/>
      <c r="MMJ42" s="12"/>
      <c r="MMK42" s="12"/>
      <c r="MML42" s="12"/>
      <c r="MMM42" s="12"/>
      <c r="MMN42" s="12"/>
      <c r="MMO42" s="12"/>
      <c r="MMP42" s="12"/>
      <c r="MMQ42" s="12"/>
      <c r="MMR42" s="12"/>
      <c r="MMS42" s="12"/>
      <c r="MMT42" s="12"/>
      <c r="MMU42" s="12"/>
      <c r="MMV42" s="12"/>
      <c r="MMW42" s="12"/>
      <c r="MMX42" s="12"/>
      <c r="MMY42" s="12"/>
      <c r="MMZ42" s="12"/>
      <c r="MNA42" s="12"/>
      <c r="MNB42" s="12"/>
      <c r="MNC42" s="12"/>
      <c r="MND42" s="12"/>
      <c r="MNE42" s="12"/>
      <c r="MNF42" s="12"/>
      <c r="MNG42" s="12"/>
      <c r="MNH42" s="12"/>
      <c r="MNI42" s="12"/>
      <c r="MNJ42" s="12"/>
      <c r="MNK42" s="12"/>
      <c r="MNL42" s="12"/>
      <c r="MNM42" s="12"/>
      <c r="MNN42" s="12"/>
      <c r="MNO42" s="12"/>
      <c r="MNP42" s="12"/>
      <c r="MNQ42" s="12"/>
      <c r="MNR42" s="12"/>
      <c r="MNS42" s="12"/>
      <c r="MNT42" s="12"/>
      <c r="MNU42" s="12"/>
      <c r="MNV42" s="12"/>
      <c r="MNW42" s="12"/>
      <c r="MNX42" s="12"/>
      <c r="MNY42" s="12"/>
      <c r="MNZ42" s="12"/>
      <c r="MOA42" s="12"/>
      <c r="MOB42" s="12"/>
      <c r="MOC42" s="12"/>
      <c r="MOD42" s="12"/>
      <c r="MOE42" s="12"/>
      <c r="MOF42" s="12"/>
      <c r="MOG42" s="12"/>
      <c r="MOH42" s="12"/>
      <c r="MOI42" s="12"/>
      <c r="MOJ42" s="12"/>
      <c r="MOK42" s="12"/>
      <c r="MOL42" s="12"/>
      <c r="MOM42" s="12"/>
      <c r="MON42" s="12"/>
      <c r="MOO42" s="12"/>
      <c r="MOP42" s="12"/>
      <c r="MOQ42" s="12"/>
      <c r="MOR42" s="12"/>
      <c r="MOS42" s="12"/>
      <c r="MOT42" s="12"/>
      <c r="MOU42" s="12"/>
      <c r="MOV42" s="12"/>
      <c r="MOW42" s="12"/>
      <c r="MOX42" s="12"/>
      <c r="MOY42" s="12"/>
      <c r="MOZ42" s="12"/>
      <c r="MPA42" s="12"/>
      <c r="MPB42" s="12"/>
      <c r="MPC42" s="12"/>
      <c r="MPD42" s="12"/>
      <c r="MPE42" s="12"/>
      <c r="MPF42" s="12"/>
      <c r="MPG42" s="12"/>
      <c r="MPH42" s="12"/>
      <c r="MPI42" s="12"/>
      <c r="MPJ42" s="12"/>
      <c r="MPK42" s="12"/>
      <c r="MPL42" s="12"/>
      <c r="MPM42" s="12"/>
      <c r="MPN42" s="12"/>
      <c r="MPO42" s="12"/>
      <c r="MPP42" s="12"/>
      <c r="MPQ42" s="12"/>
      <c r="MPR42" s="12"/>
      <c r="MPS42" s="12"/>
      <c r="MPT42" s="12"/>
      <c r="MPU42" s="12"/>
      <c r="MPV42" s="12"/>
      <c r="MPW42" s="12"/>
      <c r="MPX42" s="12"/>
      <c r="MPY42" s="12"/>
      <c r="MPZ42" s="12"/>
      <c r="MQA42" s="12"/>
      <c r="MQB42" s="12"/>
      <c r="MQC42" s="12"/>
      <c r="MQD42" s="12"/>
      <c r="MQE42" s="12"/>
      <c r="MQF42" s="12"/>
      <c r="MQG42" s="12"/>
      <c r="MQH42" s="12"/>
      <c r="MQI42" s="12"/>
      <c r="MQJ42" s="12"/>
      <c r="MQK42" s="12"/>
      <c r="MQL42" s="12"/>
      <c r="MQM42" s="12"/>
      <c r="MQN42" s="12"/>
      <c r="MQO42" s="12"/>
      <c r="MQP42" s="12"/>
      <c r="MQQ42" s="12"/>
      <c r="MQR42" s="12"/>
      <c r="MQS42" s="12"/>
      <c r="MQT42" s="12"/>
      <c r="MQU42" s="12"/>
      <c r="MQV42" s="12"/>
      <c r="MQW42" s="12"/>
      <c r="MQX42" s="12"/>
      <c r="MQY42" s="12"/>
      <c r="MQZ42" s="12"/>
      <c r="MRA42" s="12"/>
      <c r="MRB42" s="12"/>
      <c r="MRC42" s="12"/>
      <c r="MRD42" s="12"/>
      <c r="MRE42" s="12"/>
      <c r="MRF42" s="12"/>
      <c r="MRG42" s="12"/>
      <c r="MRH42" s="12"/>
      <c r="MRI42" s="12"/>
      <c r="MRJ42" s="12"/>
      <c r="MRK42" s="12"/>
      <c r="MRL42" s="12"/>
      <c r="MRM42" s="12"/>
      <c r="MRN42" s="12"/>
      <c r="MRO42" s="12"/>
      <c r="MRP42" s="12"/>
      <c r="MRQ42" s="12"/>
      <c r="MRR42" s="12"/>
      <c r="MRS42" s="12"/>
      <c r="MRT42" s="12"/>
      <c r="MRU42" s="12"/>
      <c r="MRV42" s="12"/>
      <c r="MRW42" s="12"/>
      <c r="MRX42" s="12"/>
      <c r="MRY42" s="12"/>
      <c r="MRZ42" s="12"/>
      <c r="MSA42" s="12"/>
      <c r="MSB42" s="12"/>
      <c r="MSC42" s="12"/>
      <c r="MSD42" s="12"/>
      <c r="MSE42" s="12"/>
      <c r="MSF42" s="12"/>
      <c r="MSG42" s="12"/>
      <c r="MSH42" s="12"/>
      <c r="MSI42" s="12"/>
      <c r="MSJ42" s="12"/>
      <c r="MSK42" s="12"/>
      <c r="MSL42" s="12"/>
      <c r="MSM42" s="12"/>
      <c r="MSN42" s="12"/>
      <c r="MSO42" s="12"/>
      <c r="MSP42" s="12"/>
      <c r="MSQ42" s="12"/>
      <c r="MSR42" s="12"/>
      <c r="MSS42" s="12"/>
      <c r="MST42" s="12"/>
      <c r="MSU42" s="12"/>
      <c r="MSV42" s="12"/>
      <c r="MSW42" s="12"/>
      <c r="MSX42" s="12"/>
      <c r="MSY42" s="12"/>
      <c r="MSZ42" s="12"/>
      <c r="MTA42" s="12"/>
      <c r="MTB42" s="12"/>
      <c r="MTC42" s="12"/>
      <c r="MTD42" s="12"/>
      <c r="MTE42" s="12"/>
      <c r="MTF42" s="12"/>
      <c r="MTG42" s="12"/>
      <c r="MTH42" s="12"/>
      <c r="MTI42" s="12"/>
      <c r="MTJ42" s="12"/>
      <c r="MTK42" s="12"/>
      <c r="MTL42" s="12"/>
      <c r="MTM42" s="12"/>
      <c r="MTN42" s="12"/>
      <c r="MTO42" s="12"/>
      <c r="MTP42" s="12"/>
      <c r="MTQ42" s="12"/>
      <c r="MTR42" s="12"/>
      <c r="MTS42" s="12"/>
      <c r="MTT42" s="12"/>
      <c r="MTU42" s="12"/>
      <c r="MTV42" s="12"/>
      <c r="MTW42" s="12"/>
      <c r="MTX42" s="12"/>
      <c r="MTY42" s="12"/>
      <c r="MTZ42" s="12"/>
      <c r="MUA42" s="12"/>
      <c r="MUB42" s="12"/>
      <c r="MUC42" s="12"/>
      <c r="MUD42" s="12"/>
      <c r="MUE42" s="12"/>
      <c r="MUF42" s="12"/>
      <c r="MUG42" s="12"/>
      <c r="MUH42" s="12"/>
      <c r="MUI42" s="12"/>
      <c r="MUJ42" s="12"/>
      <c r="MUK42" s="12"/>
      <c r="MUL42" s="12"/>
      <c r="MUM42" s="12"/>
      <c r="MUN42" s="12"/>
      <c r="MUO42" s="12"/>
      <c r="MUP42" s="12"/>
      <c r="MUQ42" s="12"/>
      <c r="MUR42" s="12"/>
      <c r="MUS42" s="12"/>
      <c r="MUT42" s="12"/>
      <c r="MUU42" s="12"/>
      <c r="MUV42" s="12"/>
      <c r="MUW42" s="12"/>
      <c r="MUX42" s="12"/>
      <c r="MUY42" s="12"/>
      <c r="MUZ42" s="12"/>
      <c r="MVA42" s="12"/>
      <c r="MVB42" s="12"/>
      <c r="MVC42" s="12"/>
      <c r="MVD42" s="12"/>
      <c r="MVE42" s="12"/>
      <c r="MVF42" s="12"/>
      <c r="MVG42" s="12"/>
      <c r="MVH42" s="12"/>
      <c r="MVI42" s="12"/>
      <c r="MVJ42" s="12"/>
      <c r="MVK42" s="12"/>
      <c r="MVL42" s="12"/>
      <c r="MVM42" s="12"/>
      <c r="MVN42" s="12"/>
      <c r="MVO42" s="12"/>
      <c r="MVP42" s="12"/>
      <c r="MVQ42" s="12"/>
      <c r="MVR42" s="12"/>
      <c r="MVS42" s="12"/>
      <c r="MVT42" s="12"/>
      <c r="MVU42" s="12"/>
      <c r="MVV42" s="12"/>
      <c r="MVW42" s="12"/>
      <c r="MVX42" s="12"/>
      <c r="MVY42" s="12"/>
      <c r="MVZ42" s="12"/>
      <c r="MWA42" s="12"/>
      <c r="MWB42" s="12"/>
      <c r="MWC42" s="12"/>
      <c r="MWD42" s="12"/>
      <c r="MWE42" s="12"/>
      <c r="MWF42" s="12"/>
      <c r="MWG42" s="12"/>
      <c r="MWH42" s="12"/>
      <c r="MWI42" s="12"/>
      <c r="MWJ42" s="12"/>
      <c r="MWK42" s="12"/>
      <c r="MWL42" s="12"/>
      <c r="MWM42" s="12"/>
      <c r="MWN42" s="12"/>
      <c r="MWO42" s="12"/>
      <c r="MWP42" s="12"/>
      <c r="MWQ42" s="12"/>
      <c r="MWR42" s="12"/>
      <c r="MWS42" s="12"/>
      <c r="MWT42" s="12"/>
      <c r="MWU42" s="12"/>
      <c r="MWV42" s="12"/>
      <c r="MWW42" s="12"/>
      <c r="MWX42" s="12"/>
      <c r="MWY42" s="12"/>
      <c r="MWZ42" s="12"/>
      <c r="MXA42" s="12"/>
      <c r="MXB42" s="12"/>
      <c r="MXC42" s="12"/>
      <c r="MXD42" s="12"/>
      <c r="MXE42" s="12"/>
      <c r="MXF42" s="12"/>
      <c r="MXG42" s="12"/>
      <c r="MXH42" s="12"/>
      <c r="MXI42" s="12"/>
      <c r="MXJ42" s="12"/>
      <c r="MXK42" s="12"/>
      <c r="MXL42" s="12"/>
      <c r="MXM42" s="12"/>
      <c r="MXN42" s="12"/>
      <c r="MXO42" s="12"/>
      <c r="MXP42" s="12"/>
      <c r="MXQ42" s="12"/>
      <c r="MXR42" s="12"/>
      <c r="MXS42" s="12"/>
      <c r="MXT42" s="12"/>
      <c r="MXU42" s="12"/>
      <c r="MXV42" s="12"/>
      <c r="MXW42" s="12"/>
      <c r="MXX42" s="12"/>
      <c r="MXY42" s="12"/>
      <c r="MXZ42" s="12"/>
      <c r="MYA42" s="12"/>
      <c r="MYB42" s="12"/>
      <c r="MYC42" s="12"/>
      <c r="MYD42" s="12"/>
      <c r="MYE42" s="12"/>
      <c r="MYF42" s="12"/>
      <c r="MYG42" s="12"/>
      <c r="MYH42" s="12"/>
      <c r="MYI42" s="12"/>
      <c r="MYJ42" s="12"/>
      <c r="MYK42" s="12"/>
      <c r="MYL42" s="12"/>
      <c r="MYM42" s="12"/>
      <c r="MYN42" s="12"/>
      <c r="MYO42" s="12"/>
      <c r="MYP42" s="12"/>
      <c r="MYQ42" s="12"/>
      <c r="MYR42" s="12"/>
      <c r="MYS42" s="12"/>
      <c r="MYT42" s="12"/>
      <c r="MYU42" s="12"/>
      <c r="MYV42" s="12"/>
      <c r="MYW42" s="12"/>
      <c r="MYX42" s="12"/>
      <c r="MYY42" s="12"/>
      <c r="MYZ42" s="12"/>
      <c r="MZA42" s="12"/>
      <c r="MZB42" s="12"/>
      <c r="MZC42" s="12"/>
      <c r="MZD42" s="12"/>
      <c r="MZE42" s="12"/>
      <c r="MZF42" s="12"/>
      <c r="MZG42" s="12"/>
      <c r="MZH42" s="12"/>
      <c r="MZI42" s="12"/>
      <c r="MZJ42" s="12"/>
      <c r="MZK42" s="12"/>
      <c r="MZL42" s="12"/>
      <c r="MZM42" s="12"/>
      <c r="MZN42" s="12"/>
      <c r="MZO42" s="12"/>
      <c r="MZP42" s="12"/>
      <c r="MZQ42" s="12"/>
      <c r="MZR42" s="12"/>
      <c r="MZS42" s="12"/>
      <c r="MZT42" s="12"/>
      <c r="MZU42" s="12"/>
      <c r="MZV42" s="12"/>
      <c r="MZW42" s="12"/>
      <c r="MZX42" s="12"/>
      <c r="MZY42" s="12"/>
      <c r="MZZ42" s="12"/>
      <c r="NAA42" s="12"/>
      <c r="NAB42" s="12"/>
      <c r="NAC42" s="12"/>
      <c r="NAD42" s="12"/>
      <c r="NAE42" s="12"/>
      <c r="NAF42" s="12"/>
      <c r="NAG42" s="12"/>
      <c r="NAH42" s="12"/>
      <c r="NAI42" s="12"/>
      <c r="NAJ42" s="12"/>
      <c r="NAK42" s="12"/>
      <c r="NAL42" s="12"/>
      <c r="NAM42" s="12"/>
      <c r="NAN42" s="12"/>
      <c r="NAO42" s="12"/>
      <c r="NAP42" s="12"/>
      <c r="NAQ42" s="12"/>
      <c r="NAR42" s="12"/>
      <c r="NAS42" s="12"/>
      <c r="NAT42" s="12"/>
      <c r="NAU42" s="12"/>
      <c r="NAV42" s="12"/>
      <c r="NAW42" s="12"/>
      <c r="NAX42" s="12"/>
      <c r="NAY42" s="12"/>
      <c r="NAZ42" s="12"/>
      <c r="NBA42" s="12"/>
      <c r="NBB42" s="12"/>
      <c r="NBC42" s="12"/>
      <c r="NBD42" s="12"/>
      <c r="NBE42" s="12"/>
      <c r="NBF42" s="12"/>
      <c r="NBG42" s="12"/>
      <c r="NBH42" s="12"/>
      <c r="NBI42" s="12"/>
      <c r="NBJ42" s="12"/>
      <c r="NBK42" s="12"/>
      <c r="NBL42" s="12"/>
      <c r="NBM42" s="12"/>
      <c r="NBN42" s="12"/>
      <c r="NBO42" s="12"/>
      <c r="NBP42" s="12"/>
      <c r="NBQ42" s="12"/>
      <c r="NBR42" s="12"/>
      <c r="NBS42" s="12"/>
      <c r="NBT42" s="12"/>
      <c r="NBU42" s="12"/>
      <c r="NBV42" s="12"/>
      <c r="NBW42" s="12"/>
      <c r="NBX42" s="12"/>
      <c r="NBY42" s="12"/>
      <c r="NBZ42" s="12"/>
      <c r="NCA42" s="12"/>
      <c r="NCB42" s="12"/>
      <c r="NCC42" s="12"/>
      <c r="NCD42" s="12"/>
      <c r="NCE42" s="12"/>
      <c r="NCF42" s="12"/>
      <c r="NCG42" s="12"/>
      <c r="NCH42" s="12"/>
      <c r="NCI42" s="12"/>
      <c r="NCJ42" s="12"/>
      <c r="NCK42" s="12"/>
      <c r="NCL42" s="12"/>
      <c r="NCM42" s="12"/>
      <c r="NCN42" s="12"/>
      <c r="NCO42" s="12"/>
      <c r="NCP42" s="12"/>
      <c r="NCQ42" s="12"/>
      <c r="NCR42" s="12"/>
      <c r="NCS42" s="12"/>
      <c r="NCT42" s="12"/>
      <c r="NCU42" s="12"/>
      <c r="NCV42" s="12"/>
      <c r="NCW42" s="12"/>
      <c r="NCX42" s="12"/>
      <c r="NCY42" s="12"/>
      <c r="NCZ42" s="12"/>
      <c r="NDA42" s="12"/>
      <c r="NDB42" s="12"/>
      <c r="NDC42" s="12"/>
      <c r="NDD42" s="12"/>
      <c r="NDE42" s="12"/>
      <c r="NDF42" s="12"/>
      <c r="NDG42" s="12"/>
      <c r="NDH42" s="12"/>
      <c r="NDI42" s="12"/>
      <c r="NDJ42" s="12"/>
      <c r="NDK42" s="12"/>
      <c r="NDL42" s="12"/>
      <c r="NDM42" s="12"/>
      <c r="NDN42" s="12"/>
      <c r="NDO42" s="12"/>
      <c r="NDP42" s="12"/>
      <c r="NDQ42" s="12"/>
      <c r="NDR42" s="12"/>
      <c r="NDS42" s="12"/>
      <c r="NDT42" s="12"/>
      <c r="NDU42" s="12"/>
      <c r="NDV42" s="12"/>
      <c r="NDW42" s="12"/>
      <c r="NDX42" s="12"/>
      <c r="NDY42" s="12"/>
      <c r="NDZ42" s="12"/>
      <c r="NEA42" s="12"/>
      <c r="NEB42" s="12"/>
      <c r="NEC42" s="12"/>
      <c r="NED42" s="12"/>
      <c r="NEE42" s="12"/>
      <c r="NEF42" s="12"/>
      <c r="NEG42" s="12"/>
      <c r="NEH42" s="12"/>
      <c r="NEI42" s="12"/>
      <c r="NEJ42" s="12"/>
      <c r="NEK42" s="12"/>
      <c r="NEL42" s="12"/>
      <c r="NEM42" s="12"/>
      <c r="NEN42" s="12"/>
      <c r="NEO42" s="12"/>
      <c r="NEP42" s="12"/>
      <c r="NEQ42" s="12"/>
      <c r="NER42" s="12"/>
      <c r="NES42" s="12"/>
      <c r="NET42" s="12"/>
      <c r="NEU42" s="12"/>
      <c r="NEV42" s="12"/>
      <c r="NEW42" s="12"/>
      <c r="NEX42" s="12"/>
      <c r="NEY42" s="12"/>
      <c r="NEZ42" s="12"/>
      <c r="NFA42" s="12"/>
      <c r="NFB42" s="12"/>
      <c r="NFC42" s="12"/>
      <c r="NFD42" s="12"/>
      <c r="NFE42" s="12"/>
      <c r="NFF42" s="12"/>
      <c r="NFG42" s="12"/>
      <c r="NFH42" s="12"/>
      <c r="NFI42" s="12"/>
      <c r="NFJ42" s="12"/>
      <c r="NFK42" s="12"/>
      <c r="NFL42" s="12"/>
      <c r="NFM42" s="12"/>
      <c r="NFN42" s="12"/>
      <c r="NFO42" s="12"/>
      <c r="NFP42" s="12"/>
      <c r="NFQ42" s="12"/>
      <c r="NFR42" s="12"/>
      <c r="NFS42" s="12"/>
      <c r="NFT42" s="12"/>
      <c r="NFU42" s="12"/>
      <c r="NFV42" s="12"/>
      <c r="NFW42" s="12"/>
      <c r="NFX42" s="12"/>
      <c r="NFY42" s="12"/>
      <c r="NFZ42" s="12"/>
      <c r="NGA42" s="12"/>
      <c r="NGB42" s="12"/>
      <c r="NGC42" s="12"/>
      <c r="NGD42" s="12"/>
      <c r="NGE42" s="12"/>
      <c r="NGF42" s="12"/>
      <c r="NGG42" s="12"/>
      <c r="NGH42" s="12"/>
      <c r="NGI42" s="12"/>
      <c r="NGJ42" s="12"/>
      <c r="NGK42" s="12"/>
      <c r="NGL42" s="12"/>
      <c r="NGM42" s="12"/>
      <c r="NGN42" s="12"/>
      <c r="NGO42" s="12"/>
      <c r="NGP42" s="12"/>
      <c r="NGQ42" s="12"/>
      <c r="NGR42" s="12"/>
      <c r="NGS42" s="12"/>
      <c r="NGT42" s="12"/>
      <c r="NGU42" s="12"/>
      <c r="NGV42" s="12"/>
      <c r="NGW42" s="12"/>
      <c r="NGX42" s="12"/>
      <c r="NGY42" s="12"/>
      <c r="NGZ42" s="12"/>
      <c r="NHA42" s="12"/>
      <c r="NHB42" s="12"/>
      <c r="NHC42" s="12"/>
      <c r="NHD42" s="12"/>
      <c r="NHE42" s="12"/>
      <c r="NHF42" s="12"/>
      <c r="NHG42" s="12"/>
      <c r="NHH42" s="12"/>
      <c r="NHI42" s="12"/>
      <c r="NHJ42" s="12"/>
      <c r="NHK42" s="12"/>
      <c r="NHL42" s="12"/>
      <c r="NHM42" s="12"/>
      <c r="NHN42" s="12"/>
      <c r="NHO42" s="12"/>
      <c r="NHP42" s="12"/>
      <c r="NHQ42" s="12"/>
      <c r="NHR42" s="12"/>
      <c r="NHS42" s="12"/>
      <c r="NHT42" s="12"/>
      <c r="NHU42" s="12"/>
      <c r="NHV42" s="12"/>
      <c r="NHW42" s="12"/>
      <c r="NHX42" s="12"/>
      <c r="NHY42" s="12"/>
      <c r="NHZ42" s="12"/>
      <c r="NIA42" s="12"/>
      <c r="NIB42" s="12"/>
      <c r="NIC42" s="12"/>
      <c r="NID42" s="12"/>
      <c r="NIE42" s="12"/>
      <c r="NIF42" s="12"/>
      <c r="NIG42" s="12"/>
      <c r="NIH42" s="12"/>
      <c r="NII42" s="12"/>
      <c r="NIJ42" s="12"/>
      <c r="NIK42" s="12"/>
      <c r="NIL42" s="12"/>
      <c r="NIM42" s="12"/>
      <c r="NIN42" s="12"/>
      <c r="NIO42" s="12"/>
      <c r="NIP42" s="12"/>
      <c r="NIQ42" s="12"/>
      <c r="NIR42" s="12"/>
      <c r="NIS42" s="12"/>
      <c r="NIT42" s="12"/>
      <c r="NIU42" s="12"/>
      <c r="NIV42" s="12"/>
      <c r="NIW42" s="12"/>
      <c r="NIX42" s="12"/>
      <c r="NIY42" s="12"/>
      <c r="NIZ42" s="12"/>
      <c r="NJA42" s="12"/>
      <c r="NJB42" s="12"/>
      <c r="NJC42" s="12"/>
      <c r="NJD42" s="12"/>
      <c r="NJE42" s="12"/>
      <c r="NJF42" s="12"/>
      <c r="NJG42" s="12"/>
      <c r="NJH42" s="12"/>
      <c r="NJI42" s="12"/>
      <c r="NJJ42" s="12"/>
      <c r="NJK42" s="12"/>
      <c r="NJL42" s="12"/>
      <c r="NJM42" s="12"/>
      <c r="NJN42" s="12"/>
      <c r="NJO42" s="12"/>
      <c r="NJP42" s="12"/>
      <c r="NJQ42" s="12"/>
      <c r="NJR42" s="12"/>
      <c r="NJS42" s="12"/>
      <c r="NJT42" s="12"/>
      <c r="NJU42" s="12"/>
      <c r="NJV42" s="12"/>
      <c r="NJW42" s="12"/>
      <c r="NJX42" s="12"/>
      <c r="NJY42" s="12"/>
      <c r="NJZ42" s="12"/>
      <c r="NKA42" s="12"/>
      <c r="NKB42" s="12"/>
      <c r="NKC42" s="12"/>
      <c r="NKD42" s="12"/>
      <c r="NKE42" s="12"/>
      <c r="NKF42" s="12"/>
      <c r="NKG42" s="12"/>
      <c r="NKH42" s="12"/>
      <c r="NKI42" s="12"/>
      <c r="NKJ42" s="12"/>
      <c r="NKK42" s="12"/>
      <c r="NKL42" s="12"/>
      <c r="NKM42" s="12"/>
      <c r="NKN42" s="12"/>
      <c r="NKO42" s="12"/>
      <c r="NKP42" s="12"/>
      <c r="NKQ42" s="12"/>
      <c r="NKR42" s="12"/>
      <c r="NKS42" s="12"/>
      <c r="NKT42" s="12"/>
      <c r="NKU42" s="12"/>
      <c r="NKV42" s="12"/>
      <c r="NKW42" s="12"/>
      <c r="NKX42" s="12"/>
      <c r="NKY42" s="12"/>
      <c r="NKZ42" s="12"/>
      <c r="NLA42" s="12"/>
      <c r="NLB42" s="12"/>
      <c r="NLC42" s="12"/>
      <c r="NLD42" s="12"/>
      <c r="NLE42" s="12"/>
      <c r="NLF42" s="12"/>
      <c r="NLG42" s="12"/>
      <c r="NLH42" s="12"/>
      <c r="NLI42" s="12"/>
      <c r="NLJ42" s="12"/>
      <c r="NLK42" s="12"/>
      <c r="NLL42" s="12"/>
      <c r="NLM42" s="12"/>
      <c r="NLN42" s="12"/>
      <c r="NLO42" s="12"/>
      <c r="NLP42" s="12"/>
      <c r="NLQ42" s="12"/>
      <c r="NLR42" s="12"/>
      <c r="NLS42" s="12"/>
      <c r="NLT42" s="12"/>
      <c r="NLU42" s="12"/>
      <c r="NLV42" s="12"/>
      <c r="NLW42" s="12"/>
      <c r="NLX42" s="12"/>
      <c r="NLY42" s="12"/>
      <c r="NLZ42" s="12"/>
      <c r="NMA42" s="12"/>
      <c r="NMB42" s="12"/>
      <c r="NMC42" s="12"/>
      <c r="NMD42" s="12"/>
      <c r="NME42" s="12"/>
      <c r="NMF42" s="12"/>
      <c r="NMG42" s="12"/>
      <c r="NMH42" s="12"/>
      <c r="NMI42" s="12"/>
      <c r="NMJ42" s="12"/>
      <c r="NMK42" s="12"/>
      <c r="NML42" s="12"/>
      <c r="NMM42" s="12"/>
      <c r="NMN42" s="12"/>
      <c r="NMO42" s="12"/>
      <c r="NMP42" s="12"/>
      <c r="NMQ42" s="12"/>
      <c r="NMR42" s="12"/>
      <c r="NMS42" s="12"/>
      <c r="NMT42" s="12"/>
      <c r="NMU42" s="12"/>
      <c r="NMV42" s="12"/>
      <c r="NMW42" s="12"/>
      <c r="NMX42" s="12"/>
      <c r="NMY42" s="12"/>
      <c r="NMZ42" s="12"/>
      <c r="NNA42" s="12"/>
      <c r="NNB42" s="12"/>
      <c r="NNC42" s="12"/>
      <c r="NND42" s="12"/>
      <c r="NNE42" s="12"/>
      <c r="NNF42" s="12"/>
      <c r="NNG42" s="12"/>
      <c r="NNH42" s="12"/>
      <c r="NNI42" s="12"/>
      <c r="NNJ42" s="12"/>
      <c r="NNK42" s="12"/>
      <c r="NNL42" s="12"/>
      <c r="NNM42" s="12"/>
      <c r="NNN42" s="12"/>
      <c r="NNO42" s="12"/>
      <c r="NNP42" s="12"/>
      <c r="NNQ42" s="12"/>
      <c r="NNR42" s="12"/>
      <c r="NNS42" s="12"/>
      <c r="NNT42" s="12"/>
      <c r="NNU42" s="12"/>
      <c r="NNV42" s="12"/>
      <c r="NNW42" s="12"/>
      <c r="NNX42" s="12"/>
      <c r="NNY42" s="12"/>
      <c r="NNZ42" s="12"/>
      <c r="NOA42" s="12"/>
      <c r="NOB42" s="12"/>
      <c r="NOC42" s="12"/>
      <c r="NOD42" s="12"/>
      <c r="NOE42" s="12"/>
      <c r="NOF42" s="12"/>
      <c r="NOG42" s="12"/>
      <c r="NOH42" s="12"/>
      <c r="NOI42" s="12"/>
      <c r="NOJ42" s="12"/>
      <c r="NOK42" s="12"/>
      <c r="NOL42" s="12"/>
      <c r="NOM42" s="12"/>
      <c r="NON42" s="12"/>
      <c r="NOO42" s="12"/>
      <c r="NOP42" s="12"/>
      <c r="NOQ42" s="12"/>
      <c r="NOR42" s="12"/>
      <c r="NOS42" s="12"/>
      <c r="NOT42" s="12"/>
      <c r="NOU42" s="12"/>
      <c r="NOV42" s="12"/>
      <c r="NOW42" s="12"/>
      <c r="NOX42" s="12"/>
      <c r="NOY42" s="12"/>
      <c r="NOZ42" s="12"/>
      <c r="NPA42" s="12"/>
      <c r="NPB42" s="12"/>
      <c r="NPC42" s="12"/>
      <c r="NPD42" s="12"/>
      <c r="NPE42" s="12"/>
      <c r="NPF42" s="12"/>
      <c r="NPG42" s="12"/>
      <c r="NPH42" s="12"/>
      <c r="NPI42" s="12"/>
      <c r="NPJ42" s="12"/>
      <c r="NPK42" s="12"/>
      <c r="NPL42" s="12"/>
      <c r="NPM42" s="12"/>
      <c r="NPN42" s="12"/>
      <c r="NPO42" s="12"/>
      <c r="NPP42" s="12"/>
      <c r="NPQ42" s="12"/>
      <c r="NPR42" s="12"/>
      <c r="NPS42" s="12"/>
      <c r="NPT42" s="12"/>
      <c r="NPU42" s="12"/>
      <c r="NPV42" s="12"/>
      <c r="NPW42" s="12"/>
      <c r="NPX42" s="12"/>
      <c r="NPY42" s="12"/>
      <c r="NPZ42" s="12"/>
      <c r="NQA42" s="12"/>
      <c r="NQB42" s="12"/>
      <c r="NQC42" s="12"/>
      <c r="NQD42" s="12"/>
      <c r="NQE42" s="12"/>
      <c r="NQF42" s="12"/>
      <c r="NQG42" s="12"/>
      <c r="NQH42" s="12"/>
      <c r="NQI42" s="12"/>
      <c r="NQJ42" s="12"/>
      <c r="NQK42" s="12"/>
      <c r="NQL42" s="12"/>
      <c r="NQM42" s="12"/>
      <c r="NQN42" s="12"/>
      <c r="NQO42" s="12"/>
      <c r="NQP42" s="12"/>
      <c r="NQQ42" s="12"/>
      <c r="NQR42" s="12"/>
      <c r="NQS42" s="12"/>
      <c r="NQT42" s="12"/>
      <c r="NQU42" s="12"/>
      <c r="NQV42" s="12"/>
      <c r="NQW42" s="12"/>
      <c r="NQX42" s="12"/>
      <c r="NQY42" s="12"/>
      <c r="NQZ42" s="12"/>
      <c r="NRA42" s="12"/>
      <c r="NRB42" s="12"/>
      <c r="NRC42" s="12"/>
      <c r="NRD42" s="12"/>
      <c r="NRE42" s="12"/>
      <c r="NRF42" s="12"/>
      <c r="NRG42" s="12"/>
      <c r="NRH42" s="12"/>
      <c r="NRI42" s="12"/>
      <c r="NRJ42" s="12"/>
      <c r="NRK42" s="12"/>
      <c r="NRL42" s="12"/>
      <c r="NRM42" s="12"/>
      <c r="NRN42" s="12"/>
      <c r="NRO42" s="12"/>
      <c r="NRP42" s="12"/>
      <c r="NRQ42" s="12"/>
      <c r="NRR42" s="12"/>
      <c r="NRS42" s="12"/>
      <c r="NRT42" s="12"/>
      <c r="NRU42" s="12"/>
      <c r="NRV42" s="12"/>
      <c r="NRW42" s="12"/>
      <c r="NRX42" s="12"/>
      <c r="NRY42" s="12"/>
      <c r="NRZ42" s="12"/>
      <c r="NSA42" s="12"/>
      <c r="NSB42" s="12"/>
      <c r="NSC42" s="12"/>
      <c r="NSD42" s="12"/>
      <c r="NSE42" s="12"/>
      <c r="NSF42" s="12"/>
      <c r="NSG42" s="12"/>
      <c r="NSH42" s="12"/>
      <c r="NSI42" s="12"/>
      <c r="NSJ42" s="12"/>
      <c r="NSK42" s="12"/>
      <c r="NSL42" s="12"/>
      <c r="NSM42" s="12"/>
      <c r="NSN42" s="12"/>
      <c r="NSO42" s="12"/>
      <c r="NSP42" s="12"/>
      <c r="NSQ42" s="12"/>
      <c r="NSR42" s="12"/>
      <c r="NSS42" s="12"/>
      <c r="NST42" s="12"/>
      <c r="NSU42" s="12"/>
      <c r="NSV42" s="12"/>
      <c r="NSW42" s="12"/>
      <c r="NSX42" s="12"/>
      <c r="NSY42" s="12"/>
      <c r="NSZ42" s="12"/>
      <c r="NTA42" s="12"/>
      <c r="NTB42" s="12"/>
      <c r="NTC42" s="12"/>
      <c r="NTD42" s="12"/>
      <c r="NTE42" s="12"/>
      <c r="NTF42" s="12"/>
      <c r="NTG42" s="12"/>
      <c r="NTH42" s="12"/>
      <c r="NTI42" s="12"/>
      <c r="NTJ42" s="12"/>
      <c r="NTK42" s="12"/>
      <c r="NTL42" s="12"/>
      <c r="NTM42" s="12"/>
      <c r="NTN42" s="12"/>
      <c r="NTO42" s="12"/>
      <c r="NTP42" s="12"/>
      <c r="NTQ42" s="12"/>
      <c r="NTR42" s="12"/>
      <c r="NTS42" s="12"/>
      <c r="NTT42" s="12"/>
      <c r="NTU42" s="12"/>
      <c r="NTV42" s="12"/>
      <c r="NTW42" s="12"/>
      <c r="NTX42" s="12"/>
      <c r="NTY42" s="12"/>
      <c r="NTZ42" s="12"/>
      <c r="NUA42" s="12"/>
      <c r="NUB42" s="12"/>
      <c r="NUC42" s="12"/>
      <c r="NUD42" s="12"/>
      <c r="NUE42" s="12"/>
      <c r="NUF42" s="12"/>
      <c r="NUG42" s="12"/>
      <c r="NUH42" s="12"/>
      <c r="NUI42" s="12"/>
      <c r="NUJ42" s="12"/>
      <c r="NUK42" s="12"/>
      <c r="NUL42" s="12"/>
      <c r="NUM42" s="12"/>
      <c r="NUN42" s="12"/>
      <c r="NUO42" s="12"/>
      <c r="NUP42" s="12"/>
      <c r="NUQ42" s="12"/>
      <c r="NUR42" s="12"/>
      <c r="NUS42" s="12"/>
      <c r="NUT42" s="12"/>
      <c r="NUU42" s="12"/>
      <c r="NUV42" s="12"/>
      <c r="NUW42" s="12"/>
      <c r="NUX42" s="12"/>
      <c r="NUY42" s="12"/>
      <c r="NUZ42" s="12"/>
      <c r="NVA42" s="12"/>
      <c r="NVB42" s="12"/>
      <c r="NVC42" s="12"/>
      <c r="NVD42" s="12"/>
      <c r="NVE42" s="12"/>
      <c r="NVF42" s="12"/>
      <c r="NVG42" s="12"/>
      <c r="NVH42" s="12"/>
      <c r="NVI42" s="12"/>
      <c r="NVJ42" s="12"/>
      <c r="NVK42" s="12"/>
      <c r="NVL42" s="12"/>
      <c r="NVM42" s="12"/>
      <c r="NVN42" s="12"/>
      <c r="NVO42" s="12"/>
      <c r="NVP42" s="12"/>
      <c r="NVQ42" s="12"/>
      <c r="NVR42" s="12"/>
      <c r="NVS42" s="12"/>
      <c r="NVT42" s="12"/>
      <c r="NVU42" s="12"/>
      <c r="NVV42" s="12"/>
      <c r="NVW42" s="12"/>
      <c r="NVX42" s="12"/>
      <c r="NVY42" s="12"/>
      <c r="NVZ42" s="12"/>
      <c r="NWA42" s="12"/>
      <c r="NWB42" s="12"/>
      <c r="NWC42" s="12"/>
      <c r="NWD42" s="12"/>
      <c r="NWE42" s="12"/>
      <c r="NWF42" s="12"/>
      <c r="NWG42" s="12"/>
      <c r="NWH42" s="12"/>
      <c r="NWI42" s="12"/>
      <c r="NWJ42" s="12"/>
      <c r="NWK42" s="12"/>
      <c r="NWL42" s="12"/>
      <c r="NWM42" s="12"/>
      <c r="NWN42" s="12"/>
      <c r="NWO42" s="12"/>
      <c r="NWP42" s="12"/>
      <c r="NWQ42" s="12"/>
      <c r="NWR42" s="12"/>
      <c r="NWS42" s="12"/>
      <c r="NWT42" s="12"/>
      <c r="NWU42" s="12"/>
      <c r="NWV42" s="12"/>
      <c r="NWW42" s="12"/>
      <c r="NWX42" s="12"/>
      <c r="NWY42" s="12"/>
      <c r="NWZ42" s="12"/>
      <c r="NXA42" s="12"/>
      <c r="NXB42" s="12"/>
      <c r="NXC42" s="12"/>
      <c r="NXD42" s="12"/>
      <c r="NXE42" s="12"/>
      <c r="NXF42" s="12"/>
      <c r="NXG42" s="12"/>
      <c r="NXH42" s="12"/>
      <c r="NXI42" s="12"/>
      <c r="NXJ42" s="12"/>
      <c r="NXK42" s="12"/>
      <c r="NXL42" s="12"/>
      <c r="NXM42" s="12"/>
      <c r="NXN42" s="12"/>
      <c r="NXO42" s="12"/>
      <c r="NXP42" s="12"/>
      <c r="NXQ42" s="12"/>
      <c r="NXR42" s="12"/>
      <c r="NXS42" s="12"/>
      <c r="NXT42" s="12"/>
      <c r="NXU42" s="12"/>
      <c r="NXV42" s="12"/>
      <c r="NXW42" s="12"/>
      <c r="NXX42" s="12"/>
      <c r="NXY42" s="12"/>
      <c r="NXZ42" s="12"/>
      <c r="NYA42" s="12"/>
      <c r="NYB42" s="12"/>
      <c r="NYC42" s="12"/>
      <c r="NYD42" s="12"/>
      <c r="NYE42" s="12"/>
      <c r="NYF42" s="12"/>
      <c r="NYG42" s="12"/>
      <c r="NYH42" s="12"/>
      <c r="NYI42" s="12"/>
      <c r="NYJ42" s="12"/>
      <c r="NYK42" s="12"/>
      <c r="NYL42" s="12"/>
      <c r="NYM42" s="12"/>
      <c r="NYN42" s="12"/>
      <c r="NYO42" s="12"/>
      <c r="NYP42" s="12"/>
      <c r="NYQ42" s="12"/>
      <c r="NYR42" s="12"/>
      <c r="NYS42" s="12"/>
      <c r="NYT42" s="12"/>
      <c r="NYU42" s="12"/>
      <c r="NYV42" s="12"/>
      <c r="NYW42" s="12"/>
      <c r="NYX42" s="12"/>
      <c r="NYY42" s="12"/>
      <c r="NYZ42" s="12"/>
      <c r="NZA42" s="12"/>
      <c r="NZB42" s="12"/>
      <c r="NZC42" s="12"/>
      <c r="NZD42" s="12"/>
      <c r="NZE42" s="12"/>
      <c r="NZF42" s="12"/>
      <c r="NZG42" s="12"/>
      <c r="NZH42" s="12"/>
      <c r="NZI42" s="12"/>
      <c r="NZJ42" s="12"/>
      <c r="NZK42" s="12"/>
      <c r="NZL42" s="12"/>
      <c r="NZM42" s="12"/>
      <c r="NZN42" s="12"/>
      <c r="NZO42" s="12"/>
      <c r="NZP42" s="12"/>
      <c r="NZQ42" s="12"/>
      <c r="NZR42" s="12"/>
      <c r="NZS42" s="12"/>
      <c r="NZT42" s="12"/>
      <c r="NZU42" s="12"/>
      <c r="NZV42" s="12"/>
      <c r="NZW42" s="12"/>
      <c r="NZX42" s="12"/>
      <c r="NZY42" s="12"/>
      <c r="NZZ42" s="12"/>
      <c r="OAA42" s="12"/>
      <c r="OAB42" s="12"/>
      <c r="OAC42" s="12"/>
      <c r="OAD42" s="12"/>
      <c r="OAE42" s="12"/>
      <c r="OAF42" s="12"/>
      <c r="OAG42" s="12"/>
      <c r="OAH42" s="12"/>
      <c r="OAI42" s="12"/>
      <c r="OAJ42" s="12"/>
      <c r="OAK42" s="12"/>
      <c r="OAL42" s="12"/>
      <c r="OAM42" s="12"/>
      <c r="OAN42" s="12"/>
      <c r="OAO42" s="12"/>
      <c r="OAP42" s="12"/>
      <c r="OAQ42" s="12"/>
      <c r="OAR42" s="12"/>
      <c r="OAS42" s="12"/>
      <c r="OAT42" s="12"/>
      <c r="OAU42" s="12"/>
      <c r="OAV42" s="12"/>
      <c r="OAW42" s="12"/>
      <c r="OAX42" s="12"/>
      <c r="OAY42" s="12"/>
      <c r="OAZ42" s="12"/>
      <c r="OBA42" s="12"/>
      <c r="OBB42" s="12"/>
      <c r="OBC42" s="12"/>
      <c r="OBD42" s="12"/>
      <c r="OBE42" s="12"/>
      <c r="OBF42" s="12"/>
      <c r="OBG42" s="12"/>
      <c r="OBH42" s="12"/>
      <c r="OBI42" s="12"/>
      <c r="OBJ42" s="12"/>
      <c r="OBK42" s="12"/>
      <c r="OBL42" s="12"/>
      <c r="OBM42" s="12"/>
      <c r="OBN42" s="12"/>
      <c r="OBO42" s="12"/>
      <c r="OBP42" s="12"/>
      <c r="OBQ42" s="12"/>
      <c r="OBR42" s="12"/>
      <c r="OBS42" s="12"/>
      <c r="OBT42" s="12"/>
      <c r="OBU42" s="12"/>
      <c r="OBV42" s="12"/>
      <c r="OBW42" s="12"/>
      <c r="OBX42" s="12"/>
      <c r="OBY42" s="12"/>
      <c r="OBZ42" s="12"/>
      <c r="OCA42" s="12"/>
      <c r="OCB42" s="12"/>
      <c r="OCC42" s="12"/>
      <c r="OCD42" s="12"/>
      <c r="OCE42" s="12"/>
      <c r="OCF42" s="12"/>
      <c r="OCG42" s="12"/>
      <c r="OCH42" s="12"/>
      <c r="OCI42" s="12"/>
      <c r="OCJ42" s="12"/>
      <c r="OCK42" s="12"/>
      <c r="OCL42" s="12"/>
      <c r="OCM42" s="12"/>
      <c r="OCN42" s="12"/>
      <c r="OCO42" s="12"/>
      <c r="OCP42" s="12"/>
      <c r="OCQ42" s="12"/>
      <c r="OCR42" s="12"/>
      <c r="OCS42" s="12"/>
      <c r="OCT42" s="12"/>
      <c r="OCU42" s="12"/>
      <c r="OCV42" s="12"/>
      <c r="OCW42" s="12"/>
      <c r="OCX42" s="12"/>
      <c r="OCY42" s="12"/>
      <c r="OCZ42" s="12"/>
      <c r="ODA42" s="12"/>
      <c r="ODB42" s="12"/>
      <c r="ODC42" s="12"/>
      <c r="ODD42" s="12"/>
      <c r="ODE42" s="12"/>
      <c r="ODF42" s="12"/>
      <c r="ODG42" s="12"/>
      <c r="ODH42" s="12"/>
      <c r="ODI42" s="12"/>
      <c r="ODJ42" s="12"/>
      <c r="ODK42" s="12"/>
      <c r="ODL42" s="12"/>
      <c r="ODM42" s="12"/>
      <c r="ODN42" s="12"/>
      <c r="ODO42" s="12"/>
      <c r="ODP42" s="12"/>
      <c r="ODQ42" s="12"/>
      <c r="ODR42" s="12"/>
      <c r="ODS42" s="12"/>
      <c r="ODT42" s="12"/>
      <c r="ODU42" s="12"/>
      <c r="ODV42" s="12"/>
      <c r="ODW42" s="12"/>
      <c r="ODX42" s="12"/>
      <c r="ODY42" s="12"/>
      <c r="ODZ42" s="12"/>
      <c r="OEA42" s="12"/>
      <c r="OEB42" s="12"/>
      <c r="OEC42" s="12"/>
      <c r="OED42" s="12"/>
      <c r="OEE42" s="12"/>
      <c r="OEF42" s="12"/>
      <c r="OEG42" s="12"/>
      <c r="OEH42" s="12"/>
      <c r="OEI42" s="12"/>
      <c r="OEJ42" s="12"/>
      <c r="OEK42" s="12"/>
      <c r="OEL42" s="12"/>
      <c r="OEM42" s="12"/>
      <c r="OEN42" s="12"/>
      <c r="OEO42" s="12"/>
      <c r="OEP42" s="12"/>
      <c r="OEQ42" s="12"/>
      <c r="OER42" s="12"/>
      <c r="OES42" s="12"/>
      <c r="OET42" s="12"/>
      <c r="OEU42" s="12"/>
      <c r="OEV42" s="12"/>
      <c r="OEW42" s="12"/>
      <c r="OEX42" s="12"/>
      <c r="OEY42" s="12"/>
      <c r="OEZ42" s="12"/>
      <c r="OFA42" s="12"/>
      <c r="OFB42" s="12"/>
      <c r="OFC42" s="12"/>
      <c r="OFD42" s="12"/>
      <c r="OFE42" s="12"/>
      <c r="OFF42" s="12"/>
      <c r="OFG42" s="12"/>
      <c r="OFH42" s="12"/>
      <c r="OFI42" s="12"/>
      <c r="OFJ42" s="12"/>
      <c r="OFK42" s="12"/>
      <c r="OFL42" s="12"/>
      <c r="OFM42" s="12"/>
      <c r="OFN42" s="12"/>
      <c r="OFO42" s="12"/>
      <c r="OFP42" s="12"/>
      <c r="OFQ42" s="12"/>
      <c r="OFR42" s="12"/>
      <c r="OFS42" s="12"/>
      <c r="OFT42" s="12"/>
      <c r="OFU42" s="12"/>
      <c r="OFV42" s="12"/>
      <c r="OFW42" s="12"/>
      <c r="OFX42" s="12"/>
      <c r="OFY42" s="12"/>
      <c r="OFZ42" s="12"/>
      <c r="OGA42" s="12"/>
      <c r="OGB42" s="12"/>
      <c r="OGC42" s="12"/>
      <c r="OGD42" s="12"/>
      <c r="OGE42" s="12"/>
      <c r="OGF42" s="12"/>
      <c r="OGG42" s="12"/>
      <c r="OGH42" s="12"/>
      <c r="OGI42" s="12"/>
      <c r="OGJ42" s="12"/>
      <c r="OGK42" s="12"/>
      <c r="OGL42" s="12"/>
      <c r="OGM42" s="12"/>
      <c r="OGN42" s="12"/>
      <c r="OGO42" s="12"/>
      <c r="OGP42" s="12"/>
      <c r="OGQ42" s="12"/>
      <c r="OGR42" s="12"/>
      <c r="OGS42" s="12"/>
      <c r="OGT42" s="12"/>
      <c r="OGU42" s="12"/>
      <c r="OGV42" s="12"/>
      <c r="OGW42" s="12"/>
      <c r="OGX42" s="12"/>
      <c r="OGY42" s="12"/>
      <c r="OGZ42" s="12"/>
      <c r="OHA42" s="12"/>
      <c r="OHB42" s="12"/>
      <c r="OHC42" s="12"/>
      <c r="OHD42" s="12"/>
      <c r="OHE42" s="12"/>
      <c r="OHF42" s="12"/>
      <c r="OHG42" s="12"/>
      <c r="OHH42" s="12"/>
      <c r="OHI42" s="12"/>
      <c r="OHJ42" s="12"/>
      <c r="OHK42" s="12"/>
      <c r="OHL42" s="12"/>
      <c r="OHM42" s="12"/>
      <c r="OHN42" s="12"/>
      <c r="OHO42" s="12"/>
      <c r="OHP42" s="12"/>
      <c r="OHQ42" s="12"/>
      <c r="OHR42" s="12"/>
      <c r="OHS42" s="12"/>
      <c r="OHT42" s="12"/>
      <c r="OHU42" s="12"/>
      <c r="OHV42" s="12"/>
      <c r="OHW42" s="12"/>
      <c r="OHX42" s="12"/>
      <c r="OHY42" s="12"/>
      <c r="OHZ42" s="12"/>
      <c r="OIA42" s="12"/>
      <c r="OIB42" s="12"/>
      <c r="OIC42" s="12"/>
      <c r="OID42" s="12"/>
      <c r="OIE42" s="12"/>
      <c r="OIF42" s="12"/>
      <c r="OIG42" s="12"/>
      <c r="OIH42" s="12"/>
      <c r="OII42" s="12"/>
      <c r="OIJ42" s="12"/>
      <c r="OIK42" s="12"/>
      <c r="OIL42" s="12"/>
      <c r="OIM42" s="12"/>
      <c r="OIN42" s="12"/>
      <c r="OIO42" s="12"/>
      <c r="OIP42" s="12"/>
      <c r="OIQ42" s="12"/>
      <c r="OIR42" s="12"/>
      <c r="OIS42" s="12"/>
      <c r="OIT42" s="12"/>
      <c r="OIU42" s="12"/>
      <c r="OIV42" s="12"/>
      <c r="OIW42" s="12"/>
      <c r="OIX42" s="12"/>
      <c r="OIY42" s="12"/>
      <c r="OIZ42" s="12"/>
      <c r="OJA42" s="12"/>
      <c r="OJB42" s="12"/>
      <c r="OJC42" s="12"/>
      <c r="OJD42" s="12"/>
      <c r="OJE42" s="12"/>
      <c r="OJF42" s="12"/>
      <c r="OJG42" s="12"/>
      <c r="OJH42" s="12"/>
      <c r="OJI42" s="12"/>
      <c r="OJJ42" s="12"/>
      <c r="OJK42" s="12"/>
      <c r="OJL42" s="12"/>
      <c r="OJM42" s="12"/>
      <c r="OJN42" s="12"/>
      <c r="OJO42" s="12"/>
      <c r="OJP42" s="12"/>
      <c r="OJQ42" s="12"/>
      <c r="OJR42" s="12"/>
      <c r="OJS42" s="12"/>
      <c r="OJT42" s="12"/>
      <c r="OJU42" s="12"/>
      <c r="OJV42" s="12"/>
      <c r="OJW42" s="12"/>
      <c r="OJX42" s="12"/>
      <c r="OJY42" s="12"/>
      <c r="OJZ42" s="12"/>
      <c r="OKA42" s="12"/>
      <c r="OKB42" s="12"/>
      <c r="OKC42" s="12"/>
      <c r="OKD42" s="12"/>
      <c r="OKE42" s="12"/>
      <c r="OKF42" s="12"/>
      <c r="OKG42" s="12"/>
      <c r="OKH42" s="12"/>
      <c r="OKI42" s="12"/>
      <c r="OKJ42" s="12"/>
      <c r="OKK42" s="12"/>
      <c r="OKL42" s="12"/>
      <c r="OKM42" s="12"/>
      <c r="OKN42" s="12"/>
      <c r="OKO42" s="12"/>
      <c r="OKP42" s="12"/>
      <c r="OKQ42" s="12"/>
      <c r="OKR42" s="12"/>
      <c r="OKS42" s="12"/>
      <c r="OKT42" s="12"/>
      <c r="OKU42" s="12"/>
      <c r="OKV42" s="12"/>
      <c r="OKW42" s="12"/>
      <c r="OKX42" s="12"/>
      <c r="OKY42" s="12"/>
      <c r="OKZ42" s="12"/>
      <c r="OLA42" s="12"/>
      <c r="OLB42" s="12"/>
      <c r="OLC42" s="12"/>
      <c r="OLD42" s="12"/>
      <c r="OLE42" s="12"/>
      <c r="OLF42" s="12"/>
      <c r="OLG42" s="12"/>
      <c r="OLH42" s="12"/>
      <c r="OLI42" s="12"/>
      <c r="OLJ42" s="12"/>
      <c r="OLK42" s="12"/>
      <c r="OLL42" s="12"/>
      <c r="OLM42" s="12"/>
      <c r="OLN42" s="12"/>
      <c r="OLO42" s="12"/>
      <c r="OLP42" s="12"/>
      <c r="OLQ42" s="12"/>
      <c r="OLR42" s="12"/>
      <c r="OLS42" s="12"/>
      <c r="OLT42" s="12"/>
      <c r="OLU42" s="12"/>
      <c r="OLV42" s="12"/>
      <c r="OLW42" s="12"/>
      <c r="OLX42" s="12"/>
      <c r="OLY42" s="12"/>
      <c r="OLZ42" s="12"/>
      <c r="OMA42" s="12"/>
      <c r="OMB42" s="12"/>
      <c r="OMC42" s="12"/>
      <c r="OMD42" s="12"/>
      <c r="OME42" s="12"/>
      <c r="OMF42" s="12"/>
      <c r="OMG42" s="12"/>
      <c r="OMH42" s="12"/>
      <c r="OMI42" s="12"/>
      <c r="OMJ42" s="12"/>
      <c r="OMK42" s="12"/>
      <c r="OML42" s="12"/>
      <c r="OMM42" s="12"/>
      <c r="OMN42" s="12"/>
      <c r="OMO42" s="12"/>
      <c r="OMP42" s="12"/>
      <c r="OMQ42" s="12"/>
      <c r="OMR42" s="12"/>
      <c r="OMS42" s="12"/>
      <c r="OMT42" s="12"/>
      <c r="OMU42" s="12"/>
      <c r="OMV42" s="12"/>
      <c r="OMW42" s="12"/>
      <c r="OMX42" s="12"/>
      <c r="OMY42" s="12"/>
      <c r="OMZ42" s="12"/>
      <c r="ONA42" s="12"/>
      <c r="ONB42" s="12"/>
      <c r="ONC42" s="12"/>
      <c r="OND42" s="12"/>
      <c r="ONE42" s="12"/>
      <c r="ONF42" s="12"/>
      <c r="ONG42" s="12"/>
      <c r="ONH42" s="12"/>
      <c r="ONI42" s="12"/>
      <c r="ONJ42" s="12"/>
      <c r="ONK42" s="12"/>
      <c r="ONL42" s="12"/>
      <c r="ONM42" s="12"/>
      <c r="ONN42" s="12"/>
      <c r="ONO42" s="12"/>
      <c r="ONP42" s="12"/>
      <c r="ONQ42" s="12"/>
      <c r="ONR42" s="12"/>
      <c r="ONS42" s="12"/>
      <c r="ONT42" s="12"/>
      <c r="ONU42" s="12"/>
      <c r="ONV42" s="12"/>
      <c r="ONW42" s="12"/>
      <c r="ONX42" s="12"/>
      <c r="ONY42" s="12"/>
      <c r="ONZ42" s="12"/>
      <c r="OOA42" s="12"/>
      <c r="OOB42" s="12"/>
      <c r="OOC42" s="12"/>
      <c r="OOD42" s="12"/>
      <c r="OOE42" s="12"/>
      <c r="OOF42" s="12"/>
      <c r="OOG42" s="12"/>
      <c r="OOH42" s="12"/>
      <c r="OOI42" s="12"/>
      <c r="OOJ42" s="12"/>
      <c r="OOK42" s="12"/>
      <c r="OOL42" s="12"/>
      <c r="OOM42" s="12"/>
      <c r="OON42" s="12"/>
      <c r="OOO42" s="12"/>
      <c r="OOP42" s="12"/>
      <c r="OOQ42" s="12"/>
      <c r="OOR42" s="12"/>
      <c r="OOS42" s="12"/>
      <c r="OOT42" s="12"/>
      <c r="OOU42" s="12"/>
      <c r="OOV42" s="12"/>
      <c r="OOW42" s="12"/>
      <c r="OOX42" s="12"/>
      <c r="OOY42" s="12"/>
      <c r="OOZ42" s="12"/>
      <c r="OPA42" s="12"/>
      <c r="OPB42" s="12"/>
      <c r="OPC42" s="12"/>
      <c r="OPD42" s="12"/>
      <c r="OPE42" s="12"/>
      <c r="OPF42" s="12"/>
      <c r="OPG42" s="12"/>
      <c r="OPH42" s="12"/>
      <c r="OPI42" s="12"/>
      <c r="OPJ42" s="12"/>
      <c r="OPK42" s="12"/>
      <c r="OPL42" s="12"/>
      <c r="OPM42" s="12"/>
      <c r="OPN42" s="12"/>
      <c r="OPO42" s="12"/>
      <c r="OPP42" s="12"/>
      <c r="OPQ42" s="12"/>
      <c r="OPR42" s="12"/>
      <c r="OPS42" s="12"/>
      <c r="OPT42" s="12"/>
      <c r="OPU42" s="12"/>
      <c r="OPV42" s="12"/>
      <c r="OPW42" s="12"/>
      <c r="OPX42" s="12"/>
      <c r="OPY42" s="12"/>
      <c r="OPZ42" s="12"/>
      <c r="OQA42" s="12"/>
      <c r="OQB42" s="12"/>
      <c r="OQC42" s="12"/>
      <c r="OQD42" s="12"/>
      <c r="OQE42" s="12"/>
      <c r="OQF42" s="12"/>
      <c r="OQG42" s="12"/>
      <c r="OQH42" s="12"/>
      <c r="OQI42" s="12"/>
      <c r="OQJ42" s="12"/>
      <c r="OQK42" s="12"/>
      <c r="OQL42" s="12"/>
      <c r="OQM42" s="12"/>
      <c r="OQN42" s="12"/>
      <c r="OQO42" s="12"/>
      <c r="OQP42" s="12"/>
      <c r="OQQ42" s="12"/>
      <c r="OQR42" s="12"/>
      <c r="OQS42" s="12"/>
      <c r="OQT42" s="12"/>
      <c r="OQU42" s="12"/>
      <c r="OQV42" s="12"/>
      <c r="OQW42" s="12"/>
      <c r="OQX42" s="12"/>
      <c r="OQY42" s="12"/>
      <c r="OQZ42" s="12"/>
      <c r="ORA42" s="12"/>
      <c r="ORB42" s="12"/>
      <c r="ORC42" s="12"/>
      <c r="ORD42" s="12"/>
      <c r="ORE42" s="12"/>
      <c r="ORF42" s="12"/>
      <c r="ORG42" s="12"/>
      <c r="ORH42" s="12"/>
      <c r="ORI42" s="12"/>
      <c r="ORJ42" s="12"/>
      <c r="ORK42" s="12"/>
      <c r="ORL42" s="12"/>
      <c r="ORM42" s="12"/>
      <c r="ORN42" s="12"/>
      <c r="ORO42" s="12"/>
      <c r="ORP42" s="12"/>
      <c r="ORQ42" s="12"/>
      <c r="ORR42" s="12"/>
      <c r="ORS42" s="12"/>
      <c r="ORT42" s="12"/>
      <c r="ORU42" s="12"/>
      <c r="ORV42" s="12"/>
      <c r="ORW42" s="12"/>
      <c r="ORX42" s="12"/>
      <c r="ORY42" s="12"/>
      <c r="ORZ42" s="12"/>
      <c r="OSA42" s="12"/>
      <c r="OSB42" s="12"/>
      <c r="OSC42" s="12"/>
      <c r="OSD42" s="12"/>
      <c r="OSE42" s="12"/>
      <c r="OSF42" s="12"/>
      <c r="OSG42" s="12"/>
      <c r="OSH42" s="12"/>
      <c r="OSI42" s="12"/>
      <c r="OSJ42" s="12"/>
      <c r="OSK42" s="12"/>
      <c r="OSL42" s="12"/>
      <c r="OSM42" s="12"/>
      <c r="OSN42" s="12"/>
      <c r="OSO42" s="12"/>
      <c r="OSP42" s="12"/>
      <c r="OSQ42" s="12"/>
      <c r="OSR42" s="12"/>
      <c r="OSS42" s="12"/>
      <c r="OST42" s="12"/>
      <c r="OSU42" s="12"/>
      <c r="OSV42" s="12"/>
      <c r="OSW42" s="12"/>
      <c r="OSX42" s="12"/>
      <c r="OSY42" s="12"/>
      <c r="OSZ42" s="12"/>
      <c r="OTA42" s="12"/>
      <c r="OTB42" s="12"/>
      <c r="OTC42" s="12"/>
      <c r="OTD42" s="12"/>
      <c r="OTE42" s="12"/>
      <c r="OTF42" s="12"/>
      <c r="OTG42" s="12"/>
      <c r="OTH42" s="12"/>
      <c r="OTI42" s="12"/>
      <c r="OTJ42" s="12"/>
      <c r="OTK42" s="12"/>
      <c r="OTL42" s="12"/>
      <c r="OTM42" s="12"/>
      <c r="OTN42" s="12"/>
      <c r="OTO42" s="12"/>
      <c r="OTP42" s="12"/>
      <c r="OTQ42" s="12"/>
      <c r="OTR42" s="12"/>
      <c r="OTS42" s="12"/>
      <c r="OTT42" s="12"/>
      <c r="OTU42" s="12"/>
      <c r="OTV42" s="12"/>
      <c r="OTW42" s="12"/>
      <c r="OTX42" s="12"/>
      <c r="OTY42" s="12"/>
      <c r="OTZ42" s="12"/>
      <c r="OUA42" s="12"/>
      <c r="OUB42" s="12"/>
      <c r="OUC42" s="12"/>
      <c r="OUD42" s="12"/>
      <c r="OUE42" s="12"/>
      <c r="OUF42" s="12"/>
      <c r="OUG42" s="12"/>
      <c r="OUH42" s="12"/>
      <c r="OUI42" s="12"/>
      <c r="OUJ42" s="12"/>
      <c r="OUK42" s="12"/>
      <c r="OUL42" s="12"/>
      <c r="OUM42" s="12"/>
      <c r="OUN42" s="12"/>
      <c r="OUO42" s="12"/>
      <c r="OUP42" s="12"/>
      <c r="OUQ42" s="12"/>
      <c r="OUR42" s="12"/>
      <c r="OUS42" s="12"/>
      <c r="OUT42" s="12"/>
      <c r="OUU42" s="12"/>
      <c r="OUV42" s="12"/>
      <c r="OUW42" s="12"/>
      <c r="OUX42" s="12"/>
      <c r="OUY42" s="12"/>
      <c r="OUZ42" s="12"/>
      <c r="OVA42" s="12"/>
      <c r="OVB42" s="12"/>
      <c r="OVC42" s="12"/>
      <c r="OVD42" s="12"/>
      <c r="OVE42" s="12"/>
      <c r="OVF42" s="12"/>
      <c r="OVG42" s="12"/>
      <c r="OVH42" s="12"/>
      <c r="OVI42" s="12"/>
      <c r="OVJ42" s="12"/>
      <c r="OVK42" s="12"/>
      <c r="OVL42" s="12"/>
      <c r="OVM42" s="12"/>
      <c r="OVN42" s="12"/>
      <c r="OVO42" s="12"/>
      <c r="OVP42" s="12"/>
      <c r="OVQ42" s="12"/>
      <c r="OVR42" s="12"/>
      <c r="OVS42" s="12"/>
      <c r="OVT42" s="12"/>
      <c r="OVU42" s="12"/>
      <c r="OVV42" s="12"/>
      <c r="OVW42" s="12"/>
      <c r="OVX42" s="12"/>
      <c r="OVY42" s="12"/>
      <c r="OVZ42" s="12"/>
      <c r="OWA42" s="12"/>
      <c r="OWB42" s="12"/>
      <c r="OWC42" s="12"/>
      <c r="OWD42" s="12"/>
      <c r="OWE42" s="12"/>
      <c r="OWF42" s="12"/>
      <c r="OWG42" s="12"/>
      <c r="OWH42" s="12"/>
      <c r="OWI42" s="12"/>
      <c r="OWJ42" s="12"/>
      <c r="OWK42" s="12"/>
      <c r="OWL42" s="12"/>
      <c r="OWM42" s="12"/>
      <c r="OWN42" s="12"/>
      <c r="OWO42" s="12"/>
      <c r="OWP42" s="12"/>
      <c r="OWQ42" s="12"/>
      <c r="OWR42" s="12"/>
      <c r="OWS42" s="12"/>
      <c r="OWT42" s="12"/>
      <c r="OWU42" s="12"/>
      <c r="OWV42" s="12"/>
      <c r="OWW42" s="12"/>
      <c r="OWX42" s="12"/>
      <c r="OWY42" s="12"/>
      <c r="OWZ42" s="12"/>
      <c r="OXA42" s="12"/>
      <c r="OXB42" s="12"/>
      <c r="OXC42" s="12"/>
      <c r="OXD42" s="12"/>
      <c r="OXE42" s="12"/>
      <c r="OXF42" s="12"/>
      <c r="OXG42" s="12"/>
      <c r="OXH42" s="12"/>
      <c r="OXI42" s="12"/>
      <c r="OXJ42" s="12"/>
      <c r="OXK42" s="12"/>
      <c r="OXL42" s="12"/>
      <c r="OXM42" s="12"/>
      <c r="OXN42" s="12"/>
      <c r="OXO42" s="12"/>
      <c r="OXP42" s="12"/>
      <c r="OXQ42" s="12"/>
      <c r="OXR42" s="12"/>
      <c r="OXS42" s="12"/>
      <c r="OXT42" s="12"/>
      <c r="OXU42" s="12"/>
      <c r="OXV42" s="12"/>
      <c r="OXW42" s="12"/>
      <c r="OXX42" s="12"/>
      <c r="OXY42" s="12"/>
      <c r="OXZ42" s="12"/>
      <c r="OYA42" s="12"/>
      <c r="OYB42" s="12"/>
      <c r="OYC42" s="12"/>
      <c r="OYD42" s="12"/>
      <c r="OYE42" s="12"/>
      <c r="OYF42" s="12"/>
      <c r="OYG42" s="12"/>
      <c r="OYH42" s="12"/>
      <c r="OYI42" s="12"/>
      <c r="OYJ42" s="12"/>
      <c r="OYK42" s="12"/>
      <c r="OYL42" s="12"/>
      <c r="OYM42" s="12"/>
      <c r="OYN42" s="12"/>
      <c r="OYO42" s="12"/>
      <c r="OYP42" s="12"/>
      <c r="OYQ42" s="12"/>
      <c r="OYR42" s="12"/>
      <c r="OYS42" s="12"/>
      <c r="OYT42" s="12"/>
      <c r="OYU42" s="12"/>
      <c r="OYV42" s="12"/>
      <c r="OYW42" s="12"/>
      <c r="OYX42" s="12"/>
      <c r="OYY42" s="12"/>
      <c r="OYZ42" s="12"/>
      <c r="OZA42" s="12"/>
      <c r="OZB42" s="12"/>
      <c r="OZC42" s="12"/>
      <c r="OZD42" s="12"/>
      <c r="OZE42" s="12"/>
      <c r="OZF42" s="12"/>
      <c r="OZG42" s="12"/>
      <c r="OZH42" s="12"/>
      <c r="OZI42" s="12"/>
      <c r="OZJ42" s="12"/>
      <c r="OZK42" s="12"/>
      <c r="OZL42" s="12"/>
      <c r="OZM42" s="12"/>
      <c r="OZN42" s="12"/>
      <c r="OZO42" s="12"/>
      <c r="OZP42" s="12"/>
      <c r="OZQ42" s="12"/>
      <c r="OZR42" s="12"/>
      <c r="OZS42" s="12"/>
      <c r="OZT42" s="12"/>
      <c r="OZU42" s="12"/>
      <c r="OZV42" s="12"/>
      <c r="OZW42" s="12"/>
      <c r="OZX42" s="12"/>
      <c r="OZY42" s="12"/>
      <c r="OZZ42" s="12"/>
      <c r="PAA42" s="12"/>
      <c r="PAB42" s="12"/>
      <c r="PAC42" s="12"/>
      <c r="PAD42" s="12"/>
      <c r="PAE42" s="12"/>
      <c r="PAF42" s="12"/>
      <c r="PAG42" s="12"/>
      <c r="PAH42" s="12"/>
      <c r="PAI42" s="12"/>
      <c r="PAJ42" s="12"/>
      <c r="PAK42" s="12"/>
      <c r="PAL42" s="12"/>
      <c r="PAM42" s="12"/>
      <c r="PAN42" s="12"/>
      <c r="PAO42" s="12"/>
      <c r="PAP42" s="12"/>
      <c r="PAQ42" s="12"/>
      <c r="PAR42" s="12"/>
      <c r="PAS42" s="12"/>
      <c r="PAT42" s="12"/>
      <c r="PAU42" s="12"/>
      <c r="PAV42" s="12"/>
      <c r="PAW42" s="12"/>
      <c r="PAX42" s="12"/>
      <c r="PAY42" s="12"/>
      <c r="PAZ42" s="12"/>
      <c r="PBA42" s="12"/>
      <c r="PBB42" s="12"/>
      <c r="PBC42" s="12"/>
      <c r="PBD42" s="12"/>
      <c r="PBE42" s="12"/>
      <c r="PBF42" s="12"/>
      <c r="PBG42" s="12"/>
      <c r="PBH42" s="12"/>
      <c r="PBI42" s="12"/>
      <c r="PBJ42" s="12"/>
      <c r="PBK42" s="12"/>
      <c r="PBL42" s="12"/>
      <c r="PBM42" s="12"/>
      <c r="PBN42" s="12"/>
      <c r="PBO42" s="12"/>
      <c r="PBP42" s="12"/>
      <c r="PBQ42" s="12"/>
      <c r="PBR42" s="12"/>
      <c r="PBS42" s="12"/>
      <c r="PBT42" s="12"/>
      <c r="PBU42" s="12"/>
      <c r="PBV42" s="12"/>
      <c r="PBW42" s="12"/>
      <c r="PBX42" s="12"/>
      <c r="PBY42" s="12"/>
      <c r="PBZ42" s="12"/>
      <c r="PCA42" s="12"/>
      <c r="PCB42" s="12"/>
      <c r="PCC42" s="12"/>
      <c r="PCD42" s="12"/>
      <c r="PCE42" s="12"/>
      <c r="PCF42" s="12"/>
      <c r="PCG42" s="12"/>
      <c r="PCH42" s="12"/>
      <c r="PCI42" s="12"/>
      <c r="PCJ42" s="12"/>
      <c r="PCK42" s="12"/>
      <c r="PCL42" s="12"/>
      <c r="PCM42" s="12"/>
      <c r="PCN42" s="12"/>
      <c r="PCO42" s="12"/>
      <c r="PCP42" s="12"/>
      <c r="PCQ42" s="12"/>
      <c r="PCR42" s="12"/>
      <c r="PCS42" s="12"/>
      <c r="PCT42" s="12"/>
      <c r="PCU42" s="12"/>
      <c r="PCV42" s="12"/>
      <c r="PCW42" s="12"/>
      <c r="PCX42" s="12"/>
      <c r="PCY42" s="12"/>
      <c r="PCZ42" s="12"/>
      <c r="PDA42" s="12"/>
      <c r="PDB42" s="12"/>
      <c r="PDC42" s="12"/>
      <c r="PDD42" s="12"/>
      <c r="PDE42" s="12"/>
      <c r="PDF42" s="12"/>
      <c r="PDG42" s="12"/>
      <c r="PDH42" s="12"/>
      <c r="PDI42" s="12"/>
      <c r="PDJ42" s="12"/>
      <c r="PDK42" s="12"/>
      <c r="PDL42" s="12"/>
      <c r="PDM42" s="12"/>
      <c r="PDN42" s="12"/>
      <c r="PDO42" s="12"/>
      <c r="PDP42" s="12"/>
      <c r="PDQ42" s="12"/>
      <c r="PDR42" s="12"/>
      <c r="PDS42" s="12"/>
      <c r="PDT42" s="12"/>
      <c r="PDU42" s="12"/>
      <c r="PDV42" s="12"/>
      <c r="PDW42" s="12"/>
      <c r="PDX42" s="12"/>
      <c r="PDY42" s="12"/>
      <c r="PDZ42" s="12"/>
      <c r="PEA42" s="12"/>
      <c r="PEB42" s="12"/>
      <c r="PEC42" s="12"/>
      <c r="PED42" s="12"/>
      <c r="PEE42" s="12"/>
      <c r="PEF42" s="12"/>
      <c r="PEG42" s="12"/>
      <c r="PEH42" s="12"/>
      <c r="PEI42" s="12"/>
      <c r="PEJ42" s="12"/>
      <c r="PEK42" s="12"/>
      <c r="PEL42" s="12"/>
      <c r="PEM42" s="12"/>
      <c r="PEN42" s="12"/>
      <c r="PEO42" s="12"/>
      <c r="PEP42" s="12"/>
      <c r="PEQ42" s="12"/>
      <c r="PER42" s="12"/>
      <c r="PES42" s="12"/>
      <c r="PET42" s="12"/>
      <c r="PEU42" s="12"/>
      <c r="PEV42" s="12"/>
      <c r="PEW42" s="12"/>
      <c r="PEX42" s="12"/>
      <c r="PEY42" s="12"/>
      <c r="PEZ42" s="12"/>
      <c r="PFA42" s="12"/>
      <c r="PFB42" s="12"/>
      <c r="PFC42" s="12"/>
      <c r="PFD42" s="12"/>
      <c r="PFE42" s="12"/>
      <c r="PFF42" s="12"/>
      <c r="PFG42" s="12"/>
      <c r="PFH42" s="12"/>
      <c r="PFI42" s="12"/>
      <c r="PFJ42" s="12"/>
      <c r="PFK42" s="12"/>
      <c r="PFL42" s="12"/>
      <c r="PFM42" s="12"/>
      <c r="PFN42" s="12"/>
      <c r="PFO42" s="12"/>
      <c r="PFP42" s="12"/>
      <c r="PFQ42" s="12"/>
      <c r="PFR42" s="12"/>
      <c r="PFS42" s="12"/>
      <c r="PFT42" s="12"/>
      <c r="PFU42" s="12"/>
      <c r="PFV42" s="12"/>
      <c r="PFW42" s="12"/>
      <c r="PFX42" s="12"/>
      <c r="PFY42" s="12"/>
      <c r="PFZ42" s="12"/>
      <c r="PGA42" s="12"/>
      <c r="PGB42" s="12"/>
      <c r="PGC42" s="12"/>
      <c r="PGD42" s="12"/>
      <c r="PGE42" s="12"/>
      <c r="PGF42" s="12"/>
      <c r="PGG42" s="12"/>
      <c r="PGH42" s="12"/>
      <c r="PGI42" s="12"/>
      <c r="PGJ42" s="12"/>
      <c r="PGK42" s="12"/>
      <c r="PGL42" s="12"/>
      <c r="PGM42" s="12"/>
      <c r="PGN42" s="12"/>
      <c r="PGO42" s="12"/>
      <c r="PGP42" s="12"/>
      <c r="PGQ42" s="12"/>
      <c r="PGR42" s="12"/>
      <c r="PGS42" s="12"/>
      <c r="PGT42" s="12"/>
      <c r="PGU42" s="12"/>
      <c r="PGV42" s="12"/>
      <c r="PGW42" s="12"/>
      <c r="PGX42" s="12"/>
      <c r="PGY42" s="12"/>
      <c r="PGZ42" s="12"/>
      <c r="PHA42" s="12"/>
      <c r="PHB42" s="12"/>
      <c r="PHC42" s="12"/>
      <c r="PHD42" s="12"/>
      <c r="PHE42" s="12"/>
      <c r="PHF42" s="12"/>
      <c r="PHG42" s="12"/>
      <c r="PHH42" s="12"/>
      <c r="PHI42" s="12"/>
      <c r="PHJ42" s="12"/>
      <c r="PHK42" s="12"/>
      <c r="PHL42" s="12"/>
      <c r="PHM42" s="12"/>
      <c r="PHN42" s="12"/>
      <c r="PHO42" s="12"/>
      <c r="PHP42" s="12"/>
      <c r="PHQ42" s="12"/>
      <c r="PHR42" s="12"/>
      <c r="PHS42" s="12"/>
      <c r="PHT42" s="12"/>
      <c r="PHU42" s="12"/>
      <c r="PHV42" s="12"/>
      <c r="PHW42" s="12"/>
      <c r="PHX42" s="12"/>
      <c r="PHY42" s="12"/>
      <c r="PHZ42" s="12"/>
      <c r="PIA42" s="12"/>
      <c r="PIB42" s="12"/>
      <c r="PIC42" s="12"/>
      <c r="PID42" s="12"/>
      <c r="PIE42" s="12"/>
      <c r="PIF42" s="12"/>
      <c r="PIG42" s="12"/>
      <c r="PIH42" s="12"/>
      <c r="PII42" s="12"/>
      <c r="PIJ42" s="12"/>
      <c r="PIK42" s="12"/>
      <c r="PIL42" s="12"/>
      <c r="PIM42" s="12"/>
      <c r="PIN42" s="12"/>
      <c r="PIO42" s="12"/>
      <c r="PIP42" s="12"/>
      <c r="PIQ42" s="12"/>
      <c r="PIR42" s="12"/>
      <c r="PIS42" s="12"/>
      <c r="PIT42" s="12"/>
      <c r="PIU42" s="12"/>
      <c r="PIV42" s="12"/>
      <c r="PIW42" s="12"/>
      <c r="PIX42" s="12"/>
      <c r="PIY42" s="12"/>
      <c r="PIZ42" s="12"/>
      <c r="PJA42" s="12"/>
      <c r="PJB42" s="12"/>
      <c r="PJC42" s="12"/>
      <c r="PJD42" s="12"/>
      <c r="PJE42" s="12"/>
      <c r="PJF42" s="12"/>
      <c r="PJG42" s="12"/>
      <c r="PJH42" s="12"/>
      <c r="PJI42" s="12"/>
      <c r="PJJ42" s="12"/>
      <c r="PJK42" s="12"/>
      <c r="PJL42" s="12"/>
      <c r="PJM42" s="12"/>
      <c r="PJN42" s="12"/>
      <c r="PJO42" s="12"/>
      <c r="PJP42" s="12"/>
      <c r="PJQ42" s="12"/>
      <c r="PJR42" s="12"/>
      <c r="PJS42" s="12"/>
      <c r="PJT42" s="12"/>
      <c r="PJU42" s="12"/>
      <c r="PJV42" s="12"/>
      <c r="PJW42" s="12"/>
      <c r="PJX42" s="12"/>
      <c r="PJY42" s="12"/>
      <c r="PJZ42" s="12"/>
      <c r="PKA42" s="12"/>
      <c r="PKB42" s="12"/>
      <c r="PKC42" s="12"/>
      <c r="PKD42" s="12"/>
      <c r="PKE42" s="12"/>
      <c r="PKF42" s="12"/>
      <c r="PKG42" s="12"/>
      <c r="PKH42" s="12"/>
      <c r="PKI42" s="12"/>
      <c r="PKJ42" s="12"/>
      <c r="PKK42" s="12"/>
      <c r="PKL42" s="12"/>
      <c r="PKM42" s="12"/>
      <c r="PKN42" s="12"/>
      <c r="PKO42" s="12"/>
      <c r="PKP42" s="12"/>
      <c r="PKQ42" s="12"/>
      <c r="PKR42" s="12"/>
      <c r="PKS42" s="12"/>
      <c r="PKT42" s="12"/>
      <c r="PKU42" s="12"/>
      <c r="PKV42" s="12"/>
      <c r="PKW42" s="12"/>
      <c r="PKX42" s="12"/>
      <c r="PKY42" s="12"/>
      <c r="PKZ42" s="12"/>
      <c r="PLA42" s="12"/>
      <c r="PLB42" s="12"/>
      <c r="PLC42" s="12"/>
      <c r="PLD42" s="12"/>
      <c r="PLE42" s="12"/>
      <c r="PLF42" s="12"/>
      <c r="PLG42" s="12"/>
      <c r="PLH42" s="12"/>
      <c r="PLI42" s="12"/>
      <c r="PLJ42" s="12"/>
      <c r="PLK42" s="12"/>
      <c r="PLL42" s="12"/>
      <c r="PLM42" s="12"/>
      <c r="PLN42" s="12"/>
      <c r="PLO42" s="12"/>
      <c r="PLP42" s="12"/>
      <c r="PLQ42" s="12"/>
      <c r="PLR42" s="12"/>
      <c r="PLS42" s="12"/>
      <c r="PLT42" s="12"/>
      <c r="PLU42" s="12"/>
      <c r="PLV42" s="12"/>
      <c r="PLW42" s="12"/>
      <c r="PLX42" s="12"/>
      <c r="PLY42" s="12"/>
      <c r="PLZ42" s="12"/>
      <c r="PMA42" s="12"/>
      <c r="PMB42" s="12"/>
      <c r="PMC42" s="12"/>
      <c r="PMD42" s="12"/>
      <c r="PME42" s="12"/>
      <c r="PMF42" s="12"/>
      <c r="PMG42" s="12"/>
      <c r="PMH42" s="12"/>
      <c r="PMI42" s="12"/>
      <c r="PMJ42" s="12"/>
      <c r="PMK42" s="12"/>
      <c r="PML42" s="12"/>
      <c r="PMM42" s="12"/>
      <c r="PMN42" s="12"/>
      <c r="PMO42" s="12"/>
      <c r="PMP42" s="12"/>
      <c r="PMQ42" s="12"/>
      <c r="PMR42" s="12"/>
      <c r="PMS42" s="12"/>
      <c r="PMT42" s="12"/>
      <c r="PMU42" s="12"/>
      <c r="PMV42" s="12"/>
      <c r="PMW42" s="12"/>
      <c r="PMX42" s="12"/>
      <c r="PMY42" s="12"/>
      <c r="PMZ42" s="12"/>
      <c r="PNA42" s="12"/>
      <c r="PNB42" s="12"/>
      <c r="PNC42" s="12"/>
      <c r="PND42" s="12"/>
      <c r="PNE42" s="12"/>
      <c r="PNF42" s="12"/>
      <c r="PNG42" s="12"/>
      <c r="PNH42" s="12"/>
      <c r="PNI42" s="12"/>
      <c r="PNJ42" s="12"/>
      <c r="PNK42" s="12"/>
      <c r="PNL42" s="12"/>
      <c r="PNM42" s="12"/>
      <c r="PNN42" s="12"/>
      <c r="PNO42" s="12"/>
      <c r="PNP42" s="12"/>
      <c r="PNQ42" s="12"/>
      <c r="PNR42" s="12"/>
      <c r="PNS42" s="12"/>
      <c r="PNT42" s="12"/>
      <c r="PNU42" s="12"/>
      <c r="PNV42" s="12"/>
      <c r="PNW42" s="12"/>
      <c r="PNX42" s="12"/>
      <c r="PNY42" s="12"/>
      <c r="PNZ42" s="12"/>
      <c r="POA42" s="12"/>
      <c r="POB42" s="12"/>
      <c r="POC42" s="12"/>
      <c r="POD42" s="12"/>
      <c r="POE42" s="12"/>
      <c r="POF42" s="12"/>
      <c r="POG42" s="12"/>
      <c r="POH42" s="12"/>
      <c r="POI42" s="12"/>
      <c r="POJ42" s="12"/>
      <c r="POK42" s="12"/>
      <c r="POL42" s="12"/>
      <c r="POM42" s="12"/>
      <c r="PON42" s="12"/>
      <c r="POO42" s="12"/>
      <c r="POP42" s="12"/>
      <c r="POQ42" s="12"/>
      <c r="POR42" s="12"/>
      <c r="POS42" s="12"/>
      <c r="POT42" s="12"/>
      <c r="POU42" s="12"/>
      <c r="POV42" s="12"/>
      <c r="POW42" s="12"/>
      <c r="POX42" s="12"/>
      <c r="POY42" s="12"/>
      <c r="POZ42" s="12"/>
      <c r="PPA42" s="12"/>
      <c r="PPB42" s="12"/>
      <c r="PPC42" s="12"/>
      <c r="PPD42" s="12"/>
      <c r="PPE42" s="12"/>
      <c r="PPF42" s="12"/>
      <c r="PPG42" s="12"/>
      <c r="PPH42" s="12"/>
      <c r="PPI42" s="12"/>
      <c r="PPJ42" s="12"/>
      <c r="PPK42" s="12"/>
      <c r="PPL42" s="12"/>
      <c r="PPM42" s="12"/>
      <c r="PPN42" s="12"/>
      <c r="PPO42" s="12"/>
      <c r="PPP42" s="12"/>
      <c r="PPQ42" s="12"/>
      <c r="PPR42" s="12"/>
      <c r="PPS42" s="12"/>
      <c r="PPT42" s="12"/>
      <c r="PPU42" s="12"/>
      <c r="PPV42" s="12"/>
      <c r="PPW42" s="12"/>
      <c r="PPX42" s="12"/>
      <c r="PPY42" s="12"/>
      <c r="PPZ42" s="12"/>
      <c r="PQA42" s="12"/>
      <c r="PQB42" s="12"/>
      <c r="PQC42" s="12"/>
      <c r="PQD42" s="12"/>
      <c r="PQE42" s="12"/>
      <c r="PQF42" s="12"/>
      <c r="PQG42" s="12"/>
      <c r="PQH42" s="12"/>
      <c r="PQI42" s="12"/>
      <c r="PQJ42" s="12"/>
      <c r="PQK42" s="12"/>
      <c r="PQL42" s="12"/>
      <c r="PQM42" s="12"/>
      <c r="PQN42" s="12"/>
      <c r="PQO42" s="12"/>
      <c r="PQP42" s="12"/>
      <c r="PQQ42" s="12"/>
      <c r="PQR42" s="12"/>
      <c r="PQS42" s="12"/>
      <c r="PQT42" s="12"/>
      <c r="PQU42" s="12"/>
      <c r="PQV42" s="12"/>
      <c r="PQW42" s="12"/>
      <c r="PQX42" s="12"/>
      <c r="PQY42" s="12"/>
      <c r="PQZ42" s="12"/>
      <c r="PRA42" s="12"/>
      <c r="PRB42" s="12"/>
      <c r="PRC42" s="12"/>
      <c r="PRD42" s="12"/>
      <c r="PRE42" s="12"/>
      <c r="PRF42" s="12"/>
      <c r="PRG42" s="12"/>
      <c r="PRH42" s="12"/>
      <c r="PRI42" s="12"/>
      <c r="PRJ42" s="12"/>
      <c r="PRK42" s="12"/>
      <c r="PRL42" s="12"/>
      <c r="PRM42" s="12"/>
      <c r="PRN42" s="12"/>
      <c r="PRO42" s="12"/>
      <c r="PRP42" s="12"/>
      <c r="PRQ42" s="12"/>
      <c r="PRR42" s="12"/>
      <c r="PRS42" s="12"/>
      <c r="PRT42" s="12"/>
      <c r="PRU42" s="12"/>
      <c r="PRV42" s="12"/>
      <c r="PRW42" s="12"/>
      <c r="PRX42" s="12"/>
      <c r="PRY42" s="12"/>
      <c r="PRZ42" s="12"/>
      <c r="PSA42" s="12"/>
      <c r="PSB42" s="12"/>
      <c r="PSC42" s="12"/>
      <c r="PSD42" s="12"/>
      <c r="PSE42" s="12"/>
      <c r="PSF42" s="12"/>
      <c r="PSG42" s="12"/>
      <c r="PSH42" s="12"/>
      <c r="PSI42" s="12"/>
      <c r="PSJ42" s="12"/>
      <c r="PSK42" s="12"/>
      <c r="PSL42" s="12"/>
      <c r="PSM42" s="12"/>
      <c r="PSN42" s="12"/>
      <c r="PSO42" s="12"/>
      <c r="PSP42" s="12"/>
      <c r="PSQ42" s="12"/>
      <c r="PSR42" s="12"/>
      <c r="PSS42" s="12"/>
      <c r="PST42" s="12"/>
      <c r="PSU42" s="12"/>
      <c r="PSV42" s="12"/>
      <c r="PSW42" s="12"/>
      <c r="PSX42" s="12"/>
      <c r="PSY42" s="12"/>
      <c r="PSZ42" s="12"/>
      <c r="PTA42" s="12"/>
      <c r="PTB42" s="12"/>
      <c r="PTC42" s="12"/>
      <c r="PTD42" s="12"/>
      <c r="PTE42" s="12"/>
      <c r="PTF42" s="12"/>
      <c r="PTG42" s="12"/>
      <c r="PTH42" s="12"/>
      <c r="PTI42" s="12"/>
      <c r="PTJ42" s="12"/>
      <c r="PTK42" s="12"/>
      <c r="PTL42" s="12"/>
      <c r="PTM42" s="12"/>
      <c r="PTN42" s="12"/>
      <c r="PTO42" s="12"/>
      <c r="PTP42" s="12"/>
      <c r="PTQ42" s="12"/>
      <c r="PTR42" s="12"/>
      <c r="PTS42" s="12"/>
      <c r="PTT42" s="12"/>
      <c r="PTU42" s="12"/>
      <c r="PTV42" s="12"/>
      <c r="PTW42" s="12"/>
      <c r="PTX42" s="12"/>
      <c r="PTY42" s="12"/>
      <c r="PTZ42" s="12"/>
      <c r="PUA42" s="12"/>
      <c r="PUB42" s="12"/>
      <c r="PUC42" s="12"/>
      <c r="PUD42" s="12"/>
      <c r="PUE42" s="12"/>
      <c r="PUF42" s="12"/>
      <c r="PUG42" s="12"/>
      <c r="PUH42" s="12"/>
      <c r="PUI42" s="12"/>
      <c r="PUJ42" s="12"/>
      <c r="PUK42" s="12"/>
      <c r="PUL42" s="12"/>
      <c r="PUM42" s="12"/>
      <c r="PUN42" s="12"/>
      <c r="PUO42" s="12"/>
      <c r="PUP42" s="12"/>
      <c r="PUQ42" s="12"/>
      <c r="PUR42" s="12"/>
      <c r="PUS42" s="12"/>
      <c r="PUT42" s="12"/>
      <c r="PUU42" s="12"/>
      <c r="PUV42" s="12"/>
      <c r="PUW42" s="12"/>
      <c r="PUX42" s="12"/>
      <c r="PUY42" s="12"/>
      <c r="PUZ42" s="12"/>
      <c r="PVA42" s="12"/>
      <c r="PVB42" s="12"/>
      <c r="PVC42" s="12"/>
      <c r="PVD42" s="12"/>
      <c r="PVE42" s="12"/>
      <c r="PVF42" s="12"/>
      <c r="PVG42" s="12"/>
      <c r="PVH42" s="12"/>
      <c r="PVI42" s="12"/>
      <c r="PVJ42" s="12"/>
      <c r="PVK42" s="12"/>
      <c r="PVL42" s="12"/>
      <c r="PVM42" s="12"/>
      <c r="PVN42" s="12"/>
      <c r="PVO42" s="12"/>
      <c r="PVP42" s="12"/>
      <c r="PVQ42" s="12"/>
      <c r="PVR42" s="12"/>
      <c r="PVS42" s="12"/>
      <c r="PVT42" s="12"/>
      <c r="PVU42" s="12"/>
      <c r="PVV42" s="12"/>
      <c r="PVW42" s="12"/>
      <c r="PVX42" s="12"/>
      <c r="PVY42" s="12"/>
      <c r="PVZ42" s="12"/>
      <c r="PWA42" s="12"/>
      <c r="PWB42" s="12"/>
      <c r="PWC42" s="12"/>
      <c r="PWD42" s="12"/>
      <c r="PWE42" s="12"/>
      <c r="PWF42" s="12"/>
      <c r="PWG42" s="12"/>
      <c r="PWH42" s="12"/>
      <c r="PWI42" s="12"/>
      <c r="PWJ42" s="12"/>
      <c r="PWK42" s="12"/>
      <c r="PWL42" s="12"/>
      <c r="PWM42" s="12"/>
      <c r="PWN42" s="12"/>
      <c r="PWO42" s="12"/>
      <c r="PWP42" s="12"/>
      <c r="PWQ42" s="12"/>
      <c r="PWR42" s="12"/>
      <c r="PWS42" s="12"/>
      <c r="PWT42" s="12"/>
      <c r="PWU42" s="12"/>
      <c r="PWV42" s="12"/>
      <c r="PWW42" s="12"/>
      <c r="PWX42" s="12"/>
      <c r="PWY42" s="12"/>
      <c r="PWZ42" s="12"/>
      <c r="PXA42" s="12"/>
      <c r="PXB42" s="12"/>
      <c r="PXC42" s="12"/>
      <c r="PXD42" s="12"/>
      <c r="PXE42" s="12"/>
      <c r="PXF42" s="12"/>
      <c r="PXG42" s="12"/>
      <c r="PXH42" s="12"/>
      <c r="PXI42" s="12"/>
      <c r="PXJ42" s="12"/>
      <c r="PXK42" s="12"/>
      <c r="PXL42" s="12"/>
      <c r="PXM42" s="12"/>
      <c r="PXN42" s="12"/>
      <c r="PXO42" s="12"/>
      <c r="PXP42" s="12"/>
      <c r="PXQ42" s="12"/>
      <c r="PXR42" s="12"/>
      <c r="PXS42" s="12"/>
      <c r="PXT42" s="12"/>
      <c r="PXU42" s="12"/>
      <c r="PXV42" s="12"/>
      <c r="PXW42" s="12"/>
      <c r="PXX42" s="12"/>
      <c r="PXY42" s="12"/>
      <c r="PXZ42" s="12"/>
      <c r="PYA42" s="12"/>
      <c r="PYB42" s="12"/>
      <c r="PYC42" s="12"/>
      <c r="PYD42" s="12"/>
      <c r="PYE42" s="12"/>
      <c r="PYF42" s="12"/>
      <c r="PYG42" s="12"/>
      <c r="PYH42" s="12"/>
      <c r="PYI42" s="12"/>
      <c r="PYJ42" s="12"/>
      <c r="PYK42" s="12"/>
      <c r="PYL42" s="12"/>
      <c r="PYM42" s="12"/>
      <c r="PYN42" s="12"/>
      <c r="PYO42" s="12"/>
      <c r="PYP42" s="12"/>
      <c r="PYQ42" s="12"/>
      <c r="PYR42" s="12"/>
      <c r="PYS42" s="12"/>
      <c r="PYT42" s="12"/>
      <c r="PYU42" s="12"/>
      <c r="PYV42" s="12"/>
      <c r="PYW42" s="12"/>
      <c r="PYX42" s="12"/>
      <c r="PYY42" s="12"/>
      <c r="PYZ42" s="12"/>
      <c r="PZA42" s="12"/>
      <c r="PZB42" s="12"/>
      <c r="PZC42" s="12"/>
      <c r="PZD42" s="12"/>
      <c r="PZE42" s="12"/>
      <c r="PZF42" s="12"/>
      <c r="PZG42" s="12"/>
      <c r="PZH42" s="12"/>
      <c r="PZI42" s="12"/>
      <c r="PZJ42" s="12"/>
      <c r="PZK42" s="12"/>
      <c r="PZL42" s="12"/>
      <c r="PZM42" s="12"/>
      <c r="PZN42" s="12"/>
      <c r="PZO42" s="12"/>
      <c r="PZP42" s="12"/>
      <c r="PZQ42" s="12"/>
      <c r="PZR42" s="12"/>
      <c r="PZS42" s="12"/>
      <c r="PZT42" s="12"/>
      <c r="PZU42" s="12"/>
      <c r="PZV42" s="12"/>
      <c r="PZW42" s="12"/>
      <c r="PZX42" s="12"/>
      <c r="PZY42" s="12"/>
      <c r="PZZ42" s="12"/>
      <c r="QAA42" s="12"/>
      <c r="QAB42" s="12"/>
      <c r="QAC42" s="12"/>
      <c r="QAD42" s="12"/>
      <c r="QAE42" s="12"/>
      <c r="QAF42" s="12"/>
      <c r="QAG42" s="12"/>
      <c r="QAH42" s="12"/>
      <c r="QAI42" s="12"/>
      <c r="QAJ42" s="12"/>
      <c r="QAK42" s="12"/>
      <c r="QAL42" s="12"/>
      <c r="QAM42" s="12"/>
      <c r="QAN42" s="12"/>
      <c r="QAO42" s="12"/>
      <c r="QAP42" s="12"/>
      <c r="QAQ42" s="12"/>
      <c r="QAR42" s="12"/>
      <c r="QAS42" s="12"/>
      <c r="QAT42" s="12"/>
      <c r="QAU42" s="12"/>
      <c r="QAV42" s="12"/>
      <c r="QAW42" s="12"/>
      <c r="QAX42" s="12"/>
      <c r="QAY42" s="12"/>
      <c r="QAZ42" s="12"/>
      <c r="QBA42" s="12"/>
      <c r="QBB42" s="12"/>
      <c r="QBC42" s="12"/>
      <c r="QBD42" s="12"/>
      <c r="QBE42" s="12"/>
      <c r="QBF42" s="12"/>
      <c r="QBG42" s="12"/>
      <c r="QBH42" s="12"/>
      <c r="QBI42" s="12"/>
      <c r="QBJ42" s="12"/>
      <c r="QBK42" s="12"/>
      <c r="QBL42" s="12"/>
      <c r="QBM42" s="12"/>
      <c r="QBN42" s="12"/>
      <c r="QBO42" s="12"/>
      <c r="QBP42" s="12"/>
      <c r="QBQ42" s="12"/>
      <c r="QBR42" s="12"/>
      <c r="QBS42" s="12"/>
      <c r="QBT42" s="12"/>
      <c r="QBU42" s="12"/>
      <c r="QBV42" s="12"/>
      <c r="QBW42" s="12"/>
      <c r="QBX42" s="12"/>
      <c r="QBY42" s="12"/>
      <c r="QBZ42" s="12"/>
      <c r="QCA42" s="12"/>
      <c r="QCB42" s="12"/>
      <c r="QCC42" s="12"/>
      <c r="QCD42" s="12"/>
      <c r="QCE42" s="12"/>
      <c r="QCF42" s="12"/>
      <c r="QCG42" s="12"/>
      <c r="QCH42" s="12"/>
      <c r="QCI42" s="12"/>
      <c r="QCJ42" s="12"/>
      <c r="QCK42" s="12"/>
      <c r="QCL42" s="12"/>
      <c r="QCM42" s="12"/>
      <c r="QCN42" s="12"/>
      <c r="QCO42" s="12"/>
      <c r="QCP42" s="12"/>
      <c r="QCQ42" s="12"/>
      <c r="QCR42" s="12"/>
      <c r="QCS42" s="12"/>
      <c r="QCT42" s="12"/>
      <c r="QCU42" s="12"/>
      <c r="QCV42" s="12"/>
      <c r="QCW42" s="12"/>
      <c r="QCX42" s="12"/>
      <c r="QCY42" s="12"/>
      <c r="QCZ42" s="12"/>
      <c r="QDA42" s="12"/>
      <c r="QDB42" s="12"/>
      <c r="QDC42" s="12"/>
      <c r="QDD42" s="12"/>
      <c r="QDE42" s="12"/>
      <c r="QDF42" s="12"/>
      <c r="QDG42" s="12"/>
      <c r="QDH42" s="12"/>
      <c r="QDI42" s="12"/>
      <c r="QDJ42" s="12"/>
      <c r="QDK42" s="12"/>
      <c r="QDL42" s="12"/>
      <c r="QDM42" s="12"/>
      <c r="QDN42" s="12"/>
      <c r="QDO42" s="12"/>
      <c r="QDP42" s="12"/>
      <c r="QDQ42" s="12"/>
      <c r="QDR42" s="12"/>
      <c r="QDS42" s="12"/>
      <c r="QDT42" s="12"/>
      <c r="QDU42" s="12"/>
      <c r="QDV42" s="12"/>
      <c r="QDW42" s="12"/>
      <c r="QDX42" s="12"/>
      <c r="QDY42" s="12"/>
      <c r="QDZ42" s="12"/>
      <c r="QEA42" s="12"/>
      <c r="QEB42" s="12"/>
      <c r="QEC42" s="12"/>
      <c r="QED42" s="12"/>
      <c r="QEE42" s="12"/>
      <c r="QEF42" s="12"/>
      <c r="QEG42" s="12"/>
      <c r="QEH42" s="12"/>
      <c r="QEI42" s="12"/>
      <c r="QEJ42" s="12"/>
      <c r="QEK42" s="12"/>
      <c r="QEL42" s="12"/>
      <c r="QEM42" s="12"/>
      <c r="QEN42" s="12"/>
      <c r="QEO42" s="12"/>
      <c r="QEP42" s="12"/>
      <c r="QEQ42" s="12"/>
      <c r="QER42" s="12"/>
      <c r="QES42" s="12"/>
      <c r="QET42" s="12"/>
      <c r="QEU42" s="12"/>
      <c r="QEV42" s="12"/>
      <c r="QEW42" s="12"/>
      <c r="QEX42" s="12"/>
      <c r="QEY42" s="12"/>
      <c r="QEZ42" s="12"/>
      <c r="QFA42" s="12"/>
      <c r="QFB42" s="12"/>
      <c r="QFC42" s="12"/>
      <c r="QFD42" s="12"/>
      <c r="QFE42" s="12"/>
      <c r="QFF42" s="12"/>
      <c r="QFG42" s="12"/>
      <c r="QFH42" s="12"/>
      <c r="QFI42" s="12"/>
      <c r="QFJ42" s="12"/>
      <c r="QFK42" s="12"/>
      <c r="QFL42" s="12"/>
      <c r="QFM42" s="12"/>
      <c r="QFN42" s="12"/>
      <c r="QFO42" s="12"/>
      <c r="QFP42" s="12"/>
      <c r="QFQ42" s="12"/>
      <c r="QFR42" s="12"/>
      <c r="QFS42" s="12"/>
      <c r="QFT42" s="12"/>
      <c r="QFU42" s="12"/>
      <c r="QFV42" s="12"/>
      <c r="QFW42" s="12"/>
      <c r="QFX42" s="12"/>
      <c r="QFY42" s="12"/>
      <c r="QFZ42" s="12"/>
      <c r="QGA42" s="12"/>
      <c r="QGB42" s="12"/>
      <c r="QGC42" s="12"/>
      <c r="QGD42" s="12"/>
      <c r="QGE42" s="12"/>
      <c r="QGF42" s="12"/>
      <c r="QGG42" s="12"/>
      <c r="QGH42" s="12"/>
      <c r="QGI42" s="12"/>
      <c r="QGJ42" s="12"/>
      <c r="QGK42" s="12"/>
      <c r="QGL42" s="12"/>
      <c r="QGM42" s="12"/>
      <c r="QGN42" s="12"/>
      <c r="QGO42" s="12"/>
      <c r="QGP42" s="12"/>
      <c r="QGQ42" s="12"/>
      <c r="QGR42" s="12"/>
      <c r="QGS42" s="12"/>
      <c r="QGT42" s="12"/>
      <c r="QGU42" s="12"/>
      <c r="QGV42" s="12"/>
      <c r="QGW42" s="12"/>
      <c r="QGX42" s="12"/>
      <c r="QGY42" s="12"/>
      <c r="QGZ42" s="12"/>
      <c r="QHA42" s="12"/>
      <c r="QHB42" s="12"/>
      <c r="QHC42" s="12"/>
      <c r="QHD42" s="12"/>
      <c r="QHE42" s="12"/>
      <c r="QHF42" s="12"/>
      <c r="QHG42" s="12"/>
      <c r="QHH42" s="12"/>
      <c r="QHI42" s="12"/>
      <c r="QHJ42" s="12"/>
      <c r="QHK42" s="12"/>
      <c r="QHL42" s="12"/>
      <c r="QHM42" s="12"/>
      <c r="QHN42" s="12"/>
      <c r="QHO42" s="12"/>
      <c r="QHP42" s="12"/>
      <c r="QHQ42" s="12"/>
      <c r="QHR42" s="12"/>
      <c r="QHS42" s="12"/>
      <c r="QHT42" s="12"/>
      <c r="QHU42" s="12"/>
      <c r="QHV42" s="12"/>
      <c r="QHW42" s="12"/>
      <c r="QHX42" s="12"/>
      <c r="QHY42" s="12"/>
      <c r="QHZ42" s="12"/>
      <c r="QIA42" s="12"/>
      <c r="QIB42" s="12"/>
      <c r="QIC42" s="12"/>
      <c r="QID42" s="12"/>
      <c r="QIE42" s="12"/>
      <c r="QIF42" s="12"/>
      <c r="QIG42" s="12"/>
      <c r="QIH42" s="12"/>
      <c r="QII42" s="12"/>
      <c r="QIJ42" s="12"/>
      <c r="QIK42" s="12"/>
      <c r="QIL42" s="12"/>
      <c r="QIM42" s="12"/>
      <c r="QIN42" s="12"/>
      <c r="QIO42" s="12"/>
      <c r="QIP42" s="12"/>
      <c r="QIQ42" s="12"/>
      <c r="QIR42" s="12"/>
      <c r="QIS42" s="12"/>
      <c r="QIT42" s="12"/>
      <c r="QIU42" s="12"/>
      <c r="QIV42" s="12"/>
      <c r="QIW42" s="12"/>
      <c r="QIX42" s="12"/>
      <c r="QIY42" s="12"/>
      <c r="QIZ42" s="12"/>
      <c r="QJA42" s="12"/>
      <c r="QJB42" s="12"/>
      <c r="QJC42" s="12"/>
      <c r="QJD42" s="12"/>
      <c r="QJE42" s="12"/>
      <c r="QJF42" s="12"/>
      <c r="QJG42" s="12"/>
      <c r="QJH42" s="12"/>
      <c r="QJI42" s="12"/>
      <c r="QJJ42" s="12"/>
      <c r="QJK42" s="12"/>
      <c r="QJL42" s="12"/>
      <c r="QJM42" s="12"/>
      <c r="QJN42" s="12"/>
      <c r="QJO42" s="12"/>
      <c r="QJP42" s="12"/>
      <c r="QJQ42" s="12"/>
      <c r="QJR42" s="12"/>
      <c r="QJS42" s="12"/>
      <c r="QJT42" s="12"/>
      <c r="QJU42" s="12"/>
      <c r="QJV42" s="12"/>
      <c r="QJW42" s="12"/>
      <c r="QJX42" s="12"/>
      <c r="QJY42" s="12"/>
      <c r="QJZ42" s="12"/>
      <c r="QKA42" s="12"/>
      <c r="QKB42" s="12"/>
      <c r="QKC42" s="12"/>
      <c r="QKD42" s="12"/>
      <c r="QKE42" s="12"/>
      <c r="QKF42" s="12"/>
      <c r="QKG42" s="12"/>
      <c r="QKH42" s="12"/>
      <c r="QKI42" s="12"/>
      <c r="QKJ42" s="12"/>
      <c r="QKK42" s="12"/>
      <c r="QKL42" s="12"/>
      <c r="QKM42" s="12"/>
      <c r="QKN42" s="12"/>
      <c r="QKO42" s="12"/>
      <c r="QKP42" s="12"/>
      <c r="QKQ42" s="12"/>
      <c r="QKR42" s="12"/>
      <c r="QKS42" s="12"/>
      <c r="QKT42" s="12"/>
      <c r="QKU42" s="12"/>
      <c r="QKV42" s="12"/>
      <c r="QKW42" s="12"/>
      <c r="QKX42" s="12"/>
      <c r="QKY42" s="12"/>
      <c r="QKZ42" s="12"/>
      <c r="QLA42" s="12"/>
      <c r="QLB42" s="12"/>
      <c r="QLC42" s="12"/>
      <c r="QLD42" s="12"/>
      <c r="QLE42" s="12"/>
      <c r="QLF42" s="12"/>
      <c r="QLG42" s="12"/>
      <c r="QLH42" s="12"/>
      <c r="QLI42" s="12"/>
      <c r="QLJ42" s="12"/>
      <c r="QLK42" s="12"/>
      <c r="QLL42" s="12"/>
      <c r="QLM42" s="12"/>
      <c r="QLN42" s="12"/>
      <c r="QLO42" s="12"/>
      <c r="QLP42" s="12"/>
      <c r="QLQ42" s="12"/>
      <c r="QLR42" s="12"/>
      <c r="QLS42" s="12"/>
      <c r="QLT42" s="12"/>
      <c r="QLU42" s="12"/>
      <c r="QLV42" s="12"/>
      <c r="QLW42" s="12"/>
      <c r="QLX42" s="12"/>
      <c r="QLY42" s="12"/>
      <c r="QLZ42" s="12"/>
      <c r="QMA42" s="12"/>
      <c r="QMB42" s="12"/>
      <c r="QMC42" s="12"/>
      <c r="QMD42" s="12"/>
      <c r="QME42" s="12"/>
      <c r="QMF42" s="12"/>
      <c r="QMG42" s="12"/>
      <c r="QMH42" s="12"/>
      <c r="QMI42" s="12"/>
      <c r="QMJ42" s="12"/>
      <c r="QMK42" s="12"/>
      <c r="QML42" s="12"/>
      <c r="QMM42" s="12"/>
      <c r="QMN42" s="12"/>
      <c r="QMO42" s="12"/>
      <c r="QMP42" s="12"/>
      <c r="QMQ42" s="12"/>
      <c r="QMR42" s="12"/>
      <c r="QMS42" s="12"/>
      <c r="QMT42" s="12"/>
      <c r="QMU42" s="12"/>
      <c r="QMV42" s="12"/>
      <c r="QMW42" s="12"/>
      <c r="QMX42" s="12"/>
      <c r="QMY42" s="12"/>
      <c r="QMZ42" s="12"/>
      <c r="QNA42" s="12"/>
      <c r="QNB42" s="12"/>
      <c r="QNC42" s="12"/>
      <c r="QND42" s="12"/>
      <c r="QNE42" s="12"/>
      <c r="QNF42" s="12"/>
      <c r="QNG42" s="12"/>
      <c r="QNH42" s="12"/>
      <c r="QNI42" s="12"/>
      <c r="QNJ42" s="12"/>
      <c r="QNK42" s="12"/>
      <c r="QNL42" s="12"/>
      <c r="QNM42" s="12"/>
      <c r="QNN42" s="12"/>
      <c r="QNO42" s="12"/>
      <c r="QNP42" s="12"/>
      <c r="QNQ42" s="12"/>
      <c r="QNR42" s="12"/>
      <c r="QNS42" s="12"/>
      <c r="QNT42" s="12"/>
      <c r="QNU42" s="12"/>
      <c r="QNV42" s="12"/>
      <c r="QNW42" s="12"/>
      <c r="QNX42" s="12"/>
      <c r="QNY42" s="12"/>
      <c r="QNZ42" s="12"/>
      <c r="QOA42" s="12"/>
      <c r="QOB42" s="12"/>
      <c r="QOC42" s="12"/>
      <c r="QOD42" s="12"/>
      <c r="QOE42" s="12"/>
      <c r="QOF42" s="12"/>
      <c r="QOG42" s="12"/>
      <c r="QOH42" s="12"/>
      <c r="QOI42" s="12"/>
      <c r="QOJ42" s="12"/>
      <c r="QOK42" s="12"/>
      <c r="QOL42" s="12"/>
      <c r="QOM42" s="12"/>
      <c r="QON42" s="12"/>
      <c r="QOO42" s="12"/>
      <c r="QOP42" s="12"/>
      <c r="QOQ42" s="12"/>
      <c r="QOR42" s="12"/>
      <c r="QOS42" s="12"/>
      <c r="QOT42" s="12"/>
      <c r="QOU42" s="12"/>
      <c r="QOV42" s="12"/>
      <c r="QOW42" s="12"/>
      <c r="QOX42" s="12"/>
      <c r="QOY42" s="12"/>
      <c r="QOZ42" s="12"/>
      <c r="QPA42" s="12"/>
      <c r="QPB42" s="12"/>
      <c r="QPC42" s="12"/>
      <c r="QPD42" s="12"/>
      <c r="QPE42" s="12"/>
      <c r="QPF42" s="12"/>
      <c r="QPG42" s="12"/>
      <c r="QPH42" s="12"/>
      <c r="QPI42" s="12"/>
      <c r="QPJ42" s="12"/>
      <c r="QPK42" s="12"/>
      <c r="QPL42" s="12"/>
      <c r="QPM42" s="12"/>
      <c r="QPN42" s="12"/>
      <c r="QPO42" s="12"/>
      <c r="QPP42" s="12"/>
      <c r="QPQ42" s="12"/>
      <c r="QPR42" s="12"/>
      <c r="QPS42" s="12"/>
      <c r="QPT42" s="12"/>
      <c r="QPU42" s="12"/>
      <c r="QPV42" s="12"/>
      <c r="QPW42" s="12"/>
      <c r="QPX42" s="12"/>
      <c r="QPY42" s="12"/>
      <c r="QPZ42" s="12"/>
      <c r="QQA42" s="12"/>
      <c r="QQB42" s="12"/>
      <c r="QQC42" s="12"/>
      <c r="QQD42" s="12"/>
      <c r="QQE42" s="12"/>
      <c r="QQF42" s="12"/>
      <c r="QQG42" s="12"/>
      <c r="QQH42" s="12"/>
      <c r="QQI42" s="12"/>
      <c r="QQJ42" s="12"/>
      <c r="QQK42" s="12"/>
      <c r="QQL42" s="12"/>
      <c r="QQM42" s="12"/>
      <c r="QQN42" s="12"/>
      <c r="QQO42" s="12"/>
      <c r="QQP42" s="12"/>
      <c r="QQQ42" s="12"/>
      <c r="QQR42" s="12"/>
      <c r="QQS42" s="12"/>
      <c r="QQT42" s="12"/>
      <c r="QQU42" s="12"/>
      <c r="QQV42" s="12"/>
      <c r="QQW42" s="12"/>
      <c r="QQX42" s="12"/>
      <c r="QQY42" s="12"/>
      <c r="QQZ42" s="12"/>
      <c r="QRA42" s="12"/>
      <c r="QRB42" s="12"/>
      <c r="QRC42" s="12"/>
      <c r="QRD42" s="12"/>
      <c r="QRE42" s="12"/>
      <c r="QRF42" s="12"/>
      <c r="QRG42" s="12"/>
      <c r="QRH42" s="12"/>
      <c r="QRI42" s="12"/>
      <c r="QRJ42" s="12"/>
      <c r="QRK42" s="12"/>
      <c r="QRL42" s="12"/>
      <c r="QRM42" s="12"/>
      <c r="QRN42" s="12"/>
      <c r="QRO42" s="12"/>
      <c r="QRP42" s="12"/>
      <c r="QRQ42" s="12"/>
      <c r="QRR42" s="12"/>
      <c r="QRS42" s="12"/>
      <c r="QRT42" s="12"/>
      <c r="QRU42" s="12"/>
      <c r="QRV42" s="12"/>
      <c r="QRW42" s="12"/>
      <c r="QRX42" s="12"/>
      <c r="QRY42" s="12"/>
      <c r="QRZ42" s="12"/>
      <c r="QSA42" s="12"/>
      <c r="QSB42" s="12"/>
      <c r="QSC42" s="12"/>
      <c r="QSD42" s="12"/>
      <c r="QSE42" s="12"/>
      <c r="QSF42" s="12"/>
      <c r="QSG42" s="12"/>
      <c r="QSH42" s="12"/>
      <c r="QSI42" s="12"/>
      <c r="QSJ42" s="12"/>
      <c r="QSK42" s="12"/>
      <c r="QSL42" s="12"/>
      <c r="QSM42" s="12"/>
      <c r="QSN42" s="12"/>
      <c r="QSO42" s="12"/>
      <c r="QSP42" s="12"/>
      <c r="QSQ42" s="12"/>
      <c r="QSR42" s="12"/>
      <c r="QSS42" s="12"/>
      <c r="QST42" s="12"/>
      <c r="QSU42" s="12"/>
      <c r="QSV42" s="12"/>
      <c r="QSW42" s="12"/>
      <c r="QSX42" s="12"/>
      <c r="QSY42" s="12"/>
      <c r="QSZ42" s="12"/>
      <c r="QTA42" s="12"/>
      <c r="QTB42" s="12"/>
      <c r="QTC42" s="12"/>
      <c r="QTD42" s="12"/>
      <c r="QTE42" s="12"/>
      <c r="QTF42" s="12"/>
      <c r="QTG42" s="12"/>
      <c r="QTH42" s="12"/>
      <c r="QTI42" s="12"/>
      <c r="QTJ42" s="12"/>
      <c r="QTK42" s="12"/>
      <c r="QTL42" s="12"/>
      <c r="QTM42" s="12"/>
      <c r="QTN42" s="12"/>
      <c r="QTO42" s="12"/>
      <c r="QTP42" s="12"/>
      <c r="QTQ42" s="12"/>
      <c r="QTR42" s="12"/>
      <c r="QTS42" s="12"/>
      <c r="QTT42" s="12"/>
      <c r="QTU42" s="12"/>
      <c r="QTV42" s="12"/>
      <c r="QTW42" s="12"/>
      <c r="QTX42" s="12"/>
      <c r="QTY42" s="12"/>
      <c r="QTZ42" s="12"/>
      <c r="QUA42" s="12"/>
      <c r="QUB42" s="12"/>
      <c r="QUC42" s="12"/>
      <c r="QUD42" s="12"/>
      <c r="QUE42" s="12"/>
      <c r="QUF42" s="12"/>
      <c r="QUG42" s="12"/>
      <c r="QUH42" s="12"/>
      <c r="QUI42" s="12"/>
      <c r="QUJ42" s="12"/>
      <c r="QUK42" s="12"/>
      <c r="QUL42" s="12"/>
      <c r="QUM42" s="12"/>
      <c r="QUN42" s="12"/>
      <c r="QUO42" s="12"/>
      <c r="QUP42" s="12"/>
      <c r="QUQ42" s="12"/>
      <c r="QUR42" s="12"/>
      <c r="QUS42" s="12"/>
      <c r="QUT42" s="12"/>
      <c r="QUU42" s="12"/>
      <c r="QUV42" s="12"/>
      <c r="QUW42" s="12"/>
      <c r="QUX42" s="12"/>
      <c r="QUY42" s="12"/>
      <c r="QUZ42" s="12"/>
      <c r="QVA42" s="12"/>
      <c r="QVB42" s="12"/>
      <c r="QVC42" s="12"/>
      <c r="QVD42" s="12"/>
      <c r="QVE42" s="12"/>
      <c r="QVF42" s="12"/>
      <c r="QVG42" s="12"/>
      <c r="QVH42" s="12"/>
      <c r="QVI42" s="12"/>
      <c r="QVJ42" s="12"/>
      <c r="QVK42" s="12"/>
      <c r="QVL42" s="12"/>
      <c r="QVM42" s="12"/>
      <c r="QVN42" s="12"/>
      <c r="QVO42" s="12"/>
      <c r="QVP42" s="12"/>
      <c r="QVQ42" s="12"/>
      <c r="QVR42" s="12"/>
      <c r="QVS42" s="12"/>
      <c r="QVT42" s="12"/>
      <c r="QVU42" s="12"/>
      <c r="QVV42" s="12"/>
      <c r="QVW42" s="12"/>
      <c r="QVX42" s="12"/>
      <c r="QVY42" s="12"/>
      <c r="QVZ42" s="12"/>
      <c r="QWA42" s="12"/>
      <c r="QWB42" s="12"/>
      <c r="QWC42" s="12"/>
      <c r="QWD42" s="12"/>
      <c r="QWE42" s="12"/>
      <c r="QWF42" s="12"/>
      <c r="QWG42" s="12"/>
      <c r="QWH42" s="12"/>
      <c r="QWI42" s="12"/>
      <c r="QWJ42" s="12"/>
      <c r="QWK42" s="12"/>
      <c r="QWL42" s="12"/>
      <c r="QWM42" s="12"/>
      <c r="QWN42" s="12"/>
      <c r="QWO42" s="12"/>
      <c r="QWP42" s="12"/>
      <c r="QWQ42" s="12"/>
      <c r="QWR42" s="12"/>
      <c r="QWS42" s="12"/>
      <c r="QWT42" s="12"/>
      <c r="QWU42" s="12"/>
      <c r="QWV42" s="12"/>
      <c r="QWW42" s="12"/>
      <c r="QWX42" s="12"/>
      <c r="QWY42" s="12"/>
      <c r="QWZ42" s="12"/>
      <c r="QXA42" s="12"/>
      <c r="QXB42" s="12"/>
      <c r="QXC42" s="12"/>
      <c r="QXD42" s="12"/>
      <c r="QXE42" s="12"/>
      <c r="QXF42" s="12"/>
      <c r="QXG42" s="12"/>
      <c r="QXH42" s="12"/>
      <c r="QXI42" s="12"/>
      <c r="QXJ42" s="12"/>
      <c r="QXK42" s="12"/>
      <c r="QXL42" s="12"/>
      <c r="QXM42" s="12"/>
      <c r="QXN42" s="12"/>
      <c r="QXO42" s="12"/>
      <c r="QXP42" s="12"/>
      <c r="QXQ42" s="12"/>
      <c r="QXR42" s="12"/>
      <c r="QXS42" s="12"/>
      <c r="QXT42" s="12"/>
      <c r="QXU42" s="12"/>
      <c r="QXV42" s="12"/>
      <c r="QXW42" s="12"/>
      <c r="QXX42" s="12"/>
      <c r="QXY42" s="12"/>
      <c r="QXZ42" s="12"/>
      <c r="QYA42" s="12"/>
      <c r="QYB42" s="12"/>
      <c r="QYC42" s="12"/>
      <c r="QYD42" s="12"/>
      <c r="QYE42" s="12"/>
      <c r="QYF42" s="12"/>
      <c r="QYG42" s="12"/>
      <c r="QYH42" s="12"/>
      <c r="QYI42" s="12"/>
      <c r="QYJ42" s="12"/>
      <c r="QYK42" s="12"/>
      <c r="QYL42" s="12"/>
      <c r="QYM42" s="12"/>
      <c r="QYN42" s="12"/>
      <c r="QYO42" s="12"/>
      <c r="QYP42" s="12"/>
      <c r="QYQ42" s="12"/>
      <c r="QYR42" s="12"/>
      <c r="QYS42" s="12"/>
      <c r="QYT42" s="12"/>
      <c r="QYU42" s="12"/>
      <c r="QYV42" s="12"/>
      <c r="QYW42" s="12"/>
      <c r="QYX42" s="12"/>
      <c r="QYY42" s="12"/>
      <c r="QYZ42" s="12"/>
      <c r="QZA42" s="12"/>
      <c r="QZB42" s="12"/>
      <c r="QZC42" s="12"/>
      <c r="QZD42" s="12"/>
      <c r="QZE42" s="12"/>
      <c r="QZF42" s="12"/>
      <c r="QZG42" s="12"/>
      <c r="QZH42" s="12"/>
      <c r="QZI42" s="12"/>
      <c r="QZJ42" s="12"/>
      <c r="QZK42" s="12"/>
      <c r="QZL42" s="12"/>
      <c r="QZM42" s="12"/>
      <c r="QZN42" s="12"/>
      <c r="QZO42" s="12"/>
      <c r="QZP42" s="12"/>
      <c r="QZQ42" s="12"/>
      <c r="QZR42" s="12"/>
      <c r="QZS42" s="12"/>
      <c r="QZT42" s="12"/>
      <c r="QZU42" s="12"/>
      <c r="QZV42" s="12"/>
      <c r="QZW42" s="12"/>
      <c r="QZX42" s="12"/>
      <c r="QZY42" s="12"/>
      <c r="QZZ42" s="12"/>
      <c r="RAA42" s="12"/>
      <c r="RAB42" s="12"/>
      <c r="RAC42" s="12"/>
      <c r="RAD42" s="12"/>
      <c r="RAE42" s="12"/>
      <c r="RAF42" s="12"/>
      <c r="RAG42" s="12"/>
      <c r="RAH42" s="12"/>
      <c r="RAI42" s="12"/>
      <c r="RAJ42" s="12"/>
      <c r="RAK42" s="12"/>
      <c r="RAL42" s="12"/>
      <c r="RAM42" s="12"/>
      <c r="RAN42" s="12"/>
      <c r="RAO42" s="12"/>
      <c r="RAP42" s="12"/>
      <c r="RAQ42" s="12"/>
      <c r="RAR42" s="12"/>
      <c r="RAS42" s="12"/>
      <c r="RAT42" s="12"/>
      <c r="RAU42" s="12"/>
      <c r="RAV42" s="12"/>
      <c r="RAW42" s="12"/>
      <c r="RAX42" s="12"/>
      <c r="RAY42" s="12"/>
      <c r="RAZ42" s="12"/>
      <c r="RBA42" s="12"/>
      <c r="RBB42" s="12"/>
      <c r="RBC42" s="12"/>
      <c r="RBD42" s="12"/>
      <c r="RBE42" s="12"/>
      <c r="RBF42" s="12"/>
      <c r="RBG42" s="12"/>
      <c r="RBH42" s="12"/>
      <c r="RBI42" s="12"/>
      <c r="RBJ42" s="12"/>
      <c r="RBK42" s="12"/>
      <c r="RBL42" s="12"/>
      <c r="RBM42" s="12"/>
      <c r="RBN42" s="12"/>
      <c r="RBO42" s="12"/>
      <c r="RBP42" s="12"/>
      <c r="RBQ42" s="12"/>
      <c r="RBR42" s="12"/>
      <c r="RBS42" s="12"/>
      <c r="RBT42" s="12"/>
      <c r="RBU42" s="12"/>
      <c r="RBV42" s="12"/>
      <c r="RBW42" s="12"/>
      <c r="RBX42" s="12"/>
      <c r="RBY42" s="12"/>
      <c r="RBZ42" s="12"/>
      <c r="RCA42" s="12"/>
      <c r="RCB42" s="12"/>
      <c r="RCC42" s="12"/>
      <c r="RCD42" s="12"/>
      <c r="RCE42" s="12"/>
      <c r="RCF42" s="12"/>
      <c r="RCG42" s="12"/>
      <c r="RCH42" s="12"/>
      <c r="RCI42" s="12"/>
      <c r="RCJ42" s="12"/>
      <c r="RCK42" s="12"/>
      <c r="RCL42" s="12"/>
      <c r="RCM42" s="12"/>
      <c r="RCN42" s="12"/>
      <c r="RCO42" s="12"/>
      <c r="RCP42" s="12"/>
      <c r="RCQ42" s="12"/>
      <c r="RCR42" s="12"/>
      <c r="RCS42" s="12"/>
      <c r="RCT42" s="12"/>
      <c r="RCU42" s="12"/>
      <c r="RCV42" s="12"/>
      <c r="RCW42" s="12"/>
      <c r="RCX42" s="12"/>
      <c r="RCY42" s="12"/>
      <c r="RCZ42" s="12"/>
      <c r="RDA42" s="12"/>
      <c r="RDB42" s="12"/>
      <c r="RDC42" s="12"/>
      <c r="RDD42" s="12"/>
      <c r="RDE42" s="12"/>
      <c r="RDF42" s="12"/>
      <c r="RDG42" s="12"/>
      <c r="RDH42" s="12"/>
      <c r="RDI42" s="12"/>
      <c r="RDJ42" s="12"/>
      <c r="RDK42" s="12"/>
      <c r="RDL42" s="12"/>
      <c r="RDM42" s="12"/>
      <c r="RDN42" s="12"/>
      <c r="RDO42" s="12"/>
      <c r="RDP42" s="12"/>
      <c r="RDQ42" s="12"/>
      <c r="RDR42" s="12"/>
      <c r="RDS42" s="12"/>
      <c r="RDT42" s="12"/>
      <c r="RDU42" s="12"/>
      <c r="RDV42" s="12"/>
      <c r="RDW42" s="12"/>
      <c r="RDX42" s="12"/>
      <c r="RDY42" s="12"/>
      <c r="RDZ42" s="12"/>
      <c r="REA42" s="12"/>
      <c r="REB42" s="12"/>
      <c r="REC42" s="12"/>
      <c r="RED42" s="12"/>
      <c r="REE42" s="12"/>
      <c r="REF42" s="12"/>
      <c r="REG42" s="12"/>
      <c r="REH42" s="12"/>
      <c r="REI42" s="12"/>
      <c r="REJ42" s="12"/>
      <c r="REK42" s="12"/>
      <c r="REL42" s="12"/>
      <c r="REM42" s="12"/>
      <c r="REN42" s="12"/>
      <c r="REO42" s="12"/>
      <c r="REP42" s="12"/>
      <c r="REQ42" s="12"/>
      <c r="RER42" s="12"/>
      <c r="RES42" s="12"/>
      <c r="RET42" s="12"/>
      <c r="REU42" s="12"/>
      <c r="REV42" s="12"/>
      <c r="REW42" s="12"/>
      <c r="REX42" s="12"/>
      <c r="REY42" s="12"/>
      <c r="REZ42" s="12"/>
      <c r="RFA42" s="12"/>
      <c r="RFB42" s="12"/>
      <c r="RFC42" s="12"/>
      <c r="RFD42" s="12"/>
      <c r="RFE42" s="12"/>
      <c r="RFF42" s="12"/>
      <c r="RFG42" s="12"/>
      <c r="RFH42" s="12"/>
      <c r="RFI42" s="12"/>
      <c r="RFJ42" s="12"/>
      <c r="RFK42" s="12"/>
      <c r="RFL42" s="12"/>
      <c r="RFM42" s="12"/>
      <c r="RFN42" s="12"/>
      <c r="RFO42" s="12"/>
      <c r="RFP42" s="12"/>
      <c r="RFQ42" s="12"/>
      <c r="RFR42" s="12"/>
      <c r="RFS42" s="12"/>
      <c r="RFT42" s="12"/>
      <c r="RFU42" s="12"/>
      <c r="RFV42" s="12"/>
      <c r="RFW42" s="12"/>
      <c r="RFX42" s="12"/>
      <c r="RFY42" s="12"/>
      <c r="RFZ42" s="12"/>
      <c r="RGA42" s="12"/>
      <c r="RGB42" s="12"/>
      <c r="RGC42" s="12"/>
      <c r="RGD42" s="12"/>
      <c r="RGE42" s="12"/>
      <c r="RGF42" s="12"/>
      <c r="RGG42" s="12"/>
      <c r="RGH42" s="12"/>
      <c r="RGI42" s="12"/>
      <c r="RGJ42" s="12"/>
      <c r="RGK42" s="12"/>
      <c r="RGL42" s="12"/>
      <c r="RGM42" s="12"/>
      <c r="RGN42" s="12"/>
      <c r="RGO42" s="12"/>
      <c r="RGP42" s="12"/>
      <c r="RGQ42" s="12"/>
      <c r="RGR42" s="12"/>
      <c r="RGS42" s="12"/>
      <c r="RGT42" s="12"/>
      <c r="RGU42" s="12"/>
      <c r="RGV42" s="12"/>
      <c r="RGW42" s="12"/>
      <c r="RGX42" s="12"/>
      <c r="RGY42" s="12"/>
      <c r="RGZ42" s="12"/>
      <c r="RHA42" s="12"/>
      <c r="RHB42" s="12"/>
      <c r="RHC42" s="12"/>
      <c r="RHD42" s="12"/>
      <c r="RHE42" s="12"/>
      <c r="RHF42" s="12"/>
      <c r="RHG42" s="12"/>
      <c r="RHH42" s="12"/>
      <c r="RHI42" s="12"/>
      <c r="RHJ42" s="12"/>
      <c r="RHK42" s="12"/>
      <c r="RHL42" s="12"/>
      <c r="RHM42" s="12"/>
      <c r="RHN42" s="12"/>
      <c r="RHO42" s="12"/>
      <c r="RHP42" s="12"/>
      <c r="RHQ42" s="12"/>
      <c r="RHR42" s="12"/>
      <c r="RHS42" s="12"/>
      <c r="RHT42" s="12"/>
      <c r="RHU42" s="12"/>
      <c r="RHV42" s="12"/>
      <c r="RHW42" s="12"/>
      <c r="RHX42" s="12"/>
      <c r="RHY42" s="12"/>
      <c r="RHZ42" s="12"/>
      <c r="RIA42" s="12"/>
      <c r="RIB42" s="12"/>
      <c r="RIC42" s="12"/>
      <c r="RID42" s="12"/>
      <c r="RIE42" s="12"/>
      <c r="RIF42" s="12"/>
      <c r="RIG42" s="12"/>
      <c r="RIH42" s="12"/>
      <c r="RII42" s="12"/>
      <c r="RIJ42" s="12"/>
      <c r="RIK42" s="12"/>
      <c r="RIL42" s="12"/>
      <c r="RIM42" s="12"/>
      <c r="RIN42" s="12"/>
      <c r="RIO42" s="12"/>
      <c r="RIP42" s="12"/>
      <c r="RIQ42" s="12"/>
      <c r="RIR42" s="12"/>
      <c r="RIS42" s="12"/>
      <c r="RIT42" s="12"/>
      <c r="RIU42" s="12"/>
      <c r="RIV42" s="12"/>
      <c r="RIW42" s="12"/>
      <c r="RIX42" s="12"/>
      <c r="RIY42" s="12"/>
      <c r="RIZ42" s="12"/>
      <c r="RJA42" s="12"/>
      <c r="RJB42" s="12"/>
      <c r="RJC42" s="12"/>
      <c r="RJD42" s="12"/>
      <c r="RJE42" s="12"/>
      <c r="RJF42" s="12"/>
      <c r="RJG42" s="12"/>
      <c r="RJH42" s="12"/>
      <c r="RJI42" s="12"/>
      <c r="RJJ42" s="12"/>
      <c r="RJK42" s="12"/>
      <c r="RJL42" s="12"/>
      <c r="RJM42" s="12"/>
      <c r="RJN42" s="12"/>
      <c r="RJO42" s="12"/>
      <c r="RJP42" s="12"/>
      <c r="RJQ42" s="12"/>
      <c r="RJR42" s="12"/>
      <c r="RJS42" s="12"/>
      <c r="RJT42" s="12"/>
      <c r="RJU42" s="12"/>
      <c r="RJV42" s="12"/>
      <c r="RJW42" s="12"/>
      <c r="RJX42" s="12"/>
      <c r="RJY42" s="12"/>
      <c r="RJZ42" s="12"/>
      <c r="RKA42" s="12"/>
      <c r="RKB42" s="12"/>
      <c r="RKC42" s="12"/>
      <c r="RKD42" s="12"/>
      <c r="RKE42" s="12"/>
      <c r="RKF42" s="12"/>
      <c r="RKG42" s="12"/>
      <c r="RKH42" s="12"/>
      <c r="RKI42" s="12"/>
      <c r="RKJ42" s="12"/>
      <c r="RKK42" s="12"/>
      <c r="RKL42" s="12"/>
      <c r="RKM42" s="12"/>
      <c r="RKN42" s="12"/>
      <c r="RKO42" s="12"/>
      <c r="RKP42" s="12"/>
      <c r="RKQ42" s="12"/>
      <c r="RKR42" s="12"/>
      <c r="RKS42" s="12"/>
      <c r="RKT42" s="12"/>
      <c r="RKU42" s="12"/>
      <c r="RKV42" s="12"/>
      <c r="RKW42" s="12"/>
      <c r="RKX42" s="12"/>
      <c r="RKY42" s="12"/>
      <c r="RKZ42" s="12"/>
      <c r="RLA42" s="12"/>
      <c r="RLB42" s="12"/>
      <c r="RLC42" s="12"/>
      <c r="RLD42" s="12"/>
      <c r="RLE42" s="12"/>
      <c r="RLF42" s="12"/>
      <c r="RLG42" s="12"/>
      <c r="RLH42" s="12"/>
      <c r="RLI42" s="12"/>
      <c r="RLJ42" s="12"/>
      <c r="RLK42" s="12"/>
      <c r="RLL42" s="12"/>
      <c r="RLM42" s="12"/>
      <c r="RLN42" s="12"/>
      <c r="RLO42" s="12"/>
      <c r="RLP42" s="12"/>
      <c r="RLQ42" s="12"/>
      <c r="RLR42" s="12"/>
      <c r="RLS42" s="12"/>
      <c r="RLT42" s="12"/>
      <c r="RLU42" s="12"/>
      <c r="RLV42" s="12"/>
      <c r="RLW42" s="12"/>
      <c r="RLX42" s="12"/>
      <c r="RLY42" s="12"/>
      <c r="RLZ42" s="12"/>
      <c r="RMA42" s="12"/>
      <c r="RMB42" s="12"/>
      <c r="RMC42" s="12"/>
      <c r="RMD42" s="12"/>
      <c r="RME42" s="12"/>
      <c r="RMF42" s="12"/>
      <c r="RMG42" s="12"/>
      <c r="RMH42" s="12"/>
      <c r="RMI42" s="12"/>
      <c r="RMJ42" s="12"/>
      <c r="RMK42" s="12"/>
      <c r="RML42" s="12"/>
      <c r="RMM42" s="12"/>
      <c r="RMN42" s="12"/>
      <c r="RMO42" s="12"/>
      <c r="RMP42" s="12"/>
      <c r="RMQ42" s="12"/>
      <c r="RMR42" s="12"/>
      <c r="RMS42" s="12"/>
      <c r="RMT42" s="12"/>
      <c r="RMU42" s="12"/>
      <c r="RMV42" s="12"/>
      <c r="RMW42" s="12"/>
      <c r="RMX42" s="12"/>
      <c r="RMY42" s="12"/>
      <c r="RMZ42" s="12"/>
      <c r="RNA42" s="12"/>
      <c r="RNB42" s="12"/>
      <c r="RNC42" s="12"/>
      <c r="RND42" s="12"/>
      <c r="RNE42" s="12"/>
      <c r="RNF42" s="12"/>
      <c r="RNG42" s="12"/>
      <c r="RNH42" s="12"/>
      <c r="RNI42" s="12"/>
      <c r="RNJ42" s="12"/>
      <c r="RNK42" s="12"/>
      <c r="RNL42" s="12"/>
      <c r="RNM42" s="12"/>
      <c r="RNN42" s="12"/>
      <c r="RNO42" s="12"/>
      <c r="RNP42" s="12"/>
      <c r="RNQ42" s="12"/>
      <c r="RNR42" s="12"/>
      <c r="RNS42" s="12"/>
      <c r="RNT42" s="12"/>
      <c r="RNU42" s="12"/>
      <c r="RNV42" s="12"/>
      <c r="RNW42" s="12"/>
      <c r="RNX42" s="12"/>
      <c r="RNY42" s="12"/>
      <c r="RNZ42" s="12"/>
      <c r="ROA42" s="12"/>
      <c r="ROB42" s="12"/>
      <c r="ROC42" s="12"/>
      <c r="ROD42" s="12"/>
      <c r="ROE42" s="12"/>
      <c r="ROF42" s="12"/>
      <c r="ROG42" s="12"/>
      <c r="ROH42" s="12"/>
      <c r="ROI42" s="12"/>
      <c r="ROJ42" s="12"/>
      <c r="ROK42" s="12"/>
      <c r="ROL42" s="12"/>
      <c r="ROM42" s="12"/>
      <c r="RON42" s="12"/>
      <c r="ROO42" s="12"/>
      <c r="ROP42" s="12"/>
      <c r="ROQ42" s="12"/>
      <c r="ROR42" s="12"/>
      <c r="ROS42" s="12"/>
      <c r="ROT42" s="12"/>
      <c r="ROU42" s="12"/>
      <c r="ROV42" s="12"/>
      <c r="ROW42" s="12"/>
      <c r="ROX42" s="12"/>
      <c r="ROY42" s="12"/>
      <c r="ROZ42" s="12"/>
      <c r="RPA42" s="12"/>
      <c r="RPB42" s="12"/>
      <c r="RPC42" s="12"/>
      <c r="RPD42" s="12"/>
      <c r="RPE42" s="12"/>
      <c r="RPF42" s="12"/>
      <c r="RPG42" s="12"/>
      <c r="RPH42" s="12"/>
      <c r="RPI42" s="12"/>
      <c r="RPJ42" s="12"/>
      <c r="RPK42" s="12"/>
      <c r="RPL42" s="12"/>
      <c r="RPM42" s="12"/>
      <c r="RPN42" s="12"/>
      <c r="RPO42" s="12"/>
      <c r="RPP42" s="12"/>
      <c r="RPQ42" s="12"/>
      <c r="RPR42" s="12"/>
      <c r="RPS42" s="12"/>
      <c r="RPT42" s="12"/>
      <c r="RPU42" s="12"/>
      <c r="RPV42" s="12"/>
      <c r="RPW42" s="12"/>
      <c r="RPX42" s="12"/>
      <c r="RPY42" s="12"/>
      <c r="RPZ42" s="12"/>
      <c r="RQA42" s="12"/>
      <c r="RQB42" s="12"/>
      <c r="RQC42" s="12"/>
      <c r="RQD42" s="12"/>
      <c r="RQE42" s="12"/>
      <c r="RQF42" s="12"/>
      <c r="RQG42" s="12"/>
      <c r="RQH42" s="12"/>
      <c r="RQI42" s="12"/>
      <c r="RQJ42" s="12"/>
      <c r="RQK42" s="12"/>
      <c r="RQL42" s="12"/>
      <c r="RQM42" s="12"/>
      <c r="RQN42" s="12"/>
      <c r="RQO42" s="12"/>
      <c r="RQP42" s="12"/>
      <c r="RQQ42" s="12"/>
      <c r="RQR42" s="12"/>
      <c r="RQS42" s="12"/>
      <c r="RQT42" s="12"/>
      <c r="RQU42" s="12"/>
      <c r="RQV42" s="12"/>
      <c r="RQW42" s="12"/>
      <c r="RQX42" s="12"/>
      <c r="RQY42" s="12"/>
      <c r="RQZ42" s="12"/>
      <c r="RRA42" s="12"/>
      <c r="RRB42" s="12"/>
      <c r="RRC42" s="12"/>
      <c r="RRD42" s="12"/>
      <c r="RRE42" s="12"/>
      <c r="RRF42" s="12"/>
      <c r="RRG42" s="12"/>
      <c r="RRH42" s="12"/>
      <c r="RRI42" s="12"/>
      <c r="RRJ42" s="12"/>
      <c r="RRK42" s="12"/>
      <c r="RRL42" s="12"/>
      <c r="RRM42" s="12"/>
      <c r="RRN42" s="12"/>
      <c r="RRO42" s="12"/>
      <c r="RRP42" s="12"/>
      <c r="RRQ42" s="12"/>
      <c r="RRR42" s="12"/>
      <c r="RRS42" s="12"/>
      <c r="RRT42" s="12"/>
      <c r="RRU42" s="12"/>
      <c r="RRV42" s="12"/>
      <c r="RRW42" s="12"/>
      <c r="RRX42" s="12"/>
      <c r="RRY42" s="12"/>
      <c r="RRZ42" s="12"/>
      <c r="RSA42" s="12"/>
      <c r="RSB42" s="12"/>
      <c r="RSC42" s="12"/>
      <c r="RSD42" s="12"/>
      <c r="RSE42" s="12"/>
      <c r="RSF42" s="12"/>
      <c r="RSG42" s="12"/>
      <c r="RSH42" s="12"/>
      <c r="RSI42" s="12"/>
      <c r="RSJ42" s="12"/>
      <c r="RSK42" s="12"/>
      <c r="RSL42" s="12"/>
      <c r="RSM42" s="12"/>
      <c r="RSN42" s="12"/>
      <c r="RSO42" s="12"/>
      <c r="RSP42" s="12"/>
      <c r="RSQ42" s="12"/>
      <c r="RSR42" s="12"/>
      <c r="RSS42" s="12"/>
      <c r="RST42" s="12"/>
      <c r="RSU42" s="12"/>
      <c r="RSV42" s="12"/>
      <c r="RSW42" s="12"/>
      <c r="RSX42" s="12"/>
      <c r="RSY42" s="12"/>
      <c r="RSZ42" s="12"/>
      <c r="RTA42" s="12"/>
      <c r="RTB42" s="12"/>
      <c r="RTC42" s="12"/>
      <c r="RTD42" s="12"/>
      <c r="RTE42" s="12"/>
      <c r="RTF42" s="12"/>
      <c r="RTG42" s="12"/>
      <c r="RTH42" s="12"/>
      <c r="RTI42" s="12"/>
      <c r="RTJ42" s="12"/>
      <c r="RTK42" s="12"/>
      <c r="RTL42" s="12"/>
      <c r="RTM42" s="12"/>
      <c r="RTN42" s="12"/>
      <c r="RTO42" s="12"/>
      <c r="RTP42" s="12"/>
      <c r="RTQ42" s="12"/>
      <c r="RTR42" s="12"/>
      <c r="RTS42" s="12"/>
      <c r="RTT42" s="12"/>
      <c r="RTU42" s="12"/>
      <c r="RTV42" s="12"/>
      <c r="RTW42" s="12"/>
      <c r="RTX42" s="12"/>
      <c r="RTY42" s="12"/>
      <c r="RTZ42" s="12"/>
      <c r="RUA42" s="12"/>
      <c r="RUB42" s="12"/>
      <c r="RUC42" s="12"/>
      <c r="RUD42" s="12"/>
      <c r="RUE42" s="12"/>
      <c r="RUF42" s="12"/>
      <c r="RUG42" s="12"/>
      <c r="RUH42" s="12"/>
      <c r="RUI42" s="12"/>
      <c r="RUJ42" s="12"/>
      <c r="RUK42" s="12"/>
      <c r="RUL42" s="12"/>
      <c r="RUM42" s="12"/>
      <c r="RUN42" s="12"/>
      <c r="RUO42" s="12"/>
      <c r="RUP42" s="12"/>
      <c r="RUQ42" s="12"/>
      <c r="RUR42" s="12"/>
      <c r="RUS42" s="12"/>
      <c r="RUT42" s="12"/>
      <c r="RUU42" s="12"/>
      <c r="RUV42" s="12"/>
      <c r="RUW42" s="12"/>
      <c r="RUX42" s="12"/>
      <c r="RUY42" s="12"/>
      <c r="RUZ42" s="12"/>
      <c r="RVA42" s="12"/>
      <c r="RVB42" s="12"/>
      <c r="RVC42" s="12"/>
      <c r="RVD42" s="12"/>
      <c r="RVE42" s="12"/>
      <c r="RVF42" s="12"/>
      <c r="RVG42" s="12"/>
      <c r="RVH42" s="12"/>
      <c r="RVI42" s="12"/>
      <c r="RVJ42" s="12"/>
      <c r="RVK42" s="12"/>
      <c r="RVL42" s="12"/>
      <c r="RVM42" s="12"/>
      <c r="RVN42" s="12"/>
      <c r="RVO42" s="12"/>
      <c r="RVP42" s="12"/>
      <c r="RVQ42" s="12"/>
      <c r="RVR42" s="12"/>
      <c r="RVS42" s="12"/>
      <c r="RVT42" s="12"/>
      <c r="RVU42" s="12"/>
      <c r="RVV42" s="12"/>
      <c r="RVW42" s="12"/>
      <c r="RVX42" s="12"/>
      <c r="RVY42" s="12"/>
      <c r="RVZ42" s="12"/>
      <c r="RWA42" s="12"/>
      <c r="RWB42" s="12"/>
      <c r="RWC42" s="12"/>
      <c r="RWD42" s="12"/>
      <c r="RWE42" s="12"/>
      <c r="RWF42" s="12"/>
      <c r="RWG42" s="12"/>
      <c r="RWH42" s="12"/>
      <c r="RWI42" s="12"/>
      <c r="RWJ42" s="12"/>
      <c r="RWK42" s="12"/>
      <c r="RWL42" s="12"/>
      <c r="RWM42" s="12"/>
      <c r="RWN42" s="12"/>
      <c r="RWO42" s="12"/>
      <c r="RWP42" s="12"/>
      <c r="RWQ42" s="12"/>
      <c r="RWR42" s="12"/>
      <c r="RWS42" s="12"/>
      <c r="RWT42" s="12"/>
      <c r="RWU42" s="12"/>
      <c r="RWV42" s="12"/>
      <c r="RWW42" s="12"/>
      <c r="RWX42" s="12"/>
      <c r="RWY42" s="12"/>
      <c r="RWZ42" s="12"/>
      <c r="RXA42" s="12"/>
      <c r="RXB42" s="12"/>
      <c r="RXC42" s="12"/>
      <c r="RXD42" s="12"/>
      <c r="RXE42" s="12"/>
      <c r="RXF42" s="12"/>
      <c r="RXG42" s="12"/>
      <c r="RXH42" s="12"/>
      <c r="RXI42" s="12"/>
      <c r="RXJ42" s="12"/>
      <c r="RXK42" s="12"/>
      <c r="RXL42" s="12"/>
      <c r="RXM42" s="12"/>
      <c r="RXN42" s="12"/>
      <c r="RXO42" s="12"/>
      <c r="RXP42" s="12"/>
      <c r="RXQ42" s="12"/>
      <c r="RXR42" s="12"/>
      <c r="RXS42" s="12"/>
      <c r="RXT42" s="12"/>
      <c r="RXU42" s="12"/>
      <c r="RXV42" s="12"/>
      <c r="RXW42" s="12"/>
      <c r="RXX42" s="12"/>
      <c r="RXY42" s="12"/>
      <c r="RXZ42" s="12"/>
      <c r="RYA42" s="12"/>
      <c r="RYB42" s="12"/>
      <c r="RYC42" s="12"/>
      <c r="RYD42" s="12"/>
      <c r="RYE42" s="12"/>
      <c r="RYF42" s="12"/>
      <c r="RYG42" s="12"/>
      <c r="RYH42" s="12"/>
      <c r="RYI42" s="12"/>
      <c r="RYJ42" s="12"/>
      <c r="RYK42" s="12"/>
      <c r="RYL42" s="12"/>
      <c r="RYM42" s="12"/>
      <c r="RYN42" s="12"/>
      <c r="RYO42" s="12"/>
      <c r="RYP42" s="12"/>
      <c r="RYQ42" s="12"/>
      <c r="RYR42" s="12"/>
      <c r="RYS42" s="12"/>
      <c r="RYT42" s="12"/>
      <c r="RYU42" s="12"/>
      <c r="RYV42" s="12"/>
      <c r="RYW42" s="12"/>
      <c r="RYX42" s="12"/>
      <c r="RYY42" s="12"/>
      <c r="RYZ42" s="12"/>
      <c r="RZA42" s="12"/>
      <c r="RZB42" s="12"/>
      <c r="RZC42" s="12"/>
      <c r="RZD42" s="12"/>
      <c r="RZE42" s="12"/>
      <c r="RZF42" s="12"/>
      <c r="RZG42" s="12"/>
      <c r="RZH42" s="12"/>
      <c r="RZI42" s="12"/>
      <c r="RZJ42" s="12"/>
      <c r="RZK42" s="12"/>
      <c r="RZL42" s="12"/>
      <c r="RZM42" s="12"/>
      <c r="RZN42" s="12"/>
      <c r="RZO42" s="12"/>
      <c r="RZP42" s="12"/>
      <c r="RZQ42" s="12"/>
      <c r="RZR42" s="12"/>
      <c r="RZS42" s="12"/>
      <c r="RZT42" s="12"/>
      <c r="RZU42" s="12"/>
      <c r="RZV42" s="12"/>
      <c r="RZW42" s="12"/>
      <c r="RZX42" s="12"/>
      <c r="RZY42" s="12"/>
      <c r="RZZ42" s="12"/>
      <c r="SAA42" s="12"/>
      <c r="SAB42" s="12"/>
      <c r="SAC42" s="12"/>
      <c r="SAD42" s="12"/>
      <c r="SAE42" s="12"/>
      <c r="SAF42" s="12"/>
      <c r="SAG42" s="12"/>
      <c r="SAH42" s="12"/>
      <c r="SAI42" s="12"/>
      <c r="SAJ42" s="12"/>
      <c r="SAK42" s="12"/>
      <c r="SAL42" s="12"/>
      <c r="SAM42" s="12"/>
      <c r="SAN42" s="12"/>
      <c r="SAO42" s="12"/>
      <c r="SAP42" s="12"/>
      <c r="SAQ42" s="12"/>
      <c r="SAR42" s="12"/>
      <c r="SAS42" s="12"/>
      <c r="SAT42" s="12"/>
      <c r="SAU42" s="12"/>
      <c r="SAV42" s="12"/>
      <c r="SAW42" s="12"/>
      <c r="SAX42" s="12"/>
      <c r="SAY42" s="12"/>
      <c r="SAZ42" s="12"/>
      <c r="SBA42" s="12"/>
      <c r="SBB42" s="12"/>
      <c r="SBC42" s="12"/>
      <c r="SBD42" s="12"/>
      <c r="SBE42" s="12"/>
      <c r="SBF42" s="12"/>
      <c r="SBG42" s="12"/>
      <c r="SBH42" s="12"/>
      <c r="SBI42" s="12"/>
      <c r="SBJ42" s="12"/>
      <c r="SBK42" s="12"/>
      <c r="SBL42" s="12"/>
      <c r="SBM42" s="12"/>
      <c r="SBN42" s="12"/>
      <c r="SBO42" s="12"/>
      <c r="SBP42" s="12"/>
      <c r="SBQ42" s="12"/>
      <c r="SBR42" s="12"/>
      <c r="SBS42" s="12"/>
      <c r="SBT42" s="12"/>
      <c r="SBU42" s="12"/>
      <c r="SBV42" s="12"/>
      <c r="SBW42" s="12"/>
      <c r="SBX42" s="12"/>
      <c r="SBY42" s="12"/>
      <c r="SBZ42" s="12"/>
      <c r="SCA42" s="12"/>
      <c r="SCB42" s="12"/>
      <c r="SCC42" s="12"/>
      <c r="SCD42" s="12"/>
      <c r="SCE42" s="12"/>
      <c r="SCF42" s="12"/>
      <c r="SCG42" s="12"/>
      <c r="SCH42" s="12"/>
      <c r="SCI42" s="12"/>
      <c r="SCJ42" s="12"/>
      <c r="SCK42" s="12"/>
      <c r="SCL42" s="12"/>
      <c r="SCM42" s="12"/>
      <c r="SCN42" s="12"/>
      <c r="SCO42" s="12"/>
      <c r="SCP42" s="12"/>
      <c r="SCQ42" s="12"/>
      <c r="SCR42" s="12"/>
      <c r="SCS42" s="12"/>
      <c r="SCT42" s="12"/>
      <c r="SCU42" s="12"/>
      <c r="SCV42" s="12"/>
      <c r="SCW42" s="12"/>
      <c r="SCX42" s="12"/>
      <c r="SCY42" s="12"/>
      <c r="SCZ42" s="12"/>
      <c r="SDA42" s="12"/>
      <c r="SDB42" s="12"/>
      <c r="SDC42" s="12"/>
      <c r="SDD42" s="12"/>
      <c r="SDE42" s="12"/>
      <c r="SDF42" s="12"/>
      <c r="SDG42" s="12"/>
      <c r="SDH42" s="12"/>
      <c r="SDI42" s="12"/>
      <c r="SDJ42" s="12"/>
      <c r="SDK42" s="12"/>
      <c r="SDL42" s="12"/>
      <c r="SDM42" s="12"/>
      <c r="SDN42" s="12"/>
      <c r="SDO42" s="12"/>
      <c r="SDP42" s="12"/>
      <c r="SDQ42" s="12"/>
      <c r="SDR42" s="12"/>
      <c r="SDS42" s="12"/>
      <c r="SDT42" s="12"/>
      <c r="SDU42" s="12"/>
      <c r="SDV42" s="12"/>
      <c r="SDW42" s="12"/>
      <c r="SDX42" s="12"/>
      <c r="SDY42" s="12"/>
      <c r="SDZ42" s="12"/>
      <c r="SEA42" s="12"/>
      <c r="SEB42" s="12"/>
      <c r="SEC42" s="12"/>
      <c r="SED42" s="12"/>
      <c r="SEE42" s="12"/>
      <c r="SEF42" s="12"/>
      <c r="SEG42" s="12"/>
      <c r="SEH42" s="12"/>
      <c r="SEI42" s="12"/>
      <c r="SEJ42" s="12"/>
      <c r="SEK42" s="12"/>
      <c r="SEL42" s="12"/>
      <c r="SEM42" s="12"/>
      <c r="SEN42" s="12"/>
      <c r="SEO42" s="12"/>
      <c r="SEP42" s="12"/>
      <c r="SEQ42" s="12"/>
      <c r="SER42" s="12"/>
      <c r="SES42" s="12"/>
      <c r="SET42" s="12"/>
      <c r="SEU42" s="12"/>
      <c r="SEV42" s="12"/>
      <c r="SEW42" s="12"/>
      <c r="SEX42" s="12"/>
      <c r="SEY42" s="12"/>
      <c r="SEZ42" s="12"/>
      <c r="SFA42" s="12"/>
      <c r="SFB42" s="12"/>
      <c r="SFC42" s="12"/>
      <c r="SFD42" s="12"/>
      <c r="SFE42" s="12"/>
      <c r="SFF42" s="12"/>
      <c r="SFG42" s="12"/>
      <c r="SFH42" s="12"/>
      <c r="SFI42" s="12"/>
      <c r="SFJ42" s="12"/>
      <c r="SFK42" s="12"/>
      <c r="SFL42" s="12"/>
      <c r="SFM42" s="12"/>
      <c r="SFN42" s="12"/>
      <c r="SFO42" s="12"/>
      <c r="SFP42" s="12"/>
      <c r="SFQ42" s="12"/>
      <c r="SFR42" s="12"/>
      <c r="SFS42" s="12"/>
      <c r="SFT42" s="12"/>
      <c r="SFU42" s="12"/>
      <c r="SFV42" s="12"/>
      <c r="SFW42" s="12"/>
      <c r="SFX42" s="12"/>
      <c r="SFY42" s="12"/>
      <c r="SFZ42" s="12"/>
      <c r="SGA42" s="12"/>
      <c r="SGB42" s="12"/>
      <c r="SGC42" s="12"/>
      <c r="SGD42" s="12"/>
      <c r="SGE42" s="12"/>
      <c r="SGF42" s="12"/>
      <c r="SGG42" s="12"/>
      <c r="SGH42" s="12"/>
      <c r="SGI42" s="12"/>
      <c r="SGJ42" s="12"/>
      <c r="SGK42" s="12"/>
      <c r="SGL42" s="12"/>
      <c r="SGM42" s="12"/>
      <c r="SGN42" s="12"/>
      <c r="SGO42" s="12"/>
      <c r="SGP42" s="12"/>
      <c r="SGQ42" s="12"/>
      <c r="SGR42" s="12"/>
      <c r="SGS42" s="12"/>
      <c r="SGT42" s="12"/>
      <c r="SGU42" s="12"/>
      <c r="SGV42" s="12"/>
      <c r="SGW42" s="12"/>
      <c r="SGX42" s="12"/>
      <c r="SGY42" s="12"/>
      <c r="SGZ42" s="12"/>
      <c r="SHA42" s="12"/>
      <c r="SHB42" s="12"/>
      <c r="SHC42" s="12"/>
      <c r="SHD42" s="12"/>
      <c r="SHE42" s="12"/>
      <c r="SHF42" s="12"/>
      <c r="SHG42" s="12"/>
      <c r="SHH42" s="12"/>
      <c r="SHI42" s="12"/>
      <c r="SHJ42" s="12"/>
      <c r="SHK42" s="12"/>
      <c r="SHL42" s="12"/>
      <c r="SHM42" s="12"/>
      <c r="SHN42" s="12"/>
      <c r="SHO42" s="12"/>
      <c r="SHP42" s="12"/>
      <c r="SHQ42" s="12"/>
      <c r="SHR42" s="12"/>
      <c r="SHS42" s="12"/>
      <c r="SHT42" s="12"/>
      <c r="SHU42" s="12"/>
      <c r="SHV42" s="12"/>
      <c r="SHW42" s="12"/>
      <c r="SHX42" s="12"/>
      <c r="SHY42" s="12"/>
      <c r="SHZ42" s="12"/>
      <c r="SIA42" s="12"/>
      <c r="SIB42" s="12"/>
      <c r="SIC42" s="12"/>
      <c r="SID42" s="12"/>
      <c r="SIE42" s="12"/>
      <c r="SIF42" s="12"/>
      <c r="SIG42" s="12"/>
      <c r="SIH42" s="12"/>
      <c r="SII42" s="12"/>
      <c r="SIJ42" s="12"/>
      <c r="SIK42" s="12"/>
      <c r="SIL42" s="12"/>
      <c r="SIM42" s="12"/>
      <c r="SIN42" s="12"/>
      <c r="SIO42" s="12"/>
      <c r="SIP42" s="12"/>
      <c r="SIQ42" s="12"/>
      <c r="SIR42" s="12"/>
      <c r="SIS42" s="12"/>
      <c r="SIT42" s="12"/>
      <c r="SIU42" s="12"/>
      <c r="SIV42" s="12"/>
      <c r="SIW42" s="12"/>
      <c r="SIX42" s="12"/>
      <c r="SIY42" s="12"/>
      <c r="SIZ42" s="12"/>
      <c r="SJA42" s="12"/>
      <c r="SJB42" s="12"/>
      <c r="SJC42" s="12"/>
      <c r="SJD42" s="12"/>
      <c r="SJE42" s="12"/>
      <c r="SJF42" s="12"/>
      <c r="SJG42" s="12"/>
      <c r="SJH42" s="12"/>
      <c r="SJI42" s="12"/>
      <c r="SJJ42" s="12"/>
      <c r="SJK42" s="12"/>
      <c r="SJL42" s="12"/>
      <c r="SJM42" s="12"/>
      <c r="SJN42" s="12"/>
      <c r="SJO42" s="12"/>
      <c r="SJP42" s="12"/>
      <c r="SJQ42" s="12"/>
      <c r="SJR42" s="12"/>
      <c r="SJS42" s="12"/>
      <c r="SJT42" s="12"/>
      <c r="SJU42" s="12"/>
      <c r="SJV42" s="12"/>
      <c r="SJW42" s="12"/>
      <c r="SJX42" s="12"/>
      <c r="SJY42" s="12"/>
      <c r="SJZ42" s="12"/>
      <c r="SKA42" s="12"/>
      <c r="SKB42" s="12"/>
      <c r="SKC42" s="12"/>
      <c r="SKD42" s="12"/>
      <c r="SKE42" s="12"/>
      <c r="SKF42" s="12"/>
      <c r="SKG42" s="12"/>
      <c r="SKH42" s="12"/>
      <c r="SKI42" s="12"/>
      <c r="SKJ42" s="12"/>
      <c r="SKK42" s="12"/>
      <c r="SKL42" s="12"/>
      <c r="SKM42" s="12"/>
      <c r="SKN42" s="12"/>
      <c r="SKO42" s="12"/>
      <c r="SKP42" s="12"/>
      <c r="SKQ42" s="12"/>
      <c r="SKR42" s="12"/>
      <c r="SKS42" s="12"/>
      <c r="SKT42" s="12"/>
      <c r="SKU42" s="12"/>
      <c r="SKV42" s="12"/>
      <c r="SKW42" s="12"/>
      <c r="SKX42" s="12"/>
      <c r="SKY42" s="12"/>
      <c r="SKZ42" s="12"/>
      <c r="SLA42" s="12"/>
      <c r="SLB42" s="12"/>
      <c r="SLC42" s="12"/>
      <c r="SLD42" s="12"/>
      <c r="SLE42" s="12"/>
      <c r="SLF42" s="12"/>
      <c r="SLG42" s="12"/>
      <c r="SLH42" s="12"/>
      <c r="SLI42" s="12"/>
      <c r="SLJ42" s="12"/>
      <c r="SLK42" s="12"/>
      <c r="SLL42" s="12"/>
      <c r="SLM42" s="12"/>
      <c r="SLN42" s="12"/>
      <c r="SLO42" s="12"/>
      <c r="SLP42" s="12"/>
      <c r="SLQ42" s="12"/>
      <c r="SLR42" s="12"/>
      <c r="SLS42" s="12"/>
      <c r="SLT42" s="12"/>
      <c r="SLU42" s="12"/>
      <c r="SLV42" s="12"/>
      <c r="SLW42" s="12"/>
      <c r="SLX42" s="12"/>
      <c r="SLY42" s="12"/>
      <c r="SLZ42" s="12"/>
      <c r="SMA42" s="12"/>
      <c r="SMB42" s="12"/>
      <c r="SMC42" s="12"/>
      <c r="SMD42" s="12"/>
      <c r="SME42" s="12"/>
      <c r="SMF42" s="12"/>
      <c r="SMG42" s="12"/>
      <c r="SMH42" s="12"/>
      <c r="SMI42" s="12"/>
      <c r="SMJ42" s="12"/>
      <c r="SMK42" s="12"/>
      <c r="SML42" s="12"/>
      <c r="SMM42" s="12"/>
      <c r="SMN42" s="12"/>
      <c r="SMO42" s="12"/>
      <c r="SMP42" s="12"/>
      <c r="SMQ42" s="12"/>
      <c r="SMR42" s="12"/>
      <c r="SMS42" s="12"/>
      <c r="SMT42" s="12"/>
      <c r="SMU42" s="12"/>
      <c r="SMV42" s="12"/>
      <c r="SMW42" s="12"/>
      <c r="SMX42" s="12"/>
      <c r="SMY42" s="12"/>
      <c r="SMZ42" s="12"/>
      <c r="SNA42" s="12"/>
      <c r="SNB42" s="12"/>
      <c r="SNC42" s="12"/>
      <c r="SND42" s="12"/>
      <c r="SNE42" s="12"/>
      <c r="SNF42" s="12"/>
      <c r="SNG42" s="12"/>
      <c r="SNH42" s="12"/>
      <c r="SNI42" s="12"/>
      <c r="SNJ42" s="12"/>
      <c r="SNK42" s="12"/>
      <c r="SNL42" s="12"/>
      <c r="SNM42" s="12"/>
      <c r="SNN42" s="12"/>
      <c r="SNO42" s="12"/>
      <c r="SNP42" s="12"/>
      <c r="SNQ42" s="12"/>
      <c r="SNR42" s="12"/>
      <c r="SNS42" s="12"/>
      <c r="SNT42" s="12"/>
      <c r="SNU42" s="12"/>
      <c r="SNV42" s="12"/>
      <c r="SNW42" s="12"/>
      <c r="SNX42" s="12"/>
      <c r="SNY42" s="12"/>
      <c r="SNZ42" s="12"/>
      <c r="SOA42" s="12"/>
      <c r="SOB42" s="12"/>
      <c r="SOC42" s="12"/>
      <c r="SOD42" s="12"/>
      <c r="SOE42" s="12"/>
      <c r="SOF42" s="12"/>
      <c r="SOG42" s="12"/>
      <c r="SOH42" s="12"/>
      <c r="SOI42" s="12"/>
      <c r="SOJ42" s="12"/>
      <c r="SOK42" s="12"/>
      <c r="SOL42" s="12"/>
      <c r="SOM42" s="12"/>
      <c r="SON42" s="12"/>
      <c r="SOO42" s="12"/>
      <c r="SOP42" s="12"/>
      <c r="SOQ42" s="12"/>
      <c r="SOR42" s="12"/>
      <c r="SOS42" s="12"/>
      <c r="SOT42" s="12"/>
      <c r="SOU42" s="12"/>
      <c r="SOV42" s="12"/>
      <c r="SOW42" s="12"/>
      <c r="SOX42" s="12"/>
      <c r="SOY42" s="12"/>
      <c r="SOZ42" s="12"/>
      <c r="SPA42" s="12"/>
      <c r="SPB42" s="12"/>
      <c r="SPC42" s="12"/>
      <c r="SPD42" s="12"/>
      <c r="SPE42" s="12"/>
      <c r="SPF42" s="12"/>
      <c r="SPG42" s="12"/>
      <c r="SPH42" s="12"/>
      <c r="SPI42" s="12"/>
      <c r="SPJ42" s="12"/>
      <c r="SPK42" s="12"/>
      <c r="SPL42" s="12"/>
      <c r="SPM42" s="12"/>
      <c r="SPN42" s="12"/>
      <c r="SPO42" s="12"/>
      <c r="SPP42" s="12"/>
      <c r="SPQ42" s="12"/>
      <c r="SPR42" s="12"/>
      <c r="SPS42" s="12"/>
      <c r="SPT42" s="12"/>
      <c r="SPU42" s="12"/>
      <c r="SPV42" s="12"/>
      <c r="SPW42" s="12"/>
      <c r="SPX42" s="12"/>
      <c r="SPY42" s="12"/>
      <c r="SPZ42" s="12"/>
      <c r="SQA42" s="12"/>
      <c r="SQB42" s="12"/>
      <c r="SQC42" s="12"/>
      <c r="SQD42" s="12"/>
      <c r="SQE42" s="12"/>
      <c r="SQF42" s="12"/>
      <c r="SQG42" s="12"/>
      <c r="SQH42" s="12"/>
      <c r="SQI42" s="12"/>
      <c r="SQJ42" s="12"/>
      <c r="SQK42" s="12"/>
      <c r="SQL42" s="12"/>
      <c r="SQM42" s="12"/>
      <c r="SQN42" s="12"/>
      <c r="SQO42" s="12"/>
      <c r="SQP42" s="12"/>
      <c r="SQQ42" s="12"/>
      <c r="SQR42" s="12"/>
      <c r="SQS42" s="12"/>
      <c r="SQT42" s="12"/>
      <c r="SQU42" s="12"/>
      <c r="SQV42" s="12"/>
      <c r="SQW42" s="12"/>
      <c r="SQX42" s="12"/>
      <c r="SQY42" s="12"/>
      <c r="SQZ42" s="12"/>
      <c r="SRA42" s="12"/>
      <c r="SRB42" s="12"/>
      <c r="SRC42" s="12"/>
      <c r="SRD42" s="12"/>
      <c r="SRE42" s="12"/>
      <c r="SRF42" s="12"/>
      <c r="SRG42" s="12"/>
      <c r="SRH42" s="12"/>
      <c r="SRI42" s="12"/>
      <c r="SRJ42" s="12"/>
      <c r="SRK42" s="12"/>
      <c r="SRL42" s="12"/>
      <c r="SRM42" s="12"/>
      <c r="SRN42" s="12"/>
      <c r="SRO42" s="12"/>
      <c r="SRP42" s="12"/>
      <c r="SRQ42" s="12"/>
      <c r="SRR42" s="12"/>
      <c r="SRS42" s="12"/>
      <c r="SRT42" s="12"/>
      <c r="SRU42" s="12"/>
      <c r="SRV42" s="12"/>
      <c r="SRW42" s="12"/>
      <c r="SRX42" s="12"/>
      <c r="SRY42" s="12"/>
      <c r="SRZ42" s="12"/>
      <c r="SSA42" s="12"/>
      <c r="SSB42" s="12"/>
      <c r="SSC42" s="12"/>
      <c r="SSD42" s="12"/>
      <c r="SSE42" s="12"/>
      <c r="SSF42" s="12"/>
      <c r="SSG42" s="12"/>
      <c r="SSH42" s="12"/>
      <c r="SSI42" s="12"/>
      <c r="SSJ42" s="12"/>
      <c r="SSK42" s="12"/>
      <c r="SSL42" s="12"/>
      <c r="SSM42" s="12"/>
      <c r="SSN42" s="12"/>
      <c r="SSO42" s="12"/>
      <c r="SSP42" s="12"/>
      <c r="SSQ42" s="12"/>
      <c r="SSR42" s="12"/>
      <c r="SSS42" s="12"/>
      <c r="SST42" s="12"/>
      <c r="SSU42" s="12"/>
      <c r="SSV42" s="12"/>
      <c r="SSW42" s="12"/>
      <c r="SSX42" s="12"/>
      <c r="SSY42" s="12"/>
      <c r="SSZ42" s="12"/>
      <c r="STA42" s="12"/>
      <c r="STB42" s="12"/>
      <c r="STC42" s="12"/>
      <c r="STD42" s="12"/>
      <c r="STE42" s="12"/>
      <c r="STF42" s="12"/>
      <c r="STG42" s="12"/>
      <c r="STH42" s="12"/>
      <c r="STI42" s="12"/>
      <c r="STJ42" s="12"/>
      <c r="STK42" s="12"/>
      <c r="STL42" s="12"/>
      <c r="STM42" s="12"/>
      <c r="STN42" s="12"/>
      <c r="STO42" s="12"/>
      <c r="STP42" s="12"/>
      <c r="STQ42" s="12"/>
      <c r="STR42" s="12"/>
      <c r="STS42" s="12"/>
      <c r="STT42" s="12"/>
      <c r="STU42" s="12"/>
      <c r="STV42" s="12"/>
      <c r="STW42" s="12"/>
      <c r="STX42" s="12"/>
      <c r="STY42" s="12"/>
      <c r="STZ42" s="12"/>
      <c r="SUA42" s="12"/>
      <c r="SUB42" s="12"/>
      <c r="SUC42" s="12"/>
      <c r="SUD42" s="12"/>
      <c r="SUE42" s="12"/>
      <c r="SUF42" s="12"/>
      <c r="SUG42" s="12"/>
      <c r="SUH42" s="12"/>
      <c r="SUI42" s="12"/>
      <c r="SUJ42" s="12"/>
      <c r="SUK42" s="12"/>
      <c r="SUL42" s="12"/>
      <c r="SUM42" s="12"/>
      <c r="SUN42" s="12"/>
      <c r="SUO42" s="12"/>
      <c r="SUP42" s="12"/>
      <c r="SUQ42" s="12"/>
      <c r="SUR42" s="12"/>
      <c r="SUS42" s="12"/>
      <c r="SUT42" s="12"/>
      <c r="SUU42" s="12"/>
      <c r="SUV42" s="12"/>
      <c r="SUW42" s="12"/>
      <c r="SUX42" s="12"/>
      <c r="SUY42" s="12"/>
      <c r="SUZ42" s="12"/>
      <c r="SVA42" s="12"/>
      <c r="SVB42" s="12"/>
      <c r="SVC42" s="12"/>
      <c r="SVD42" s="12"/>
      <c r="SVE42" s="12"/>
      <c r="SVF42" s="12"/>
      <c r="SVG42" s="12"/>
      <c r="SVH42" s="12"/>
      <c r="SVI42" s="12"/>
      <c r="SVJ42" s="12"/>
      <c r="SVK42" s="12"/>
      <c r="SVL42" s="12"/>
      <c r="SVM42" s="12"/>
      <c r="SVN42" s="12"/>
      <c r="SVO42" s="12"/>
      <c r="SVP42" s="12"/>
      <c r="SVQ42" s="12"/>
      <c r="SVR42" s="12"/>
      <c r="SVS42" s="12"/>
      <c r="SVT42" s="12"/>
      <c r="SVU42" s="12"/>
      <c r="SVV42" s="12"/>
      <c r="SVW42" s="12"/>
      <c r="SVX42" s="12"/>
      <c r="SVY42" s="12"/>
      <c r="SVZ42" s="12"/>
      <c r="SWA42" s="12"/>
      <c r="SWB42" s="12"/>
      <c r="SWC42" s="12"/>
      <c r="SWD42" s="12"/>
      <c r="SWE42" s="12"/>
      <c r="SWF42" s="12"/>
      <c r="SWG42" s="12"/>
      <c r="SWH42" s="12"/>
      <c r="SWI42" s="12"/>
      <c r="SWJ42" s="12"/>
      <c r="SWK42" s="12"/>
      <c r="SWL42" s="12"/>
      <c r="SWM42" s="12"/>
      <c r="SWN42" s="12"/>
      <c r="SWO42" s="12"/>
      <c r="SWP42" s="12"/>
      <c r="SWQ42" s="12"/>
      <c r="SWR42" s="12"/>
      <c r="SWS42" s="12"/>
      <c r="SWT42" s="12"/>
      <c r="SWU42" s="12"/>
      <c r="SWV42" s="12"/>
      <c r="SWW42" s="12"/>
      <c r="SWX42" s="12"/>
      <c r="SWY42" s="12"/>
      <c r="SWZ42" s="12"/>
      <c r="SXA42" s="12"/>
      <c r="SXB42" s="12"/>
      <c r="SXC42" s="12"/>
      <c r="SXD42" s="12"/>
      <c r="SXE42" s="12"/>
      <c r="SXF42" s="12"/>
      <c r="SXG42" s="12"/>
      <c r="SXH42" s="12"/>
      <c r="SXI42" s="12"/>
      <c r="SXJ42" s="12"/>
      <c r="SXK42" s="12"/>
      <c r="SXL42" s="12"/>
      <c r="SXM42" s="12"/>
      <c r="SXN42" s="12"/>
      <c r="SXO42" s="12"/>
      <c r="SXP42" s="12"/>
      <c r="SXQ42" s="12"/>
      <c r="SXR42" s="12"/>
      <c r="SXS42" s="12"/>
      <c r="SXT42" s="12"/>
      <c r="SXU42" s="12"/>
      <c r="SXV42" s="12"/>
      <c r="SXW42" s="12"/>
      <c r="SXX42" s="12"/>
      <c r="SXY42" s="12"/>
      <c r="SXZ42" s="12"/>
      <c r="SYA42" s="12"/>
      <c r="SYB42" s="12"/>
      <c r="SYC42" s="12"/>
      <c r="SYD42" s="12"/>
      <c r="SYE42" s="12"/>
      <c r="SYF42" s="12"/>
      <c r="SYG42" s="12"/>
      <c r="SYH42" s="12"/>
      <c r="SYI42" s="12"/>
      <c r="SYJ42" s="12"/>
      <c r="SYK42" s="12"/>
      <c r="SYL42" s="12"/>
      <c r="SYM42" s="12"/>
      <c r="SYN42" s="12"/>
      <c r="SYO42" s="12"/>
      <c r="SYP42" s="12"/>
      <c r="SYQ42" s="12"/>
      <c r="SYR42" s="12"/>
      <c r="SYS42" s="12"/>
      <c r="SYT42" s="12"/>
      <c r="SYU42" s="12"/>
      <c r="SYV42" s="12"/>
      <c r="SYW42" s="12"/>
      <c r="SYX42" s="12"/>
      <c r="SYY42" s="12"/>
      <c r="SYZ42" s="12"/>
      <c r="SZA42" s="12"/>
      <c r="SZB42" s="12"/>
      <c r="SZC42" s="12"/>
      <c r="SZD42" s="12"/>
      <c r="SZE42" s="12"/>
      <c r="SZF42" s="12"/>
      <c r="SZG42" s="12"/>
      <c r="SZH42" s="12"/>
      <c r="SZI42" s="12"/>
      <c r="SZJ42" s="12"/>
      <c r="SZK42" s="12"/>
      <c r="SZL42" s="12"/>
      <c r="SZM42" s="12"/>
      <c r="SZN42" s="12"/>
      <c r="SZO42" s="12"/>
      <c r="SZP42" s="12"/>
      <c r="SZQ42" s="12"/>
      <c r="SZR42" s="12"/>
      <c r="SZS42" s="12"/>
      <c r="SZT42" s="12"/>
      <c r="SZU42" s="12"/>
      <c r="SZV42" s="12"/>
      <c r="SZW42" s="12"/>
      <c r="SZX42" s="12"/>
      <c r="SZY42" s="12"/>
      <c r="SZZ42" s="12"/>
      <c r="TAA42" s="12"/>
      <c r="TAB42" s="12"/>
      <c r="TAC42" s="12"/>
      <c r="TAD42" s="12"/>
      <c r="TAE42" s="12"/>
      <c r="TAF42" s="12"/>
      <c r="TAG42" s="12"/>
      <c r="TAH42" s="12"/>
      <c r="TAI42" s="12"/>
      <c r="TAJ42" s="12"/>
      <c r="TAK42" s="12"/>
      <c r="TAL42" s="12"/>
      <c r="TAM42" s="12"/>
      <c r="TAN42" s="12"/>
      <c r="TAO42" s="12"/>
      <c r="TAP42" s="12"/>
      <c r="TAQ42" s="12"/>
      <c r="TAR42" s="12"/>
      <c r="TAS42" s="12"/>
      <c r="TAT42" s="12"/>
      <c r="TAU42" s="12"/>
      <c r="TAV42" s="12"/>
      <c r="TAW42" s="12"/>
      <c r="TAX42" s="12"/>
      <c r="TAY42" s="12"/>
      <c r="TAZ42" s="12"/>
      <c r="TBA42" s="12"/>
      <c r="TBB42" s="12"/>
      <c r="TBC42" s="12"/>
      <c r="TBD42" s="12"/>
      <c r="TBE42" s="12"/>
      <c r="TBF42" s="12"/>
      <c r="TBG42" s="12"/>
      <c r="TBH42" s="12"/>
      <c r="TBI42" s="12"/>
      <c r="TBJ42" s="12"/>
      <c r="TBK42" s="12"/>
      <c r="TBL42" s="12"/>
      <c r="TBM42" s="12"/>
      <c r="TBN42" s="12"/>
      <c r="TBO42" s="12"/>
      <c r="TBP42" s="12"/>
      <c r="TBQ42" s="12"/>
      <c r="TBR42" s="12"/>
      <c r="TBS42" s="12"/>
      <c r="TBT42" s="12"/>
      <c r="TBU42" s="12"/>
      <c r="TBV42" s="12"/>
      <c r="TBW42" s="12"/>
      <c r="TBX42" s="12"/>
      <c r="TBY42" s="12"/>
      <c r="TBZ42" s="12"/>
      <c r="TCA42" s="12"/>
      <c r="TCB42" s="12"/>
      <c r="TCC42" s="12"/>
      <c r="TCD42" s="12"/>
      <c r="TCE42" s="12"/>
      <c r="TCF42" s="12"/>
      <c r="TCG42" s="12"/>
      <c r="TCH42" s="12"/>
      <c r="TCI42" s="12"/>
      <c r="TCJ42" s="12"/>
      <c r="TCK42" s="12"/>
      <c r="TCL42" s="12"/>
      <c r="TCM42" s="12"/>
      <c r="TCN42" s="12"/>
      <c r="TCO42" s="12"/>
      <c r="TCP42" s="12"/>
      <c r="TCQ42" s="12"/>
      <c r="TCR42" s="12"/>
      <c r="TCS42" s="12"/>
      <c r="TCT42" s="12"/>
      <c r="TCU42" s="12"/>
      <c r="TCV42" s="12"/>
      <c r="TCW42" s="12"/>
      <c r="TCX42" s="12"/>
      <c r="TCY42" s="12"/>
      <c r="TCZ42" s="12"/>
      <c r="TDA42" s="12"/>
      <c r="TDB42" s="12"/>
      <c r="TDC42" s="12"/>
      <c r="TDD42" s="12"/>
      <c r="TDE42" s="12"/>
      <c r="TDF42" s="12"/>
      <c r="TDG42" s="12"/>
      <c r="TDH42" s="12"/>
      <c r="TDI42" s="12"/>
      <c r="TDJ42" s="12"/>
      <c r="TDK42" s="12"/>
      <c r="TDL42" s="12"/>
      <c r="TDM42" s="12"/>
      <c r="TDN42" s="12"/>
      <c r="TDO42" s="12"/>
      <c r="TDP42" s="12"/>
      <c r="TDQ42" s="12"/>
      <c r="TDR42" s="12"/>
      <c r="TDS42" s="12"/>
      <c r="TDT42" s="12"/>
      <c r="TDU42" s="12"/>
      <c r="TDV42" s="12"/>
      <c r="TDW42" s="12"/>
      <c r="TDX42" s="12"/>
      <c r="TDY42" s="12"/>
      <c r="TDZ42" s="12"/>
      <c r="TEA42" s="12"/>
      <c r="TEB42" s="12"/>
      <c r="TEC42" s="12"/>
      <c r="TED42" s="12"/>
      <c r="TEE42" s="12"/>
      <c r="TEF42" s="12"/>
      <c r="TEG42" s="12"/>
      <c r="TEH42" s="12"/>
      <c r="TEI42" s="12"/>
      <c r="TEJ42" s="12"/>
      <c r="TEK42" s="12"/>
      <c r="TEL42" s="12"/>
      <c r="TEM42" s="12"/>
      <c r="TEN42" s="12"/>
      <c r="TEO42" s="12"/>
      <c r="TEP42" s="12"/>
      <c r="TEQ42" s="12"/>
      <c r="TER42" s="12"/>
      <c r="TES42" s="12"/>
      <c r="TET42" s="12"/>
      <c r="TEU42" s="12"/>
      <c r="TEV42" s="12"/>
      <c r="TEW42" s="12"/>
      <c r="TEX42" s="12"/>
      <c r="TEY42" s="12"/>
      <c r="TEZ42" s="12"/>
      <c r="TFA42" s="12"/>
      <c r="TFB42" s="12"/>
      <c r="TFC42" s="12"/>
      <c r="TFD42" s="12"/>
      <c r="TFE42" s="12"/>
      <c r="TFF42" s="12"/>
      <c r="TFG42" s="12"/>
      <c r="TFH42" s="12"/>
      <c r="TFI42" s="12"/>
      <c r="TFJ42" s="12"/>
      <c r="TFK42" s="12"/>
      <c r="TFL42" s="12"/>
      <c r="TFM42" s="12"/>
      <c r="TFN42" s="12"/>
      <c r="TFO42" s="12"/>
      <c r="TFP42" s="12"/>
      <c r="TFQ42" s="12"/>
      <c r="TFR42" s="12"/>
      <c r="TFS42" s="12"/>
      <c r="TFT42" s="12"/>
      <c r="TFU42" s="12"/>
      <c r="TFV42" s="12"/>
      <c r="TFW42" s="12"/>
      <c r="TFX42" s="12"/>
      <c r="TFY42" s="12"/>
      <c r="TFZ42" s="12"/>
      <c r="TGA42" s="12"/>
      <c r="TGB42" s="12"/>
      <c r="TGC42" s="12"/>
      <c r="TGD42" s="12"/>
      <c r="TGE42" s="12"/>
      <c r="TGF42" s="12"/>
      <c r="TGG42" s="12"/>
      <c r="TGH42" s="12"/>
      <c r="TGI42" s="12"/>
      <c r="TGJ42" s="12"/>
      <c r="TGK42" s="12"/>
      <c r="TGL42" s="12"/>
      <c r="TGM42" s="12"/>
      <c r="TGN42" s="12"/>
      <c r="TGO42" s="12"/>
      <c r="TGP42" s="12"/>
      <c r="TGQ42" s="12"/>
      <c r="TGR42" s="12"/>
      <c r="TGS42" s="12"/>
      <c r="TGT42" s="12"/>
      <c r="TGU42" s="12"/>
      <c r="TGV42" s="12"/>
      <c r="TGW42" s="12"/>
      <c r="TGX42" s="12"/>
      <c r="TGY42" s="12"/>
      <c r="TGZ42" s="12"/>
      <c r="THA42" s="12"/>
      <c r="THB42" s="12"/>
      <c r="THC42" s="12"/>
      <c r="THD42" s="12"/>
      <c r="THE42" s="12"/>
      <c r="THF42" s="12"/>
      <c r="THG42" s="12"/>
      <c r="THH42" s="12"/>
      <c r="THI42" s="12"/>
      <c r="THJ42" s="12"/>
      <c r="THK42" s="12"/>
      <c r="THL42" s="12"/>
      <c r="THM42" s="12"/>
      <c r="THN42" s="12"/>
      <c r="THO42" s="12"/>
      <c r="THP42" s="12"/>
      <c r="THQ42" s="12"/>
      <c r="THR42" s="12"/>
      <c r="THS42" s="12"/>
      <c r="THT42" s="12"/>
      <c r="THU42" s="12"/>
      <c r="THV42" s="12"/>
      <c r="THW42" s="12"/>
      <c r="THX42" s="12"/>
      <c r="THY42" s="12"/>
      <c r="THZ42" s="12"/>
      <c r="TIA42" s="12"/>
      <c r="TIB42" s="12"/>
      <c r="TIC42" s="12"/>
      <c r="TID42" s="12"/>
      <c r="TIE42" s="12"/>
      <c r="TIF42" s="12"/>
      <c r="TIG42" s="12"/>
      <c r="TIH42" s="12"/>
      <c r="TII42" s="12"/>
      <c r="TIJ42" s="12"/>
      <c r="TIK42" s="12"/>
      <c r="TIL42" s="12"/>
      <c r="TIM42" s="12"/>
      <c r="TIN42" s="12"/>
      <c r="TIO42" s="12"/>
      <c r="TIP42" s="12"/>
      <c r="TIQ42" s="12"/>
      <c r="TIR42" s="12"/>
      <c r="TIS42" s="12"/>
      <c r="TIT42" s="12"/>
      <c r="TIU42" s="12"/>
      <c r="TIV42" s="12"/>
      <c r="TIW42" s="12"/>
      <c r="TIX42" s="12"/>
      <c r="TIY42" s="12"/>
      <c r="TIZ42" s="12"/>
      <c r="TJA42" s="12"/>
      <c r="TJB42" s="12"/>
      <c r="TJC42" s="12"/>
      <c r="TJD42" s="12"/>
      <c r="TJE42" s="12"/>
      <c r="TJF42" s="12"/>
      <c r="TJG42" s="12"/>
      <c r="TJH42" s="12"/>
      <c r="TJI42" s="12"/>
      <c r="TJJ42" s="12"/>
      <c r="TJK42" s="12"/>
      <c r="TJL42" s="12"/>
      <c r="TJM42" s="12"/>
      <c r="TJN42" s="12"/>
      <c r="TJO42" s="12"/>
      <c r="TJP42" s="12"/>
      <c r="TJQ42" s="12"/>
      <c r="TJR42" s="12"/>
      <c r="TJS42" s="12"/>
      <c r="TJT42" s="12"/>
      <c r="TJU42" s="12"/>
      <c r="TJV42" s="12"/>
      <c r="TJW42" s="12"/>
      <c r="TJX42" s="12"/>
      <c r="TJY42" s="12"/>
      <c r="TJZ42" s="12"/>
      <c r="TKA42" s="12"/>
      <c r="TKB42" s="12"/>
      <c r="TKC42" s="12"/>
      <c r="TKD42" s="12"/>
      <c r="TKE42" s="12"/>
      <c r="TKF42" s="12"/>
      <c r="TKG42" s="12"/>
      <c r="TKH42" s="12"/>
      <c r="TKI42" s="12"/>
      <c r="TKJ42" s="12"/>
      <c r="TKK42" s="12"/>
      <c r="TKL42" s="12"/>
      <c r="TKM42" s="12"/>
      <c r="TKN42" s="12"/>
      <c r="TKO42" s="12"/>
      <c r="TKP42" s="12"/>
      <c r="TKQ42" s="12"/>
      <c r="TKR42" s="12"/>
      <c r="TKS42" s="12"/>
      <c r="TKT42" s="12"/>
      <c r="TKU42" s="12"/>
      <c r="TKV42" s="12"/>
      <c r="TKW42" s="12"/>
      <c r="TKX42" s="12"/>
      <c r="TKY42" s="12"/>
      <c r="TKZ42" s="12"/>
      <c r="TLA42" s="12"/>
      <c r="TLB42" s="12"/>
      <c r="TLC42" s="12"/>
      <c r="TLD42" s="12"/>
      <c r="TLE42" s="12"/>
      <c r="TLF42" s="12"/>
      <c r="TLG42" s="12"/>
      <c r="TLH42" s="12"/>
      <c r="TLI42" s="12"/>
      <c r="TLJ42" s="12"/>
      <c r="TLK42" s="12"/>
      <c r="TLL42" s="12"/>
      <c r="TLM42" s="12"/>
      <c r="TLN42" s="12"/>
      <c r="TLO42" s="12"/>
      <c r="TLP42" s="12"/>
      <c r="TLQ42" s="12"/>
      <c r="TLR42" s="12"/>
      <c r="TLS42" s="12"/>
      <c r="TLT42" s="12"/>
      <c r="TLU42" s="12"/>
      <c r="TLV42" s="12"/>
      <c r="TLW42" s="12"/>
      <c r="TLX42" s="12"/>
      <c r="TLY42" s="12"/>
      <c r="TLZ42" s="12"/>
      <c r="TMA42" s="12"/>
      <c r="TMB42" s="12"/>
      <c r="TMC42" s="12"/>
      <c r="TMD42" s="12"/>
      <c r="TME42" s="12"/>
      <c r="TMF42" s="12"/>
      <c r="TMG42" s="12"/>
      <c r="TMH42" s="12"/>
      <c r="TMI42" s="12"/>
      <c r="TMJ42" s="12"/>
      <c r="TMK42" s="12"/>
      <c r="TML42" s="12"/>
      <c r="TMM42" s="12"/>
      <c r="TMN42" s="12"/>
      <c r="TMO42" s="12"/>
      <c r="TMP42" s="12"/>
      <c r="TMQ42" s="12"/>
      <c r="TMR42" s="12"/>
      <c r="TMS42" s="12"/>
      <c r="TMT42" s="12"/>
      <c r="TMU42" s="12"/>
      <c r="TMV42" s="12"/>
      <c r="TMW42" s="12"/>
      <c r="TMX42" s="12"/>
      <c r="TMY42" s="12"/>
      <c r="TMZ42" s="12"/>
      <c r="TNA42" s="12"/>
      <c r="TNB42" s="12"/>
      <c r="TNC42" s="12"/>
      <c r="TND42" s="12"/>
      <c r="TNE42" s="12"/>
      <c r="TNF42" s="12"/>
      <c r="TNG42" s="12"/>
      <c r="TNH42" s="12"/>
      <c r="TNI42" s="12"/>
      <c r="TNJ42" s="12"/>
      <c r="TNK42" s="12"/>
      <c r="TNL42" s="12"/>
      <c r="TNM42" s="12"/>
      <c r="TNN42" s="12"/>
      <c r="TNO42" s="12"/>
      <c r="TNP42" s="12"/>
      <c r="TNQ42" s="12"/>
      <c r="TNR42" s="12"/>
      <c r="TNS42" s="12"/>
      <c r="TNT42" s="12"/>
      <c r="TNU42" s="12"/>
      <c r="TNV42" s="12"/>
      <c r="TNW42" s="12"/>
      <c r="TNX42" s="12"/>
      <c r="TNY42" s="12"/>
      <c r="TNZ42" s="12"/>
      <c r="TOA42" s="12"/>
      <c r="TOB42" s="12"/>
      <c r="TOC42" s="12"/>
      <c r="TOD42" s="12"/>
      <c r="TOE42" s="12"/>
      <c r="TOF42" s="12"/>
      <c r="TOG42" s="12"/>
      <c r="TOH42" s="12"/>
      <c r="TOI42" s="12"/>
      <c r="TOJ42" s="12"/>
      <c r="TOK42" s="12"/>
      <c r="TOL42" s="12"/>
      <c r="TOM42" s="12"/>
      <c r="TON42" s="12"/>
      <c r="TOO42" s="12"/>
      <c r="TOP42" s="12"/>
      <c r="TOQ42" s="12"/>
      <c r="TOR42" s="12"/>
      <c r="TOS42" s="12"/>
      <c r="TOT42" s="12"/>
      <c r="TOU42" s="12"/>
      <c r="TOV42" s="12"/>
      <c r="TOW42" s="12"/>
      <c r="TOX42" s="12"/>
      <c r="TOY42" s="12"/>
      <c r="TOZ42" s="12"/>
      <c r="TPA42" s="12"/>
      <c r="TPB42" s="12"/>
      <c r="TPC42" s="12"/>
      <c r="TPD42" s="12"/>
      <c r="TPE42" s="12"/>
      <c r="TPF42" s="12"/>
      <c r="TPG42" s="12"/>
      <c r="TPH42" s="12"/>
      <c r="TPI42" s="12"/>
      <c r="TPJ42" s="12"/>
      <c r="TPK42" s="12"/>
      <c r="TPL42" s="12"/>
      <c r="TPM42" s="12"/>
      <c r="TPN42" s="12"/>
      <c r="TPO42" s="12"/>
      <c r="TPP42" s="12"/>
      <c r="TPQ42" s="12"/>
      <c r="TPR42" s="12"/>
      <c r="TPS42" s="12"/>
      <c r="TPT42" s="12"/>
      <c r="TPU42" s="12"/>
      <c r="TPV42" s="12"/>
      <c r="TPW42" s="12"/>
      <c r="TPX42" s="12"/>
      <c r="TPY42" s="12"/>
      <c r="TPZ42" s="12"/>
      <c r="TQA42" s="12"/>
      <c r="TQB42" s="12"/>
      <c r="TQC42" s="12"/>
      <c r="TQD42" s="12"/>
      <c r="TQE42" s="12"/>
      <c r="TQF42" s="12"/>
      <c r="TQG42" s="12"/>
      <c r="TQH42" s="12"/>
      <c r="TQI42" s="12"/>
      <c r="TQJ42" s="12"/>
      <c r="TQK42" s="12"/>
      <c r="TQL42" s="12"/>
      <c r="TQM42" s="12"/>
      <c r="TQN42" s="12"/>
      <c r="TQO42" s="12"/>
      <c r="TQP42" s="12"/>
      <c r="TQQ42" s="12"/>
      <c r="TQR42" s="12"/>
      <c r="TQS42" s="12"/>
      <c r="TQT42" s="12"/>
      <c r="TQU42" s="12"/>
      <c r="TQV42" s="12"/>
      <c r="TQW42" s="12"/>
      <c r="TQX42" s="12"/>
      <c r="TQY42" s="12"/>
      <c r="TQZ42" s="12"/>
      <c r="TRA42" s="12"/>
      <c r="TRB42" s="12"/>
      <c r="TRC42" s="12"/>
      <c r="TRD42" s="12"/>
      <c r="TRE42" s="12"/>
      <c r="TRF42" s="12"/>
      <c r="TRG42" s="12"/>
      <c r="TRH42" s="12"/>
      <c r="TRI42" s="12"/>
      <c r="TRJ42" s="12"/>
      <c r="TRK42" s="12"/>
      <c r="TRL42" s="12"/>
      <c r="TRM42" s="12"/>
      <c r="TRN42" s="12"/>
      <c r="TRO42" s="12"/>
      <c r="TRP42" s="12"/>
      <c r="TRQ42" s="12"/>
      <c r="TRR42" s="12"/>
      <c r="TRS42" s="12"/>
      <c r="TRT42" s="12"/>
      <c r="TRU42" s="12"/>
      <c r="TRV42" s="12"/>
      <c r="TRW42" s="12"/>
      <c r="TRX42" s="12"/>
      <c r="TRY42" s="12"/>
      <c r="TRZ42" s="12"/>
      <c r="TSA42" s="12"/>
      <c r="TSB42" s="12"/>
      <c r="TSC42" s="12"/>
      <c r="TSD42" s="12"/>
      <c r="TSE42" s="12"/>
      <c r="TSF42" s="12"/>
      <c r="TSG42" s="12"/>
      <c r="TSH42" s="12"/>
      <c r="TSI42" s="12"/>
      <c r="TSJ42" s="12"/>
      <c r="TSK42" s="12"/>
      <c r="TSL42" s="12"/>
      <c r="TSM42" s="12"/>
      <c r="TSN42" s="12"/>
      <c r="TSO42" s="12"/>
      <c r="TSP42" s="12"/>
      <c r="TSQ42" s="12"/>
      <c r="TSR42" s="12"/>
      <c r="TSS42" s="12"/>
      <c r="TST42" s="12"/>
      <c r="TSU42" s="12"/>
      <c r="TSV42" s="12"/>
      <c r="TSW42" s="12"/>
      <c r="TSX42" s="12"/>
      <c r="TSY42" s="12"/>
      <c r="TSZ42" s="12"/>
      <c r="TTA42" s="12"/>
      <c r="TTB42" s="12"/>
      <c r="TTC42" s="12"/>
      <c r="TTD42" s="12"/>
      <c r="TTE42" s="12"/>
      <c r="TTF42" s="12"/>
      <c r="TTG42" s="12"/>
      <c r="TTH42" s="12"/>
      <c r="TTI42" s="12"/>
      <c r="TTJ42" s="12"/>
      <c r="TTK42" s="12"/>
      <c r="TTL42" s="12"/>
      <c r="TTM42" s="12"/>
      <c r="TTN42" s="12"/>
      <c r="TTO42" s="12"/>
      <c r="TTP42" s="12"/>
      <c r="TTQ42" s="12"/>
      <c r="TTR42" s="12"/>
      <c r="TTS42" s="12"/>
      <c r="TTT42" s="12"/>
      <c r="TTU42" s="12"/>
      <c r="TTV42" s="12"/>
      <c r="TTW42" s="12"/>
      <c r="TTX42" s="12"/>
      <c r="TTY42" s="12"/>
      <c r="TTZ42" s="12"/>
      <c r="TUA42" s="12"/>
      <c r="TUB42" s="12"/>
      <c r="TUC42" s="12"/>
      <c r="TUD42" s="12"/>
      <c r="TUE42" s="12"/>
      <c r="TUF42" s="12"/>
      <c r="TUG42" s="12"/>
      <c r="TUH42" s="12"/>
      <c r="TUI42" s="12"/>
      <c r="TUJ42" s="12"/>
      <c r="TUK42" s="12"/>
      <c r="TUL42" s="12"/>
      <c r="TUM42" s="12"/>
      <c r="TUN42" s="12"/>
      <c r="TUO42" s="12"/>
      <c r="TUP42" s="12"/>
      <c r="TUQ42" s="12"/>
      <c r="TUR42" s="12"/>
      <c r="TUS42" s="12"/>
      <c r="TUT42" s="12"/>
      <c r="TUU42" s="12"/>
      <c r="TUV42" s="12"/>
      <c r="TUW42" s="12"/>
      <c r="TUX42" s="12"/>
      <c r="TUY42" s="12"/>
      <c r="TUZ42" s="12"/>
      <c r="TVA42" s="12"/>
      <c r="TVB42" s="12"/>
      <c r="TVC42" s="12"/>
      <c r="TVD42" s="12"/>
      <c r="TVE42" s="12"/>
      <c r="TVF42" s="12"/>
      <c r="TVG42" s="12"/>
      <c r="TVH42" s="12"/>
      <c r="TVI42" s="12"/>
      <c r="TVJ42" s="12"/>
      <c r="TVK42" s="12"/>
      <c r="TVL42" s="12"/>
      <c r="TVM42" s="12"/>
      <c r="TVN42" s="12"/>
      <c r="TVO42" s="12"/>
      <c r="TVP42" s="12"/>
      <c r="TVQ42" s="12"/>
      <c r="TVR42" s="12"/>
      <c r="TVS42" s="12"/>
      <c r="TVT42" s="12"/>
      <c r="TVU42" s="12"/>
      <c r="TVV42" s="12"/>
      <c r="TVW42" s="12"/>
      <c r="TVX42" s="12"/>
      <c r="TVY42" s="12"/>
      <c r="TVZ42" s="12"/>
      <c r="TWA42" s="12"/>
      <c r="TWB42" s="12"/>
      <c r="TWC42" s="12"/>
      <c r="TWD42" s="12"/>
      <c r="TWE42" s="12"/>
      <c r="TWF42" s="12"/>
      <c r="TWG42" s="12"/>
      <c r="TWH42" s="12"/>
      <c r="TWI42" s="12"/>
      <c r="TWJ42" s="12"/>
      <c r="TWK42" s="12"/>
      <c r="TWL42" s="12"/>
      <c r="TWM42" s="12"/>
      <c r="TWN42" s="12"/>
      <c r="TWO42" s="12"/>
      <c r="TWP42" s="12"/>
      <c r="TWQ42" s="12"/>
      <c r="TWR42" s="12"/>
      <c r="TWS42" s="12"/>
      <c r="TWT42" s="12"/>
      <c r="TWU42" s="12"/>
      <c r="TWV42" s="12"/>
      <c r="TWW42" s="12"/>
      <c r="TWX42" s="12"/>
      <c r="TWY42" s="12"/>
      <c r="TWZ42" s="12"/>
      <c r="TXA42" s="12"/>
      <c r="TXB42" s="12"/>
      <c r="TXC42" s="12"/>
      <c r="TXD42" s="12"/>
      <c r="TXE42" s="12"/>
      <c r="TXF42" s="12"/>
      <c r="TXG42" s="12"/>
      <c r="TXH42" s="12"/>
      <c r="TXI42" s="12"/>
      <c r="TXJ42" s="12"/>
      <c r="TXK42" s="12"/>
      <c r="TXL42" s="12"/>
      <c r="TXM42" s="12"/>
      <c r="TXN42" s="12"/>
      <c r="TXO42" s="12"/>
      <c r="TXP42" s="12"/>
      <c r="TXQ42" s="12"/>
      <c r="TXR42" s="12"/>
      <c r="TXS42" s="12"/>
      <c r="TXT42" s="12"/>
      <c r="TXU42" s="12"/>
      <c r="TXV42" s="12"/>
      <c r="TXW42" s="12"/>
      <c r="TXX42" s="12"/>
      <c r="TXY42" s="12"/>
      <c r="TXZ42" s="12"/>
      <c r="TYA42" s="12"/>
      <c r="TYB42" s="12"/>
      <c r="TYC42" s="12"/>
      <c r="TYD42" s="12"/>
      <c r="TYE42" s="12"/>
      <c r="TYF42" s="12"/>
      <c r="TYG42" s="12"/>
      <c r="TYH42" s="12"/>
      <c r="TYI42" s="12"/>
      <c r="TYJ42" s="12"/>
      <c r="TYK42" s="12"/>
      <c r="TYL42" s="12"/>
      <c r="TYM42" s="12"/>
      <c r="TYN42" s="12"/>
      <c r="TYO42" s="12"/>
      <c r="TYP42" s="12"/>
      <c r="TYQ42" s="12"/>
      <c r="TYR42" s="12"/>
      <c r="TYS42" s="12"/>
      <c r="TYT42" s="12"/>
      <c r="TYU42" s="12"/>
      <c r="TYV42" s="12"/>
      <c r="TYW42" s="12"/>
      <c r="TYX42" s="12"/>
      <c r="TYY42" s="12"/>
      <c r="TYZ42" s="12"/>
      <c r="TZA42" s="12"/>
      <c r="TZB42" s="12"/>
      <c r="TZC42" s="12"/>
      <c r="TZD42" s="12"/>
      <c r="TZE42" s="12"/>
      <c r="TZF42" s="12"/>
      <c r="TZG42" s="12"/>
      <c r="TZH42" s="12"/>
      <c r="TZI42" s="12"/>
      <c r="TZJ42" s="12"/>
      <c r="TZK42" s="12"/>
      <c r="TZL42" s="12"/>
      <c r="TZM42" s="12"/>
      <c r="TZN42" s="12"/>
      <c r="TZO42" s="12"/>
      <c r="TZP42" s="12"/>
      <c r="TZQ42" s="12"/>
      <c r="TZR42" s="12"/>
      <c r="TZS42" s="12"/>
      <c r="TZT42" s="12"/>
      <c r="TZU42" s="12"/>
      <c r="TZV42" s="12"/>
      <c r="TZW42" s="12"/>
      <c r="TZX42" s="12"/>
      <c r="TZY42" s="12"/>
      <c r="TZZ42" s="12"/>
      <c r="UAA42" s="12"/>
      <c r="UAB42" s="12"/>
      <c r="UAC42" s="12"/>
      <c r="UAD42" s="12"/>
      <c r="UAE42" s="12"/>
      <c r="UAF42" s="12"/>
      <c r="UAG42" s="12"/>
      <c r="UAH42" s="12"/>
      <c r="UAI42" s="12"/>
      <c r="UAJ42" s="12"/>
      <c r="UAK42" s="12"/>
      <c r="UAL42" s="12"/>
      <c r="UAM42" s="12"/>
      <c r="UAN42" s="12"/>
      <c r="UAO42" s="12"/>
      <c r="UAP42" s="12"/>
      <c r="UAQ42" s="12"/>
      <c r="UAR42" s="12"/>
      <c r="UAS42" s="12"/>
      <c r="UAT42" s="12"/>
      <c r="UAU42" s="12"/>
      <c r="UAV42" s="12"/>
      <c r="UAW42" s="12"/>
      <c r="UAX42" s="12"/>
      <c r="UAY42" s="12"/>
      <c r="UAZ42" s="12"/>
      <c r="UBA42" s="12"/>
      <c r="UBB42" s="12"/>
      <c r="UBC42" s="12"/>
      <c r="UBD42" s="12"/>
      <c r="UBE42" s="12"/>
      <c r="UBF42" s="12"/>
      <c r="UBG42" s="12"/>
      <c r="UBH42" s="12"/>
      <c r="UBI42" s="12"/>
      <c r="UBJ42" s="12"/>
      <c r="UBK42" s="12"/>
      <c r="UBL42" s="12"/>
      <c r="UBM42" s="12"/>
      <c r="UBN42" s="12"/>
      <c r="UBO42" s="12"/>
      <c r="UBP42" s="12"/>
      <c r="UBQ42" s="12"/>
      <c r="UBR42" s="12"/>
      <c r="UBS42" s="12"/>
      <c r="UBT42" s="12"/>
      <c r="UBU42" s="12"/>
      <c r="UBV42" s="12"/>
      <c r="UBW42" s="12"/>
      <c r="UBX42" s="12"/>
      <c r="UBY42" s="12"/>
      <c r="UBZ42" s="12"/>
      <c r="UCA42" s="12"/>
      <c r="UCB42" s="12"/>
      <c r="UCC42" s="12"/>
      <c r="UCD42" s="12"/>
      <c r="UCE42" s="12"/>
      <c r="UCF42" s="12"/>
      <c r="UCG42" s="12"/>
      <c r="UCH42" s="12"/>
      <c r="UCI42" s="12"/>
      <c r="UCJ42" s="12"/>
      <c r="UCK42" s="12"/>
      <c r="UCL42" s="12"/>
      <c r="UCM42" s="12"/>
      <c r="UCN42" s="12"/>
      <c r="UCO42" s="12"/>
      <c r="UCP42" s="12"/>
      <c r="UCQ42" s="12"/>
      <c r="UCR42" s="12"/>
      <c r="UCS42" s="12"/>
      <c r="UCT42" s="12"/>
      <c r="UCU42" s="12"/>
      <c r="UCV42" s="12"/>
      <c r="UCW42" s="12"/>
      <c r="UCX42" s="12"/>
      <c r="UCY42" s="12"/>
      <c r="UCZ42" s="12"/>
      <c r="UDA42" s="12"/>
      <c r="UDB42" s="12"/>
      <c r="UDC42" s="12"/>
      <c r="UDD42" s="12"/>
      <c r="UDE42" s="12"/>
      <c r="UDF42" s="12"/>
      <c r="UDG42" s="12"/>
      <c r="UDH42" s="12"/>
      <c r="UDI42" s="12"/>
      <c r="UDJ42" s="12"/>
      <c r="UDK42" s="12"/>
      <c r="UDL42" s="12"/>
      <c r="UDM42" s="12"/>
      <c r="UDN42" s="12"/>
      <c r="UDO42" s="12"/>
      <c r="UDP42" s="12"/>
      <c r="UDQ42" s="12"/>
      <c r="UDR42" s="12"/>
      <c r="UDS42" s="12"/>
      <c r="UDT42" s="12"/>
      <c r="UDU42" s="12"/>
      <c r="UDV42" s="12"/>
      <c r="UDW42" s="12"/>
      <c r="UDX42" s="12"/>
      <c r="UDY42" s="12"/>
      <c r="UDZ42" s="12"/>
      <c r="UEA42" s="12"/>
      <c r="UEB42" s="12"/>
      <c r="UEC42" s="12"/>
      <c r="UED42" s="12"/>
      <c r="UEE42" s="12"/>
      <c r="UEF42" s="12"/>
      <c r="UEG42" s="12"/>
      <c r="UEH42" s="12"/>
      <c r="UEI42" s="12"/>
      <c r="UEJ42" s="12"/>
      <c r="UEK42" s="12"/>
      <c r="UEL42" s="12"/>
      <c r="UEM42" s="12"/>
      <c r="UEN42" s="12"/>
      <c r="UEO42" s="12"/>
      <c r="UEP42" s="12"/>
      <c r="UEQ42" s="12"/>
      <c r="UER42" s="12"/>
      <c r="UES42" s="12"/>
      <c r="UET42" s="12"/>
      <c r="UEU42" s="12"/>
      <c r="UEV42" s="12"/>
      <c r="UEW42" s="12"/>
      <c r="UEX42" s="12"/>
      <c r="UEY42" s="12"/>
      <c r="UEZ42" s="12"/>
      <c r="UFA42" s="12"/>
      <c r="UFB42" s="12"/>
      <c r="UFC42" s="12"/>
      <c r="UFD42" s="12"/>
      <c r="UFE42" s="12"/>
      <c r="UFF42" s="12"/>
      <c r="UFG42" s="12"/>
      <c r="UFH42" s="12"/>
      <c r="UFI42" s="12"/>
      <c r="UFJ42" s="12"/>
      <c r="UFK42" s="12"/>
      <c r="UFL42" s="12"/>
      <c r="UFM42" s="12"/>
      <c r="UFN42" s="12"/>
      <c r="UFO42" s="12"/>
      <c r="UFP42" s="12"/>
      <c r="UFQ42" s="12"/>
      <c r="UFR42" s="12"/>
      <c r="UFS42" s="12"/>
      <c r="UFT42" s="12"/>
      <c r="UFU42" s="12"/>
      <c r="UFV42" s="12"/>
      <c r="UFW42" s="12"/>
      <c r="UFX42" s="12"/>
      <c r="UFY42" s="12"/>
      <c r="UFZ42" s="12"/>
      <c r="UGA42" s="12"/>
      <c r="UGB42" s="12"/>
      <c r="UGC42" s="12"/>
      <c r="UGD42" s="12"/>
      <c r="UGE42" s="12"/>
      <c r="UGF42" s="12"/>
      <c r="UGG42" s="12"/>
      <c r="UGH42" s="12"/>
      <c r="UGI42" s="12"/>
      <c r="UGJ42" s="12"/>
      <c r="UGK42" s="12"/>
      <c r="UGL42" s="12"/>
      <c r="UGM42" s="12"/>
      <c r="UGN42" s="12"/>
      <c r="UGO42" s="12"/>
      <c r="UGP42" s="12"/>
      <c r="UGQ42" s="12"/>
      <c r="UGR42" s="12"/>
      <c r="UGS42" s="12"/>
      <c r="UGT42" s="12"/>
      <c r="UGU42" s="12"/>
      <c r="UGV42" s="12"/>
      <c r="UGW42" s="12"/>
      <c r="UGX42" s="12"/>
      <c r="UGY42" s="12"/>
      <c r="UGZ42" s="12"/>
      <c r="UHA42" s="12"/>
      <c r="UHB42" s="12"/>
      <c r="UHC42" s="12"/>
      <c r="UHD42" s="12"/>
      <c r="UHE42" s="12"/>
      <c r="UHF42" s="12"/>
      <c r="UHG42" s="12"/>
      <c r="UHH42" s="12"/>
      <c r="UHI42" s="12"/>
      <c r="UHJ42" s="12"/>
      <c r="UHK42" s="12"/>
      <c r="UHL42" s="12"/>
      <c r="UHM42" s="12"/>
      <c r="UHN42" s="12"/>
      <c r="UHO42" s="12"/>
      <c r="UHP42" s="12"/>
      <c r="UHQ42" s="12"/>
      <c r="UHR42" s="12"/>
      <c r="UHS42" s="12"/>
      <c r="UHT42" s="12"/>
      <c r="UHU42" s="12"/>
      <c r="UHV42" s="12"/>
      <c r="UHW42" s="12"/>
      <c r="UHX42" s="12"/>
      <c r="UHY42" s="12"/>
      <c r="UHZ42" s="12"/>
      <c r="UIA42" s="12"/>
      <c r="UIB42" s="12"/>
      <c r="UIC42" s="12"/>
      <c r="UID42" s="12"/>
      <c r="UIE42" s="12"/>
      <c r="UIF42" s="12"/>
      <c r="UIG42" s="12"/>
      <c r="UIH42" s="12"/>
      <c r="UII42" s="12"/>
      <c r="UIJ42" s="12"/>
      <c r="UIK42" s="12"/>
      <c r="UIL42" s="12"/>
      <c r="UIM42" s="12"/>
      <c r="UIN42" s="12"/>
      <c r="UIO42" s="12"/>
      <c r="UIP42" s="12"/>
      <c r="UIQ42" s="12"/>
      <c r="UIR42" s="12"/>
      <c r="UIS42" s="12"/>
      <c r="UIT42" s="12"/>
      <c r="UIU42" s="12"/>
      <c r="UIV42" s="12"/>
      <c r="UIW42" s="12"/>
      <c r="UIX42" s="12"/>
      <c r="UIY42" s="12"/>
      <c r="UIZ42" s="12"/>
      <c r="UJA42" s="12"/>
      <c r="UJB42" s="12"/>
      <c r="UJC42" s="12"/>
      <c r="UJD42" s="12"/>
      <c r="UJE42" s="12"/>
      <c r="UJF42" s="12"/>
      <c r="UJG42" s="12"/>
      <c r="UJH42" s="12"/>
      <c r="UJI42" s="12"/>
      <c r="UJJ42" s="12"/>
      <c r="UJK42" s="12"/>
      <c r="UJL42" s="12"/>
      <c r="UJM42" s="12"/>
      <c r="UJN42" s="12"/>
      <c r="UJO42" s="12"/>
      <c r="UJP42" s="12"/>
      <c r="UJQ42" s="12"/>
      <c r="UJR42" s="12"/>
      <c r="UJS42" s="12"/>
      <c r="UJT42" s="12"/>
      <c r="UJU42" s="12"/>
      <c r="UJV42" s="12"/>
      <c r="UJW42" s="12"/>
      <c r="UJX42" s="12"/>
      <c r="UJY42" s="12"/>
      <c r="UJZ42" s="12"/>
      <c r="UKA42" s="12"/>
      <c r="UKB42" s="12"/>
      <c r="UKC42" s="12"/>
      <c r="UKD42" s="12"/>
      <c r="UKE42" s="12"/>
      <c r="UKF42" s="12"/>
      <c r="UKG42" s="12"/>
      <c r="UKH42" s="12"/>
      <c r="UKI42" s="12"/>
      <c r="UKJ42" s="12"/>
      <c r="UKK42" s="12"/>
      <c r="UKL42" s="12"/>
      <c r="UKM42" s="12"/>
      <c r="UKN42" s="12"/>
      <c r="UKO42" s="12"/>
      <c r="UKP42" s="12"/>
      <c r="UKQ42" s="12"/>
      <c r="UKR42" s="12"/>
      <c r="UKS42" s="12"/>
      <c r="UKT42" s="12"/>
      <c r="UKU42" s="12"/>
      <c r="UKV42" s="12"/>
      <c r="UKW42" s="12"/>
      <c r="UKX42" s="12"/>
      <c r="UKY42" s="12"/>
      <c r="UKZ42" s="12"/>
      <c r="ULA42" s="12"/>
      <c r="ULB42" s="12"/>
      <c r="ULC42" s="12"/>
      <c r="ULD42" s="12"/>
      <c r="ULE42" s="12"/>
      <c r="ULF42" s="12"/>
      <c r="ULG42" s="12"/>
      <c r="ULH42" s="12"/>
      <c r="ULI42" s="12"/>
      <c r="ULJ42" s="12"/>
      <c r="ULK42" s="12"/>
      <c r="ULL42" s="12"/>
      <c r="ULM42" s="12"/>
      <c r="ULN42" s="12"/>
      <c r="ULO42" s="12"/>
      <c r="ULP42" s="12"/>
      <c r="ULQ42" s="12"/>
      <c r="ULR42" s="12"/>
      <c r="ULS42" s="12"/>
      <c r="ULT42" s="12"/>
      <c r="ULU42" s="12"/>
      <c r="ULV42" s="12"/>
      <c r="ULW42" s="12"/>
      <c r="ULX42" s="12"/>
      <c r="ULY42" s="12"/>
      <c r="ULZ42" s="12"/>
      <c r="UMA42" s="12"/>
      <c r="UMB42" s="12"/>
      <c r="UMC42" s="12"/>
      <c r="UMD42" s="12"/>
      <c r="UME42" s="12"/>
      <c r="UMF42" s="12"/>
      <c r="UMG42" s="12"/>
      <c r="UMH42" s="12"/>
      <c r="UMI42" s="12"/>
      <c r="UMJ42" s="12"/>
      <c r="UMK42" s="12"/>
      <c r="UML42" s="12"/>
      <c r="UMM42" s="12"/>
      <c r="UMN42" s="12"/>
      <c r="UMO42" s="12"/>
      <c r="UMP42" s="12"/>
      <c r="UMQ42" s="12"/>
      <c r="UMR42" s="12"/>
      <c r="UMS42" s="12"/>
      <c r="UMT42" s="12"/>
      <c r="UMU42" s="12"/>
      <c r="UMV42" s="12"/>
      <c r="UMW42" s="12"/>
      <c r="UMX42" s="12"/>
      <c r="UMY42" s="12"/>
      <c r="UMZ42" s="12"/>
      <c r="UNA42" s="12"/>
      <c r="UNB42" s="12"/>
      <c r="UNC42" s="12"/>
      <c r="UND42" s="12"/>
      <c r="UNE42" s="12"/>
      <c r="UNF42" s="12"/>
      <c r="UNG42" s="12"/>
      <c r="UNH42" s="12"/>
      <c r="UNI42" s="12"/>
      <c r="UNJ42" s="12"/>
      <c r="UNK42" s="12"/>
      <c r="UNL42" s="12"/>
      <c r="UNM42" s="12"/>
      <c r="UNN42" s="12"/>
      <c r="UNO42" s="12"/>
      <c r="UNP42" s="12"/>
      <c r="UNQ42" s="12"/>
      <c r="UNR42" s="12"/>
      <c r="UNS42" s="12"/>
      <c r="UNT42" s="12"/>
      <c r="UNU42" s="12"/>
      <c r="UNV42" s="12"/>
      <c r="UNW42" s="12"/>
      <c r="UNX42" s="12"/>
      <c r="UNY42" s="12"/>
      <c r="UNZ42" s="12"/>
      <c r="UOA42" s="12"/>
      <c r="UOB42" s="12"/>
      <c r="UOC42" s="12"/>
      <c r="UOD42" s="12"/>
      <c r="UOE42" s="12"/>
      <c r="UOF42" s="12"/>
      <c r="UOG42" s="12"/>
      <c r="UOH42" s="12"/>
      <c r="UOI42" s="12"/>
      <c r="UOJ42" s="12"/>
      <c r="UOK42" s="12"/>
      <c r="UOL42" s="12"/>
      <c r="UOM42" s="12"/>
      <c r="UON42" s="12"/>
      <c r="UOO42" s="12"/>
      <c r="UOP42" s="12"/>
      <c r="UOQ42" s="12"/>
      <c r="UOR42" s="12"/>
      <c r="UOS42" s="12"/>
      <c r="UOT42" s="12"/>
      <c r="UOU42" s="12"/>
      <c r="UOV42" s="12"/>
      <c r="UOW42" s="12"/>
      <c r="UOX42" s="12"/>
      <c r="UOY42" s="12"/>
      <c r="UOZ42" s="12"/>
      <c r="UPA42" s="12"/>
      <c r="UPB42" s="12"/>
      <c r="UPC42" s="12"/>
      <c r="UPD42" s="12"/>
      <c r="UPE42" s="12"/>
      <c r="UPF42" s="12"/>
      <c r="UPG42" s="12"/>
      <c r="UPH42" s="12"/>
      <c r="UPI42" s="12"/>
      <c r="UPJ42" s="12"/>
      <c r="UPK42" s="12"/>
      <c r="UPL42" s="12"/>
      <c r="UPM42" s="12"/>
      <c r="UPN42" s="12"/>
      <c r="UPO42" s="12"/>
      <c r="UPP42" s="12"/>
      <c r="UPQ42" s="12"/>
      <c r="UPR42" s="12"/>
      <c r="UPS42" s="12"/>
      <c r="UPT42" s="12"/>
      <c r="UPU42" s="12"/>
      <c r="UPV42" s="12"/>
      <c r="UPW42" s="12"/>
      <c r="UPX42" s="12"/>
      <c r="UPY42" s="12"/>
      <c r="UPZ42" s="12"/>
      <c r="UQA42" s="12"/>
      <c r="UQB42" s="12"/>
      <c r="UQC42" s="12"/>
      <c r="UQD42" s="12"/>
      <c r="UQE42" s="12"/>
      <c r="UQF42" s="12"/>
      <c r="UQG42" s="12"/>
      <c r="UQH42" s="12"/>
      <c r="UQI42" s="12"/>
      <c r="UQJ42" s="12"/>
      <c r="UQK42" s="12"/>
      <c r="UQL42" s="12"/>
      <c r="UQM42" s="12"/>
      <c r="UQN42" s="12"/>
      <c r="UQO42" s="12"/>
      <c r="UQP42" s="12"/>
      <c r="UQQ42" s="12"/>
      <c r="UQR42" s="12"/>
      <c r="UQS42" s="12"/>
      <c r="UQT42" s="12"/>
      <c r="UQU42" s="12"/>
      <c r="UQV42" s="12"/>
      <c r="UQW42" s="12"/>
      <c r="UQX42" s="12"/>
      <c r="UQY42" s="12"/>
      <c r="UQZ42" s="12"/>
      <c r="URA42" s="12"/>
      <c r="URB42" s="12"/>
      <c r="URC42" s="12"/>
      <c r="URD42" s="12"/>
      <c r="URE42" s="12"/>
      <c r="URF42" s="12"/>
      <c r="URG42" s="12"/>
      <c r="URH42" s="12"/>
      <c r="URI42" s="12"/>
      <c r="URJ42" s="12"/>
      <c r="URK42" s="12"/>
      <c r="URL42" s="12"/>
      <c r="URM42" s="12"/>
      <c r="URN42" s="12"/>
      <c r="URO42" s="12"/>
      <c r="URP42" s="12"/>
      <c r="URQ42" s="12"/>
      <c r="URR42" s="12"/>
      <c r="URS42" s="12"/>
      <c r="URT42" s="12"/>
      <c r="URU42" s="12"/>
      <c r="URV42" s="12"/>
      <c r="URW42" s="12"/>
      <c r="URX42" s="12"/>
      <c r="URY42" s="12"/>
      <c r="URZ42" s="12"/>
      <c r="USA42" s="12"/>
      <c r="USB42" s="12"/>
      <c r="USC42" s="12"/>
      <c r="USD42" s="12"/>
      <c r="USE42" s="12"/>
      <c r="USF42" s="12"/>
      <c r="USG42" s="12"/>
      <c r="USH42" s="12"/>
      <c r="USI42" s="12"/>
      <c r="USJ42" s="12"/>
      <c r="USK42" s="12"/>
      <c r="USL42" s="12"/>
      <c r="USM42" s="12"/>
      <c r="USN42" s="12"/>
      <c r="USO42" s="12"/>
      <c r="USP42" s="12"/>
      <c r="USQ42" s="12"/>
      <c r="USR42" s="12"/>
      <c r="USS42" s="12"/>
      <c r="UST42" s="12"/>
      <c r="USU42" s="12"/>
      <c r="USV42" s="12"/>
      <c r="USW42" s="12"/>
      <c r="USX42" s="12"/>
      <c r="USY42" s="12"/>
      <c r="USZ42" s="12"/>
      <c r="UTA42" s="12"/>
      <c r="UTB42" s="12"/>
      <c r="UTC42" s="12"/>
      <c r="UTD42" s="12"/>
      <c r="UTE42" s="12"/>
      <c r="UTF42" s="12"/>
      <c r="UTG42" s="12"/>
      <c r="UTH42" s="12"/>
      <c r="UTI42" s="12"/>
      <c r="UTJ42" s="12"/>
      <c r="UTK42" s="12"/>
      <c r="UTL42" s="12"/>
      <c r="UTM42" s="12"/>
      <c r="UTN42" s="12"/>
      <c r="UTO42" s="12"/>
      <c r="UTP42" s="12"/>
      <c r="UTQ42" s="12"/>
      <c r="UTR42" s="12"/>
      <c r="UTS42" s="12"/>
      <c r="UTT42" s="12"/>
      <c r="UTU42" s="12"/>
      <c r="UTV42" s="12"/>
      <c r="UTW42" s="12"/>
      <c r="UTX42" s="12"/>
      <c r="UTY42" s="12"/>
      <c r="UTZ42" s="12"/>
      <c r="UUA42" s="12"/>
      <c r="UUB42" s="12"/>
      <c r="UUC42" s="12"/>
      <c r="UUD42" s="12"/>
      <c r="UUE42" s="12"/>
      <c r="UUF42" s="12"/>
      <c r="UUG42" s="12"/>
      <c r="UUH42" s="12"/>
      <c r="UUI42" s="12"/>
      <c r="UUJ42" s="12"/>
      <c r="UUK42" s="12"/>
      <c r="UUL42" s="12"/>
      <c r="UUM42" s="12"/>
      <c r="UUN42" s="12"/>
      <c r="UUO42" s="12"/>
      <c r="UUP42" s="12"/>
      <c r="UUQ42" s="12"/>
      <c r="UUR42" s="12"/>
      <c r="UUS42" s="12"/>
      <c r="UUT42" s="12"/>
      <c r="UUU42" s="12"/>
      <c r="UUV42" s="12"/>
      <c r="UUW42" s="12"/>
      <c r="UUX42" s="12"/>
      <c r="UUY42" s="12"/>
      <c r="UUZ42" s="12"/>
      <c r="UVA42" s="12"/>
      <c r="UVB42" s="12"/>
      <c r="UVC42" s="12"/>
      <c r="UVD42" s="12"/>
      <c r="UVE42" s="12"/>
      <c r="UVF42" s="12"/>
      <c r="UVG42" s="12"/>
      <c r="UVH42" s="12"/>
      <c r="UVI42" s="12"/>
      <c r="UVJ42" s="12"/>
      <c r="UVK42" s="12"/>
      <c r="UVL42" s="12"/>
      <c r="UVM42" s="12"/>
      <c r="UVN42" s="12"/>
      <c r="UVO42" s="12"/>
      <c r="UVP42" s="12"/>
      <c r="UVQ42" s="12"/>
      <c r="UVR42" s="12"/>
      <c r="UVS42" s="12"/>
      <c r="UVT42" s="12"/>
      <c r="UVU42" s="12"/>
      <c r="UVV42" s="12"/>
      <c r="UVW42" s="12"/>
      <c r="UVX42" s="12"/>
      <c r="UVY42" s="12"/>
      <c r="UVZ42" s="12"/>
      <c r="UWA42" s="12"/>
      <c r="UWB42" s="12"/>
      <c r="UWC42" s="12"/>
      <c r="UWD42" s="12"/>
      <c r="UWE42" s="12"/>
      <c r="UWF42" s="12"/>
      <c r="UWG42" s="12"/>
      <c r="UWH42" s="12"/>
      <c r="UWI42" s="12"/>
      <c r="UWJ42" s="12"/>
      <c r="UWK42" s="12"/>
      <c r="UWL42" s="12"/>
      <c r="UWM42" s="12"/>
      <c r="UWN42" s="12"/>
      <c r="UWO42" s="12"/>
      <c r="UWP42" s="12"/>
      <c r="UWQ42" s="12"/>
      <c r="UWR42" s="12"/>
      <c r="UWS42" s="12"/>
      <c r="UWT42" s="12"/>
      <c r="UWU42" s="12"/>
      <c r="UWV42" s="12"/>
      <c r="UWW42" s="12"/>
      <c r="UWX42" s="12"/>
      <c r="UWY42" s="12"/>
      <c r="UWZ42" s="12"/>
      <c r="UXA42" s="12"/>
      <c r="UXB42" s="12"/>
      <c r="UXC42" s="12"/>
      <c r="UXD42" s="12"/>
      <c r="UXE42" s="12"/>
      <c r="UXF42" s="12"/>
      <c r="UXG42" s="12"/>
      <c r="UXH42" s="12"/>
      <c r="UXI42" s="12"/>
      <c r="UXJ42" s="12"/>
      <c r="UXK42" s="12"/>
      <c r="UXL42" s="12"/>
      <c r="UXM42" s="12"/>
      <c r="UXN42" s="12"/>
      <c r="UXO42" s="12"/>
      <c r="UXP42" s="12"/>
      <c r="UXQ42" s="12"/>
      <c r="UXR42" s="12"/>
      <c r="UXS42" s="12"/>
      <c r="UXT42" s="12"/>
      <c r="UXU42" s="12"/>
      <c r="UXV42" s="12"/>
      <c r="UXW42" s="12"/>
      <c r="UXX42" s="12"/>
      <c r="UXY42" s="12"/>
      <c r="UXZ42" s="12"/>
      <c r="UYA42" s="12"/>
      <c r="UYB42" s="12"/>
      <c r="UYC42" s="12"/>
      <c r="UYD42" s="12"/>
      <c r="UYE42" s="12"/>
      <c r="UYF42" s="12"/>
      <c r="UYG42" s="12"/>
      <c r="UYH42" s="12"/>
      <c r="UYI42" s="12"/>
      <c r="UYJ42" s="12"/>
      <c r="UYK42" s="12"/>
      <c r="UYL42" s="12"/>
      <c r="UYM42" s="12"/>
      <c r="UYN42" s="12"/>
      <c r="UYO42" s="12"/>
      <c r="UYP42" s="12"/>
      <c r="UYQ42" s="12"/>
      <c r="UYR42" s="12"/>
      <c r="UYS42" s="12"/>
      <c r="UYT42" s="12"/>
      <c r="UYU42" s="12"/>
      <c r="UYV42" s="12"/>
      <c r="UYW42" s="12"/>
      <c r="UYX42" s="12"/>
      <c r="UYY42" s="12"/>
      <c r="UYZ42" s="12"/>
      <c r="UZA42" s="12"/>
      <c r="UZB42" s="12"/>
      <c r="UZC42" s="12"/>
      <c r="UZD42" s="12"/>
      <c r="UZE42" s="12"/>
      <c r="UZF42" s="12"/>
      <c r="UZG42" s="12"/>
      <c r="UZH42" s="12"/>
      <c r="UZI42" s="12"/>
      <c r="UZJ42" s="12"/>
      <c r="UZK42" s="12"/>
      <c r="UZL42" s="12"/>
      <c r="UZM42" s="12"/>
      <c r="UZN42" s="12"/>
      <c r="UZO42" s="12"/>
      <c r="UZP42" s="12"/>
      <c r="UZQ42" s="12"/>
      <c r="UZR42" s="12"/>
      <c r="UZS42" s="12"/>
      <c r="UZT42" s="12"/>
      <c r="UZU42" s="12"/>
      <c r="UZV42" s="12"/>
      <c r="UZW42" s="12"/>
      <c r="UZX42" s="12"/>
      <c r="UZY42" s="12"/>
      <c r="UZZ42" s="12"/>
      <c r="VAA42" s="12"/>
      <c r="VAB42" s="12"/>
      <c r="VAC42" s="12"/>
      <c r="VAD42" s="12"/>
      <c r="VAE42" s="12"/>
      <c r="VAF42" s="12"/>
      <c r="VAG42" s="12"/>
      <c r="VAH42" s="12"/>
      <c r="VAI42" s="12"/>
      <c r="VAJ42" s="12"/>
      <c r="VAK42" s="12"/>
      <c r="VAL42" s="12"/>
      <c r="VAM42" s="12"/>
      <c r="VAN42" s="12"/>
      <c r="VAO42" s="12"/>
      <c r="VAP42" s="12"/>
      <c r="VAQ42" s="12"/>
      <c r="VAR42" s="12"/>
      <c r="VAS42" s="12"/>
      <c r="VAT42" s="12"/>
      <c r="VAU42" s="12"/>
      <c r="VAV42" s="12"/>
      <c r="VAW42" s="12"/>
      <c r="VAX42" s="12"/>
      <c r="VAY42" s="12"/>
      <c r="VAZ42" s="12"/>
      <c r="VBA42" s="12"/>
      <c r="VBB42" s="12"/>
      <c r="VBC42" s="12"/>
      <c r="VBD42" s="12"/>
      <c r="VBE42" s="12"/>
      <c r="VBF42" s="12"/>
      <c r="VBG42" s="12"/>
      <c r="VBH42" s="12"/>
      <c r="VBI42" s="12"/>
      <c r="VBJ42" s="12"/>
      <c r="VBK42" s="12"/>
      <c r="VBL42" s="12"/>
      <c r="VBM42" s="12"/>
      <c r="VBN42" s="12"/>
      <c r="VBO42" s="12"/>
      <c r="VBP42" s="12"/>
      <c r="VBQ42" s="12"/>
      <c r="VBR42" s="12"/>
      <c r="VBS42" s="12"/>
      <c r="VBT42" s="12"/>
      <c r="VBU42" s="12"/>
      <c r="VBV42" s="12"/>
      <c r="VBW42" s="12"/>
      <c r="VBX42" s="12"/>
      <c r="VBY42" s="12"/>
      <c r="VBZ42" s="12"/>
      <c r="VCA42" s="12"/>
      <c r="VCB42" s="12"/>
      <c r="VCC42" s="12"/>
      <c r="VCD42" s="12"/>
      <c r="VCE42" s="12"/>
      <c r="VCF42" s="12"/>
      <c r="VCG42" s="12"/>
      <c r="VCH42" s="12"/>
      <c r="VCI42" s="12"/>
      <c r="VCJ42" s="12"/>
      <c r="VCK42" s="12"/>
      <c r="VCL42" s="12"/>
      <c r="VCM42" s="12"/>
      <c r="VCN42" s="12"/>
      <c r="VCO42" s="12"/>
      <c r="VCP42" s="12"/>
      <c r="VCQ42" s="12"/>
      <c r="VCR42" s="12"/>
      <c r="VCS42" s="12"/>
      <c r="VCT42" s="12"/>
      <c r="VCU42" s="12"/>
      <c r="VCV42" s="12"/>
      <c r="VCW42" s="12"/>
      <c r="VCX42" s="12"/>
      <c r="VCY42" s="12"/>
      <c r="VCZ42" s="12"/>
      <c r="VDA42" s="12"/>
      <c r="VDB42" s="12"/>
      <c r="VDC42" s="12"/>
      <c r="VDD42" s="12"/>
      <c r="VDE42" s="12"/>
      <c r="VDF42" s="12"/>
      <c r="VDG42" s="12"/>
      <c r="VDH42" s="12"/>
      <c r="VDI42" s="12"/>
      <c r="VDJ42" s="12"/>
      <c r="VDK42" s="12"/>
      <c r="VDL42" s="12"/>
      <c r="VDM42" s="12"/>
      <c r="VDN42" s="12"/>
      <c r="VDO42" s="12"/>
      <c r="VDP42" s="12"/>
      <c r="VDQ42" s="12"/>
      <c r="VDR42" s="12"/>
      <c r="VDS42" s="12"/>
      <c r="VDT42" s="12"/>
      <c r="VDU42" s="12"/>
      <c r="VDV42" s="12"/>
      <c r="VDW42" s="12"/>
      <c r="VDX42" s="12"/>
      <c r="VDY42" s="12"/>
      <c r="VDZ42" s="12"/>
      <c r="VEA42" s="12"/>
      <c r="VEB42" s="12"/>
      <c r="VEC42" s="12"/>
      <c r="VED42" s="12"/>
      <c r="VEE42" s="12"/>
      <c r="VEF42" s="12"/>
      <c r="VEG42" s="12"/>
      <c r="VEH42" s="12"/>
      <c r="VEI42" s="12"/>
      <c r="VEJ42" s="12"/>
      <c r="VEK42" s="12"/>
      <c r="VEL42" s="12"/>
      <c r="VEM42" s="12"/>
      <c r="VEN42" s="12"/>
      <c r="VEO42" s="12"/>
      <c r="VEP42" s="12"/>
      <c r="VEQ42" s="12"/>
      <c r="VER42" s="12"/>
      <c r="VES42" s="12"/>
      <c r="VET42" s="12"/>
      <c r="VEU42" s="12"/>
      <c r="VEV42" s="12"/>
      <c r="VEW42" s="12"/>
      <c r="VEX42" s="12"/>
      <c r="VEY42" s="12"/>
      <c r="VEZ42" s="12"/>
      <c r="VFA42" s="12"/>
      <c r="VFB42" s="12"/>
      <c r="VFC42" s="12"/>
      <c r="VFD42" s="12"/>
      <c r="VFE42" s="12"/>
      <c r="VFF42" s="12"/>
      <c r="VFG42" s="12"/>
      <c r="VFH42" s="12"/>
      <c r="VFI42" s="12"/>
      <c r="VFJ42" s="12"/>
      <c r="VFK42" s="12"/>
      <c r="VFL42" s="12"/>
      <c r="VFM42" s="12"/>
      <c r="VFN42" s="12"/>
      <c r="VFO42" s="12"/>
      <c r="VFP42" s="12"/>
      <c r="VFQ42" s="12"/>
      <c r="VFR42" s="12"/>
      <c r="VFS42" s="12"/>
      <c r="VFT42" s="12"/>
      <c r="VFU42" s="12"/>
      <c r="VFV42" s="12"/>
      <c r="VFW42" s="12"/>
      <c r="VFX42" s="12"/>
      <c r="VFY42" s="12"/>
      <c r="VFZ42" s="12"/>
      <c r="VGA42" s="12"/>
      <c r="VGB42" s="12"/>
      <c r="VGC42" s="12"/>
      <c r="VGD42" s="12"/>
      <c r="VGE42" s="12"/>
      <c r="VGF42" s="12"/>
      <c r="VGG42" s="12"/>
      <c r="VGH42" s="12"/>
      <c r="VGI42" s="12"/>
      <c r="VGJ42" s="12"/>
      <c r="VGK42" s="12"/>
      <c r="VGL42" s="12"/>
      <c r="VGM42" s="12"/>
      <c r="VGN42" s="12"/>
      <c r="VGO42" s="12"/>
      <c r="VGP42" s="12"/>
      <c r="VGQ42" s="12"/>
      <c r="VGR42" s="12"/>
      <c r="VGS42" s="12"/>
      <c r="VGT42" s="12"/>
      <c r="VGU42" s="12"/>
      <c r="VGV42" s="12"/>
      <c r="VGW42" s="12"/>
      <c r="VGX42" s="12"/>
      <c r="VGY42" s="12"/>
      <c r="VGZ42" s="12"/>
      <c r="VHA42" s="12"/>
      <c r="VHB42" s="12"/>
      <c r="VHC42" s="12"/>
      <c r="VHD42" s="12"/>
      <c r="VHE42" s="12"/>
      <c r="VHF42" s="12"/>
      <c r="VHG42" s="12"/>
      <c r="VHH42" s="12"/>
      <c r="VHI42" s="12"/>
      <c r="VHJ42" s="12"/>
      <c r="VHK42" s="12"/>
      <c r="VHL42" s="12"/>
      <c r="VHM42" s="12"/>
      <c r="VHN42" s="12"/>
      <c r="VHO42" s="12"/>
      <c r="VHP42" s="12"/>
      <c r="VHQ42" s="12"/>
      <c r="VHR42" s="12"/>
      <c r="VHS42" s="12"/>
      <c r="VHT42" s="12"/>
      <c r="VHU42" s="12"/>
      <c r="VHV42" s="12"/>
      <c r="VHW42" s="12"/>
      <c r="VHX42" s="12"/>
      <c r="VHY42" s="12"/>
      <c r="VHZ42" s="12"/>
      <c r="VIA42" s="12"/>
      <c r="VIB42" s="12"/>
      <c r="VIC42" s="12"/>
      <c r="VID42" s="12"/>
      <c r="VIE42" s="12"/>
      <c r="VIF42" s="12"/>
      <c r="VIG42" s="12"/>
      <c r="VIH42" s="12"/>
      <c r="VII42" s="12"/>
      <c r="VIJ42" s="12"/>
      <c r="VIK42" s="12"/>
      <c r="VIL42" s="12"/>
      <c r="VIM42" s="12"/>
      <c r="VIN42" s="12"/>
      <c r="VIO42" s="12"/>
      <c r="VIP42" s="12"/>
      <c r="VIQ42" s="12"/>
      <c r="VIR42" s="12"/>
      <c r="VIS42" s="12"/>
      <c r="VIT42" s="12"/>
      <c r="VIU42" s="12"/>
      <c r="VIV42" s="12"/>
      <c r="VIW42" s="12"/>
      <c r="VIX42" s="12"/>
      <c r="VIY42" s="12"/>
      <c r="VIZ42" s="12"/>
      <c r="VJA42" s="12"/>
      <c r="VJB42" s="12"/>
      <c r="VJC42" s="12"/>
      <c r="VJD42" s="12"/>
      <c r="VJE42" s="12"/>
      <c r="VJF42" s="12"/>
      <c r="VJG42" s="12"/>
      <c r="VJH42" s="12"/>
      <c r="VJI42" s="12"/>
      <c r="VJJ42" s="12"/>
      <c r="VJK42" s="12"/>
      <c r="VJL42" s="12"/>
      <c r="VJM42" s="12"/>
      <c r="VJN42" s="12"/>
      <c r="VJO42" s="12"/>
      <c r="VJP42" s="12"/>
      <c r="VJQ42" s="12"/>
      <c r="VJR42" s="12"/>
      <c r="VJS42" s="12"/>
      <c r="VJT42" s="12"/>
      <c r="VJU42" s="12"/>
      <c r="VJV42" s="12"/>
      <c r="VJW42" s="12"/>
      <c r="VJX42" s="12"/>
      <c r="VJY42" s="12"/>
      <c r="VJZ42" s="12"/>
      <c r="VKA42" s="12"/>
      <c r="VKB42" s="12"/>
      <c r="VKC42" s="12"/>
      <c r="VKD42" s="12"/>
      <c r="VKE42" s="12"/>
      <c r="VKF42" s="12"/>
      <c r="VKG42" s="12"/>
      <c r="VKH42" s="12"/>
      <c r="VKI42" s="12"/>
      <c r="VKJ42" s="12"/>
      <c r="VKK42" s="12"/>
      <c r="VKL42" s="12"/>
      <c r="VKM42" s="12"/>
      <c r="VKN42" s="12"/>
      <c r="VKO42" s="12"/>
      <c r="VKP42" s="12"/>
      <c r="VKQ42" s="12"/>
      <c r="VKR42" s="12"/>
      <c r="VKS42" s="12"/>
      <c r="VKT42" s="12"/>
      <c r="VKU42" s="12"/>
      <c r="VKV42" s="12"/>
      <c r="VKW42" s="12"/>
      <c r="VKX42" s="12"/>
      <c r="VKY42" s="12"/>
      <c r="VKZ42" s="12"/>
      <c r="VLA42" s="12"/>
      <c r="VLB42" s="12"/>
      <c r="VLC42" s="12"/>
      <c r="VLD42" s="12"/>
      <c r="VLE42" s="12"/>
      <c r="VLF42" s="12"/>
      <c r="VLG42" s="12"/>
      <c r="VLH42" s="12"/>
      <c r="VLI42" s="12"/>
      <c r="VLJ42" s="12"/>
      <c r="VLK42" s="12"/>
      <c r="VLL42" s="12"/>
      <c r="VLM42" s="12"/>
      <c r="VLN42" s="12"/>
      <c r="VLO42" s="12"/>
      <c r="VLP42" s="12"/>
      <c r="VLQ42" s="12"/>
      <c r="VLR42" s="12"/>
      <c r="VLS42" s="12"/>
      <c r="VLT42" s="12"/>
      <c r="VLU42" s="12"/>
      <c r="VLV42" s="12"/>
      <c r="VLW42" s="12"/>
      <c r="VLX42" s="12"/>
      <c r="VLY42" s="12"/>
      <c r="VLZ42" s="12"/>
      <c r="VMA42" s="12"/>
      <c r="VMB42" s="12"/>
      <c r="VMC42" s="12"/>
      <c r="VMD42" s="12"/>
      <c r="VME42" s="12"/>
      <c r="VMF42" s="12"/>
      <c r="VMG42" s="12"/>
      <c r="VMH42" s="12"/>
      <c r="VMI42" s="12"/>
      <c r="VMJ42" s="12"/>
      <c r="VMK42" s="12"/>
      <c r="VML42" s="12"/>
      <c r="VMM42" s="12"/>
      <c r="VMN42" s="12"/>
      <c r="VMO42" s="12"/>
      <c r="VMP42" s="12"/>
      <c r="VMQ42" s="12"/>
      <c r="VMR42" s="12"/>
      <c r="VMS42" s="12"/>
      <c r="VMT42" s="12"/>
      <c r="VMU42" s="12"/>
      <c r="VMV42" s="12"/>
      <c r="VMW42" s="12"/>
      <c r="VMX42" s="12"/>
      <c r="VMY42" s="12"/>
      <c r="VMZ42" s="12"/>
      <c r="VNA42" s="12"/>
      <c r="VNB42" s="12"/>
      <c r="VNC42" s="12"/>
      <c r="VND42" s="12"/>
      <c r="VNE42" s="12"/>
      <c r="VNF42" s="12"/>
      <c r="VNG42" s="12"/>
      <c r="VNH42" s="12"/>
      <c r="VNI42" s="12"/>
      <c r="VNJ42" s="12"/>
      <c r="VNK42" s="12"/>
      <c r="VNL42" s="12"/>
      <c r="VNM42" s="12"/>
      <c r="VNN42" s="12"/>
      <c r="VNO42" s="12"/>
      <c r="VNP42" s="12"/>
      <c r="VNQ42" s="12"/>
      <c r="VNR42" s="12"/>
      <c r="VNS42" s="12"/>
      <c r="VNT42" s="12"/>
      <c r="VNU42" s="12"/>
      <c r="VNV42" s="12"/>
      <c r="VNW42" s="12"/>
      <c r="VNX42" s="12"/>
      <c r="VNY42" s="12"/>
      <c r="VNZ42" s="12"/>
      <c r="VOA42" s="12"/>
      <c r="VOB42" s="12"/>
      <c r="VOC42" s="12"/>
      <c r="VOD42" s="12"/>
      <c r="VOE42" s="12"/>
      <c r="VOF42" s="12"/>
      <c r="VOG42" s="12"/>
      <c r="VOH42" s="12"/>
      <c r="VOI42" s="12"/>
      <c r="VOJ42" s="12"/>
      <c r="VOK42" s="12"/>
      <c r="VOL42" s="12"/>
      <c r="VOM42" s="12"/>
      <c r="VON42" s="12"/>
      <c r="VOO42" s="12"/>
      <c r="VOP42" s="12"/>
      <c r="VOQ42" s="12"/>
      <c r="VOR42" s="12"/>
      <c r="VOS42" s="12"/>
      <c r="VOT42" s="12"/>
      <c r="VOU42" s="12"/>
      <c r="VOV42" s="12"/>
      <c r="VOW42" s="12"/>
      <c r="VOX42" s="12"/>
      <c r="VOY42" s="12"/>
      <c r="VOZ42" s="12"/>
      <c r="VPA42" s="12"/>
      <c r="VPB42" s="12"/>
      <c r="VPC42" s="12"/>
      <c r="VPD42" s="12"/>
      <c r="VPE42" s="12"/>
      <c r="VPF42" s="12"/>
      <c r="VPG42" s="12"/>
      <c r="VPH42" s="12"/>
      <c r="VPI42" s="12"/>
      <c r="VPJ42" s="12"/>
      <c r="VPK42" s="12"/>
      <c r="VPL42" s="12"/>
      <c r="VPM42" s="12"/>
      <c r="VPN42" s="12"/>
      <c r="VPO42" s="12"/>
      <c r="VPP42" s="12"/>
      <c r="VPQ42" s="12"/>
      <c r="VPR42" s="12"/>
      <c r="VPS42" s="12"/>
      <c r="VPT42" s="12"/>
      <c r="VPU42" s="12"/>
      <c r="VPV42" s="12"/>
      <c r="VPW42" s="12"/>
      <c r="VPX42" s="12"/>
      <c r="VPY42" s="12"/>
      <c r="VPZ42" s="12"/>
      <c r="VQA42" s="12"/>
      <c r="VQB42" s="12"/>
      <c r="VQC42" s="12"/>
      <c r="VQD42" s="12"/>
      <c r="VQE42" s="12"/>
      <c r="VQF42" s="12"/>
      <c r="VQG42" s="12"/>
      <c r="VQH42" s="12"/>
      <c r="VQI42" s="12"/>
      <c r="VQJ42" s="12"/>
      <c r="VQK42" s="12"/>
      <c r="VQL42" s="12"/>
      <c r="VQM42" s="12"/>
      <c r="VQN42" s="12"/>
      <c r="VQO42" s="12"/>
      <c r="VQP42" s="12"/>
      <c r="VQQ42" s="12"/>
      <c r="VQR42" s="12"/>
      <c r="VQS42" s="12"/>
      <c r="VQT42" s="12"/>
      <c r="VQU42" s="12"/>
      <c r="VQV42" s="12"/>
      <c r="VQW42" s="12"/>
      <c r="VQX42" s="12"/>
      <c r="VQY42" s="12"/>
      <c r="VQZ42" s="12"/>
      <c r="VRA42" s="12"/>
      <c r="VRB42" s="12"/>
      <c r="VRC42" s="12"/>
      <c r="VRD42" s="12"/>
      <c r="VRE42" s="12"/>
      <c r="VRF42" s="12"/>
      <c r="VRG42" s="12"/>
      <c r="VRH42" s="12"/>
      <c r="VRI42" s="12"/>
      <c r="VRJ42" s="12"/>
      <c r="VRK42" s="12"/>
      <c r="VRL42" s="12"/>
      <c r="VRM42" s="12"/>
      <c r="VRN42" s="12"/>
      <c r="VRO42" s="12"/>
      <c r="VRP42" s="12"/>
      <c r="VRQ42" s="12"/>
      <c r="VRR42" s="12"/>
      <c r="VRS42" s="12"/>
      <c r="VRT42" s="12"/>
      <c r="VRU42" s="12"/>
      <c r="VRV42" s="12"/>
      <c r="VRW42" s="12"/>
      <c r="VRX42" s="12"/>
      <c r="VRY42" s="12"/>
      <c r="VRZ42" s="12"/>
      <c r="VSA42" s="12"/>
      <c r="VSB42" s="12"/>
      <c r="VSC42" s="12"/>
      <c r="VSD42" s="12"/>
      <c r="VSE42" s="12"/>
      <c r="VSF42" s="12"/>
      <c r="VSG42" s="12"/>
      <c r="VSH42" s="12"/>
      <c r="VSI42" s="12"/>
      <c r="VSJ42" s="12"/>
      <c r="VSK42" s="12"/>
      <c r="VSL42" s="12"/>
      <c r="VSM42" s="12"/>
      <c r="VSN42" s="12"/>
      <c r="VSO42" s="12"/>
      <c r="VSP42" s="12"/>
      <c r="VSQ42" s="12"/>
      <c r="VSR42" s="12"/>
      <c r="VSS42" s="12"/>
      <c r="VST42" s="12"/>
      <c r="VSU42" s="12"/>
      <c r="VSV42" s="12"/>
      <c r="VSW42" s="12"/>
      <c r="VSX42" s="12"/>
      <c r="VSY42" s="12"/>
      <c r="VSZ42" s="12"/>
      <c r="VTA42" s="12"/>
      <c r="VTB42" s="12"/>
      <c r="VTC42" s="12"/>
      <c r="VTD42" s="12"/>
      <c r="VTE42" s="12"/>
      <c r="VTF42" s="12"/>
      <c r="VTG42" s="12"/>
      <c r="VTH42" s="12"/>
      <c r="VTI42" s="12"/>
      <c r="VTJ42" s="12"/>
      <c r="VTK42" s="12"/>
      <c r="VTL42" s="12"/>
      <c r="VTM42" s="12"/>
      <c r="VTN42" s="12"/>
      <c r="VTO42" s="12"/>
      <c r="VTP42" s="12"/>
      <c r="VTQ42" s="12"/>
      <c r="VTR42" s="12"/>
      <c r="VTS42" s="12"/>
      <c r="VTT42" s="12"/>
      <c r="VTU42" s="12"/>
      <c r="VTV42" s="12"/>
      <c r="VTW42" s="12"/>
      <c r="VTX42" s="12"/>
      <c r="VTY42" s="12"/>
      <c r="VTZ42" s="12"/>
      <c r="VUA42" s="12"/>
      <c r="VUB42" s="12"/>
      <c r="VUC42" s="12"/>
      <c r="VUD42" s="12"/>
      <c r="VUE42" s="12"/>
      <c r="VUF42" s="12"/>
      <c r="VUG42" s="12"/>
      <c r="VUH42" s="12"/>
      <c r="VUI42" s="12"/>
      <c r="VUJ42" s="12"/>
      <c r="VUK42" s="12"/>
      <c r="VUL42" s="12"/>
      <c r="VUM42" s="12"/>
      <c r="VUN42" s="12"/>
      <c r="VUO42" s="12"/>
      <c r="VUP42" s="12"/>
      <c r="VUQ42" s="12"/>
      <c r="VUR42" s="12"/>
      <c r="VUS42" s="12"/>
      <c r="VUT42" s="12"/>
      <c r="VUU42" s="12"/>
      <c r="VUV42" s="12"/>
      <c r="VUW42" s="12"/>
      <c r="VUX42" s="12"/>
      <c r="VUY42" s="12"/>
      <c r="VUZ42" s="12"/>
      <c r="VVA42" s="12"/>
      <c r="VVB42" s="12"/>
      <c r="VVC42" s="12"/>
      <c r="VVD42" s="12"/>
      <c r="VVE42" s="12"/>
      <c r="VVF42" s="12"/>
      <c r="VVG42" s="12"/>
      <c r="VVH42" s="12"/>
      <c r="VVI42" s="12"/>
      <c r="VVJ42" s="12"/>
      <c r="VVK42" s="12"/>
      <c r="VVL42" s="12"/>
      <c r="VVM42" s="12"/>
      <c r="VVN42" s="12"/>
      <c r="VVO42" s="12"/>
      <c r="VVP42" s="12"/>
      <c r="VVQ42" s="12"/>
      <c r="VVR42" s="12"/>
      <c r="VVS42" s="12"/>
      <c r="VVT42" s="12"/>
      <c r="VVU42" s="12"/>
      <c r="VVV42" s="12"/>
      <c r="VVW42" s="12"/>
      <c r="VVX42" s="12"/>
      <c r="VVY42" s="12"/>
      <c r="VVZ42" s="12"/>
      <c r="VWA42" s="12"/>
      <c r="VWB42" s="12"/>
      <c r="VWC42" s="12"/>
      <c r="VWD42" s="12"/>
      <c r="VWE42" s="12"/>
      <c r="VWF42" s="12"/>
      <c r="VWG42" s="12"/>
      <c r="VWH42" s="12"/>
      <c r="VWI42" s="12"/>
      <c r="VWJ42" s="12"/>
      <c r="VWK42" s="12"/>
      <c r="VWL42" s="12"/>
      <c r="VWM42" s="12"/>
      <c r="VWN42" s="12"/>
      <c r="VWO42" s="12"/>
      <c r="VWP42" s="12"/>
      <c r="VWQ42" s="12"/>
      <c r="VWR42" s="12"/>
      <c r="VWS42" s="12"/>
      <c r="VWT42" s="12"/>
      <c r="VWU42" s="12"/>
      <c r="VWV42" s="12"/>
      <c r="VWW42" s="12"/>
      <c r="VWX42" s="12"/>
      <c r="VWY42" s="12"/>
      <c r="VWZ42" s="12"/>
      <c r="VXA42" s="12"/>
      <c r="VXB42" s="12"/>
      <c r="VXC42" s="12"/>
      <c r="VXD42" s="12"/>
      <c r="VXE42" s="12"/>
      <c r="VXF42" s="12"/>
      <c r="VXG42" s="12"/>
      <c r="VXH42" s="12"/>
      <c r="VXI42" s="12"/>
      <c r="VXJ42" s="12"/>
      <c r="VXK42" s="12"/>
      <c r="VXL42" s="12"/>
      <c r="VXM42" s="12"/>
      <c r="VXN42" s="12"/>
      <c r="VXO42" s="12"/>
      <c r="VXP42" s="12"/>
      <c r="VXQ42" s="12"/>
      <c r="VXR42" s="12"/>
      <c r="VXS42" s="12"/>
      <c r="VXT42" s="12"/>
      <c r="VXU42" s="12"/>
      <c r="VXV42" s="12"/>
      <c r="VXW42" s="12"/>
      <c r="VXX42" s="12"/>
      <c r="VXY42" s="12"/>
      <c r="VXZ42" s="12"/>
      <c r="VYA42" s="12"/>
      <c r="VYB42" s="12"/>
      <c r="VYC42" s="12"/>
      <c r="VYD42" s="12"/>
      <c r="VYE42" s="12"/>
      <c r="VYF42" s="12"/>
      <c r="VYG42" s="12"/>
      <c r="VYH42" s="12"/>
      <c r="VYI42" s="12"/>
      <c r="VYJ42" s="12"/>
      <c r="VYK42" s="12"/>
      <c r="VYL42" s="12"/>
      <c r="VYM42" s="12"/>
      <c r="VYN42" s="12"/>
      <c r="VYO42" s="12"/>
      <c r="VYP42" s="12"/>
      <c r="VYQ42" s="12"/>
      <c r="VYR42" s="12"/>
      <c r="VYS42" s="12"/>
      <c r="VYT42" s="12"/>
      <c r="VYU42" s="12"/>
      <c r="VYV42" s="12"/>
      <c r="VYW42" s="12"/>
      <c r="VYX42" s="12"/>
      <c r="VYY42" s="12"/>
      <c r="VYZ42" s="12"/>
      <c r="VZA42" s="12"/>
      <c r="VZB42" s="12"/>
      <c r="VZC42" s="12"/>
      <c r="VZD42" s="12"/>
      <c r="VZE42" s="12"/>
      <c r="VZF42" s="12"/>
      <c r="VZG42" s="12"/>
      <c r="VZH42" s="12"/>
      <c r="VZI42" s="12"/>
      <c r="VZJ42" s="12"/>
      <c r="VZK42" s="12"/>
      <c r="VZL42" s="12"/>
      <c r="VZM42" s="12"/>
      <c r="VZN42" s="12"/>
      <c r="VZO42" s="12"/>
      <c r="VZP42" s="12"/>
      <c r="VZQ42" s="12"/>
      <c r="VZR42" s="12"/>
      <c r="VZS42" s="12"/>
      <c r="VZT42" s="12"/>
      <c r="VZU42" s="12"/>
      <c r="VZV42" s="12"/>
      <c r="VZW42" s="12"/>
      <c r="VZX42" s="12"/>
      <c r="VZY42" s="12"/>
      <c r="VZZ42" s="12"/>
      <c r="WAA42" s="12"/>
      <c r="WAB42" s="12"/>
      <c r="WAC42" s="12"/>
      <c r="WAD42" s="12"/>
      <c r="WAE42" s="12"/>
      <c r="WAF42" s="12"/>
      <c r="WAG42" s="12"/>
      <c r="WAH42" s="12"/>
      <c r="WAI42" s="12"/>
      <c r="WAJ42" s="12"/>
      <c r="WAK42" s="12"/>
      <c r="WAL42" s="12"/>
      <c r="WAM42" s="12"/>
      <c r="WAN42" s="12"/>
      <c r="WAO42" s="12"/>
      <c r="WAP42" s="12"/>
      <c r="WAQ42" s="12"/>
      <c r="WAR42" s="12"/>
      <c r="WAS42" s="12"/>
      <c r="WAT42" s="12"/>
      <c r="WAU42" s="12"/>
      <c r="WAV42" s="12"/>
      <c r="WAW42" s="12"/>
      <c r="WAX42" s="12"/>
      <c r="WAY42" s="12"/>
      <c r="WAZ42" s="12"/>
      <c r="WBA42" s="12"/>
      <c r="WBB42" s="12"/>
      <c r="WBC42" s="12"/>
      <c r="WBD42" s="12"/>
      <c r="WBE42" s="12"/>
      <c r="WBF42" s="12"/>
      <c r="WBG42" s="12"/>
      <c r="WBH42" s="12"/>
      <c r="WBI42" s="12"/>
      <c r="WBJ42" s="12"/>
      <c r="WBK42" s="12"/>
      <c r="WBL42" s="12"/>
      <c r="WBM42" s="12"/>
      <c r="WBN42" s="12"/>
      <c r="WBO42" s="12"/>
      <c r="WBP42" s="12"/>
      <c r="WBQ42" s="12"/>
      <c r="WBR42" s="12"/>
      <c r="WBS42" s="12"/>
      <c r="WBT42" s="12"/>
      <c r="WBU42" s="12"/>
      <c r="WBV42" s="12"/>
      <c r="WBW42" s="12"/>
      <c r="WBX42" s="12"/>
      <c r="WBY42" s="12"/>
      <c r="WBZ42" s="12"/>
      <c r="WCA42" s="12"/>
      <c r="WCB42" s="12"/>
      <c r="WCC42" s="12"/>
      <c r="WCD42" s="12"/>
      <c r="WCE42" s="12"/>
      <c r="WCF42" s="12"/>
      <c r="WCG42" s="12"/>
      <c r="WCH42" s="12"/>
      <c r="WCI42" s="12"/>
      <c r="WCJ42" s="12"/>
      <c r="WCK42" s="12"/>
      <c r="WCL42" s="12"/>
      <c r="WCM42" s="12"/>
      <c r="WCN42" s="12"/>
      <c r="WCO42" s="12"/>
      <c r="WCP42" s="12"/>
      <c r="WCQ42" s="12"/>
      <c r="WCR42" s="12"/>
      <c r="WCS42" s="12"/>
      <c r="WCT42" s="12"/>
      <c r="WCU42" s="12"/>
      <c r="WCV42" s="12"/>
      <c r="WCW42" s="12"/>
      <c r="WCX42" s="12"/>
      <c r="WCY42" s="12"/>
      <c r="WCZ42" s="12"/>
      <c r="WDA42" s="12"/>
      <c r="WDB42" s="12"/>
      <c r="WDC42" s="12"/>
      <c r="WDD42" s="12"/>
      <c r="WDE42" s="12"/>
      <c r="WDF42" s="12"/>
      <c r="WDG42" s="12"/>
      <c r="WDH42" s="12"/>
      <c r="WDI42" s="12"/>
      <c r="WDJ42" s="12"/>
      <c r="WDK42" s="12"/>
      <c r="WDL42" s="12"/>
      <c r="WDM42" s="12"/>
      <c r="WDN42" s="12"/>
      <c r="WDO42" s="12"/>
      <c r="WDP42" s="12"/>
      <c r="WDQ42" s="12"/>
      <c r="WDR42" s="12"/>
      <c r="WDS42" s="12"/>
      <c r="WDT42" s="12"/>
      <c r="WDU42" s="12"/>
      <c r="WDV42" s="12"/>
      <c r="WDW42" s="12"/>
      <c r="WDX42" s="12"/>
      <c r="WDY42" s="12"/>
      <c r="WDZ42" s="12"/>
      <c r="WEA42" s="12"/>
      <c r="WEB42" s="12"/>
      <c r="WEC42" s="12"/>
      <c r="WED42" s="12"/>
      <c r="WEE42" s="12"/>
      <c r="WEF42" s="12"/>
      <c r="WEG42" s="12"/>
      <c r="WEH42" s="12"/>
      <c r="WEI42" s="12"/>
      <c r="WEJ42" s="12"/>
      <c r="WEK42" s="12"/>
      <c r="WEL42" s="12"/>
      <c r="WEM42" s="12"/>
      <c r="WEN42" s="12"/>
      <c r="WEO42" s="12"/>
      <c r="WEP42" s="12"/>
      <c r="WEQ42" s="12"/>
      <c r="WER42" s="12"/>
      <c r="WES42" s="12"/>
      <c r="WET42" s="12"/>
      <c r="WEU42" s="12"/>
      <c r="WEV42" s="12"/>
      <c r="WEW42" s="12"/>
      <c r="WEX42" s="12"/>
      <c r="WEY42" s="12"/>
      <c r="WEZ42" s="12"/>
      <c r="WFA42" s="12"/>
      <c r="WFB42" s="12"/>
      <c r="WFC42" s="12"/>
      <c r="WFD42" s="12"/>
      <c r="WFE42" s="12"/>
      <c r="WFF42" s="12"/>
      <c r="WFG42" s="12"/>
      <c r="WFH42" s="12"/>
      <c r="WFI42" s="12"/>
      <c r="WFJ42" s="12"/>
      <c r="WFK42" s="12"/>
      <c r="WFL42" s="12"/>
      <c r="WFM42" s="12"/>
      <c r="WFN42" s="12"/>
      <c r="WFO42" s="12"/>
      <c r="WFP42" s="12"/>
      <c r="WFQ42" s="12"/>
      <c r="WFR42" s="12"/>
      <c r="WFS42" s="12"/>
      <c r="WFT42" s="12"/>
      <c r="WFU42" s="12"/>
      <c r="WFV42" s="12"/>
      <c r="WFW42" s="12"/>
      <c r="WFX42" s="12"/>
      <c r="WFY42" s="12"/>
      <c r="WFZ42" s="12"/>
      <c r="WGA42" s="12"/>
      <c r="WGB42" s="12"/>
      <c r="WGC42" s="12"/>
      <c r="WGD42" s="12"/>
      <c r="WGE42" s="12"/>
      <c r="WGF42" s="12"/>
      <c r="WGG42" s="12"/>
      <c r="WGH42" s="12"/>
      <c r="WGI42" s="12"/>
      <c r="WGJ42" s="12"/>
      <c r="WGK42" s="12"/>
      <c r="WGL42" s="12"/>
      <c r="WGM42" s="12"/>
      <c r="WGN42" s="12"/>
      <c r="WGO42" s="12"/>
      <c r="WGP42" s="12"/>
      <c r="WGQ42" s="12"/>
      <c r="WGR42" s="12"/>
      <c r="WGS42" s="12"/>
      <c r="WGT42" s="12"/>
      <c r="WGU42" s="12"/>
      <c r="WGV42" s="12"/>
      <c r="WGW42" s="12"/>
      <c r="WGX42" s="12"/>
      <c r="WGY42" s="12"/>
      <c r="WGZ42" s="12"/>
      <c r="WHA42" s="12"/>
      <c r="WHB42" s="12"/>
      <c r="WHC42" s="12"/>
      <c r="WHD42" s="12"/>
      <c r="WHE42" s="12"/>
      <c r="WHF42" s="12"/>
      <c r="WHG42" s="12"/>
      <c r="WHH42" s="12"/>
      <c r="WHI42" s="12"/>
      <c r="WHJ42" s="12"/>
      <c r="WHK42" s="12"/>
      <c r="WHL42" s="12"/>
      <c r="WHM42" s="12"/>
      <c r="WHN42" s="12"/>
      <c r="WHO42" s="12"/>
      <c r="WHP42" s="12"/>
      <c r="WHQ42" s="12"/>
      <c r="WHR42" s="12"/>
      <c r="WHS42" s="12"/>
      <c r="WHT42" s="12"/>
      <c r="WHU42" s="12"/>
      <c r="WHV42" s="12"/>
      <c r="WHW42" s="12"/>
      <c r="WHX42" s="12"/>
      <c r="WHY42" s="12"/>
      <c r="WHZ42" s="12"/>
      <c r="WIA42" s="12"/>
      <c r="WIB42" s="12"/>
      <c r="WIC42" s="12"/>
      <c r="WID42" s="12"/>
      <c r="WIE42" s="12"/>
      <c r="WIF42" s="12"/>
      <c r="WIG42" s="12"/>
      <c r="WIH42" s="12"/>
      <c r="WII42" s="12"/>
      <c r="WIJ42" s="12"/>
      <c r="WIK42" s="12"/>
      <c r="WIL42" s="12"/>
      <c r="WIM42" s="12"/>
      <c r="WIN42" s="12"/>
      <c r="WIO42" s="12"/>
      <c r="WIP42" s="12"/>
      <c r="WIQ42" s="12"/>
      <c r="WIR42" s="12"/>
      <c r="WIS42" s="12"/>
      <c r="WIT42" s="12"/>
      <c r="WIU42" s="12"/>
      <c r="WIV42" s="12"/>
      <c r="WIW42" s="12"/>
      <c r="WIX42" s="12"/>
      <c r="WIY42" s="12"/>
      <c r="WIZ42" s="12"/>
      <c r="WJA42" s="12"/>
      <c r="WJB42" s="12"/>
      <c r="WJC42" s="12"/>
      <c r="WJD42" s="12"/>
      <c r="WJE42" s="12"/>
      <c r="WJF42" s="12"/>
      <c r="WJG42" s="12"/>
      <c r="WJH42" s="12"/>
      <c r="WJI42" s="12"/>
      <c r="WJJ42" s="12"/>
      <c r="WJK42" s="12"/>
      <c r="WJL42" s="12"/>
      <c r="WJM42" s="12"/>
      <c r="WJN42" s="12"/>
      <c r="WJO42" s="12"/>
      <c r="WJP42" s="12"/>
      <c r="WJQ42" s="12"/>
      <c r="WJR42" s="12"/>
      <c r="WJS42" s="12"/>
      <c r="WJT42" s="12"/>
      <c r="WJU42" s="12"/>
      <c r="WJV42" s="12"/>
      <c r="WJW42" s="12"/>
      <c r="WJX42" s="12"/>
      <c r="WJY42" s="12"/>
      <c r="WJZ42" s="12"/>
      <c r="WKA42" s="12"/>
      <c r="WKB42" s="12"/>
      <c r="WKC42" s="12"/>
      <c r="WKD42" s="12"/>
      <c r="WKE42" s="12"/>
      <c r="WKF42" s="12"/>
      <c r="WKG42" s="12"/>
      <c r="WKH42" s="12"/>
      <c r="WKI42" s="12"/>
      <c r="WKJ42" s="12"/>
      <c r="WKK42" s="12"/>
      <c r="WKL42" s="12"/>
      <c r="WKM42" s="12"/>
      <c r="WKN42" s="12"/>
      <c r="WKO42" s="12"/>
      <c r="WKP42" s="12"/>
      <c r="WKQ42" s="12"/>
      <c r="WKR42" s="12"/>
      <c r="WKS42" s="12"/>
      <c r="WKT42" s="12"/>
      <c r="WKU42" s="12"/>
      <c r="WKV42" s="12"/>
      <c r="WKW42" s="12"/>
      <c r="WKX42" s="12"/>
      <c r="WKY42" s="12"/>
      <c r="WKZ42" s="12"/>
      <c r="WLA42" s="12"/>
      <c r="WLB42" s="12"/>
      <c r="WLC42" s="12"/>
      <c r="WLD42" s="12"/>
      <c r="WLE42" s="12"/>
      <c r="WLF42" s="12"/>
      <c r="WLG42" s="12"/>
      <c r="WLH42" s="12"/>
      <c r="WLI42" s="12"/>
      <c r="WLJ42" s="12"/>
      <c r="WLK42" s="12"/>
      <c r="WLL42" s="12"/>
      <c r="WLM42" s="12"/>
      <c r="WLN42" s="12"/>
      <c r="WLO42" s="12"/>
      <c r="WLP42" s="12"/>
      <c r="WLQ42" s="12"/>
      <c r="WLR42" s="12"/>
      <c r="WLS42" s="12"/>
      <c r="WLT42" s="12"/>
      <c r="WLU42" s="12"/>
      <c r="WLV42" s="12"/>
      <c r="WLW42" s="12"/>
      <c r="WLX42" s="12"/>
      <c r="WLY42" s="12"/>
      <c r="WLZ42" s="12"/>
      <c r="WMA42" s="12"/>
      <c r="WMB42" s="12"/>
      <c r="WMC42" s="12"/>
      <c r="WMD42" s="12"/>
      <c r="WME42" s="12"/>
      <c r="WMF42" s="12"/>
      <c r="WMG42" s="12"/>
      <c r="WMH42" s="12"/>
      <c r="WMI42" s="12"/>
      <c r="WMJ42" s="12"/>
      <c r="WMK42" s="12"/>
      <c r="WML42" s="12"/>
      <c r="WMM42" s="12"/>
      <c r="WMN42" s="12"/>
      <c r="WMO42" s="12"/>
      <c r="WMP42" s="12"/>
      <c r="WMQ42" s="12"/>
      <c r="WMR42" s="12"/>
      <c r="WMS42" s="12"/>
      <c r="WMT42" s="12"/>
      <c r="WMU42" s="12"/>
      <c r="WMV42" s="12"/>
      <c r="WMW42" s="12"/>
      <c r="WMX42" s="12"/>
      <c r="WMY42" s="12"/>
      <c r="WMZ42" s="12"/>
      <c r="WNA42" s="12"/>
      <c r="WNB42" s="12"/>
      <c r="WNC42" s="12"/>
      <c r="WND42" s="12"/>
      <c r="WNE42" s="12"/>
      <c r="WNF42" s="12"/>
      <c r="WNG42" s="12"/>
      <c r="WNH42" s="12"/>
      <c r="WNI42" s="12"/>
      <c r="WNJ42" s="12"/>
      <c r="WNK42" s="12"/>
      <c r="WNL42" s="12"/>
      <c r="WNM42" s="12"/>
      <c r="WNN42" s="12"/>
      <c r="WNO42" s="12"/>
      <c r="WNP42" s="12"/>
      <c r="WNQ42" s="12"/>
      <c r="WNR42" s="12"/>
      <c r="WNS42" s="12"/>
      <c r="WNT42" s="12"/>
      <c r="WNU42" s="12"/>
      <c r="WNV42" s="12"/>
      <c r="WNW42" s="12"/>
      <c r="WNX42" s="12"/>
      <c r="WNY42" s="12"/>
      <c r="WNZ42" s="12"/>
      <c r="WOA42" s="12"/>
      <c r="WOB42" s="12"/>
      <c r="WOC42" s="12"/>
      <c r="WOD42" s="12"/>
      <c r="WOE42" s="12"/>
      <c r="WOF42" s="12"/>
      <c r="WOG42" s="12"/>
      <c r="WOH42" s="12"/>
      <c r="WOI42" s="12"/>
      <c r="WOJ42" s="12"/>
      <c r="WOK42" s="12"/>
      <c r="WOL42" s="12"/>
      <c r="WOM42" s="12"/>
      <c r="WON42" s="12"/>
      <c r="WOO42" s="12"/>
      <c r="WOP42" s="12"/>
      <c r="WOQ42" s="12"/>
      <c r="WOR42" s="12"/>
      <c r="WOS42" s="12"/>
      <c r="WOT42" s="12"/>
      <c r="WOU42" s="12"/>
      <c r="WOV42" s="12"/>
      <c r="WOW42" s="12"/>
      <c r="WOX42" s="12"/>
      <c r="WOY42" s="12"/>
      <c r="WOZ42" s="12"/>
      <c r="WPA42" s="12"/>
      <c r="WPB42" s="12"/>
      <c r="WPC42" s="12"/>
      <c r="WPD42" s="12"/>
      <c r="WPE42" s="12"/>
      <c r="WPF42" s="12"/>
      <c r="WPG42" s="12"/>
      <c r="WPH42" s="12"/>
      <c r="WPI42" s="12"/>
      <c r="WPJ42" s="12"/>
      <c r="WPK42" s="12"/>
      <c r="WPL42" s="12"/>
      <c r="WPM42" s="12"/>
      <c r="WPN42" s="12"/>
      <c r="WPO42" s="12"/>
      <c r="WPP42" s="12"/>
      <c r="WPQ42" s="12"/>
      <c r="WPR42" s="12"/>
      <c r="WPS42" s="12"/>
      <c r="WPT42" s="12"/>
      <c r="WPU42" s="12"/>
      <c r="WPV42" s="12"/>
      <c r="WPW42" s="12"/>
      <c r="WPX42" s="12"/>
      <c r="WPY42" s="12"/>
      <c r="WPZ42" s="12"/>
      <c r="WQA42" s="12"/>
      <c r="WQB42" s="12"/>
      <c r="WQC42" s="12"/>
      <c r="WQD42" s="12"/>
      <c r="WQE42" s="12"/>
      <c r="WQF42" s="12"/>
      <c r="WQG42" s="12"/>
      <c r="WQH42" s="12"/>
      <c r="WQI42" s="12"/>
      <c r="WQJ42" s="12"/>
      <c r="WQK42" s="12"/>
      <c r="WQL42" s="12"/>
      <c r="WQM42" s="12"/>
      <c r="WQN42" s="12"/>
      <c r="WQO42" s="12"/>
      <c r="WQP42" s="12"/>
      <c r="WQQ42" s="12"/>
      <c r="WQR42" s="12"/>
      <c r="WQS42" s="12"/>
      <c r="WQT42" s="12"/>
      <c r="WQU42" s="12"/>
      <c r="WQV42" s="12"/>
      <c r="WQW42" s="12"/>
      <c r="WQX42" s="12"/>
      <c r="WQY42" s="12"/>
      <c r="WQZ42" s="12"/>
      <c r="WRA42" s="12"/>
      <c r="WRB42" s="12"/>
      <c r="WRC42" s="12"/>
      <c r="WRD42" s="12"/>
      <c r="WRE42" s="12"/>
      <c r="WRF42" s="12"/>
      <c r="WRG42" s="12"/>
      <c r="WRH42" s="12"/>
      <c r="WRI42" s="12"/>
      <c r="WRJ42" s="12"/>
      <c r="WRK42" s="12"/>
      <c r="WRL42" s="12"/>
      <c r="WRM42" s="12"/>
      <c r="WRN42" s="12"/>
      <c r="WRO42" s="12"/>
      <c r="WRP42" s="12"/>
      <c r="WRQ42" s="12"/>
      <c r="WRR42" s="12"/>
      <c r="WRS42" s="12"/>
      <c r="WRT42" s="12"/>
      <c r="WRU42" s="12"/>
      <c r="WRV42" s="12"/>
      <c r="WRW42" s="12"/>
      <c r="WRX42" s="12"/>
      <c r="WRY42" s="12"/>
      <c r="WRZ42" s="12"/>
      <c r="WSA42" s="12"/>
      <c r="WSB42" s="12"/>
      <c r="WSC42" s="12"/>
      <c r="WSD42" s="12"/>
      <c r="WSE42" s="12"/>
      <c r="WSF42" s="12"/>
      <c r="WSG42" s="12"/>
      <c r="WSH42" s="12"/>
      <c r="WSI42" s="12"/>
      <c r="WSJ42" s="12"/>
      <c r="WSK42" s="12"/>
      <c r="WSL42" s="12"/>
      <c r="WSM42" s="12"/>
      <c r="WSN42" s="12"/>
      <c r="WSO42" s="12"/>
      <c r="WSP42" s="12"/>
      <c r="WSQ42" s="12"/>
      <c r="WSR42" s="12"/>
      <c r="WSS42" s="12"/>
      <c r="WST42" s="12"/>
      <c r="WSU42" s="12"/>
      <c r="WSV42" s="12"/>
      <c r="WSW42" s="12"/>
      <c r="WSX42" s="12"/>
      <c r="WSY42" s="12"/>
      <c r="WSZ42" s="12"/>
      <c r="WTA42" s="12"/>
      <c r="WTB42" s="12"/>
      <c r="WTC42" s="12"/>
      <c r="WTD42" s="12"/>
      <c r="WTE42" s="12"/>
      <c r="WTF42" s="12"/>
      <c r="WTG42" s="12"/>
      <c r="WTH42" s="12"/>
      <c r="WTI42" s="12"/>
      <c r="WTJ42" s="12"/>
      <c r="WTK42" s="12"/>
      <c r="WTL42" s="12"/>
      <c r="WTM42" s="12"/>
      <c r="WTN42" s="12"/>
      <c r="WTO42" s="12"/>
      <c r="WTP42" s="12"/>
      <c r="WTQ42" s="12"/>
      <c r="WTR42" s="12"/>
      <c r="WTS42" s="12"/>
      <c r="WTT42" s="12"/>
      <c r="WTU42" s="12"/>
      <c r="WTV42" s="12"/>
      <c r="WTW42" s="12"/>
      <c r="WTX42" s="12"/>
      <c r="WTY42" s="12"/>
      <c r="WTZ42" s="12"/>
      <c r="WUA42" s="12"/>
      <c r="WUB42" s="12"/>
      <c r="WUC42" s="12"/>
      <c r="WUD42" s="12"/>
      <c r="WUE42" s="12"/>
      <c r="WUF42" s="12"/>
      <c r="WUG42" s="12"/>
      <c r="WUH42" s="12"/>
      <c r="WUI42" s="12"/>
      <c r="WUJ42" s="12"/>
      <c r="WUK42" s="12"/>
      <c r="WUL42" s="12"/>
      <c r="WUM42" s="12"/>
      <c r="WUN42" s="12"/>
      <c r="WUO42" s="12"/>
      <c r="WUP42" s="12"/>
      <c r="WUQ42" s="12"/>
      <c r="WUR42" s="12"/>
      <c r="WUS42" s="12"/>
      <c r="WUT42" s="12"/>
      <c r="WUU42" s="12"/>
      <c r="WUV42" s="12"/>
      <c r="WUW42" s="12"/>
      <c r="WUX42" s="12"/>
      <c r="WUY42" s="12"/>
      <c r="WUZ42" s="12"/>
      <c r="WVA42" s="12"/>
      <c r="WVB42" s="12"/>
      <c r="WVC42" s="12"/>
      <c r="WVD42" s="12"/>
      <c r="WVE42" s="12"/>
      <c r="WVF42" s="12"/>
      <c r="WVG42" s="12"/>
      <c r="WVH42" s="12"/>
      <c r="WVI42" s="12"/>
      <c r="WVJ42" s="12"/>
      <c r="WVK42" s="12"/>
      <c r="WVL42" s="12"/>
      <c r="WVM42" s="12"/>
      <c r="WVN42" s="12"/>
      <c r="WVO42" s="12"/>
      <c r="WVP42" s="12"/>
      <c r="WVQ42" s="12"/>
      <c r="WVR42" s="12"/>
      <c r="WVS42" s="12"/>
      <c r="WVT42" s="12"/>
      <c r="WVU42" s="12"/>
      <c r="WVV42" s="12"/>
      <c r="WVW42" s="12"/>
      <c r="WVX42" s="12"/>
      <c r="WVY42" s="12"/>
      <c r="WVZ42" s="12"/>
      <c r="WWA42" s="12"/>
      <c r="WWB42" s="12"/>
      <c r="WWC42" s="12"/>
      <c r="WWD42" s="12"/>
      <c r="WWE42" s="12"/>
      <c r="WWF42" s="12"/>
      <c r="WWG42" s="12"/>
      <c r="WWH42" s="12"/>
      <c r="WWI42" s="12"/>
      <c r="WWJ42" s="12"/>
      <c r="WWK42" s="12"/>
      <c r="WWL42" s="12"/>
      <c r="WWM42" s="12"/>
      <c r="WWN42" s="12"/>
      <c r="WWO42" s="12"/>
      <c r="WWP42" s="12"/>
      <c r="WWQ42" s="12"/>
      <c r="WWR42" s="12"/>
      <c r="WWS42" s="12"/>
      <c r="WWT42" s="12"/>
      <c r="WWU42" s="12"/>
      <c r="WWV42" s="12"/>
      <c r="WWW42" s="12"/>
      <c r="WWX42" s="12"/>
      <c r="WWY42" s="12"/>
      <c r="WWZ42" s="12"/>
      <c r="WXA42" s="12"/>
      <c r="WXB42" s="12"/>
      <c r="WXC42" s="12"/>
      <c r="WXD42" s="12"/>
      <c r="WXE42" s="12"/>
      <c r="WXF42" s="12"/>
      <c r="WXG42" s="12"/>
      <c r="WXH42" s="12"/>
      <c r="WXI42" s="12"/>
      <c r="WXJ42" s="12"/>
      <c r="WXK42" s="12"/>
      <c r="WXL42" s="12"/>
      <c r="WXM42" s="12"/>
      <c r="WXN42" s="12"/>
      <c r="WXO42" s="12"/>
      <c r="WXP42" s="12"/>
      <c r="WXQ42" s="12"/>
      <c r="WXR42" s="12"/>
      <c r="WXS42" s="12"/>
      <c r="WXT42" s="12"/>
      <c r="WXU42" s="12"/>
      <c r="WXV42" s="12"/>
      <c r="WXW42" s="12"/>
      <c r="WXX42" s="12"/>
      <c r="WXY42" s="12"/>
      <c r="WXZ42" s="12"/>
      <c r="WYA42" s="12"/>
      <c r="WYB42" s="12"/>
      <c r="WYC42" s="12"/>
      <c r="WYD42" s="12"/>
      <c r="WYE42" s="12"/>
      <c r="WYF42" s="12"/>
      <c r="WYG42" s="12"/>
      <c r="WYH42" s="12"/>
      <c r="WYI42" s="12"/>
      <c r="WYJ42" s="12"/>
      <c r="WYK42" s="12"/>
      <c r="WYL42" s="12"/>
      <c r="WYM42" s="12"/>
      <c r="WYN42" s="12"/>
      <c r="WYO42" s="12"/>
      <c r="WYP42" s="12"/>
      <c r="WYQ42" s="12"/>
      <c r="WYR42" s="12"/>
      <c r="WYS42" s="12"/>
      <c r="WYT42" s="12"/>
      <c r="WYU42" s="12"/>
      <c r="WYV42" s="12"/>
      <c r="WYW42" s="12"/>
      <c r="WYX42" s="12"/>
      <c r="WYY42" s="12"/>
      <c r="WYZ42" s="12"/>
      <c r="WZA42" s="12"/>
      <c r="WZB42" s="12"/>
      <c r="WZC42" s="12"/>
      <c r="WZD42" s="12"/>
      <c r="WZE42" s="12"/>
      <c r="WZF42" s="12"/>
      <c r="WZG42" s="12"/>
      <c r="WZH42" s="12"/>
      <c r="WZI42" s="12"/>
      <c r="WZJ42" s="12"/>
      <c r="WZK42" s="12"/>
      <c r="WZL42" s="12"/>
      <c r="WZM42" s="12"/>
      <c r="WZN42" s="12"/>
      <c r="WZO42" s="12"/>
      <c r="WZP42" s="12"/>
      <c r="WZQ42" s="12"/>
      <c r="WZR42" s="12"/>
      <c r="WZS42" s="12"/>
      <c r="WZT42" s="12"/>
      <c r="WZU42" s="12"/>
      <c r="WZV42" s="12"/>
      <c r="WZW42" s="12"/>
      <c r="WZX42" s="12"/>
      <c r="WZY42" s="12"/>
      <c r="WZZ42" s="12"/>
      <c r="XAA42" s="12"/>
      <c r="XAB42" s="12"/>
      <c r="XAC42" s="12"/>
      <c r="XAD42" s="12"/>
      <c r="XAE42" s="12"/>
      <c r="XAF42" s="12"/>
      <c r="XAG42" s="12"/>
      <c r="XAH42" s="12"/>
      <c r="XAI42" s="12"/>
      <c r="XAJ42" s="12"/>
      <c r="XAK42" s="12"/>
      <c r="XAL42" s="12"/>
      <c r="XAM42" s="12"/>
      <c r="XAN42" s="12"/>
      <c r="XAO42" s="12"/>
      <c r="XAP42" s="12"/>
      <c r="XAQ42" s="12"/>
      <c r="XAR42" s="12"/>
      <c r="XAS42" s="12"/>
      <c r="XAT42" s="12"/>
      <c r="XAU42" s="12"/>
      <c r="XAV42" s="12"/>
      <c r="XAW42" s="12"/>
      <c r="XAX42" s="12"/>
      <c r="XAY42" s="12"/>
      <c r="XAZ42" s="12"/>
      <c r="XBA42" s="12"/>
      <c r="XBB42" s="12"/>
      <c r="XBC42" s="12"/>
      <c r="XBD42" s="12"/>
      <c r="XBE42" s="12"/>
      <c r="XBF42" s="12"/>
      <c r="XBG42" s="12"/>
      <c r="XBH42" s="12"/>
      <c r="XBI42" s="12"/>
      <c r="XBJ42" s="12"/>
      <c r="XBK42" s="12"/>
      <c r="XBL42" s="12"/>
      <c r="XBM42" s="12"/>
      <c r="XBN42" s="12"/>
      <c r="XBO42" s="12"/>
      <c r="XBP42" s="12"/>
      <c r="XBQ42" s="12"/>
      <c r="XBR42" s="12"/>
      <c r="XBS42" s="12"/>
      <c r="XBT42" s="12"/>
      <c r="XBU42" s="12"/>
      <c r="XBV42" s="12"/>
      <c r="XBW42" s="12"/>
      <c r="XBX42" s="12"/>
      <c r="XBY42" s="12"/>
      <c r="XBZ42" s="12"/>
      <c r="XCA42" s="12"/>
      <c r="XCB42" s="12"/>
      <c r="XCC42" s="12"/>
      <c r="XCD42" s="12"/>
      <c r="XCE42" s="12"/>
      <c r="XCF42" s="12"/>
      <c r="XCG42" s="12"/>
      <c r="XCH42" s="12"/>
      <c r="XCI42" s="12"/>
      <c r="XCJ42" s="12"/>
      <c r="XCK42" s="12"/>
      <c r="XCL42" s="12"/>
      <c r="XCM42" s="12"/>
      <c r="XCN42" s="12"/>
      <c r="XCO42" s="12"/>
      <c r="XCP42" s="12"/>
      <c r="XCQ42" s="12"/>
      <c r="XCR42" s="12"/>
      <c r="XCS42" s="12"/>
      <c r="XCT42" s="12"/>
      <c r="XCU42" s="12"/>
      <c r="XCV42" s="12"/>
      <c r="XCW42" s="12"/>
      <c r="XCX42" s="12"/>
      <c r="XCY42" s="12"/>
      <c r="XCZ42" s="12"/>
      <c r="XDA42" s="12"/>
      <c r="XDB42" s="12"/>
      <c r="XDC42" s="12"/>
      <c r="XDD42" s="12"/>
      <c r="XDE42" s="12"/>
      <c r="XDF42" s="12"/>
      <c r="XDG42" s="12"/>
      <c r="XDH42" s="12"/>
      <c r="XDI42" s="12"/>
      <c r="XDJ42" s="12"/>
      <c r="XDK42" s="12"/>
      <c r="XDL42" s="12"/>
      <c r="XDM42" s="12"/>
      <c r="XDN42" s="12"/>
      <c r="XDO42" s="12"/>
      <c r="XDP42" s="12"/>
      <c r="XDQ42" s="12"/>
      <c r="XDR42" s="12"/>
      <c r="XDS42" s="12"/>
      <c r="XDT42" s="12"/>
      <c r="XDU42" s="12"/>
      <c r="XDV42" s="12"/>
      <c r="XDW42" s="12"/>
      <c r="XDX42" s="12"/>
      <c r="XDY42" s="12"/>
      <c r="XDZ42" s="12"/>
      <c r="XEA42" s="12"/>
      <c r="XEB42" s="12"/>
      <c r="XEC42" s="12"/>
      <c r="XED42" s="12"/>
      <c r="XEE42" s="12"/>
      <c r="XEF42" s="12"/>
      <c r="XEG42" s="12"/>
      <c r="XEH42" s="12"/>
      <c r="XEI42" s="12"/>
      <c r="XEJ42" s="12"/>
      <c r="XEK42" s="12"/>
      <c r="XEL42" s="12"/>
      <c r="XEM42" s="12"/>
      <c r="XEN42" s="12"/>
      <c r="XEO42" s="12"/>
      <c r="XEP42" s="12"/>
      <c r="XEQ42" s="12"/>
      <c r="XER42" s="12"/>
      <c r="XES42" s="12"/>
      <c r="XET42" s="12"/>
      <c r="XEU42" s="12"/>
      <c r="XEV42" s="12"/>
      <c r="XEW42" s="12"/>
      <c r="XEX42" s="12"/>
      <c r="XEY42" s="12"/>
      <c r="XEZ42" s="12"/>
      <c r="XFA42" s="12"/>
      <c r="XFB42" s="12"/>
      <c r="XFC42" s="12"/>
      <c r="XFD42" s="12"/>
    </row>
    <row r="43" spans="1:16384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16384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16384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16384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16384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16384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16384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16384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16384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16384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16384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16384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16384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16384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16384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16384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16384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16384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16384" ht="15.75" x14ac:dyDescent="0.25">
      <c r="A173" s="6"/>
      <c r="B173" s="6" t="s">
        <v>62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/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/>
      <c r="OO173" s="6"/>
      <c r="OP173" s="6"/>
      <c r="OQ173" s="6"/>
      <c r="OR173" s="6"/>
      <c r="OS173" s="6"/>
      <c r="OT173" s="6"/>
      <c r="OU173" s="6"/>
      <c r="OV173" s="6"/>
      <c r="OW173" s="6"/>
      <c r="OX173" s="6"/>
      <c r="OY173" s="6"/>
      <c r="OZ173" s="6"/>
      <c r="PA173" s="6"/>
      <c r="PB173" s="6"/>
      <c r="PC173" s="6"/>
      <c r="PD173" s="6"/>
      <c r="PE173" s="6"/>
      <c r="PF173" s="6"/>
      <c r="PG173" s="6"/>
      <c r="PH173" s="6"/>
      <c r="PI173" s="6"/>
      <c r="PJ173" s="6"/>
      <c r="PK173" s="6"/>
      <c r="PL173" s="6"/>
      <c r="PM173" s="6"/>
      <c r="PN173" s="6"/>
      <c r="PO173" s="6"/>
      <c r="PP173" s="6"/>
      <c r="PQ173" s="6"/>
      <c r="PR173" s="6"/>
      <c r="PS173" s="6"/>
      <c r="PT173" s="6"/>
      <c r="PU173" s="6"/>
      <c r="PV173" s="6"/>
      <c r="PW173" s="6"/>
      <c r="PX173" s="6"/>
      <c r="PY173" s="6"/>
      <c r="PZ173" s="6"/>
      <c r="QA173" s="6"/>
      <c r="QB173" s="6"/>
      <c r="QC173" s="6"/>
      <c r="QD173" s="6"/>
      <c r="QE173" s="6"/>
      <c r="QF173" s="6"/>
      <c r="QG173" s="6"/>
      <c r="QH173" s="6"/>
      <c r="QI173" s="6"/>
      <c r="QJ173" s="6"/>
      <c r="QK173" s="6"/>
      <c r="QL173" s="6"/>
      <c r="QM173" s="6"/>
      <c r="QN173" s="6"/>
      <c r="QO173" s="6"/>
      <c r="QP173" s="6"/>
      <c r="QQ173" s="6"/>
      <c r="QR173" s="6"/>
      <c r="QS173" s="6"/>
      <c r="QT173" s="6"/>
      <c r="QU173" s="6"/>
      <c r="QV173" s="6"/>
      <c r="QW173" s="6"/>
      <c r="QX173" s="6"/>
      <c r="QY173" s="6"/>
      <c r="QZ173" s="6"/>
      <c r="RA173" s="6"/>
      <c r="RB173" s="6"/>
      <c r="RC173" s="6"/>
      <c r="RD173" s="6"/>
      <c r="RE173" s="6"/>
      <c r="RF173" s="6"/>
      <c r="RG173" s="6"/>
      <c r="RH173" s="6"/>
      <c r="RI173" s="6"/>
      <c r="RJ173" s="6"/>
      <c r="RK173" s="6"/>
      <c r="RL173" s="6"/>
      <c r="RM173" s="6"/>
      <c r="RN173" s="6"/>
      <c r="RO173" s="6"/>
      <c r="RP173" s="6"/>
      <c r="RQ173" s="6"/>
      <c r="RR173" s="6"/>
      <c r="RS173" s="6"/>
      <c r="RT173" s="6"/>
      <c r="RU173" s="6"/>
      <c r="RV173" s="6"/>
      <c r="RW173" s="6"/>
      <c r="RX173" s="6"/>
      <c r="RY173" s="6"/>
      <c r="RZ173" s="6"/>
      <c r="SA173" s="6"/>
      <c r="SB173" s="6"/>
      <c r="SC173" s="6"/>
      <c r="SD173" s="6"/>
      <c r="SE173" s="6"/>
      <c r="SF173" s="6"/>
      <c r="SG173" s="6"/>
      <c r="SH173" s="6"/>
      <c r="SI173" s="6"/>
      <c r="SJ173" s="6"/>
      <c r="SK173" s="6"/>
      <c r="SL173" s="6"/>
      <c r="SM173" s="6"/>
      <c r="SN173" s="6"/>
      <c r="SO173" s="6"/>
      <c r="SP173" s="6"/>
      <c r="SQ173" s="6"/>
      <c r="SR173" s="6"/>
      <c r="SS173" s="6"/>
      <c r="ST173" s="6"/>
      <c r="SU173" s="6"/>
      <c r="SV173" s="6"/>
      <c r="SW173" s="6"/>
      <c r="SX173" s="6"/>
      <c r="SY173" s="6"/>
      <c r="SZ173" s="6"/>
      <c r="TA173" s="6"/>
      <c r="TB173" s="6"/>
      <c r="TC173" s="6"/>
      <c r="TD173" s="6"/>
      <c r="TE173" s="6"/>
      <c r="TF173" s="6"/>
      <c r="TG173" s="6"/>
      <c r="TH173" s="6"/>
      <c r="TI173" s="6"/>
      <c r="TJ173" s="6"/>
      <c r="TK173" s="6"/>
      <c r="TL173" s="6"/>
      <c r="TM173" s="6"/>
      <c r="TN173" s="6"/>
      <c r="TO173" s="6"/>
      <c r="TP173" s="6"/>
      <c r="TQ173" s="6"/>
      <c r="TR173" s="6"/>
      <c r="TS173" s="6"/>
      <c r="TT173" s="6"/>
      <c r="TU173" s="6"/>
      <c r="TV173" s="6"/>
      <c r="TW173" s="6"/>
      <c r="TX173" s="6"/>
      <c r="TY173" s="6"/>
      <c r="TZ173" s="6"/>
      <c r="UA173" s="6"/>
      <c r="UB173" s="6"/>
      <c r="UC173" s="6"/>
      <c r="UD173" s="6"/>
      <c r="UE173" s="6"/>
      <c r="UF173" s="6"/>
      <c r="UG173" s="6"/>
      <c r="UH173" s="6"/>
      <c r="UI173" s="6"/>
      <c r="UJ173" s="6"/>
      <c r="UK173" s="6"/>
      <c r="UL173" s="6"/>
      <c r="UM173" s="6"/>
      <c r="UN173" s="6"/>
      <c r="UO173" s="6"/>
      <c r="UP173" s="6"/>
      <c r="UQ173" s="6"/>
      <c r="UR173" s="6"/>
      <c r="US173" s="6"/>
      <c r="UT173" s="6"/>
      <c r="UU173" s="6"/>
      <c r="UV173" s="6"/>
      <c r="UW173" s="6"/>
      <c r="UX173" s="6"/>
      <c r="UY173" s="6"/>
      <c r="UZ173" s="6"/>
      <c r="VA173" s="6"/>
      <c r="VB173" s="6"/>
      <c r="VC173" s="6"/>
      <c r="VD173" s="6"/>
      <c r="VE173" s="6"/>
      <c r="VF173" s="6"/>
      <c r="VG173" s="6"/>
      <c r="VH173" s="6"/>
      <c r="VI173" s="6"/>
      <c r="VJ173" s="6"/>
      <c r="VK173" s="6"/>
      <c r="VL173" s="6"/>
      <c r="VM173" s="6"/>
      <c r="VN173" s="6"/>
      <c r="VO173" s="6"/>
      <c r="VP173" s="6"/>
      <c r="VQ173" s="6"/>
      <c r="VR173" s="6"/>
      <c r="VS173" s="6"/>
      <c r="VT173" s="6"/>
      <c r="VU173" s="6"/>
      <c r="VV173" s="6"/>
      <c r="VW173" s="6"/>
      <c r="VX173" s="6"/>
      <c r="VY173" s="6"/>
      <c r="VZ173" s="6"/>
      <c r="WA173" s="6"/>
      <c r="WB173" s="6"/>
      <c r="WC173" s="6"/>
      <c r="WD173" s="6"/>
      <c r="WE173" s="6"/>
      <c r="WF173" s="6"/>
      <c r="WG173" s="6"/>
      <c r="WH173" s="6"/>
      <c r="WI173" s="6"/>
      <c r="WJ173" s="6"/>
      <c r="WK173" s="6"/>
      <c r="WL173" s="6"/>
      <c r="WM173" s="6"/>
      <c r="WN173" s="6"/>
      <c r="WO173" s="6"/>
      <c r="WP173" s="6"/>
      <c r="WQ173" s="6"/>
      <c r="WR173" s="6"/>
      <c r="WS173" s="6"/>
      <c r="WT173" s="6"/>
      <c r="WU173" s="6"/>
      <c r="WV173" s="6"/>
      <c r="WW173" s="6"/>
      <c r="WX173" s="6"/>
      <c r="WY173" s="6"/>
      <c r="WZ173" s="6"/>
      <c r="XA173" s="6"/>
      <c r="XB173" s="6"/>
      <c r="XC173" s="6"/>
      <c r="XD173" s="6"/>
      <c r="XE173" s="6"/>
      <c r="XF173" s="6"/>
      <c r="XG173" s="6"/>
      <c r="XH173" s="6"/>
      <c r="XI173" s="6"/>
      <c r="XJ173" s="6"/>
      <c r="XK173" s="6"/>
      <c r="XL173" s="6"/>
      <c r="XM173" s="6"/>
      <c r="XN173" s="6"/>
      <c r="XO173" s="6"/>
      <c r="XP173" s="6"/>
      <c r="XQ173" s="6"/>
      <c r="XR173" s="6"/>
      <c r="XS173" s="6"/>
      <c r="XT173" s="6"/>
      <c r="XU173" s="6"/>
      <c r="XV173" s="6"/>
      <c r="XW173" s="6"/>
      <c r="XX173" s="6"/>
      <c r="XY173" s="6"/>
      <c r="XZ173" s="6"/>
      <c r="YA173" s="6"/>
      <c r="YB173" s="6"/>
      <c r="YC173" s="6"/>
      <c r="YD173" s="6"/>
      <c r="YE173" s="6"/>
      <c r="YF173" s="6"/>
      <c r="YG173" s="6"/>
      <c r="YH173" s="6"/>
      <c r="YI173" s="6"/>
      <c r="YJ173" s="6"/>
      <c r="YK173" s="6"/>
      <c r="YL173" s="6"/>
      <c r="YM173" s="6"/>
      <c r="YN173" s="6"/>
      <c r="YO173" s="6"/>
      <c r="YP173" s="6"/>
      <c r="YQ173" s="6"/>
      <c r="YR173" s="6"/>
      <c r="YS173" s="6"/>
      <c r="YT173" s="6"/>
      <c r="YU173" s="6"/>
      <c r="YV173" s="6"/>
      <c r="YW173" s="6"/>
      <c r="YX173" s="6"/>
      <c r="YY173" s="6"/>
      <c r="YZ173" s="6"/>
      <c r="ZA173" s="6"/>
      <c r="ZB173" s="6"/>
      <c r="ZC173" s="6"/>
      <c r="ZD173" s="6"/>
      <c r="ZE173" s="6"/>
      <c r="ZF173" s="6"/>
      <c r="ZG173" s="6"/>
      <c r="ZH173" s="6"/>
      <c r="ZI173" s="6"/>
      <c r="ZJ173" s="6"/>
      <c r="ZK173" s="6"/>
      <c r="ZL173" s="6"/>
      <c r="ZM173" s="6"/>
      <c r="ZN173" s="6"/>
      <c r="ZO173" s="6"/>
      <c r="ZP173" s="6"/>
      <c r="ZQ173" s="6"/>
      <c r="ZR173" s="6"/>
      <c r="ZS173" s="6"/>
      <c r="ZT173" s="6"/>
      <c r="ZU173" s="6"/>
      <c r="ZV173" s="6"/>
      <c r="ZW173" s="6"/>
      <c r="ZX173" s="6"/>
      <c r="ZY173" s="6"/>
      <c r="ZZ173" s="6"/>
      <c r="AAA173" s="6"/>
      <c r="AAB173" s="6"/>
      <c r="AAC173" s="6"/>
      <c r="AAD173" s="6"/>
      <c r="AAE173" s="6"/>
      <c r="AAF173" s="6"/>
      <c r="AAG173" s="6"/>
      <c r="AAH173" s="6"/>
      <c r="AAI173" s="6"/>
      <c r="AAJ173" s="6"/>
      <c r="AAK173" s="6"/>
      <c r="AAL173" s="6"/>
      <c r="AAM173" s="6"/>
      <c r="AAN173" s="6"/>
      <c r="AAO173" s="6"/>
      <c r="AAP173" s="6"/>
      <c r="AAQ173" s="6"/>
      <c r="AAR173" s="6"/>
      <c r="AAS173" s="6"/>
      <c r="AAT173" s="6"/>
      <c r="AAU173" s="6"/>
      <c r="AAV173" s="6"/>
      <c r="AAW173" s="6"/>
      <c r="AAX173" s="6"/>
      <c r="AAY173" s="6"/>
      <c r="AAZ173" s="6"/>
      <c r="ABA173" s="6"/>
      <c r="ABB173" s="6"/>
      <c r="ABC173" s="6"/>
      <c r="ABD173" s="6"/>
      <c r="ABE173" s="6"/>
      <c r="ABF173" s="6"/>
      <c r="ABG173" s="6"/>
      <c r="ABH173" s="6"/>
      <c r="ABI173" s="6"/>
      <c r="ABJ173" s="6"/>
      <c r="ABK173" s="6"/>
      <c r="ABL173" s="6"/>
      <c r="ABM173" s="6"/>
      <c r="ABN173" s="6"/>
      <c r="ABO173" s="6"/>
      <c r="ABP173" s="6"/>
      <c r="ABQ173" s="6"/>
      <c r="ABR173" s="6"/>
      <c r="ABS173" s="6"/>
      <c r="ABT173" s="6"/>
      <c r="ABU173" s="6"/>
      <c r="ABV173" s="6"/>
      <c r="ABW173" s="6"/>
      <c r="ABX173" s="6"/>
      <c r="ABY173" s="6"/>
      <c r="ABZ173" s="6"/>
      <c r="ACA173" s="6"/>
      <c r="ACB173" s="6"/>
      <c r="ACC173" s="6"/>
      <c r="ACD173" s="6"/>
      <c r="ACE173" s="6"/>
      <c r="ACF173" s="6"/>
      <c r="ACG173" s="6"/>
      <c r="ACH173" s="6"/>
      <c r="ACI173" s="6"/>
      <c r="ACJ173" s="6"/>
      <c r="ACK173" s="6"/>
      <c r="ACL173" s="6"/>
      <c r="ACM173" s="6"/>
      <c r="ACN173" s="6"/>
      <c r="ACO173" s="6"/>
      <c r="ACP173" s="6"/>
      <c r="ACQ173" s="6"/>
      <c r="ACR173" s="6"/>
      <c r="ACS173" s="6"/>
      <c r="ACT173" s="6"/>
      <c r="ACU173" s="6"/>
      <c r="ACV173" s="6"/>
      <c r="ACW173" s="6"/>
      <c r="ACX173" s="6"/>
      <c r="ACY173" s="6"/>
      <c r="ACZ173" s="6"/>
      <c r="ADA173" s="6"/>
      <c r="ADB173" s="6"/>
      <c r="ADC173" s="6"/>
      <c r="ADD173" s="6"/>
      <c r="ADE173" s="6"/>
      <c r="ADF173" s="6"/>
      <c r="ADG173" s="6"/>
      <c r="ADH173" s="6"/>
      <c r="ADI173" s="6"/>
      <c r="ADJ173" s="6"/>
      <c r="ADK173" s="6"/>
      <c r="ADL173" s="6"/>
      <c r="ADM173" s="6"/>
      <c r="ADN173" s="6"/>
      <c r="ADO173" s="6"/>
      <c r="ADP173" s="6"/>
      <c r="ADQ173" s="6"/>
      <c r="ADR173" s="6"/>
      <c r="ADS173" s="6"/>
      <c r="ADT173" s="6"/>
      <c r="ADU173" s="6"/>
      <c r="ADV173" s="6"/>
      <c r="ADW173" s="6"/>
      <c r="ADX173" s="6"/>
      <c r="ADY173" s="6"/>
      <c r="ADZ173" s="6"/>
      <c r="AEA173" s="6"/>
      <c r="AEB173" s="6"/>
      <c r="AEC173" s="6"/>
      <c r="AED173" s="6"/>
      <c r="AEE173" s="6"/>
      <c r="AEF173" s="6"/>
      <c r="AEG173" s="6"/>
      <c r="AEH173" s="6"/>
      <c r="AEI173" s="6"/>
      <c r="AEJ173" s="6"/>
      <c r="AEK173" s="6"/>
      <c r="AEL173" s="6"/>
      <c r="AEM173" s="6"/>
      <c r="AEN173" s="6"/>
      <c r="AEO173" s="6"/>
      <c r="AEP173" s="6"/>
      <c r="AEQ173" s="6"/>
      <c r="AER173" s="6"/>
      <c r="AES173" s="6"/>
      <c r="AET173" s="6"/>
      <c r="AEU173" s="6"/>
      <c r="AEV173" s="6"/>
      <c r="AEW173" s="6"/>
      <c r="AEX173" s="6"/>
      <c r="AEY173" s="6"/>
      <c r="AEZ173" s="6"/>
      <c r="AFA173" s="6"/>
      <c r="AFB173" s="6"/>
      <c r="AFC173" s="6"/>
      <c r="AFD173" s="6"/>
      <c r="AFE173" s="6"/>
      <c r="AFF173" s="6"/>
      <c r="AFG173" s="6"/>
      <c r="AFH173" s="6"/>
      <c r="AFI173" s="6"/>
      <c r="AFJ173" s="6"/>
      <c r="AFK173" s="6"/>
      <c r="AFL173" s="6"/>
      <c r="AFM173" s="6"/>
      <c r="AFN173" s="6"/>
      <c r="AFO173" s="6"/>
      <c r="AFP173" s="6"/>
      <c r="AFQ173" s="6"/>
      <c r="AFR173" s="6"/>
      <c r="AFS173" s="6"/>
      <c r="AFT173" s="6"/>
      <c r="AFU173" s="6"/>
      <c r="AFV173" s="6"/>
      <c r="AFW173" s="6"/>
      <c r="AFX173" s="6"/>
      <c r="AFY173" s="6"/>
      <c r="AFZ173" s="6"/>
      <c r="AGA173" s="6"/>
      <c r="AGB173" s="6"/>
      <c r="AGC173" s="6"/>
      <c r="AGD173" s="6"/>
      <c r="AGE173" s="6"/>
      <c r="AGF173" s="6"/>
      <c r="AGG173" s="6"/>
      <c r="AGH173" s="6"/>
      <c r="AGI173" s="6"/>
      <c r="AGJ173" s="6"/>
      <c r="AGK173" s="6"/>
      <c r="AGL173" s="6"/>
      <c r="AGM173" s="6"/>
      <c r="AGN173" s="6"/>
      <c r="AGO173" s="6"/>
      <c r="AGP173" s="6"/>
      <c r="AGQ173" s="6"/>
      <c r="AGR173" s="6"/>
      <c r="AGS173" s="6"/>
      <c r="AGT173" s="6"/>
      <c r="AGU173" s="6"/>
      <c r="AGV173" s="6"/>
      <c r="AGW173" s="6"/>
      <c r="AGX173" s="6"/>
      <c r="AGY173" s="6"/>
      <c r="AGZ173" s="6"/>
      <c r="AHA173" s="6"/>
      <c r="AHB173" s="6"/>
      <c r="AHC173" s="6"/>
      <c r="AHD173" s="6"/>
      <c r="AHE173" s="6"/>
      <c r="AHF173" s="6"/>
      <c r="AHG173" s="6"/>
      <c r="AHH173" s="6"/>
      <c r="AHI173" s="6"/>
      <c r="AHJ173" s="6"/>
      <c r="AHK173" s="6"/>
      <c r="AHL173" s="6"/>
      <c r="AHM173" s="6"/>
      <c r="AHN173" s="6"/>
      <c r="AHO173" s="6"/>
      <c r="AHP173" s="6"/>
      <c r="AHQ173" s="6"/>
      <c r="AHR173" s="6"/>
      <c r="AHS173" s="6"/>
      <c r="AHT173" s="6"/>
      <c r="AHU173" s="6"/>
      <c r="AHV173" s="6"/>
      <c r="AHW173" s="6"/>
      <c r="AHX173" s="6"/>
      <c r="AHY173" s="6"/>
      <c r="AHZ173" s="6"/>
      <c r="AIA173" s="6"/>
      <c r="AIB173" s="6"/>
      <c r="AIC173" s="6"/>
      <c r="AID173" s="6"/>
      <c r="AIE173" s="6"/>
      <c r="AIF173" s="6"/>
      <c r="AIG173" s="6"/>
      <c r="AIH173" s="6"/>
      <c r="AII173" s="6"/>
      <c r="AIJ173" s="6"/>
      <c r="AIK173" s="6"/>
      <c r="AIL173" s="6"/>
      <c r="AIM173" s="6"/>
      <c r="AIN173" s="6"/>
      <c r="AIO173" s="6"/>
      <c r="AIP173" s="6"/>
      <c r="AIQ173" s="6"/>
      <c r="AIR173" s="6"/>
      <c r="AIS173" s="6"/>
      <c r="AIT173" s="6"/>
      <c r="AIU173" s="6"/>
      <c r="AIV173" s="6"/>
      <c r="AIW173" s="6"/>
      <c r="AIX173" s="6"/>
      <c r="AIY173" s="6"/>
      <c r="AIZ173" s="6"/>
      <c r="AJA173" s="6"/>
      <c r="AJB173" s="6"/>
      <c r="AJC173" s="6"/>
      <c r="AJD173" s="6"/>
      <c r="AJE173" s="6"/>
      <c r="AJF173" s="6"/>
      <c r="AJG173" s="6"/>
      <c r="AJH173" s="6"/>
      <c r="AJI173" s="6"/>
      <c r="AJJ173" s="6"/>
      <c r="AJK173" s="6"/>
      <c r="AJL173" s="6"/>
      <c r="AJM173" s="6"/>
      <c r="AJN173" s="6"/>
      <c r="AJO173" s="6"/>
      <c r="AJP173" s="6"/>
      <c r="AJQ173" s="6"/>
      <c r="AJR173" s="6"/>
      <c r="AJS173" s="6"/>
      <c r="AJT173" s="6"/>
      <c r="AJU173" s="6"/>
      <c r="AJV173" s="6"/>
      <c r="AJW173" s="6"/>
      <c r="AJX173" s="6"/>
      <c r="AJY173" s="6"/>
      <c r="AJZ173" s="6"/>
      <c r="AKA173" s="6"/>
      <c r="AKB173" s="6"/>
      <c r="AKC173" s="6"/>
      <c r="AKD173" s="6"/>
      <c r="AKE173" s="6"/>
      <c r="AKF173" s="6"/>
      <c r="AKG173" s="6"/>
      <c r="AKH173" s="6"/>
      <c r="AKI173" s="6"/>
      <c r="AKJ173" s="6"/>
      <c r="AKK173" s="6"/>
      <c r="AKL173" s="6"/>
      <c r="AKM173" s="6"/>
      <c r="AKN173" s="6"/>
      <c r="AKO173" s="6"/>
      <c r="AKP173" s="6"/>
      <c r="AKQ173" s="6"/>
      <c r="AKR173" s="6"/>
      <c r="AKS173" s="6"/>
      <c r="AKT173" s="6"/>
      <c r="AKU173" s="6"/>
      <c r="AKV173" s="6"/>
      <c r="AKW173" s="6"/>
      <c r="AKX173" s="6"/>
      <c r="AKY173" s="6"/>
      <c r="AKZ173" s="6"/>
      <c r="ALA173" s="6"/>
      <c r="ALB173" s="6"/>
      <c r="ALC173" s="6"/>
      <c r="ALD173" s="6"/>
      <c r="ALE173" s="6"/>
      <c r="ALF173" s="6"/>
      <c r="ALG173" s="6"/>
      <c r="ALH173" s="6"/>
      <c r="ALI173" s="6"/>
      <c r="ALJ173" s="6"/>
      <c r="ALK173" s="6"/>
      <c r="ALL173" s="6"/>
      <c r="ALM173" s="6"/>
      <c r="ALN173" s="6"/>
      <c r="ALO173" s="6"/>
      <c r="ALP173" s="6"/>
      <c r="ALQ173" s="6"/>
      <c r="ALR173" s="6"/>
      <c r="ALS173" s="6"/>
      <c r="ALT173" s="6"/>
      <c r="ALU173" s="6"/>
      <c r="ALV173" s="6"/>
      <c r="ALW173" s="6"/>
      <c r="ALX173" s="6"/>
      <c r="ALY173" s="6"/>
      <c r="ALZ173" s="6"/>
      <c r="AMA173" s="6"/>
      <c r="AMB173" s="6"/>
      <c r="AMC173" s="6"/>
      <c r="AMD173" s="6"/>
      <c r="AME173" s="6"/>
      <c r="AMF173" s="6"/>
      <c r="AMG173" s="6"/>
      <c r="AMH173" s="6"/>
      <c r="AMI173" s="6"/>
      <c r="AMJ173" s="6"/>
      <c r="AMK173" s="6"/>
      <c r="AML173" s="6"/>
      <c r="AMM173" s="6"/>
      <c r="AMN173" s="6"/>
      <c r="AMO173" s="6"/>
      <c r="AMP173" s="6"/>
      <c r="AMQ173" s="6"/>
      <c r="AMR173" s="6"/>
      <c r="AMS173" s="6"/>
      <c r="AMT173" s="6"/>
      <c r="AMU173" s="6"/>
      <c r="AMV173" s="6"/>
      <c r="AMW173" s="6"/>
      <c r="AMX173" s="6"/>
      <c r="AMY173" s="6"/>
      <c r="AMZ173" s="6"/>
      <c r="ANA173" s="6"/>
      <c r="ANB173" s="6"/>
      <c r="ANC173" s="6"/>
      <c r="AND173" s="6"/>
      <c r="ANE173" s="6"/>
      <c r="ANF173" s="6"/>
      <c r="ANG173" s="6"/>
      <c r="ANH173" s="6"/>
      <c r="ANI173" s="6"/>
      <c r="ANJ173" s="6"/>
      <c r="ANK173" s="6"/>
      <c r="ANL173" s="6"/>
      <c r="ANM173" s="6"/>
      <c r="ANN173" s="6"/>
      <c r="ANO173" s="6"/>
      <c r="ANP173" s="6"/>
      <c r="ANQ173" s="6"/>
      <c r="ANR173" s="6"/>
      <c r="ANS173" s="6"/>
      <c r="ANT173" s="6"/>
      <c r="ANU173" s="6"/>
      <c r="ANV173" s="6"/>
      <c r="ANW173" s="6"/>
      <c r="ANX173" s="6"/>
      <c r="ANY173" s="6"/>
      <c r="ANZ173" s="6"/>
      <c r="AOA173" s="6"/>
      <c r="AOB173" s="6"/>
      <c r="AOC173" s="6"/>
      <c r="AOD173" s="6"/>
      <c r="AOE173" s="6"/>
      <c r="AOF173" s="6"/>
      <c r="AOG173" s="6"/>
      <c r="AOH173" s="6"/>
      <c r="AOI173" s="6"/>
      <c r="AOJ173" s="6"/>
      <c r="AOK173" s="6"/>
      <c r="AOL173" s="6"/>
      <c r="AOM173" s="6"/>
      <c r="AON173" s="6"/>
      <c r="AOO173" s="6"/>
      <c r="AOP173" s="6"/>
      <c r="AOQ173" s="6"/>
      <c r="AOR173" s="6"/>
      <c r="AOS173" s="6"/>
      <c r="AOT173" s="6"/>
      <c r="AOU173" s="6"/>
      <c r="AOV173" s="6"/>
      <c r="AOW173" s="6"/>
      <c r="AOX173" s="6"/>
      <c r="AOY173" s="6"/>
      <c r="AOZ173" s="6"/>
      <c r="APA173" s="6"/>
      <c r="APB173" s="6"/>
      <c r="APC173" s="6"/>
      <c r="APD173" s="6"/>
      <c r="APE173" s="6"/>
      <c r="APF173" s="6"/>
      <c r="APG173" s="6"/>
      <c r="APH173" s="6"/>
      <c r="API173" s="6"/>
      <c r="APJ173" s="6"/>
      <c r="APK173" s="6"/>
      <c r="APL173" s="6"/>
      <c r="APM173" s="6"/>
      <c r="APN173" s="6"/>
      <c r="APO173" s="6"/>
      <c r="APP173" s="6"/>
      <c r="APQ173" s="6"/>
      <c r="APR173" s="6"/>
      <c r="APS173" s="6"/>
      <c r="APT173" s="6"/>
      <c r="APU173" s="6"/>
      <c r="APV173" s="6"/>
      <c r="APW173" s="6"/>
      <c r="APX173" s="6"/>
      <c r="APY173" s="6"/>
      <c r="APZ173" s="6"/>
      <c r="AQA173" s="6"/>
      <c r="AQB173" s="6"/>
      <c r="AQC173" s="6"/>
      <c r="AQD173" s="6"/>
      <c r="AQE173" s="6"/>
      <c r="AQF173" s="6"/>
      <c r="AQG173" s="6"/>
      <c r="AQH173" s="6"/>
      <c r="AQI173" s="6"/>
      <c r="AQJ173" s="6"/>
      <c r="AQK173" s="6"/>
      <c r="AQL173" s="6"/>
      <c r="AQM173" s="6"/>
      <c r="AQN173" s="6"/>
      <c r="AQO173" s="6"/>
      <c r="AQP173" s="6"/>
      <c r="AQQ173" s="6"/>
      <c r="AQR173" s="6"/>
      <c r="AQS173" s="6"/>
      <c r="AQT173" s="6"/>
      <c r="AQU173" s="6"/>
      <c r="AQV173" s="6"/>
      <c r="AQW173" s="6"/>
      <c r="AQX173" s="6"/>
      <c r="AQY173" s="6"/>
      <c r="AQZ173" s="6"/>
      <c r="ARA173" s="6"/>
      <c r="ARB173" s="6"/>
      <c r="ARC173" s="6"/>
      <c r="ARD173" s="6"/>
      <c r="ARE173" s="6"/>
      <c r="ARF173" s="6"/>
      <c r="ARG173" s="6"/>
      <c r="ARH173" s="6"/>
      <c r="ARI173" s="6"/>
      <c r="ARJ173" s="6"/>
      <c r="ARK173" s="6"/>
      <c r="ARL173" s="6"/>
      <c r="ARM173" s="6"/>
      <c r="ARN173" s="6"/>
      <c r="ARO173" s="6"/>
      <c r="ARP173" s="6"/>
      <c r="ARQ173" s="6"/>
      <c r="ARR173" s="6"/>
      <c r="ARS173" s="6"/>
      <c r="ART173" s="6"/>
      <c r="ARU173" s="6"/>
      <c r="ARV173" s="6"/>
      <c r="ARW173" s="6"/>
      <c r="ARX173" s="6"/>
      <c r="ARY173" s="6"/>
      <c r="ARZ173" s="6"/>
      <c r="ASA173" s="6"/>
      <c r="ASB173" s="6"/>
      <c r="ASC173" s="6"/>
      <c r="ASD173" s="6"/>
      <c r="ASE173" s="6"/>
      <c r="ASF173" s="6"/>
      <c r="ASG173" s="6"/>
      <c r="ASH173" s="6"/>
      <c r="ASI173" s="6"/>
      <c r="ASJ173" s="6"/>
      <c r="ASK173" s="6"/>
      <c r="ASL173" s="6"/>
      <c r="ASM173" s="6"/>
      <c r="ASN173" s="6"/>
      <c r="ASO173" s="6"/>
      <c r="ASP173" s="6"/>
      <c r="ASQ173" s="6"/>
      <c r="ASR173" s="6"/>
      <c r="ASS173" s="6"/>
      <c r="AST173" s="6"/>
      <c r="ASU173" s="6"/>
      <c r="ASV173" s="6"/>
      <c r="ASW173" s="6"/>
      <c r="ASX173" s="6"/>
      <c r="ASY173" s="6"/>
      <c r="ASZ173" s="6"/>
      <c r="ATA173" s="6"/>
      <c r="ATB173" s="6"/>
      <c r="ATC173" s="6"/>
      <c r="ATD173" s="6"/>
      <c r="ATE173" s="6"/>
      <c r="ATF173" s="6"/>
      <c r="ATG173" s="6"/>
      <c r="ATH173" s="6"/>
      <c r="ATI173" s="6"/>
      <c r="ATJ173" s="6"/>
      <c r="ATK173" s="6"/>
      <c r="ATL173" s="6"/>
      <c r="ATM173" s="6"/>
      <c r="ATN173" s="6"/>
      <c r="ATO173" s="6"/>
      <c r="ATP173" s="6"/>
      <c r="ATQ173" s="6"/>
      <c r="ATR173" s="6"/>
      <c r="ATS173" s="6"/>
      <c r="ATT173" s="6"/>
      <c r="ATU173" s="6"/>
      <c r="ATV173" s="6"/>
      <c r="ATW173" s="6"/>
      <c r="ATX173" s="6"/>
      <c r="ATY173" s="6"/>
      <c r="ATZ173" s="6"/>
      <c r="AUA173" s="6"/>
      <c r="AUB173" s="6"/>
      <c r="AUC173" s="6"/>
      <c r="AUD173" s="6"/>
      <c r="AUE173" s="6"/>
      <c r="AUF173" s="6"/>
      <c r="AUG173" s="6"/>
      <c r="AUH173" s="6"/>
      <c r="AUI173" s="6"/>
      <c r="AUJ173" s="6"/>
      <c r="AUK173" s="6"/>
      <c r="AUL173" s="6"/>
      <c r="AUM173" s="6"/>
      <c r="AUN173" s="6"/>
      <c r="AUO173" s="6"/>
      <c r="AUP173" s="6"/>
      <c r="AUQ173" s="6"/>
      <c r="AUR173" s="6"/>
      <c r="AUS173" s="6"/>
      <c r="AUT173" s="6"/>
      <c r="AUU173" s="6"/>
      <c r="AUV173" s="6"/>
      <c r="AUW173" s="6"/>
      <c r="AUX173" s="6"/>
      <c r="AUY173" s="6"/>
      <c r="AUZ173" s="6"/>
      <c r="AVA173" s="6"/>
      <c r="AVB173" s="6"/>
      <c r="AVC173" s="6"/>
      <c r="AVD173" s="6"/>
      <c r="AVE173" s="6"/>
      <c r="AVF173" s="6"/>
      <c r="AVG173" s="6"/>
      <c r="AVH173" s="6"/>
      <c r="AVI173" s="6"/>
      <c r="AVJ173" s="6"/>
      <c r="AVK173" s="6"/>
      <c r="AVL173" s="6"/>
      <c r="AVM173" s="6"/>
      <c r="AVN173" s="6"/>
      <c r="AVO173" s="6"/>
      <c r="AVP173" s="6"/>
      <c r="AVQ173" s="6"/>
      <c r="AVR173" s="6"/>
      <c r="AVS173" s="6"/>
      <c r="AVT173" s="6"/>
      <c r="AVU173" s="6"/>
      <c r="AVV173" s="6"/>
      <c r="AVW173" s="6"/>
      <c r="AVX173" s="6"/>
      <c r="AVY173" s="6"/>
      <c r="AVZ173" s="6"/>
      <c r="AWA173" s="6"/>
      <c r="AWB173" s="6"/>
      <c r="AWC173" s="6"/>
      <c r="AWD173" s="6"/>
      <c r="AWE173" s="6"/>
      <c r="AWF173" s="6"/>
      <c r="AWG173" s="6"/>
      <c r="AWH173" s="6"/>
      <c r="AWI173" s="6"/>
      <c r="AWJ173" s="6"/>
      <c r="AWK173" s="6"/>
      <c r="AWL173" s="6"/>
      <c r="AWM173" s="6"/>
      <c r="AWN173" s="6"/>
      <c r="AWO173" s="6"/>
      <c r="AWP173" s="6"/>
      <c r="AWQ173" s="6"/>
      <c r="AWR173" s="6"/>
      <c r="AWS173" s="6"/>
      <c r="AWT173" s="6"/>
      <c r="AWU173" s="6"/>
      <c r="AWV173" s="6"/>
      <c r="AWW173" s="6"/>
      <c r="AWX173" s="6"/>
      <c r="AWY173" s="6"/>
      <c r="AWZ173" s="6"/>
      <c r="AXA173" s="6"/>
      <c r="AXB173" s="6"/>
      <c r="AXC173" s="6"/>
      <c r="AXD173" s="6"/>
      <c r="AXE173" s="6"/>
      <c r="AXF173" s="6"/>
      <c r="AXG173" s="6"/>
      <c r="AXH173" s="6"/>
      <c r="AXI173" s="6"/>
      <c r="AXJ173" s="6"/>
      <c r="AXK173" s="6"/>
      <c r="AXL173" s="6"/>
      <c r="AXM173" s="6"/>
      <c r="AXN173" s="6"/>
      <c r="AXO173" s="6"/>
      <c r="AXP173" s="6"/>
      <c r="AXQ173" s="6"/>
      <c r="AXR173" s="6"/>
      <c r="AXS173" s="6"/>
      <c r="AXT173" s="6"/>
      <c r="AXU173" s="6"/>
      <c r="AXV173" s="6"/>
      <c r="AXW173" s="6"/>
      <c r="AXX173" s="6"/>
      <c r="AXY173" s="6"/>
      <c r="AXZ173" s="6"/>
      <c r="AYA173" s="6"/>
      <c r="AYB173" s="6"/>
      <c r="AYC173" s="6"/>
      <c r="AYD173" s="6"/>
      <c r="AYE173" s="6"/>
      <c r="AYF173" s="6"/>
      <c r="AYG173" s="6"/>
      <c r="AYH173" s="6"/>
      <c r="AYI173" s="6"/>
      <c r="AYJ173" s="6"/>
      <c r="AYK173" s="6"/>
      <c r="AYL173" s="6"/>
      <c r="AYM173" s="6"/>
      <c r="AYN173" s="6"/>
      <c r="AYO173" s="6"/>
      <c r="AYP173" s="6"/>
      <c r="AYQ173" s="6"/>
      <c r="AYR173" s="6"/>
      <c r="AYS173" s="6"/>
      <c r="AYT173" s="6"/>
      <c r="AYU173" s="6"/>
      <c r="AYV173" s="6"/>
      <c r="AYW173" s="6"/>
      <c r="AYX173" s="6"/>
      <c r="AYY173" s="6"/>
      <c r="AYZ173" s="6"/>
      <c r="AZA173" s="6"/>
      <c r="AZB173" s="6"/>
      <c r="AZC173" s="6"/>
      <c r="AZD173" s="6"/>
      <c r="AZE173" s="6"/>
      <c r="AZF173" s="6"/>
      <c r="AZG173" s="6"/>
      <c r="AZH173" s="6"/>
      <c r="AZI173" s="6"/>
      <c r="AZJ173" s="6"/>
      <c r="AZK173" s="6"/>
      <c r="AZL173" s="6"/>
      <c r="AZM173" s="6"/>
      <c r="AZN173" s="6"/>
      <c r="AZO173" s="6"/>
      <c r="AZP173" s="6"/>
      <c r="AZQ173" s="6"/>
      <c r="AZR173" s="6"/>
      <c r="AZS173" s="6"/>
      <c r="AZT173" s="6"/>
      <c r="AZU173" s="6"/>
      <c r="AZV173" s="6"/>
      <c r="AZW173" s="6"/>
      <c r="AZX173" s="6"/>
      <c r="AZY173" s="6"/>
      <c r="AZZ173" s="6"/>
      <c r="BAA173" s="6"/>
      <c r="BAB173" s="6"/>
      <c r="BAC173" s="6"/>
      <c r="BAD173" s="6"/>
      <c r="BAE173" s="6"/>
      <c r="BAF173" s="6"/>
      <c r="BAG173" s="6"/>
      <c r="BAH173" s="6"/>
      <c r="BAI173" s="6"/>
      <c r="BAJ173" s="6"/>
      <c r="BAK173" s="6"/>
      <c r="BAL173" s="6"/>
      <c r="BAM173" s="6"/>
      <c r="BAN173" s="6"/>
      <c r="BAO173" s="6"/>
      <c r="BAP173" s="6"/>
      <c r="BAQ173" s="6"/>
      <c r="BAR173" s="6"/>
      <c r="BAS173" s="6"/>
      <c r="BAT173" s="6"/>
      <c r="BAU173" s="6"/>
      <c r="BAV173" s="6"/>
      <c r="BAW173" s="6"/>
      <c r="BAX173" s="6"/>
      <c r="BAY173" s="6"/>
      <c r="BAZ173" s="6"/>
      <c r="BBA173" s="6"/>
      <c r="BBB173" s="6"/>
      <c r="BBC173" s="6"/>
      <c r="BBD173" s="6"/>
      <c r="BBE173" s="6"/>
      <c r="BBF173" s="6"/>
      <c r="BBG173" s="6"/>
      <c r="BBH173" s="6"/>
      <c r="BBI173" s="6"/>
      <c r="BBJ173" s="6"/>
      <c r="BBK173" s="6"/>
      <c r="BBL173" s="6"/>
      <c r="BBM173" s="6"/>
      <c r="BBN173" s="6"/>
      <c r="BBO173" s="6"/>
      <c r="BBP173" s="6"/>
      <c r="BBQ173" s="6"/>
      <c r="BBR173" s="6"/>
      <c r="BBS173" s="6"/>
      <c r="BBT173" s="6"/>
      <c r="BBU173" s="6"/>
      <c r="BBV173" s="6"/>
      <c r="BBW173" s="6"/>
      <c r="BBX173" s="6"/>
      <c r="BBY173" s="6"/>
      <c r="BBZ173" s="6"/>
      <c r="BCA173" s="6"/>
      <c r="BCB173" s="6"/>
      <c r="BCC173" s="6"/>
      <c r="BCD173" s="6"/>
      <c r="BCE173" s="6"/>
      <c r="BCF173" s="6"/>
      <c r="BCG173" s="6"/>
      <c r="BCH173" s="6"/>
      <c r="BCI173" s="6"/>
      <c r="BCJ173" s="6"/>
      <c r="BCK173" s="6"/>
      <c r="BCL173" s="6"/>
      <c r="BCM173" s="6"/>
      <c r="BCN173" s="6"/>
      <c r="BCO173" s="6"/>
      <c r="BCP173" s="6"/>
      <c r="BCQ173" s="6"/>
      <c r="BCR173" s="6"/>
      <c r="BCS173" s="6"/>
      <c r="BCT173" s="6"/>
      <c r="BCU173" s="6"/>
      <c r="BCV173" s="6"/>
      <c r="BCW173" s="6"/>
      <c r="BCX173" s="6"/>
      <c r="BCY173" s="6"/>
      <c r="BCZ173" s="6"/>
      <c r="BDA173" s="6"/>
      <c r="BDB173" s="6"/>
      <c r="BDC173" s="6"/>
      <c r="BDD173" s="6"/>
      <c r="BDE173" s="6"/>
      <c r="BDF173" s="6"/>
      <c r="BDG173" s="6"/>
      <c r="BDH173" s="6"/>
      <c r="BDI173" s="6"/>
      <c r="BDJ173" s="6"/>
      <c r="BDK173" s="6"/>
      <c r="BDL173" s="6"/>
      <c r="BDM173" s="6"/>
      <c r="BDN173" s="6"/>
      <c r="BDO173" s="6"/>
      <c r="BDP173" s="6"/>
      <c r="BDQ173" s="6"/>
      <c r="BDR173" s="6"/>
      <c r="BDS173" s="6"/>
      <c r="BDT173" s="6"/>
      <c r="BDU173" s="6"/>
      <c r="BDV173" s="6"/>
      <c r="BDW173" s="6"/>
      <c r="BDX173" s="6"/>
      <c r="BDY173" s="6"/>
      <c r="BDZ173" s="6"/>
      <c r="BEA173" s="6"/>
      <c r="BEB173" s="6"/>
      <c r="BEC173" s="6"/>
      <c r="BED173" s="6"/>
      <c r="BEE173" s="6"/>
      <c r="BEF173" s="6"/>
      <c r="BEG173" s="6"/>
      <c r="BEH173" s="6"/>
      <c r="BEI173" s="6"/>
      <c r="BEJ173" s="6"/>
      <c r="BEK173" s="6"/>
      <c r="BEL173" s="6"/>
      <c r="BEM173" s="6"/>
      <c r="BEN173" s="6"/>
      <c r="BEO173" s="6"/>
      <c r="BEP173" s="6"/>
      <c r="BEQ173" s="6"/>
      <c r="BER173" s="6"/>
      <c r="BES173" s="6"/>
      <c r="BET173" s="6"/>
      <c r="BEU173" s="6"/>
      <c r="BEV173" s="6"/>
      <c r="BEW173" s="6"/>
      <c r="BEX173" s="6"/>
      <c r="BEY173" s="6"/>
      <c r="BEZ173" s="6"/>
      <c r="BFA173" s="6"/>
      <c r="BFB173" s="6"/>
      <c r="BFC173" s="6"/>
      <c r="BFD173" s="6"/>
      <c r="BFE173" s="6"/>
      <c r="BFF173" s="6"/>
      <c r="BFG173" s="6"/>
      <c r="BFH173" s="6"/>
      <c r="BFI173" s="6"/>
      <c r="BFJ173" s="6"/>
      <c r="BFK173" s="6"/>
      <c r="BFL173" s="6"/>
      <c r="BFM173" s="6"/>
      <c r="BFN173" s="6"/>
      <c r="BFO173" s="6"/>
      <c r="BFP173" s="6"/>
      <c r="BFQ173" s="6"/>
      <c r="BFR173" s="6"/>
      <c r="BFS173" s="6"/>
      <c r="BFT173" s="6"/>
      <c r="BFU173" s="6"/>
      <c r="BFV173" s="6"/>
      <c r="BFW173" s="6"/>
      <c r="BFX173" s="6"/>
      <c r="BFY173" s="6"/>
      <c r="BFZ173" s="6"/>
      <c r="BGA173" s="6"/>
      <c r="BGB173" s="6"/>
      <c r="BGC173" s="6"/>
      <c r="BGD173" s="6"/>
      <c r="BGE173" s="6"/>
      <c r="BGF173" s="6"/>
      <c r="BGG173" s="6"/>
      <c r="BGH173" s="6"/>
      <c r="BGI173" s="6"/>
      <c r="BGJ173" s="6"/>
      <c r="BGK173" s="6"/>
      <c r="BGL173" s="6"/>
      <c r="BGM173" s="6"/>
      <c r="BGN173" s="6"/>
      <c r="BGO173" s="6"/>
      <c r="BGP173" s="6"/>
      <c r="BGQ173" s="6"/>
      <c r="BGR173" s="6"/>
      <c r="BGS173" s="6"/>
      <c r="BGT173" s="6"/>
      <c r="BGU173" s="6"/>
      <c r="BGV173" s="6"/>
      <c r="BGW173" s="6"/>
      <c r="BGX173" s="6"/>
      <c r="BGY173" s="6"/>
      <c r="BGZ173" s="6"/>
      <c r="BHA173" s="6"/>
      <c r="BHB173" s="6"/>
      <c r="BHC173" s="6"/>
      <c r="BHD173" s="6"/>
      <c r="BHE173" s="6"/>
      <c r="BHF173" s="6"/>
      <c r="BHG173" s="6"/>
      <c r="BHH173" s="6"/>
      <c r="BHI173" s="6"/>
      <c r="BHJ173" s="6"/>
      <c r="BHK173" s="6"/>
      <c r="BHL173" s="6"/>
      <c r="BHM173" s="6"/>
      <c r="BHN173" s="6"/>
      <c r="BHO173" s="6"/>
      <c r="BHP173" s="6"/>
      <c r="BHQ173" s="6"/>
      <c r="BHR173" s="6"/>
      <c r="BHS173" s="6"/>
      <c r="BHT173" s="6"/>
      <c r="BHU173" s="6"/>
      <c r="BHV173" s="6"/>
      <c r="BHW173" s="6"/>
      <c r="BHX173" s="6"/>
      <c r="BHY173" s="6"/>
      <c r="BHZ173" s="6"/>
      <c r="BIA173" s="6"/>
      <c r="BIB173" s="6"/>
      <c r="BIC173" s="6"/>
      <c r="BID173" s="6"/>
      <c r="BIE173" s="6"/>
      <c r="BIF173" s="6"/>
      <c r="BIG173" s="6"/>
      <c r="BIH173" s="6"/>
      <c r="BII173" s="6"/>
      <c r="BIJ173" s="6"/>
      <c r="BIK173" s="6"/>
      <c r="BIL173" s="6"/>
      <c r="BIM173" s="6"/>
      <c r="BIN173" s="6"/>
      <c r="BIO173" s="6"/>
      <c r="BIP173" s="6"/>
      <c r="BIQ173" s="6"/>
      <c r="BIR173" s="6"/>
      <c r="BIS173" s="6"/>
      <c r="BIT173" s="6"/>
      <c r="BIU173" s="6"/>
      <c r="BIV173" s="6"/>
      <c r="BIW173" s="6"/>
      <c r="BIX173" s="6"/>
      <c r="BIY173" s="6"/>
      <c r="BIZ173" s="6"/>
      <c r="BJA173" s="6"/>
      <c r="BJB173" s="6"/>
      <c r="BJC173" s="6"/>
      <c r="BJD173" s="6"/>
      <c r="BJE173" s="6"/>
      <c r="BJF173" s="6"/>
      <c r="BJG173" s="6"/>
      <c r="BJH173" s="6"/>
      <c r="BJI173" s="6"/>
      <c r="BJJ173" s="6"/>
      <c r="BJK173" s="6"/>
      <c r="BJL173" s="6"/>
      <c r="BJM173" s="6"/>
      <c r="BJN173" s="6"/>
      <c r="BJO173" s="6"/>
      <c r="BJP173" s="6"/>
      <c r="BJQ173" s="6"/>
      <c r="BJR173" s="6"/>
      <c r="BJS173" s="6"/>
      <c r="BJT173" s="6"/>
      <c r="BJU173" s="6"/>
      <c r="BJV173" s="6"/>
      <c r="BJW173" s="6"/>
      <c r="BJX173" s="6"/>
      <c r="BJY173" s="6"/>
      <c r="BJZ173" s="6"/>
      <c r="BKA173" s="6"/>
      <c r="BKB173" s="6"/>
      <c r="BKC173" s="6"/>
      <c r="BKD173" s="6"/>
      <c r="BKE173" s="6"/>
      <c r="BKF173" s="6"/>
      <c r="BKG173" s="6"/>
      <c r="BKH173" s="6"/>
      <c r="BKI173" s="6"/>
      <c r="BKJ173" s="6"/>
      <c r="BKK173" s="6"/>
      <c r="BKL173" s="6"/>
      <c r="BKM173" s="6"/>
      <c r="BKN173" s="6"/>
      <c r="BKO173" s="6"/>
      <c r="BKP173" s="6"/>
      <c r="BKQ173" s="6"/>
      <c r="BKR173" s="6"/>
      <c r="BKS173" s="6"/>
      <c r="BKT173" s="6"/>
      <c r="BKU173" s="6"/>
      <c r="BKV173" s="6"/>
      <c r="BKW173" s="6"/>
      <c r="BKX173" s="6"/>
      <c r="BKY173" s="6"/>
      <c r="BKZ173" s="6"/>
      <c r="BLA173" s="6"/>
      <c r="BLB173" s="6"/>
      <c r="BLC173" s="6"/>
      <c r="BLD173" s="6"/>
      <c r="BLE173" s="6"/>
      <c r="BLF173" s="6"/>
      <c r="BLG173" s="6"/>
      <c r="BLH173" s="6"/>
      <c r="BLI173" s="6"/>
      <c r="BLJ173" s="6"/>
      <c r="BLK173" s="6"/>
      <c r="BLL173" s="6"/>
      <c r="BLM173" s="6"/>
      <c r="BLN173" s="6"/>
      <c r="BLO173" s="6"/>
      <c r="BLP173" s="6"/>
      <c r="BLQ173" s="6"/>
      <c r="BLR173" s="6"/>
      <c r="BLS173" s="6"/>
      <c r="BLT173" s="6"/>
      <c r="BLU173" s="6"/>
      <c r="BLV173" s="6"/>
      <c r="BLW173" s="6"/>
      <c r="BLX173" s="6"/>
      <c r="BLY173" s="6"/>
      <c r="BLZ173" s="6"/>
      <c r="BMA173" s="6"/>
      <c r="BMB173" s="6"/>
      <c r="BMC173" s="6"/>
      <c r="BMD173" s="6"/>
      <c r="BME173" s="6"/>
      <c r="BMF173" s="6"/>
      <c r="BMG173" s="6"/>
      <c r="BMH173" s="6"/>
      <c r="BMI173" s="6"/>
      <c r="BMJ173" s="6"/>
      <c r="BMK173" s="6"/>
      <c r="BML173" s="6"/>
      <c r="BMM173" s="6"/>
      <c r="BMN173" s="6"/>
      <c r="BMO173" s="6"/>
      <c r="BMP173" s="6"/>
      <c r="BMQ173" s="6"/>
      <c r="BMR173" s="6"/>
      <c r="BMS173" s="6"/>
      <c r="BMT173" s="6"/>
      <c r="BMU173" s="6"/>
      <c r="BMV173" s="6"/>
      <c r="BMW173" s="6"/>
      <c r="BMX173" s="6"/>
      <c r="BMY173" s="6"/>
      <c r="BMZ173" s="6"/>
      <c r="BNA173" s="6"/>
      <c r="BNB173" s="6"/>
      <c r="BNC173" s="6"/>
      <c r="BND173" s="6"/>
      <c r="BNE173" s="6"/>
      <c r="BNF173" s="6"/>
      <c r="BNG173" s="6"/>
      <c r="BNH173" s="6"/>
      <c r="BNI173" s="6"/>
      <c r="BNJ173" s="6"/>
      <c r="BNK173" s="6"/>
      <c r="BNL173" s="6"/>
      <c r="BNM173" s="6"/>
      <c r="BNN173" s="6"/>
      <c r="BNO173" s="6"/>
      <c r="BNP173" s="6"/>
      <c r="BNQ173" s="6"/>
      <c r="BNR173" s="6"/>
      <c r="BNS173" s="6"/>
      <c r="BNT173" s="6"/>
      <c r="BNU173" s="6"/>
      <c r="BNV173" s="6"/>
      <c r="BNW173" s="6"/>
      <c r="BNX173" s="6"/>
      <c r="BNY173" s="6"/>
      <c r="BNZ173" s="6"/>
      <c r="BOA173" s="6"/>
      <c r="BOB173" s="6"/>
      <c r="BOC173" s="6"/>
      <c r="BOD173" s="6"/>
      <c r="BOE173" s="6"/>
      <c r="BOF173" s="6"/>
      <c r="BOG173" s="6"/>
      <c r="BOH173" s="6"/>
      <c r="BOI173" s="6"/>
      <c r="BOJ173" s="6"/>
      <c r="BOK173" s="6"/>
      <c r="BOL173" s="6"/>
      <c r="BOM173" s="6"/>
      <c r="BON173" s="6"/>
      <c r="BOO173" s="6"/>
      <c r="BOP173" s="6"/>
      <c r="BOQ173" s="6"/>
      <c r="BOR173" s="6"/>
      <c r="BOS173" s="6"/>
      <c r="BOT173" s="6"/>
      <c r="BOU173" s="6"/>
      <c r="BOV173" s="6"/>
      <c r="BOW173" s="6"/>
      <c r="BOX173" s="6"/>
      <c r="BOY173" s="6"/>
      <c r="BOZ173" s="6"/>
      <c r="BPA173" s="6"/>
      <c r="BPB173" s="6"/>
      <c r="BPC173" s="6"/>
      <c r="BPD173" s="6"/>
      <c r="BPE173" s="6"/>
      <c r="BPF173" s="6"/>
      <c r="BPG173" s="6"/>
      <c r="BPH173" s="6"/>
      <c r="BPI173" s="6"/>
      <c r="BPJ173" s="6"/>
      <c r="BPK173" s="6"/>
      <c r="BPL173" s="6"/>
      <c r="BPM173" s="6"/>
      <c r="BPN173" s="6"/>
      <c r="BPO173" s="6"/>
      <c r="BPP173" s="6"/>
      <c r="BPQ173" s="6"/>
      <c r="BPR173" s="6"/>
      <c r="BPS173" s="6"/>
      <c r="BPT173" s="6"/>
      <c r="BPU173" s="6"/>
      <c r="BPV173" s="6"/>
      <c r="BPW173" s="6"/>
      <c r="BPX173" s="6"/>
      <c r="BPY173" s="6"/>
      <c r="BPZ173" s="6"/>
      <c r="BQA173" s="6"/>
      <c r="BQB173" s="6"/>
      <c r="BQC173" s="6"/>
      <c r="BQD173" s="6"/>
      <c r="BQE173" s="6"/>
      <c r="BQF173" s="6"/>
      <c r="BQG173" s="6"/>
      <c r="BQH173" s="6"/>
      <c r="BQI173" s="6"/>
      <c r="BQJ173" s="6"/>
      <c r="BQK173" s="6"/>
      <c r="BQL173" s="6"/>
      <c r="BQM173" s="6"/>
      <c r="BQN173" s="6"/>
      <c r="BQO173" s="6"/>
      <c r="BQP173" s="6"/>
      <c r="BQQ173" s="6"/>
      <c r="BQR173" s="6"/>
      <c r="BQS173" s="6"/>
      <c r="BQT173" s="6"/>
      <c r="BQU173" s="6"/>
      <c r="BQV173" s="6"/>
      <c r="BQW173" s="6"/>
      <c r="BQX173" s="6"/>
      <c r="BQY173" s="6"/>
      <c r="BQZ173" s="6"/>
      <c r="BRA173" s="6"/>
      <c r="BRB173" s="6"/>
      <c r="BRC173" s="6"/>
      <c r="BRD173" s="6"/>
      <c r="BRE173" s="6"/>
      <c r="BRF173" s="6"/>
      <c r="BRG173" s="6"/>
      <c r="BRH173" s="6"/>
      <c r="BRI173" s="6"/>
      <c r="BRJ173" s="6"/>
      <c r="BRK173" s="6"/>
      <c r="BRL173" s="6"/>
      <c r="BRM173" s="6"/>
      <c r="BRN173" s="6"/>
      <c r="BRO173" s="6"/>
      <c r="BRP173" s="6"/>
      <c r="BRQ173" s="6"/>
      <c r="BRR173" s="6"/>
      <c r="BRS173" s="6"/>
      <c r="BRT173" s="6"/>
      <c r="BRU173" s="6"/>
      <c r="BRV173" s="6"/>
      <c r="BRW173" s="6"/>
      <c r="BRX173" s="6"/>
      <c r="BRY173" s="6"/>
      <c r="BRZ173" s="6"/>
      <c r="BSA173" s="6"/>
      <c r="BSB173" s="6"/>
      <c r="BSC173" s="6"/>
      <c r="BSD173" s="6"/>
      <c r="BSE173" s="6"/>
      <c r="BSF173" s="6"/>
      <c r="BSG173" s="6"/>
      <c r="BSH173" s="6"/>
      <c r="BSI173" s="6"/>
      <c r="BSJ173" s="6"/>
      <c r="BSK173" s="6"/>
      <c r="BSL173" s="6"/>
      <c r="BSM173" s="6"/>
      <c r="BSN173" s="6"/>
      <c r="BSO173" s="6"/>
      <c r="BSP173" s="6"/>
      <c r="BSQ173" s="6"/>
      <c r="BSR173" s="6"/>
      <c r="BSS173" s="6"/>
      <c r="BST173" s="6"/>
      <c r="BSU173" s="6"/>
      <c r="BSV173" s="6"/>
      <c r="BSW173" s="6"/>
      <c r="BSX173" s="6"/>
      <c r="BSY173" s="6"/>
      <c r="BSZ173" s="6"/>
      <c r="BTA173" s="6"/>
      <c r="BTB173" s="6"/>
      <c r="BTC173" s="6"/>
      <c r="BTD173" s="6"/>
      <c r="BTE173" s="6"/>
      <c r="BTF173" s="6"/>
      <c r="BTG173" s="6"/>
      <c r="BTH173" s="6"/>
      <c r="BTI173" s="6"/>
      <c r="BTJ173" s="6"/>
      <c r="BTK173" s="6"/>
      <c r="BTL173" s="6"/>
      <c r="BTM173" s="6"/>
      <c r="BTN173" s="6"/>
      <c r="BTO173" s="6"/>
      <c r="BTP173" s="6"/>
      <c r="BTQ173" s="6"/>
      <c r="BTR173" s="6"/>
      <c r="BTS173" s="6"/>
      <c r="BTT173" s="6"/>
      <c r="BTU173" s="6"/>
      <c r="BTV173" s="6"/>
      <c r="BTW173" s="6"/>
      <c r="BTX173" s="6"/>
      <c r="BTY173" s="6"/>
      <c r="BTZ173" s="6"/>
      <c r="BUA173" s="6"/>
      <c r="BUB173" s="6"/>
      <c r="BUC173" s="6"/>
      <c r="BUD173" s="6"/>
      <c r="BUE173" s="6"/>
      <c r="BUF173" s="6"/>
      <c r="BUG173" s="6"/>
      <c r="BUH173" s="6"/>
      <c r="BUI173" s="6"/>
      <c r="BUJ173" s="6"/>
      <c r="BUK173" s="6"/>
      <c r="BUL173" s="6"/>
      <c r="BUM173" s="6"/>
      <c r="BUN173" s="6"/>
      <c r="BUO173" s="6"/>
      <c r="BUP173" s="6"/>
      <c r="BUQ173" s="6"/>
      <c r="BUR173" s="6"/>
      <c r="BUS173" s="6"/>
      <c r="BUT173" s="6"/>
      <c r="BUU173" s="6"/>
      <c r="BUV173" s="6"/>
      <c r="BUW173" s="6"/>
      <c r="BUX173" s="6"/>
      <c r="BUY173" s="6"/>
      <c r="BUZ173" s="6"/>
      <c r="BVA173" s="6"/>
      <c r="BVB173" s="6"/>
      <c r="BVC173" s="6"/>
      <c r="BVD173" s="6"/>
      <c r="BVE173" s="6"/>
      <c r="BVF173" s="6"/>
      <c r="BVG173" s="6"/>
      <c r="BVH173" s="6"/>
      <c r="BVI173" s="6"/>
      <c r="BVJ173" s="6"/>
      <c r="BVK173" s="6"/>
      <c r="BVL173" s="6"/>
      <c r="BVM173" s="6"/>
      <c r="BVN173" s="6"/>
      <c r="BVO173" s="6"/>
      <c r="BVP173" s="6"/>
      <c r="BVQ173" s="6"/>
      <c r="BVR173" s="6"/>
      <c r="BVS173" s="6"/>
      <c r="BVT173" s="6"/>
      <c r="BVU173" s="6"/>
      <c r="BVV173" s="6"/>
      <c r="BVW173" s="6"/>
      <c r="BVX173" s="6"/>
      <c r="BVY173" s="6"/>
      <c r="BVZ173" s="6"/>
      <c r="BWA173" s="6"/>
      <c r="BWB173" s="6"/>
      <c r="BWC173" s="6"/>
      <c r="BWD173" s="6"/>
      <c r="BWE173" s="6"/>
      <c r="BWF173" s="6"/>
      <c r="BWG173" s="6"/>
      <c r="BWH173" s="6"/>
      <c r="BWI173" s="6"/>
      <c r="BWJ173" s="6"/>
      <c r="BWK173" s="6"/>
      <c r="BWL173" s="6"/>
      <c r="BWM173" s="6"/>
      <c r="BWN173" s="6"/>
      <c r="BWO173" s="6"/>
      <c r="BWP173" s="6"/>
      <c r="BWQ173" s="6"/>
      <c r="BWR173" s="6"/>
      <c r="BWS173" s="6"/>
      <c r="BWT173" s="6"/>
      <c r="BWU173" s="6"/>
      <c r="BWV173" s="6"/>
      <c r="BWW173" s="6"/>
      <c r="BWX173" s="6"/>
      <c r="BWY173" s="6"/>
      <c r="BWZ173" s="6"/>
      <c r="BXA173" s="6"/>
      <c r="BXB173" s="6"/>
      <c r="BXC173" s="6"/>
      <c r="BXD173" s="6"/>
      <c r="BXE173" s="6"/>
      <c r="BXF173" s="6"/>
      <c r="BXG173" s="6"/>
      <c r="BXH173" s="6"/>
      <c r="BXI173" s="6"/>
      <c r="BXJ173" s="6"/>
      <c r="BXK173" s="6"/>
      <c r="BXL173" s="6"/>
      <c r="BXM173" s="6"/>
      <c r="BXN173" s="6"/>
      <c r="BXO173" s="6"/>
      <c r="BXP173" s="6"/>
      <c r="BXQ173" s="6"/>
      <c r="BXR173" s="6"/>
      <c r="BXS173" s="6"/>
      <c r="BXT173" s="6"/>
      <c r="BXU173" s="6"/>
      <c r="BXV173" s="6"/>
      <c r="BXW173" s="6"/>
      <c r="BXX173" s="6"/>
      <c r="BXY173" s="6"/>
      <c r="BXZ173" s="6"/>
      <c r="BYA173" s="6"/>
      <c r="BYB173" s="6"/>
      <c r="BYC173" s="6"/>
      <c r="BYD173" s="6"/>
      <c r="BYE173" s="6"/>
      <c r="BYF173" s="6"/>
      <c r="BYG173" s="6"/>
      <c r="BYH173" s="6"/>
      <c r="BYI173" s="6"/>
      <c r="BYJ173" s="6"/>
      <c r="BYK173" s="6"/>
      <c r="BYL173" s="6"/>
      <c r="BYM173" s="6"/>
      <c r="BYN173" s="6"/>
      <c r="BYO173" s="6"/>
      <c r="BYP173" s="6"/>
      <c r="BYQ173" s="6"/>
      <c r="BYR173" s="6"/>
      <c r="BYS173" s="6"/>
      <c r="BYT173" s="6"/>
      <c r="BYU173" s="6"/>
      <c r="BYV173" s="6"/>
      <c r="BYW173" s="6"/>
      <c r="BYX173" s="6"/>
      <c r="BYY173" s="6"/>
      <c r="BYZ173" s="6"/>
      <c r="BZA173" s="6"/>
      <c r="BZB173" s="6"/>
      <c r="BZC173" s="6"/>
      <c r="BZD173" s="6"/>
      <c r="BZE173" s="6"/>
      <c r="BZF173" s="6"/>
      <c r="BZG173" s="6"/>
      <c r="BZH173" s="6"/>
      <c r="BZI173" s="6"/>
      <c r="BZJ173" s="6"/>
      <c r="BZK173" s="6"/>
      <c r="BZL173" s="6"/>
      <c r="BZM173" s="6"/>
      <c r="BZN173" s="6"/>
      <c r="BZO173" s="6"/>
      <c r="BZP173" s="6"/>
      <c r="BZQ173" s="6"/>
      <c r="BZR173" s="6"/>
      <c r="BZS173" s="6"/>
      <c r="BZT173" s="6"/>
      <c r="BZU173" s="6"/>
      <c r="BZV173" s="6"/>
      <c r="BZW173" s="6"/>
      <c r="BZX173" s="6"/>
      <c r="BZY173" s="6"/>
      <c r="BZZ173" s="6"/>
      <c r="CAA173" s="6"/>
      <c r="CAB173" s="6"/>
      <c r="CAC173" s="6"/>
      <c r="CAD173" s="6"/>
      <c r="CAE173" s="6"/>
      <c r="CAF173" s="6"/>
      <c r="CAG173" s="6"/>
      <c r="CAH173" s="6"/>
      <c r="CAI173" s="6"/>
      <c r="CAJ173" s="6"/>
      <c r="CAK173" s="6"/>
      <c r="CAL173" s="6"/>
      <c r="CAM173" s="6"/>
      <c r="CAN173" s="6"/>
      <c r="CAO173" s="6"/>
      <c r="CAP173" s="6"/>
      <c r="CAQ173" s="6"/>
      <c r="CAR173" s="6"/>
      <c r="CAS173" s="6"/>
      <c r="CAT173" s="6"/>
      <c r="CAU173" s="6"/>
      <c r="CAV173" s="6"/>
      <c r="CAW173" s="6"/>
      <c r="CAX173" s="6"/>
      <c r="CAY173" s="6"/>
      <c r="CAZ173" s="6"/>
      <c r="CBA173" s="6"/>
      <c r="CBB173" s="6"/>
      <c r="CBC173" s="6"/>
      <c r="CBD173" s="6"/>
      <c r="CBE173" s="6"/>
      <c r="CBF173" s="6"/>
      <c r="CBG173" s="6"/>
      <c r="CBH173" s="6"/>
      <c r="CBI173" s="6"/>
      <c r="CBJ173" s="6"/>
      <c r="CBK173" s="6"/>
      <c r="CBL173" s="6"/>
      <c r="CBM173" s="6"/>
      <c r="CBN173" s="6"/>
      <c r="CBO173" s="6"/>
      <c r="CBP173" s="6"/>
      <c r="CBQ173" s="6"/>
      <c r="CBR173" s="6"/>
      <c r="CBS173" s="6"/>
      <c r="CBT173" s="6"/>
      <c r="CBU173" s="6"/>
      <c r="CBV173" s="6"/>
      <c r="CBW173" s="6"/>
      <c r="CBX173" s="6"/>
      <c r="CBY173" s="6"/>
      <c r="CBZ173" s="6"/>
      <c r="CCA173" s="6"/>
      <c r="CCB173" s="6"/>
      <c r="CCC173" s="6"/>
      <c r="CCD173" s="6"/>
      <c r="CCE173" s="6"/>
      <c r="CCF173" s="6"/>
      <c r="CCG173" s="6"/>
      <c r="CCH173" s="6"/>
      <c r="CCI173" s="6"/>
      <c r="CCJ173" s="6"/>
      <c r="CCK173" s="6"/>
      <c r="CCL173" s="6"/>
      <c r="CCM173" s="6"/>
      <c r="CCN173" s="6"/>
      <c r="CCO173" s="6"/>
      <c r="CCP173" s="6"/>
      <c r="CCQ173" s="6"/>
      <c r="CCR173" s="6"/>
      <c r="CCS173" s="6"/>
      <c r="CCT173" s="6"/>
      <c r="CCU173" s="6"/>
      <c r="CCV173" s="6"/>
      <c r="CCW173" s="6"/>
      <c r="CCX173" s="6"/>
      <c r="CCY173" s="6"/>
      <c r="CCZ173" s="6"/>
      <c r="CDA173" s="6"/>
      <c r="CDB173" s="6"/>
      <c r="CDC173" s="6"/>
      <c r="CDD173" s="6"/>
      <c r="CDE173" s="6"/>
      <c r="CDF173" s="6"/>
      <c r="CDG173" s="6"/>
      <c r="CDH173" s="6"/>
      <c r="CDI173" s="6"/>
      <c r="CDJ173" s="6"/>
      <c r="CDK173" s="6"/>
      <c r="CDL173" s="6"/>
      <c r="CDM173" s="6"/>
      <c r="CDN173" s="6"/>
      <c r="CDO173" s="6"/>
      <c r="CDP173" s="6"/>
      <c r="CDQ173" s="6"/>
      <c r="CDR173" s="6"/>
      <c r="CDS173" s="6"/>
      <c r="CDT173" s="6"/>
      <c r="CDU173" s="6"/>
      <c r="CDV173" s="6"/>
      <c r="CDW173" s="6"/>
      <c r="CDX173" s="6"/>
      <c r="CDY173" s="6"/>
      <c r="CDZ173" s="6"/>
      <c r="CEA173" s="6"/>
      <c r="CEB173" s="6"/>
      <c r="CEC173" s="6"/>
      <c r="CED173" s="6"/>
      <c r="CEE173" s="6"/>
      <c r="CEF173" s="6"/>
      <c r="CEG173" s="6"/>
      <c r="CEH173" s="6"/>
      <c r="CEI173" s="6"/>
      <c r="CEJ173" s="6"/>
      <c r="CEK173" s="6"/>
      <c r="CEL173" s="6"/>
      <c r="CEM173" s="6"/>
      <c r="CEN173" s="6"/>
      <c r="CEO173" s="6"/>
      <c r="CEP173" s="6"/>
      <c r="CEQ173" s="6"/>
      <c r="CER173" s="6"/>
      <c r="CES173" s="6"/>
      <c r="CET173" s="6"/>
      <c r="CEU173" s="6"/>
      <c r="CEV173" s="6"/>
      <c r="CEW173" s="6"/>
      <c r="CEX173" s="6"/>
      <c r="CEY173" s="6"/>
      <c r="CEZ173" s="6"/>
      <c r="CFA173" s="6"/>
      <c r="CFB173" s="6"/>
      <c r="CFC173" s="6"/>
      <c r="CFD173" s="6"/>
      <c r="CFE173" s="6"/>
      <c r="CFF173" s="6"/>
      <c r="CFG173" s="6"/>
      <c r="CFH173" s="6"/>
      <c r="CFI173" s="6"/>
      <c r="CFJ173" s="6"/>
      <c r="CFK173" s="6"/>
      <c r="CFL173" s="6"/>
      <c r="CFM173" s="6"/>
      <c r="CFN173" s="6"/>
      <c r="CFO173" s="6"/>
      <c r="CFP173" s="6"/>
      <c r="CFQ173" s="6"/>
      <c r="CFR173" s="6"/>
      <c r="CFS173" s="6"/>
      <c r="CFT173" s="6"/>
      <c r="CFU173" s="6"/>
      <c r="CFV173" s="6"/>
      <c r="CFW173" s="6"/>
      <c r="CFX173" s="6"/>
      <c r="CFY173" s="6"/>
      <c r="CFZ173" s="6"/>
      <c r="CGA173" s="6"/>
      <c r="CGB173" s="6"/>
      <c r="CGC173" s="6"/>
      <c r="CGD173" s="6"/>
      <c r="CGE173" s="6"/>
      <c r="CGF173" s="6"/>
      <c r="CGG173" s="6"/>
      <c r="CGH173" s="6"/>
      <c r="CGI173" s="6"/>
      <c r="CGJ173" s="6"/>
      <c r="CGK173" s="6"/>
      <c r="CGL173" s="6"/>
      <c r="CGM173" s="6"/>
      <c r="CGN173" s="6"/>
      <c r="CGO173" s="6"/>
      <c r="CGP173" s="6"/>
      <c r="CGQ173" s="6"/>
      <c r="CGR173" s="6"/>
      <c r="CGS173" s="6"/>
      <c r="CGT173" s="6"/>
      <c r="CGU173" s="6"/>
      <c r="CGV173" s="6"/>
      <c r="CGW173" s="6"/>
      <c r="CGX173" s="6"/>
      <c r="CGY173" s="6"/>
      <c r="CGZ173" s="6"/>
      <c r="CHA173" s="6"/>
      <c r="CHB173" s="6"/>
      <c r="CHC173" s="6"/>
      <c r="CHD173" s="6"/>
      <c r="CHE173" s="6"/>
      <c r="CHF173" s="6"/>
      <c r="CHG173" s="6"/>
      <c r="CHH173" s="6"/>
      <c r="CHI173" s="6"/>
      <c r="CHJ173" s="6"/>
      <c r="CHK173" s="6"/>
      <c r="CHL173" s="6"/>
      <c r="CHM173" s="6"/>
      <c r="CHN173" s="6"/>
      <c r="CHO173" s="6"/>
      <c r="CHP173" s="6"/>
      <c r="CHQ173" s="6"/>
      <c r="CHR173" s="6"/>
      <c r="CHS173" s="6"/>
      <c r="CHT173" s="6"/>
      <c r="CHU173" s="6"/>
      <c r="CHV173" s="6"/>
      <c r="CHW173" s="6"/>
      <c r="CHX173" s="6"/>
      <c r="CHY173" s="6"/>
      <c r="CHZ173" s="6"/>
      <c r="CIA173" s="6"/>
      <c r="CIB173" s="6"/>
      <c r="CIC173" s="6"/>
      <c r="CID173" s="6"/>
      <c r="CIE173" s="6"/>
      <c r="CIF173" s="6"/>
      <c r="CIG173" s="6"/>
      <c r="CIH173" s="6"/>
      <c r="CII173" s="6"/>
      <c r="CIJ173" s="6"/>
      <c r="CIK173" s="6"/>
      <c r="CIL173" s="6"/>
      <c r="CIM173" s="6"/>
      <c r="CIN173" s="6"/>
      <c r="CIO173" s="6"/>
      <c r="CIP173" s="6"/>
      <c r="CIQ173" s="6"/>
      <c r="CIR173" s="6"/>
      <c r="CIS173" s="6"/>
      <c r="CIT173" s="6"/>
      <c r="CIU173" s="6"/>
      <c r="CIV173" s="6"/>
      <c r="CIW173" s="6"/>
      <c r="CIX173" s="6"/>
      <c r="CIY173" s="6"/>
      <c r="CIZ173" s="6"/>
      <c r="CJA173" s="6"/>
      <c r="CJB173" s="6"/>
      <c r="CJC173" s="6"/>
      <c r="CJD173" s="6"/>
      <c r="CJE173" s="6"/>
      <c r="CJF173" s="6"/>
      <c r="CJG173" s="6"/>
      <c r="CJH173" s="6"/>
      <c r="CJI173" s="6"/>
      <c r="CJJ173" s="6"/>
      <c r="CJK173" s="6"/>
      <c r="CJL173" s="6"/>
      <c r="CJM173" s="6"/>
      <c r="CJN173" s="6"/>
      <c r="CJO173" s="6"/>
      <c r="CJP173" s="6"/>
      <c r="CJQ173" s="6"/>
      <c r="CJR173" s="6"/>
      <c r="CJS173" s="6"/>
      <c r="CJT173" s="6"/>
      <c r="CJU173" s="6"/>
      <c r="CJV173" s="6"/>
      <c r="CJW173" s="6"/>
      <c r="CJX173" s="6"/>
      <c r="CJY173" s="6"/>
      <c r="CJZ173" s="6"/>
      <c r="CKA173" s="6"/>
      <c r="CKB173" s="6"/>
      <c r="CKC173" s="6"/>
      <c r="CKD173" s="6"/>
      <c r="CKE173" s="6"/>
      <c r="CKF173" s="6"/>
      <c r="CKG173" s="6"/>
      <c r="CKH173" s="6"/>
      <c r="CKI173" s="6"/>
      <c r="CKJ173" s="6"/>
      <c r="CKK173" s="6"/>
      <c r="CKL173" s="6"/>
      <c r="CKM173" s="6"/>
      <c r="CKN173" s="6"/>
      <c r="CKO173" s="6"/>
      <c r="CKP173" s="6"/>
      <c r="CKQ173" s="6"/>
      <c r="CKR173" s="6"/>
      <c r="CKS173" s="6"/>
      <c r="CKT173" s="6"/>
      <c r="CKU173" s="6"/>
      <c r="CKV173" s="6"/>
      <c r="CKW173" s="6"/>
      <c r="CKX173" s="6"/>
      <c r="CKY173" s="6"/>
      <c r="CKZ173" s="6"/>
      <c r="CLA173" s="6"/>
      <c r="CLB173" s="6"/>
      <c r="CLC173" s="6"/>
      <c r="CLD173" s="6"/>
      <c r="CLE173" s="6"/>
      <c r="CLF173" s="6"/>
      <c r="CLG173" s="6"/>
      <c r="CLH173" s="6"/>
      <c r="CLI173" s="6"/>
      <c r="CLJ173" s="6"/>
      <c r="CLK173" s="6"/>
      <c r="CLL173" s="6"/>
      <c r="CLM173" s="6"/>
      <c r="CLN173" s="6"/>
      <c r="CLO173" s="6"/>
      <c r="CLP173" s="6"/>
      <c r="CLQ173" s="6"/>
      <c r="CLR173" s="6"/>
      <c r="CLS173" s="6"/>
      <c r="CLT173" s="6"/>
      <c r="CLU173" s="6"/>
      <c r="CLV173" s="6"/>
      <c r="CLW173" s="6"/>
      <c r="CLX173" s="6"/>
      <c r="CLY173" s="6"/>
      <c r="CLZ173" s="6"/>
      <c r="CMA173" s="6"/>
      <c r="CMB173" s="6"/>
      <c r="CMC173" s="6"/>
      <c r="CMD173" s="6"/>
      <c r="CME173" s="6"/>
      <c r="CMF173" s="6"/>
      <c r="CMG173" s="6"/>
      <c r="CMH173" s="6"/>
      <c r="CMI173" s="6"/>
      <c r="CMJ173" s="6"/>
      <c r="CMK173" s="6"/>
      <c r="CML173" s="6"/>
      <c r="CMM173" s="6"/>
      <c r="CMN173" s="6"/>
      <c r="CMO173" s="6"/>
      <c r="CMP173" s="6"/>
      <c r="CMQ173" s="6"/>
      <c r="CMR173" s="6"/>
      <c r="CMS173" s="6"/>
      <c r="CMT173" s="6"/>
      <c r="CMU173" s="6"/>
      <c r="CMV173" s="6"/>
      <c r="CMW173" s="6"/>
      <c r="CMX173" s="6"/>
      <c r="CMY173" s="6"/>
      <c r="CMZ173" s="6"/>
      <c r="CNA173" s="6"/>
      <c r="CNB173" s="6"/>
      <c r="CNC173" s="6"/>
      <c r="CND173" s="6"/>
      <c r="CNE173" s="6"/>
      <c r="CNF173" s="6"/>
      <c r="CNG173" s="6"/>
      <c r="CNH173" s="6"/>
      <c r="CNI173" s="6"/>
      <c r="CNJ173" s="6"/>
      <c r="CNK173" s="6"/>
      <c r="CNL173" s="6"/>
      <c r="CNM173" s="6"/>
      <c r="CNN173" s="6"/>
      <c r="CNO173" s="6"/>
      <c r="CNP173" s="6"/>
      <c r="CNQ173" s="6"/>
      <c r="CNR173" s="6"/>
      <c r="CNS173" s="6"/>
      <c r="CNT173" s="6"/>
      <c r="CNU173" s="6"/>
      <c r="CNV173" s="6"/>
      <c r="CNW173" s="6"/>
      <c r="CNX173" s="6"/>
      <c r="CNY173" s="6"/>
      <c r="CNZ173" s="6"/>
      <c r="COA173" s="6"/>
      <c r="COB173" s="6"/>
      <c r="COC173" s="6"/>
      <c r="COD173" s="6"/>
      <c r="COE173" s="6"/>
      <c r="COF173" s="6"/>
      <c r="COG173" s="6"/>
      <c r="COH173" s="6"/>
      <c r="COI173" s="6"/>
      <c r="COJ173" s="6"/>
      <c r="COK173" s="6"/>
      <c r="COL173" s="6"/>
      <c r="COM173" s="6"/>
      <c r="CON173" s="6"/>
      <c r="COO173" s="6"/>
      <c r="COP173" s="6"/>
      <c r="COQ173" s="6"/>
      <c r="COR173" s="6"/>
      <c r="COS173" s="6"/>
      <c r="COT173" s="6"/>
      <c r="COU173" s="6"/>
      <c r="COV173" s="6"/>
      <c r="COW173" s="6"/>
      <c r="COX173" s="6"/>
      <c r="COY173" s="6"/>
      <c r="COZ173" s="6"/>
      <c r="CPA173" s="6"/>
      <c r="CPB173" s="6"/>
      <c r="CPC173" s="6"/>
      <c r="CPD173" s="6"/>
      <c r="CPE173" s="6"/>
      <c r="CPF173" s="6"/>
      <c r="CPG173" s="6"/>
      <c r="CPH173" s="6"/>
      <c r="CPI173" s="6"/>
      <c r="CPJ173" s="6"/>
      <c r="CPK173" s="6"/>
      <c r="CPL173" s="6"/>
      <c r="CPM173" s="6"/>
      <c r="CPN173" s="6"/>
      <c r="CPO173" s="6"/>
      <c r="CPP173" s="6"/>
      <c r="CPQ173" s="6"/>
      <c r="CPR173" s="6"/>
      <c r="CPS173" s="6"/>
      <c r="CPT173" s="6"/>
      <c r="CPU173" s="6"/>
      <c r="CPV173" s="6"/>
      <c r="CPW173" s="6"/>
      <c r="CPX173" s="6"/>
      <c r="CPY173" s="6"/>
      <c r="CPZ173" s="6"/>
      <c r="CQA173" s="6"/>
      <c r="CQB173" s="6"/>
      <c r="CQC173" s="6"/>
      <c r="CQD173" s="6"/>
      <c r="CQE173" s="6"/>
      <c r="CQF173" s="6"/>
      <c r="CQG173" s="6"/>
      <c r="CQH173" s="6"/>
      <c r="CQI173" s="6"/>
      <c r="CQJ173" s="6"/>
      <c r="CQK173" s="6"/>
      <c r="CQL173" s="6"/>
      <c r="CQM173" s="6"/>
      <c r="CQN173" s="6"/>
      <c r="CQO173" s="6"/>
      <c r="CQP173" s="6"/>
      <c r="CQQ173" s="6"/>
      <c r="CQR173" s="6"/>
      <c r="CQS173" s="6"/>
      <c r="CQT173" s="6"/>
      <c r="CQU173" s="6"/>
      <c r="CQV173" s="6"/>
      <c r="CQW173" s="6"/>
      <c r="CQX173" s="6"/>
      <c r="CQY173" s="6"/>
      <c r="CQZ173" s="6"/>
      <c r="CRA173" s="6"/>
      <c r="CRB173" s="6"/>
      <c r="CRC173" s="6"/>
      <c r="CRD173" s="6"/>
      <c r="CRE173" s="6"/>
      <c r="CRF173" s="6"/>
      <c r="CRG173" s="6"/>
      <c r="CRH173" s="6"/>
      <c r="CRI173" s="6"/>
      <c r="CRJ173" s="6"/>
      <c r="CRK173" s="6"/>
      <c r="CRL173" s="6"/>
      <c r="CRM173" s="6"/>
      <c r="CRN173" s="6"/>
      <c r="CRO173" s="6"/>
      <c r="CRP173" s="6"/>
      <c r="CRQ173" s="6"/>
      <c r="CRR173" s="6"/>
      <c r="CRS173" s="6"/>
      <c r="CRT173" s="6"/>
      <c r="CRU173" s="6"/>
      <c r="CRV173" s="6"/>
      <c r="CRW173" s="6"/>
      <c r="CRX173" s="6"/>
      <c r="CRY173" s="6"/>
      <c r="CRZ173" s="6"/>
      <c r="CSA173" s="6"/>
      <c r="CSB173" s="6"/>
      <c r="CSC173" s="6"/>
      <c r="CSD173" s="6"/>
      <c r="CSE173" s="6"/>
      <c r="CSF173" s="6"/>
      <c r="CSG173" s="6"/>
      <c r="CSH173" s="6"/>
      <c r="CSI173" s="6"/>
      <c r="CSJ173" s="6"/>
      <c r="CSK173" s="6"/>
      <c r="CSL173" s="6"/>
      <c r="CSM173" s="6"/>
      <c r="CSN173" s="6"/>
      <c r="CSO173" s="6"/>
      <c r="CSP173" s="6"/>
      <c r="CSQ173" s="6"/>
      <c r="CSR173" s="6"/>
      <c r="CSS173" s="6"/>
      <c r="CST173" s="6"/>
      <c r="CSU173" s="6"/>
      <c r="CSV173" s="6"/>
      <c r="CSW173" s="6"/>
      <c r="CSX173" s="6"/>
      <c r="CSY173" s="6"/>
      <c r="CSZ173" s="6"/>
      <c r="CTA173" s="6"/>
      <c r="CTB173" s="6"/>
      <c r="CTC173" s="6"/>
      <c r="CTD173" s="6"/>
      <c r="CTE173" s="6"/>
      <c r="CTF173" s="6"/>
      <c r="CTG173" s="6"/>
      <c r="CTH173" s="6"/>
      <c r="CTI173" s="6"/>
      <c r="CTJ173" s="6"/>
      <c r="CTK173" s="6"/>
      <c r="CTL173" s="6"/>
      <c r="CTM173" s="6"/>
      <c r="CTN173" s="6"/>
      <c r="CTO173" s="6"/>
      <c r="CTP173" s="6"/>
      <c r="CTQ173" s="6"/>
      <c r="CTR173" s="6"/>
      <c r="CTS173" s="6"/>
      <c r="CTT173" s="6"/>
      <c r="CTU173" s="6"/>
      <c r="CTV173" s="6"/>
      <c r="CTW173" s="6"/>
      <c r="CTX173" s="6"/>
      <c r="CTY173" s="6"/>
      <c r="CTZ173" s="6"/>
      <c r="CUA173" s="6"/>
      <c r="CUB173" s="6"/>
      <c r="CUC173" s="6"/>
      <c r="CUD173" s="6"/>
      <c r="CUE173" s="6"/>
      <c r="CUF173" s="6"/>
      <c r="CUG173" s="6"/>
      <c r="CUH173" s="6"/>
      <c r="CUI173" s="6"/>
      <c r="CUJ173" s="6"/>
      <c r="CUK173" s="6"/>
      <c r="CUL173" s="6"/>
      <c r="CUM173" s="6"/>
      <c r="CUN173" s="6"/>
      <c r="CUO173" s="6"/>
      <c r="CUP173" s="6"/>
      <c r="CUQ173" s="6"/>
      <c r="CUR173" s="6"/>
      <c r="CUS173" s="6"/>
      <c r="CUT173" s="6"/>
      <c r="CUU173" s="6"/>
      <c r="CUV173" s="6"/>
      <c r="CUW173" s="6"/>
      <c r="CUX173" s="6"/>
      <c r="CUY173" s="6"/>
      <c r="CUZ173" s="6"/>
      <c r="CVA173" s="6"/>
      <c r="CVB173" s="6"/>
      <c r="CVC173" s="6"/>
      <c r="CVD173" s="6"/>
      <c r="CVE173" s="6"/>
      <c r="CVF173" s="6"/>
      <c r="CVG173" s="6"/>
      <c r="CVH173" s="6"/>
      <c r="CVI173" s="6"/>
      <c r="CVJ173" s="6"/>
      <c r="CVK173" s="6"/>
      <c r="CVL173" s="6"/>
      <c r="CVM173" s="6"/>
      <c r="CVN173" s="6"/>
      <c r="CVO173" s="6"/>
      <c r="CVP173" s="6"/>
      <c r="CVQ173" s="6"/>
      <c r="CVR173" s="6"/>
      <c r="CVS173" s="6"/>
      <c r="CVT173" s="6"/>
      <c r="CVU173" s="6"/>
      <c r="CVV173" s="6"/>
      <c r="CVW173" s="6"/>
      <c r="CVX173" s="6"/>
      <c r="CVY173" s="6"/>
      <c r="CVZ173" s="6"/>
      <c r="CWA173" s="6"/>
      <c r="CWB173" s="6"/>
      <c r="CWC173" s="6"/>
      <c r="CWD173" s="6"/>
      <c r="CWE173" s="6"/>
      <c r="CWF173" s="6"/>
      <c r="CWG173" s="6"/>
      <c r="CWH173" s="6"/>
      <c r="CWI173" s="6"/>
      <c r="CWJ173" s="6"/>
      <c r="CWK173" s="6"/>
      <c r="CWL173" s="6"/>
      <c r="CWM173" s="6"/>
      <c r="CWN173" s="6"/>
      <c r="CWO173" s="6"/>
      <c r="CWP173" s="6"/>
      <c r="CWQ173" s="6"/>
      <c r="CWR173" s="6"/>
      <c r="CWS173" s="6"/>
      <c r="CWT173" s="6"/>
      <c r="CWU173" s="6"/>
      <c r="CWV173" s="6"/>
      <c r="CWW173" s="6"/>
      <c r="CWX173" s="6"/>
      <c r="CWY173" s="6"/>
      <c r="CWZ173" s="6"/>
      <c r="CXA173" s="6"/>
      <c r="CXB173" s="6"/>
      <c r="CXC173" s="6"/>
      <c r="CXD173" s="6"/>
      <c r="CXE173" s="6"/>
      <c r="CXF173" s="6"/>
      <c r="CXG173" s="6"/>
      <c r="CXH173" s="6"/>
      <c r="CXI173" s="6"/>
      <c r="CXJ173" s="6"/>
      <c r="CXK173" s="6"/>
      <c r="CXL173" s="6"/>
      <c r="CXM173" s="6"/>
      <c r="CXN173" s="6"/>
      <c r="CXO173" s="6"/>
      <c r="CXP173" s="6"/>
      <c r="CXQ173" s="6"/>
      <c r="CXR173" s="6"/>
      <c r="CXS173" s="6"/>
      <c r="CXT173" s="6"/>
      <c r="CXU173" s="6"/>
      <c r="CXV173" s="6"/>
      <c r="CXW173" s="6"/>
      <c r="CXX173" s="6"/>
      <c r="CXY173" s="6"/>
      <c r="CXZ173" s="6"/>
      <c r="CYA173" s="6"/>
      <c r="CYB173" s="6"/>
      <c r="CYC173" s="6"/>
      <c r="CYD173" s="6"/>
      <c r="CYE173" s="6"/>
      <c r="CYF173" s="6"/>
      <c r="CYG173" s="6"/>
      <c r="CYH173" s="6"/>
      <c r="CYI173" s="6"/>
      <c r="CYJ173" s="6"/>
      <c r="CYK173" s="6"/>
      <c r="CYL173" s="6"/>
      <c r="CYM173" s="6"/>
      <c r="CYN173" s="6"/>
      <c r="CYO173" s="6"/>
      <c r="CYP173" s="6"/>
      <c r="CYQ173" s="6"/>
      <c r="CYR173" s="6"/>
      <c r="CYS173" s="6"/>
      <c r="CYT173" s="6"/>
      <c r="CYU173" s="6"/>
      <c r="CYV173" s="6"/>
      <c r="CYW173" s="6"/>
      <c r="CYX173" s="6"/>
      <c r="CYY173" s="6"/>
      <c r="CYZ173" s="6"/>
      <c r="CZA173" s="6"/>
      <c r="CZB173" s="6"/>
      <c r="CZC173" s="6"/>
      <c r="CZD173" s="6"/>
      <c r="CZE173" s="6"/>
      <c r="CZF173" s="6"/>
      <c r="CZG173" s="6"/>
      <c r="CZH173" s="6"/>
      <c r="CZI173" s="6"/>
      <c r="CZJ173" s="6"/>
      <c r="CZK173" s="6"/>
      <c r="CZL173" s="6"/>
      <c r="CZM173" s="6"/>
      <c r="CZN173" s="6"/>
      <c r="CZO173" s="6"/>
      <c r="CZP173" s="6"/>
      <c r="CZQ173" s="6"/>
      <c r="CZR173" s="6"/>
      <c r="CZS173" s="6"/>
      <c r="CZT173" s="6"/>
      <c r="CZU173" s="6"/>
      <c r="CZV173" s="6"/>
      <c r="CZW173" s="6"/>
      <c r="CZX173" s="6"/>
      <c r="CZY173" s="6"/>
      <c r="CZZ173" s="6"/>
      <c r="DAA173" s="6"/>
      <c r="DAB173" s="6"/>
      <c r="DAC173" s="6"/>
      <c r="DAD173" s="6"/>
      <c r="DAE173" s="6"/>
      <c r="DAF173" s="6"/>
      <c r="DAG173" s="6"/>
      <c r="DAH173" s="6"/>
      <c r="DAI173" s="6"/>
      <c r="DAJ173" s="6"/>
      <c r="DAK173" s="6"/>
      <c r="DAL173" s="6"/>
      <c r="DAM173" s="6"/>
      <c r="DAN173" s="6"/>
      <c r="DAO173" s="6"/>
      <c r="DAP173" s="6"/>
      <c r="DAQ173" s="6"/>
      <c r="DAR173" s="6"/>
      <c r="DAS173" s="6"/>
      <c r="DAT173" s="6"/>
      <c r="DAU173" s="6"/>
      <c r="DAV173" s="6"/>
      <c r="DAW173" s="6"/>
      <c r="DAX173" s="6"/>
      <c r="DAY173" s="6"/>
      <c r="DAZ173" s="6"/>
      <c r="DBA173" s="6"/>
      <c r="DBB173" s="6"/>
      <c r="DBC173" s="6"/>
      <c r="DBD173" s="6"/>
      <c r="DBE173" s="6"/>
      <c r="DBF173" s="6"/>
      <c r="DBG173" s="6"/>
      <c r="DBH173" s="6"/>
      <c r="DBI173" s="6"/>
      <c r="DBJ173" s="6"/>
      <c r="DBK173" s="6"/>
      <c r="DBL173" s="6"/>
      <c r="DBM173" s="6"/>
      <c r="DBN173" s="6"/>
      <c r="DBO173" s="6"/>
      <c r="DBP173" s="6"/>
      <c r="DBQ173" s="6"/>
      <c r="DBR173" s="6"/>
      <c r="DBS173" s="6"/>
      <c r="DBT173" s="6"/>
      <c r="DBU173" s="6"/>
      <c r="DBV173" s="6"/>
      <c r="DBW173" s="6"/>
      <c r="DBX173" s="6"/>
      <c r="DBY173" s="6"/>
      <c r="DBZ173" s="6"/>
      <c r="DCA173" s="6"/>
      <c r="DCB173" s="6"/>
      <c r="DCC173" s="6"/>
      <c r="DCD173" s="6"/>
      <c r="DCE173" s="6"/>
      <c r="DCF173" s="6"/>
      <c r="DCG173" s="6"/>
      <c r="DCH173" s="6"/>
      <c r="DCI173" s="6"/>
      <c r="DCJ173" s="6"/>
      <c r="DCK173" s="6"/>
      <c r="DCL173" s="6"/>
      <c r="DCM173" s="6"/>
      <c r="DCN173" s="6"/>
      <c r="DCO173" s="6"/>
      <c r="DCP173" s="6"/>
      <c r="DCQ173" s="6"/>
      <c r="DCR173" s="6"/>
      <c r="DCS173" s="6"/>
      <c r="DCT173" s="6"/>
      <c r="DCU173" s="6"/>
      <c r="DCV173" s="6"/>
      <c r="DCW173" s="6"/>
      <c r="DCX173" s="6"/>
      <c r="DCY173" s="6"/>
      <c r="DCZ173" s="6"/>
      <c r="DDA173" s="6"/>
      <c r="DDB173" s="6"/>
      <c r="DDC173" s="6"/>
      <c r="DDD173" s="6"/>
      <c r="DDE173" s="6"/>
      <c r="DDF173" s="6"/>
      <c r="DDG173" s="6"/>
      <c r="DDH173" s="6"/>
      <c r="DDI173" s="6"/>
      <c r="DDJ173" s="6"/>
      <c r="DDK173" s="6"/>
      <c r="DDL173" s="6"/>
      <c r="DDM173" s="6"/>
      <c r="DDN173" s="6"/>
      <c r="DDO173" s="6"/>
      <c r="DDP173" s="6"/>
      <c r="DDQ173" s="6"/>
      <c r="DDR173" s="6"/>
      <c r="DDS173" s="6"/>
      <c r="DDT173" s="6"/>
      <c r="DDU173" s="6"/>
      <c r="DDV173" s="6"/>
      <c r="DDW173" s="6"/>
      <c r="DDX173" s="6"/>
      <c r="DDY173" s="6"/>
      <c r="DDZ173" s="6"/>
      <c r="DEA173" s="6"/>
      <c r="DEB173" s="6"/>
      <c r="DEC173" s="6"/>
      <c r="DED173" s="6"/>
      <c r="DEE173" s="6"/>
      <c r="DEF173" s="6"/>
      <c r="DEG173" s="6"/>
      <c r="DEH173" s="6"/>
      <c r="DEI173" s="6"/>
      <c r="DEJ173" s="6"/>
      <c r="DEK173" s="6"/>
      <c r="DEL173" s="6"/>
      <c r="DEM173" s="6"/>
      <c r="DEN173" s="6"/>
      <c r="DEO173" s="6"/>
      <c r="DEP173" s="6"/>
      <c r="DEQ173" s="6"/>
      <c r="DER173" s="6"/>
      <c r="DES173" s="6"/>
      <c r="DET173" s="6"/>
      <c r="DEU173" s="6"/>
      <c r="DEV173" s="6"/>
      <c r="DEW173" s="6"/>
      <c r="DEX173" s="6"/>
      <c r="DEY173" s="6"/>
      <c r="DEZ173" s="6"/>
      <c r="DFA173" s="6"/>
      <c r="DFB173" s="6"/>
      <c r="DFC173" s="6"/>
      <c r="DFD173" s="6"/>
      <c r="DFE173" s="6"/>
      <c r="DFF173" s="6"/>
      <c r="DFG173" s="6"/>
      <c r="DFH173" s="6"/>
      <c r="DFI173" s="6"/>
      <c r="DFJ173" s="6"/>
      <c r="DFK173" s="6"/>
      <c r="DFL173" s="6"/>
      <c r="DFM173" s="6"/>
      <c r="DFN173" s="6"/>
      <c r="DFO173" s="6"/>
      <c r="DFP173" s="6"/>
      <c r="DFQ173" s="6"/>
      <c r="DFR173" s="6"/>
      <c r="DFS173" s="6"/>
      <c r="DFT173" s="6"/>
      <c r="DFU173" s="6"/>
      <c r="DFV173" s="6"/>
      <c r="DFW173" s="6"/>
      <c r="DFX173" s="6"/>
      <c r="DFY173" s="6"/>
      <c r="DFZ173" s="6"/>
      <c r="DGA173" s="6"/>
      <c r="DGB173" s="6"/>
      <c r="DGC173" s="6"/>
      <c r="DGD173" s="6"/>
      <c r="DGE173" s="6"/>
      <c r="DGF173" s="6"/>
      <c r="DGG173" s="6"/>
      <c r="DGH173" s="6"/>
      <c r="DGI173" s="6"/>
      <c r="DGJ173" s="6"/>
      <c r="DGK173" s="6"/>
      <c r="DGL173" s="6"/>
      <c r="DGM173" s="6"/>
      <c r="DGN173" s="6"/>
      <c r="DGO173" s="6"/>
      <c r="DGP173" s="6"/>
      <c r="DGQ173" s="6"/>
      <c r="DGR173" s="6"/>
      <c r="DGS173" s="6"/>
      <c r="DGT173" s="6"/>
      <c r="DGU173" s="6"/>
      <c r="DGV173" s="6"/>
      <c r="DGW173" s="6"/>
      <c r="DGX173" s="6"/>
      <c r="DGY173" s="6"/>
      <c r="DGZ173" s="6"/>
      <c r="DHA173" s="6"/>
      <c r="DHB173" s="6"/>
      <c r="DHC173" s="6"/>
      <c r="DHD173" s="6"/>
      <c r="DHE173" s="6"/>
      <c r="DHF173" s="6"/>
      <c r="DHG173" s="6"/>
      <c r="DHH173" s="6"/>
      <c r="DHI173" s="6"/>
      <c r="DHJ173" s="6"/>
      <c r="DHK173" s="6"/>
      <c r="DHL173" s="6"/>
      <c r="DHM173" s="6"/>
      <c r="DHN173" s="6"/>
      <c r="DHO173" s="6"/>
      <c r="DHP173" s="6"/>
      <c r="DHQ173" s="6"/>
      <c r="DHR173" s="6"/>
      <c r="DHS173" s="6"/>
      <c r="DHT173" s="6"/>
      <c r="DHU173" s="6"/>
      <c r="DHV173" s="6"/>
      <c r="DHW173" s="6"/>
      <c r="DHX173" s="6"/>
      <c r="DHY173" s="6"/>
      <c r="DHZ173" s="6"/>
      <c r="DIA173" s="6"/>
      <c r="DIB173" s="6"/>
      <c r="DIC173" s="6"/>
      <c r="DID173" s="6"/>
      <c r="DIE173" s="6"/>
      <c r="DIF173" s="6"/>
      <c r="DIG173" s="6"/>
      <c r="DIH173" s="6"/>
      <c r="DII173" s="6"/>
      <c r="DIJ173" s="6"/>
      <c r="DIK173" s="6"/>
      <c r="DIL173" s="6"/>
      <c r="DIM173" s="6"/>
      <c r="DIN173" s="6"/>
      <c r="DIO173" s="6"/>
      <c r="DIP173" s="6"/>
      <c r="DIQ173" s="6"/>
      <c r="DIR173" s="6"/>
      <c r="DIS173" s="6"/>
      <c r="DIT173" s="6"/>
      <c r="DIU173" s="6"/>
      <c r="DIV173" s="6"/>
      <c r="DIW173" s="6"/>
      <c r="DIX173" s="6"/>
      <c r="DIY173" s="6"/>
      <c r="DIZ173" s="6"/>
      <c r="DJA173" s="6"/>
      <c r="DJB173" s="6"/>
      <c r="DJC173" s="6"/>
      <c r="DJD173" s="6"/>
      <c r="DJE173" s="6"/>
      <c r="DJF173" s="6"/>
      <c r="DJG173" s="6"/>
      <c r="DJH173" s="6"/>
      <c r="DJI173" s="6"/>
      <c r="DJJ173" s="6"/>
      <c r="DJK173" s="6"/>
      <c r="DJL173" s="6"/>
      <c r="DJM173" s="6"/>
      <c r="DJN173" s="6"/>
      <c r="DJO173" s="6"/>
      <c r="DJP173" s="6"/>
      <c r="DJQ173" s="6"/>
      <c r="DJR173" s="6"/>
      <c r="DJS173" s="6"/>
      <c r="DJT173" s="6"/>
      <c r="DJU173" s="6"/>
      <c r="DJV173" s="6"/>
      <c r="DJW173" s="6"/>
      <c r="DJX173" s="6"/>
      <c r="DJY173" s="6"/>
      <c r="DJZ173" s="6"/>
      <c r="DKA173" s="6"/>
      <c r="DKB173" s="6"/>
      <c r="DKC173" s="6"/>
      <c r="DKD173" s="6"/>
      <c r="DKE173" s="6"/>
      <c r="DKF173" s="6"/>
      <c r="DKG173" s="6"/>
      <c r="DKH173" s="6"/>
      <c r="DKI173" s="6"/>
      <c r="DKJ173" s="6"/>
      <c r="DKK173" s="6"/>
      <c r="DKL173" s="6"/>
      <c r="DKM173" s="6"/>
      <c r="DKN173" s="6"/>
      <c r="DKO173" s="6"/>
      <c r="DKP173" s="6"/>
      <c r="DKQ173" s="6"/>
      <c r="DKR173" s="6"/>
      <c r="DKS173" s="6"/>
      <c r="DKT173" s="6"/>
      <c r="DKU173" s="6"/>
      <c r="DKV173" s="6"/>
      <c r="DKW173" s="6"/>
      <c r="DKX173" s="6"/>
      <c r="DKY173" s="6"/>
      <c r="DKZ173" s="6"/>
      <c r="DLA173" s="6"/>
      <c r="DLB173" s="6"/>
      <c r="DLC173" s="6"/>
      <c r="DLD173" s="6"/>
      <c r="DLE173" s="6"/>
      <c r="DLF173" s="6"/>
      <c r="DLG173" s="6"/>
      <c r="DLH173" s="6"/>
      <c r="DLI173" s="6"/>
      <c r="DLJ173" s="6"/>
      <c r="DLK173" s="6"/>
      <c r="DLL173" s="6"/>
      <c r="DLM173" s="6"/>
      <c r="DLN173" s="6"/>
      <c r="DLO173" s="6"/>
      <c r="DLP173" s="6"/>
      <c r="DLQ173" s="6"/>
      <c r="DLR173" s="6"/>
      <c r="DLS173" s="6"/>
      <c r="DLT173" s="6"/>
      <c r="DLU173" s="6"/>
      <c r="DLV173" s="6"/>
      <c r="DLW173" s="6"/>
      <c r="DLX173" s="6"/>
      <c r="DLY173" s="6"/>
      <c r="DLZ173" s="6"/>
      <c r="DMA173" s="6"/>
      <c r="DMB173" s="6"/>
      <c r="DMC173" s="6"/>
      <c r="DMD173" s="6"/>
      <c r="DME173" s="6"/>
      <c r="DMF173" s="6"/>
      <c r="DMG173" s="6"/>
      <c r="DMH173" s="6"/>
      <c r="DMI173" s="6"/>
      <c r="DMJ173" s="6"/>
      <c r="DMK173" s="6"/>
      <c r="DML173" s="6"/>
      <c r="DMM173" s="6"/>
      <c r="DMN173" s="6"/>
      <c r="DMO173" s="6"/>
      <c r="DMP173" s="6"/>
      <c r="DMQ173" s="6"/>
      <c r="DMR173" s="6"/>
      <c r="DMS173" s="6"/>
      <c r="DMT173" s="6"/>
      <c r="DMU173" s="6"/>
      <c r="DMV173" s="6"/>
      <c r="DMW173" s="6"/>
      <c r="DMX173" s="6"/>
      <c r="DMY173" s="6"/>
      <c r="DMZ173" s="6"/>
      <c r="DNA173" s="6"/>
      <c r="DNB173" s="6"/>
      <c r="DNC173" s="6"/>
      <c r="DND173" s="6"/>
      <c r="DNE173" s="6"/>
      <c r="DNF173" s="6"/>
      <c r="DNG173" s="6"/>
      <c r="DNH173" s="6"/>
      <c r="DNI173" s="6"/>
      <c r="DNJ173" s="6"/>
      <c r="DNK173" s="6"/>
      <c r="DNL173" s="6"/>
      <c r="DNM173" s="6"/>
      <c r="DNN173" s="6"/>
      <c r="DNO173" s="6"/>
      <c r="DNP173" s="6"/>
      <c r="DNQ173" s="6"/>
      <c r="DNR173" s="6"/>
      <c r="DNS173" s="6"/>
      <c r="DNT173" s="6"/>
      <c r="DNU173" s="6"/>
      <c r="DNV173" s="6"/>
      <c r="DNW173" s="6"/>
      <c r="DNX173" s="6"/>
      <c r="DNY173" s="6"/>
      <c r="DNZ173" s="6"/>
      <c r="DOA173" s="6"/>
      <c r="DOB173" s="6"/>
      <c r="DOC173" s="6"/>
      <c r="DOD173" s="6"/>
      <c r="DOE173" s="6"/>
      <c r="DOF173" s="6"/>
      <c r="DOG173" s="6"/>
      <c r="DOH173" s="6"/>
      <c r="DOI173" s="6"/>
      <c r="DOJ173" s="6"/>
      <c r="DOK173" s="6"/>
      <c r="DOL173" s="6"/>
      <c r="DOM173" s="6"/>
      <c r="DON173" s="6"/>
      <c r="DOO173" s="6"/>
      <c r="DOP173" s="6"/>
      <c r="DOQ173" s="6"/>
      <c r="DOR173" s="6"/>
      <c r="DOS173" s="6"/>
      <c r="DOT173" s="6"/>
      <c r="DOU173" s="6"/>
      <c r="DOV173" s="6"/>
      <c r="DOW173" s="6"/>
      <c r="DOX173" s="6"/>
      <c r="DOY173" s="6"/>
      <c r="DOZ173" s="6"/>
      <c r="DPA173" s="6"/>
      <c r="DPB173" s="6"/>
      <c r="DPC173" s="6"/>
      <c r="DPD173" s="6"/>
      <c r="DPE173" s="6"/>
      <c r="DPF173" s="6"/>
      <c r="DPG173" s="6"/>
      <c r="DPH173" s="6"/>
      <c r="DPI173" s="6"/>
      <c r="DPJ173" s="6"/>
      <c r="DPK173" s="6"/>
      <c r="DPL173" s="6"/>
      <c r="DPM173" s="6"/>
      <c r="DPN173" s="6"/>
      <c r="DPO173" s="6"/>
      <c r="DPP173" s="6"/>
      <c r="DPQ173" s="6"/>
      <c r="DPR173" s="6"/>
      <c r="DPS173" s="6"/>
      <c r="DPT173" s="6"/>
      <c r="DPU173" s="6"/>
      <c r="DPV173" s="6"/>
      <c r="DPW173" s="6"/>
      <c r="DPX173" s="6"/>
      <c r="DPY173" s="6"/>
      <c r="DPZ173" s="6"/>
      <c r="DQA173" s="6"/>
      <c r="DQB173" s="6"/>
      <c r="DQC173" s="6"/>
      <c r="DQD173" s="6"/>
      <c r="DQE173" s="6"/>
      <c r="DQF173" s="6"/>
      <c r="DQG173" s="6"/>
      <c r="DQH173" s="6"/>
      <c r="DQI173" s="6"/>
      <c r="DQJ173" s="6"/>
      <c r="DQK173" s="6"/>
      <c r="DQL173" s="6"/>
      <c r="DQM173" s="6"/>
      <c r="DQN173" s="6"/>
      <c r="DQO173" s="6"/>
      <c r="DQP173" s="6"/>
      <c r="DQQ173" s="6"/>
      <c r="DQR173" s="6"/>
      <c r="DQS173" s="6"/>
      <c r="DQT173" s="6"/>
      <c r="DQU173" s="6"/>
      <c r="DQV173" s="6"/>
      <c r="DQW173" s="6"/>
      <c r="DQX173" s="6"/>
      <c r="DQY173" s="6"/>
      <c r="DQZ173" s="6"/>
      <c r="DRA173" s="6"/>
      <c r="DRB173" s="6"/>
      <c r="DRC173" s="6"/>
      <c r="DRD173" s="6"/>
      <c r="DRE173" s="6"/>
      <c r="DRF173" s="6"/>
      <c r="DRG173" s="6"/>
      <c r="DRH173" s="6"/>
      <c r="DRI173" s="6"/>
      <c r="DRJ173" s="6"/>
      <c r="DRK173" s="6"/>
      <c r="DRL173" s="6"/>
      <c r="DRM173" s="6"/>
      <c r="DRN173" s="6"/>
      <c r="DRO173" s="6"/>
      <c r="DRP173" s="6"/>
      <c r="DRQ173" s="6"/>
      <c r="DRR173" s="6"/>
      <c r="DRS173" s="6"/>
      <c r="DRT173" s="6"/>
      <c r="DRU173" s="6"/>
      <c r="DRV173" s="6"/>
      <c r="DRW173" s="6"/>
      <c r="DRX173" s="6"/>
      <c r="DRY173" s="6"/>
      <c r="DRZ173" s="6"/>
      <c r="DSA173" s="6"/>
      <c r="DSB173" s="6"/>
      <c r="DSC173" s="6"/>
      <c r="DSD173" s="6"/>
      <c r="DSE173" s="6"/>
      <c r="DSF173" s="6"/>
      <c r="DSG173" s="6"/>
      <c r="DSH173" s="6"/>
      <c r="DSI173" s="6"/>
      <c r="DSJ173" s="6"/>
      <c r="DSK173" s="6"/>
      <c r="DSL173" s="6"/>
      <c r="DSM173" s="6"/>
      <c r="DSN173" s="6"/>
      <c r="DSO173" s="6"/>
      <c r="DSP173" s="6"/>
      <c r="DSQ173" s="6"/>
      <c r="DSR173" s="6"/>
      <c r="DSS173" s="6"/>
      <c r="DST173" s="6"/>
      <c r="DSU173" s="6"/>
      <c r="DSV173" s="6"/>
      <c r="DSW173" s="6"/>
      <c r="DSX173" s="6"/>
      <c r="DSY173" s="6"/>
      <c r="DSZ173" s="6"/>
      <c r="DTA173" s="6"/>
      <c r="DTB173" s="6"/>
      <c r="DTC173" s="6"/>
      <c r="DTD173" s="6"/>
      <c r="DTE173" s="6"/>
      <c r="DTF173" s="6"/>
      <c r="DTG173" s="6"/>
      <c r="DTH173" s="6"/>
      <c r="DTI173" s="6"/>
      <c r="DTJ173" s="6"/>
      <c r="DTK173" s="6"/>
      <c r="DTL173" s="6"/>
      <c r="DTM173" s="6"/>
      <c r="DTN173" s="6"/>
      <c r="DTO173" s="6"/>
      <c r="DTP173" s="6"/>
      <c r="DTQ173" s="6"/>
      <c r="DTR173" s="6"/>
      <c r="DTS173" s="6"/>
      <c r="DTT173" s="6"/>
      <c r="DTU173" s="6"/>
      <c r="DTV173" s="6"/>
      <c r="DTW173" s="6"/>
      <c r="DTX173" s="6"/>
      <c r="DTY173" s="6"/>
      <c r="DTZ173" s="6"/>
      <c r="DUA173" s="6"/>
      <c r="DUB173" s="6"/>
      <c r="DUC173" s="6"/>
      <c r="DUD173" s="6"/>
      <c r="DUE173" s="6"/>
      <c r="DUF173" s="6"/>
      <c r="DUG173" s="6"/>
      <c r="DUH173" s="6"/>
      <c r="DUI173" s="6"/>
      <c r="DUJ173" s="6"/>
      <c r="DUK173" s="6"/>
      <c r="DUL173" s="6"/>
      <c r="DUM173" s="6"/>
      <c r="DUN173" s="6"/>
      <c r="DUO173" s="6"/>
      <c r="DUP173" s="6"/>
      <c r="DUQ173" s="6"/>
      <c r="DUR173" s="6"/>
      <c r="DUS173" s="6"/>
      <c r="DUT173" s="6"/>
      <c r="DUU173" s="6"/>
      <c r="DUV173" s="6"/>
      <c r="DUW173" s="6"/>
      <c r="DUX173" s="6"/>
      <c r="DUY173" s="6"/>
      <c r="DUZ173" s="6"/>
      <c r="DVA173" s="6"/>
      <c r="DVB173" s="6"/>
      <c r="DVC173" s="6"/>
      <c r="DVD173" s="6"/>
      <c r="DVE173" s="6"/>
      <c r="DVF173" s="6"/>
      <c r="DVG173" s="6"/>
      <c r="DVH173" s="6"/>
      <c r="DVI173" s="6"/>
      <c r="DVJ173" s="6"/>
      <c r="DVK173" s="6"/>
      <c r="DVL173" s="6"/>
      <c r="DVM173" s="6"/>
      <c r="DVN173" s="6"/>
      <c r="DVO173" s="6"/>
      <c r="DVP173" s="6"/>
      <c r="DVQ173" s="6"/>
      <c r="DVR173" s="6"/>
      <c r="DVS173" s="6"/>
      <c r="DVT173" s="6"/>
      <c r="DVU173" s="6"/>
      <c r="DVV173" s="6"/>
      <c r="DVW173" s="6"/>
      <c r="DVX173" s="6"/>
      <c r="DVY173" s="6"/>
      <c r="DVZ173" s="6"/>
      <c r="DWA173" s="6"/>
      <c r="DWB173" s="6"/>
      <c r="DWC173" s="6"/>
      <c r="DWD173" s="6"/>
      <c r="DWE173" s="6"/>
      <c r="DWF173" s="6"/>
      <c r="DWG173" s="6"/>
      <c r="DWH173" s="6"/>
      <c r="DWI173" s="6"/>
      <c r="DWJ173" s="6"/>
      <c r="DWK173" s="6"/>
      <c r="DWL173" s="6"/>
      <c r="DWM173" s="6"/>
      <c r="DWN173" s="6"/>
      <c r="DWO173" s="6"/>
      <c r="DWP173" s="6"/>
      <c r="DWQ173" s="6"/>
      <c r="DWR173" s="6"/>
      <c r="DWS173" s="6"/>
      <c r="DWT173" s="6"/>
      <c r="DWU173" s="6"/>
      <c r="DWV173" s="6"/>
      <c r="DWW173" s="6"/>
      <c r="DWX173" s="6"/>
      <c r="DWY173" s="6"/>
      <c r="DWZ173" s="6"/>
      <c r="DXA173" s="6"/>
      <c r="DXB173" s="6"/>
      <c r="DXC173" s="6"/>
      <c r="DXD173" s="6"/>
      <c r="DXE173" s="6"/>
      <c r="DXF173" s="6"/>
      <c r="DXG173" s="6"/>
      <c r="DXH173" s="6"/>
      <c r="DXI173" s="6"/>
      <c r="DXJ173" s="6"/>
      <c r="DXK173" s="6"/>
      <c r="DXL173" s="6"/>
      <c r="DXM173" s="6"/>
      <c r="DXN173" s="6"/>
      <c r="DXO173" s="6"/>
      <c r="DXP173" s="6"/>
      <c r="DXQ173" s="6"/>
      <c r="DXR173" s="6"/>
      <c r="DXS173" s="6"/>
      <c r="DXT173" s="6"/>
      <c r="DXU173" s="6"/>
      <c r="DXV173" s="6"/>
      <c r="DXW173" s="6"/>
      <c r="DXX173" s="6"/>
      <c r="DXY173" s="6"/>
      <c r="DXZ173" s="6"/>
      <c r="DYA173" s="6"/>
      <c r="DYB173" s="6"/>
      <c r="DYC173" s="6"/>
      <c r="DYD173" s="6"/>
      <c r="DYE173" s="6"/>
      <c r="DYF173" s="6"/>
      <c r="DYG173" s="6"/>
      <c r="DYH173" s="6"/>
      <c r="DYI173" s="6"/>
      <c r="DYJ173" s="6"/>
      <c r="DYK173" s="6"/>
      <c r="DYL173" s="6"/>
      <c r="DYM173" s="6"/>
      <c r="DYN173" s="6"/>
      <c r="DYO173" s="6"/>
      <c r="DYP173" s="6"/>
      <c r="DYQ173" s="6"/>
      <c r="DYR173" s="6"/>
      <c r="DYS173" s="6"/>
      <c r="DYT173" s="6"/>
      <c r="DYU173" s="6"/>
      <c r="DYV173" s="6"/>
      <c r="DYW173" s="6"/>
      <c r="DYX173" s="6"/>
      <c r="DYY173" s="6"/>
      <c r="DYZ173" s="6"/>
      <c r="DZA173" s="6"/>
      <c r="DZB173" s="6"/>
      <c r="DZC173" s="6"/>
      <c r="DZD173" s="6"/>
      <c r="DZE173" s="6"/>
      <c r="DZF173" s="6"/>
      <c r="DZG173" s="6"/>
      <c r="DZH173" s="6"/>
      <c r="DZI173" s="6"/>
      <c r="DZJ173" s="6"/>
      <c r="DZK173" s="6"/>
      <c r="DZL173" s="6"/>
      <c r="DZM173" s="6"/>
      <c r="DZN173" s="6"/>
      <c r="DZO173" s="6"/>
      <c r="DZP173" s="6"/>
      <c r="DZQ173" s="6"/>
      <c r="DZR173" s="6"/>
      <c r="DZS173" s="6"/>
      <c r="DZT173" s="6"/>
      <c r="DZU173" s="6"/>
      <c r="DZV173" s="6"/>
      <c r="DZW173" s="6"/>
      <c r="DZX173" s="6"/>
      <c r="DZY173" s="6"/>
      <c r="DZZ173" s="6"/>
      <c r="EAA173" s="6"/>
      <c r="EAB173" s="6"/>
      <c r="EAC173" s="6"/>
      <c r="EAD173" s="6"/>
      <c r="EAE173" s="6"/>
      <c r="EAF173" s="6"/>
      <c r="EAG173" s="6"/>
      <c r="EAH173" s="6"/>
      <c r="EAI173" s="6"/>
      <c r="EAJ173" s="6"/>
      <c r="EAK173" s="6"/>
      <c r="EAL173" s="6"/>
      <c r="EAM173" s="6"/>
      <c r="EAN173" s="6"/>
      <c r="EAO173" s="6"/>
      <c r="EAP173" s="6"/>
      <c r="EAQ173" s="6"/>
      <c r="EAR173" s="6"/>
      <c r="EAS173" s="6"/>
      <c r="EAT173" s="6"/>
      <c r="EAU173" s="6"/>
      <c r="EAV173" s="6"/>
      <c r="EAW173" s="6"/>
      <c r="EAX173" s="6"/>
      <c r="EAY173" s="6"/>
      <c r="EAZ173" s="6"/>
      <c r="EBA173" s="6"/>
      <c r="EBB173" s="6"/>
      <c r="EBC173" s="6"/>
      <c r="EBD173" s="6"/>
      <c r="EBE173" s="6"/>
      <c r="EBF173" s="6"/>
      <c r="EBG173" s="6"/>
      <c r="EBH173" s="6"/>
      <c r="EBI173" s="6"/>
      <c r="EBJ173" s="6"/>
      <c r="EBK173" s="6"/>
      <c r="EBL173" s="6"/>
      <c r="EBM173" s="6"/>
      <c r="EBN173" s="6"/>
      <c r="EBO173" s="6"/>
      <c r="EBP173" s="6"/>
      <c r="EBQ173" s="6"/>
      <c r="EBR173" s="6"/>
      <c r="EBS173" s="6"/>
      <c r="EBT173" s="6"/>
      <c r="EBU173" s="6"/>
      <c r="EBV173" s="6"/>
      <c r="EBW173" s="6"/>
      <c r="EBX173" s="6"/>
      <c r="EBY173" s="6"/>
      <c r="EBZ173" s="6"/>
      <c r="ECA173" s="6"/>
      <c r="ECB173" s="6"/>
      <c r="ECC173" s="6"/>
      <c r="ECD173" s="6"/>
      <c r="ECE173" s="6"/>
      <c r="ECF173" s="6"/>
      <c r="ECG173" s="6"/>
      <c r="ECH173" s="6"/>
      <c r="ECI173" s="6"/>
      <c r="ECJ173" s="6"/>
      <c r="ECK173" s="6"/>
      <c r="ECL173" s="6"/>
      <c r="ECM173" s="6"/>
      <c r="ECN173" s="6"/>
      <c r="ECO173" s="6"/>
      <c r="ECP173" s="6"/>
      <c r="ECQ173" s="6"/>
      <c r="ECR173" s="6"/>
      <c r="ECS173" s="6"/>
      <c r="ECT173" s="6"/>
      <c r="ECU173" s="6"/>
      <c r="ECV173" s="6"/>
      <c r="ECW173" s="6"/>
      <c r="ECX173" s="6"/>
      <c r="ECY173" s="6"/>
      <c r="ECZ173" s="6"/>
      <c r="EDA173" s="6"/>
      <c r="EDB173" s="6"/>
      <c r="EDC173" s="6"/>
      <c r="EDD173" s="6"/>
      <c r="EDE173" s="6"/>
      <c r="EDF173" s="6"/>
      <c r="EDG173" s="6"/>
      <c r="EDH173" s="6"/>
      <c r="EDI173" s="6"/>
      <c r="EDJ173" s="6"/>
      <c r="EDK173" s="6"/>
      <c r="EDL173" s="6"/>
      <c r="EDM173" s="6"/>
      <c r="EDN173" s="6"/>
      <c r="EDO173" s="6"/>
      <c r="EDP173" s="6"/>
      <c r="EDQ173" s="6"/>
      <c r="EDR173" s="6"/>
      <c r="EDS173" s="6"/>
      <c r="EDT173" s="6"/>
      <c r="EDU173" s="6"/>
      <c r="EDV173" s="6"/>
      <c r="EDW173" s="6"/>
      <c r="EDX173" s="6"/>
      <c r="EDY173" s="6"/>
      <c r="EDZ173" s="6"/>
      <c r="EEA173" s="6"/>
      <c r="EEB173" s="6"/>
      <c r="EEC173" s="6"/>
      <c r="EED173" s="6"/>
      <c r="EEE173" s="6"/>
      <c r="EEF173" s="6"/>
      <c r="EEG173" s="6"/>
      <c r="EEH173" s="6"/>
      <c r="EEI173" s="6"/>
      <c r="EEJ173" s="6"/>
      <c r="EEK173" s="6"/>
      <c r="EEL173" s="6"/>
      <c r="EEM173" s="6"/>
      <c r="EEN173" s="6"/>
      <c r="EEO173" s="6"/>
      <c r="EEP173" s="6"/>
      <c r="EEQ173" s="6"/>
      <c r="EER173" s="6"/>
      <c r="EES173" s="6"/>
      <c r="EET173" s="6"/>
      <c r="EEU173" s="6"/>
      <c r="EEV173" s="6"/>
      <c r="EEW173" s="6"/>
      <c r="EEX173" s="6"/>
      <c r="EEY173" s="6"/>
      <c r="EEZ173" s="6"/>
      <c r="EFA173" s="6"/>
      <c r="EFB173" s="6"/>
      <c r="EFC173" s="6"/>
      <c r="EFD173" s="6"/>
      <c r="EFE173" s="6"/>
      <c r="EFF173" s="6"/>
      <c r="EFG173" s="6"/>
      <c r="EFH173" s="6"/>
      <c r="EFI173" s="6"/>
      <c r="EFJ173" s="6"/>
      <c r="EFK173" s="6"/>
      <c r="EFL173" s="6"/>
      <c r="EFM173" s="6"/>
      <c r="EFN173" s="6"/>
      <c r="EFO173" s="6"/>
      <c r="EFP173" s="6"/>
      <c r="EFQ173" s="6"/>
      <c r="EFR173" s="6"/>
      <c r="EFS173" s="6"/>
      <c r="EFT173" s="6"/>
      <c r="EFU173" s="6"/>
      <c r="EFV173" s="6"/>
      <c r="EFW173" s="6"/>
      <c r="EFX173" s="6"/>
      <c r="EFY173" s="6"/>
      <c r="EFZ173" s="6"/>
      <c r="EGA173" s="6"/>
      <c r="EGB173" s="6"/>
      <c r="EGC173" s="6"/>
      <c r="EGD173" s="6"/>
      <c r="EGE173" s="6"/>
      <c r="EGF173" s="6"/>
      <c r="EGG173" s="6"/>
      <c r="EGH173" s="6"/>
      <c r="EGI173" s="6"/>
      <c r="EGJ173" s="6"/>
      <c r="EGK173" s="6"/>
      <c r="EGL173" s="6"/>
      <c r="EGM173" s="6"/>
      <c r="EGN173" s="6"/>
      <c r="EGO173" s="6"/>
      <c r="EGP173" s="6"/>
      <c r="EGQ173" s="6"/>
      <c r="EGR173" s="6"/>
      <c r="EGS173" s="6"/>
      <c r="EGT173" s="6"/>
      <c r="EGU173" s="6"/>
      <c r="EGV173" s="6"/>
      <c r="EGW173" s="6"/>
      <c r="EGX173" s="6"/>
      <c r="EGY173" s="6"/>
      <c r="EGZ173" s="6"/>
      <c r="EHA173" s="6"/>
      <c r="EHB173" s="6"/>
      <c r="EHC173" s="6"/>
      <c r="EHD173" s="6"/>
      <c r="EHE173" s="6"/>
      <c r="EHF173" s="6"/>
      <c r="EHG173" s="6"/>
      <c r="EHH173" s="6"/>
      <c r="EHI173" s="6"/>
      <c r="EHJ173" s="6"/>
      <c r="EHK173" s="6"/>
      <c r="EHL173" s="6"/>
      <c r="EHM173" s="6"/>
      <c r="EHN173" s="6"/>
      <c r="EHO173" s="6"/>
      <c r="EHP173" s="6"/>
      <c r="EHQ173" s="6"/>
      <c r="EHR173" s="6"/>
      <c r="EHS173" s="6"/>
      <c r="EHT173" s="6"/>
      <c r="EHU173" s="6"/>
      <c r="EHV173" s="6"/>
      <c r="EHW173" s="6"/>
      <c r="EHX173" s="6"/>
      <c r="EHY173" s="6"/>
      <c r="EHZ173" s="6"/>
      <c r="EIA173" s="6"/>
      <c r="EIB173" s="6"/>
      <c r="EIC173" s="6"/>
      <c r="EID173" s="6"/>
      <c r="EIE173" s="6"/>
      <c r="EIF173" s="6"/>
      <c r="EIG173" s="6"/>
      <c r="EIH173" s="6"/>
      <c r="EII173" s="6"/>
      <c r="EIJ173" s="6"/>
      <c r="EIK173" s="6"/>
      <c r="EIL173" s="6"/>
      <c r="EIM173" s="6"/>
      <c r="EIN173" s="6"/>
      <c r="EIO173" s="6"/>
      <c r="EIP173" s="6"/>
      <c r="EIQ173" s="6"/>
      <c r="EIR173" s="6"/>
      <c r="EIS173" s="6"/>
      <c r="EIT173" s="6"/>
      <c r="EIU173" s="6"/>
      <c r="EIV173" s="6"/>
      <c r="EIW173" s="6"/>
      <c r="EIX173" s="6"/>
      <c r="EIY173" s="6"/>
      <c r="EIZ173" s="6"/>
      <c r="EJA173" s="6"/>
      <c r="EJB173" s="6"/>
      <c r="EJC173" s="6"/>
      <c r="EJD173" s="6"/>
      <c r="EJE173" s="6"/>
      <c r="EJF173" s="6"/>
      <c r="EJG173" s="6"/>
      <c r="EJH173" s="6"/>
      <c r="EJI173" s="6"/>
      <c r="EJJ173" s="6"/>
      <c r="EJK173" s="6"/>
      <c r="EJL173" s="6"/>
      <c r="EJM173" s="6"/>
      <c r="EJN173" s="6"/>
      <c r="EJO173" s="6"/>
      <c r="EJP173" s="6"/>
      <c r="EJQ173" s="6"/>
      <c r="EJR173" s="6"/>
      <c r="EJS173" s="6"/>
      <c r="EJT173" s="6"/>
      <c r="EJU173" s="6"/>
      <c r="EJV173" s="6"/>
      <c r="EJW173" s="6"/>
      <c r="EJX173" s="6"/>
      <c r="EJY173" s="6"/>
      <c r="EJZ173" s="6"/>
      <c r="EKA173" s="6"/>
      <c r="EKB173" s="6"/>
      <c r="EKC173" s="6"/>
      <c r="EKD173" s="6"/>
      <c r="EKE173" s="6"/>
      <c r="EKF173" s="6"/>
      <c r="EKG173" s="6"/>
      <c r="EKH173" s="6"/>
      <c r="EKI173" s="6"/>
      <c r="EKJ173" s="6"/>
      <c r="EKK173" s="6"/>
      <c r="EKL173" s="6"/>
      <c r="EKM173" s="6"/>
      <c r="EKN173" s="6"/>
      <c r="EKO173" s="6"/>
      <c r="EKP173" s="6"/>
      <c r="EKQ173" s="6"/>
      <c r="EKR173" s="6"/>
      <c r="EKS173" s="6"/>
      <c r="EKT173" s="6"/>
      <c r="EKU173" s="6"/>
      <c r="EKV173" s="6"/>
      <c r="EKW173" s="6"/>
      <c r="EKX173" s="6"/>
      <c r="EKY173" s="6"/>
      <c r="EKZ173" s="6"/>
      <c r="ELA173" s="6"/>
      <c r="ELB173" s="6"/>
      <c r="ELC173" s="6"/>
      <c r="ELD173" s="6"/>
      <c r="ELE173" s="6"/>
      <c r="ELF173" s="6"/>
      <c r="ELG173" s="6"/>
      <c r="ELH173" s="6"/>
      <c r="ELI173" s="6"/>
      <c r="ELJ173" s="6"/>
      <c r="ELK173" s="6"/>
      <c r="ELL173" s="6"/>
      <c r="ELM173" s="6"/>
      <c r="ELN173" s="6"/>
      <c r="ELO173" s="6"/>
      <c r="ELP173" s="6"/>
      <c r="ELQ173" s="6"/>
      <c r="ELR173" s="6"/>
      <c r="ELS173" s="6"/>
      <c r="ELT173" s="6"/>
      <c r="ELU173" s="6"/>
      <c r="ELV173" s="6"/>
      <c r="ELW173" s="6"/>
      <c r="ELX173" s="6"/>
      <c r="ELY173" s="6"/>
      <c r="ELZ173" s="6"/>
      <c r="EMA173" s="6"/>
      <c r="EMB173" s="6"/>
      <c r="EMC173" s="6"/>
      <c r="EMD173" s="6"/>
      <c r="EME173" s="6"/>
      <c r="EMF173" s="6"/>
      <c r="EMG173" s="6"/>
      <c r="EMH173" s="6"/>
      <c r="EMI173" s="6"/>
      <c r="EMJ173" s="6"/>
      <c r="EMK173" s="6"/>
      <c r="EML173" s="6"/>
      <c r="EMM173" s="6"/>
      <c r="EMN173" s="6"/>
      <c r="EMO173" s="6"/>
      <c r="EMP173" s="6"/>
      <c r="EMQ173" s="6"/>
      <c r="EMR173" s="6"/>
      <c r="EMS173" s="6"/>
      <c r="EMT173" s="6"/>
      <c r="EMU173" s="6"/>
      <c r="EMV173" s="6"/>
      <c r="EMW173" s="6"/>
      <c r="EMX173" s="6"/>
      <c r="EMY173" s="6"/>
      <c r="EMZ173" s="6"/>
      <c r="ENA173" s="6"/>
      <c r="ENB173" s="6"/>
      <c r="ENC173" s="6"/>
      <c r="END173" s="6"/>
      <c r="ENE173" s="6"/>
      <c r="ENF173" s="6"/>
      <c r="ENG173" s="6"/>
      <c r="ENH173" s="6"/>
      <c r="ENI173" s="6"/>
      <c r="ENJ173" s="6"/>
      <c r="ENK173" s="6"/>
      <c r="ENL173" s="6"/>
      <c r="ENM173" s="6"/>
      <c r="ENN173" s="6"/>
      <c r="ENO173" s="6"/>
      <c r="ENP173" s="6"/>
      <c r="ENQ173" s="6"/>
      <c r="ENR173" s="6"/>
      <c r="ENS173" s="6"/>
      <c r="ENT173" s="6"/>
      <c r="ENU173" s="6"/>
      <c r="ENV173" s="6"/>
      <c r="ENW173" s="6"/>
      <c r="ENX173" s="6"/>
      <c r="ENY173" s="6"/>
      <c r="ENZ173" s="6"/>
      <c r="EOA173" s="6"/>
      <c r="EOB173" s="6"/>
      <c r="EOC173" s="6"/>
      <c r="EOD173" s="6"/>
      <c r="EOE173" s="6"/>
      <c r="EOF173" s="6"/>
      <c r="EOG173" s="6"/>
      <c r="EOH173" s="6"/>
      <c r="EOI173" s="6"/>
      <c r="EOJ173" s="6"/>
      <c r="EOK173" s="6"/>
      <c r="EOL173" s="6"/>
      <c r="EOM173" s="6"/>
      <c r="EON173" s="6"/>
      <c r="EOO173" s="6"/>
      <c r="EOP173" s="6"/>
      <c r="EOQ173" s="6"/>
      <c r="EOR173" s="6"/>
      <c r="EOS173" s="6"/>
      <c r="EOT173" s="6"/>
      <c r="EOU173" s="6"/>
      <c r="EOV173" s="6"/>
      <c r="EOW173" s="6"/>
      <c r="EOX173" s="6"/>
      <c r="EOY173" s="6"/>
      <c r="EOZ173" s="6"/>
      <c r="EPA173" s="6"/>
      <c r="EPB173" s="6"/>
      <c r="EPC173" s="6"/>
      <c r="EPD173" s="6"/>
      <c r="EPE173" s="6"/>
      <c r="EPF173" s="6"/>
      <c r="EPG173" s="6"/>
      <c r="EPH173" s="6"/>
      <c r="EPI173" s="6"/>
      <c r="EPJ173" s="6"/>
      <c r="EPK173" s="6"/>
      <c r="EPL173" s="6"/>
      <c r="EPM173" s="6"/>
      <c r="EPN173" s="6"/>
      <c r="EPO173" s="6"/>
      <c r="EPP173" s="6"/>
      <c r="EPQ173" s="6"/>
      <c r="EPR173" s="6"/>
      <c r="EPS173" s="6"/>
      <c r="EPT173" s="6"/>
      <c r="EPU173" s="6"/>
      <c r="EPV173" s="6"/>
      <c r="EPW173" s="6"/>
      <c r="EPX173" s="6"/>
      <c r="EPY173" s="6"/>
      <c r="EPZ173" s="6"/>
      <c r="EQA173" s="6"/>
      <c r="EQB173" s="6"/>
      <c r="EQC173" s="6"/>
      <c r="EQD173" s="6"/>
      <c r="EQE173" s="6"/>
      <c r="EQF173" s="6"/>
      <c r="EQG173" s="6"/>
      <c r="EQH173" s="6"/>
      <c r="EQI173" s="6"/>
      <c r="EQJ173" s="6"/>
      <c r="EQK173" s="6"/>
      <c r="EQL173" s="6"/>
      <c r="EQM173" s="6"/>
      <c r="EQN173" s="6"/>
      <c r="EQO173" s="6"/>
      <c r="EQP173" s="6"/>
      <c r="EQQ173" s="6"/>
      <c r="EQR173" s="6"/>
      <c r="EQS173" s="6"/>
      <c r="EQT173" s="6"/>
      <c r="EQU173" s="6"/>
      <c r="EQV173" s="6"/>
      <c r="EQW173" s="6"/>
      <c r="EQX173" s="6"/>
      <c r="EQY173" s="6"/>
      <c r="EQZ173" s="6"/>
      <c r="ERA173" s="6"/>
      <c r="ERB173" s="6"/>
      <c r="ERC173" s="6"/>
      <c r="ERD173" s="6"/>
      <c r="ERE173" s="6"/>
      <c r="ERF173" s="6"/>
      <c r="ERG173" s="6"/>
      <c r="ERH173" s="6"/>
      <c r="ERI173" s="6"/>
      <c r="ERJ173" s="6"/>
      <c r="ERK173" s="6"/>
      <c r="ERL173" s="6"/>
      <c r="ERM173" s="6"/>
      <c r="ERN173" s="6"/>
      <c r="ERO173" s="6"/>
      <c r="ERP173" s="6"/>
      <c r="ERQ173" s="6"/>
      <c r="ERR173" s="6"/>
      <c r="ERS173" s="6"/>
      <c r="ERT173" s="6"/>
      <c r="ERU173" s="6"/>
      <c r="ERV173" s="6"/>
      <c r="ERW173" s="6"/>
      <c r="ERX173" s="6"/>
      <c r="ERY173" s="6"/>
      <c r="ERZ173" s="6"/>
      <c r="ESA173" s="6"/>
      <c r="ESB173" s="6"/>
      <c r="ESC173" s="6"/>
      <c r="ESD173" s="6"/>
      <c r="ESE173" s="6"/>
      <c r="ESF173" s="6"/>
      <c r="ESG173" s="6"/>
      <c r="ESH173" s="6"/>
      <c r="ESI173" s="6"/>
      <c r="ESJ173" s="6"/>
      <c r="ESK173" s="6"/>
      <c r="ESL173" s="6"/>
      <c r="ESM173" s="6"/>
      <c r="ESN173" s="6"/>
      <c r="ESO173" s="6"/>
      <c r="ESP173" s="6"/>
      <c r="ESQ173" s="6"/>
      <c r="ESR173" s="6"/>
      <c r="ESS173" s="6"/>
      <c r="EST173" s="6"/>
      <c r="ESU173" s="6"/>
      <c r="ESV173" s="6"/>
      <c r="ESW173" s="6"/>
      <c r="ESX173" s="6"/>
      <c r="ESY173" s="6"/>
      <c r="ESZ173" s="6"/>
      <c r="ETA173" s="6"/>
      <c r="ETB173" s="6"/>
      <c r="ETC173" s="6"/>
      <c r="ETD173" s="6"/>
      <c r="ETE173" s="6"/>
      <c r="ETF173" s="6"/>
      <c r="ETG173" s="6"/>
      <c r="ETH173" s="6"/>
      <c r="ETI173" s="6"/>
      <c r="ETJ173" s="6"/>
      <c r="ETK173" s="6"/>
      <c r="ETL173" s="6"/>
      <c r="ETM173" s="6"/>
      <c r="ETN173" s="6"/>
      <c r="ETO173" s="6"/>
      <c r="ETP173" s="6"/>
      <c r="ETQ173" s="6"/>
      <c r="ETR173" s="6"/>
      <c r="ETS173" s="6"/>
      <c r="ETT173" s="6"/>
      <c r="ETU173" s="6"/>
      <c r="ETV173" s="6"/>
      <c r="ETW173" s="6"/>
      <c r="ETX173" s="6"/>
      <c r="ETY173" s="6"/>
      <c r="ETZ173" s="6"/>
      <c r="EUA173" s="6"/>
      <c r="EUB173" s="6"/>
      <c r="EUC173" s="6"/>
      <c r="EUD173" s="6"/>
      <c r="EUE173" s="6"/>
      <c r="EUF173" s="6"/>
      <c r="EUG173" s="6"/>
      <c r="EUH173" s="6"/>
      <c r="EUI173" s="6"/>
      <c r="EUJ173" s="6"/>
      <c r="EUK173" s="6"/>
      <c r="EUL173" s="6"/>
      <c r="EUM173" s="6"/>
      <c r="EUN173" s="6"/>
      <c r="EUO173" s="6"/>
      <c r="EUP173" s="6"/>
      <c r="EUQ173" s="6"/>
      <c r="EUR173" s="6"/>
      <c r="EUS173" s="6"/>
      <c r="EUT173" s="6"/>
      <c r="EUU173" s="6"/>
      <c r="EUV173" s="6"/>
      <c r="EUW173" s="6"/>
      <c r="EUX173" s="6"/>
      <c r="EUY173" s="6"/>
      <c r="EUZ173" s="6"/>
      <c r="EVA173" s="6"/>
      <c r="EVB173" s="6"/>
      <c r="EVC173" s="6"/>
      <c r="EVD173" s="6"/>
      <c r="EVE173" s="6"/>
      <c r="EVF173" s="6"/>
      <c r="EVG173" s="6"/>
      <c r="EVH173" s="6"/>
      <c r="EVI173" s="6"/>
      <c r="EVJ173" s="6"/>
      <c r="EVK173" s="6"/>
      <c r="EVL173" s="6"/>
      <c r="EVM173" s="6"/>
      <c r="EVN173" s="6"/>
      <c r="EVO173" s="6"/>
      <c r="EVP173" s="6"/>
      <c r="EVQ173" s="6"/>
      <c r="EVR173" s="6"/>
      <c r="EVS173" s="6"/>
      <c r="EVT173" s="6"/>
      <c r="EVU173" s="6"/>
      <c r="EVV173" s="6"/>
      <c r="EVW173" s="6"/>
      <c r="EVX173" s="6"/>
      <c r="EVY173" s="6"/>
      <c r="EVZ173" s="6"/>
      <c r="EWA173" s="6"/>
      <c r="EWB173" s="6"/>
      <c r="EWC173" s="6"/>
      <c r="EWD173" s="6"/>
      <c r="EWE173" s="6"/>
      <c r="EWF173" s="6"/>
      <c r="EWG173" s="6"/>
      <c r="EWH173" s="6"/>
      <c r="EWI173" s="6"/>
      <c r="EWJ173" s="6"/>
      <c r="EWK173" s="6"/>
      <c r="EWL173" s="6"/>
      <c r="EWM173" s="6"/>
      <c r="EWN173" s="6"/>
      <c r="EWO173" s="6"/>
      <c r="EWP173" s="6"/>
      <c r="EWQ173" s="6"/>
      <c r="EWR173" s="6"/>
      <c r="EWS173" s="6"/>
      <c r="EWT173" s="6"/>
      <c r="EWU173" s="6"/>
      <c r="EWV173" s="6"/>
      <c r="EWW173" s="6"/>
      <c r="EWX173" s="6"/>
      <c r="EWY173" s="6"/>
      <c r="EWZ173" s="6"/>
      <c r="EXA173" s="6"/>
      <c r="EXB173" s="6"/>
      <c r="EXC173" s="6"/>
      <c r="EXD173" s="6"/>
      <c r="EXE173" s="6"/>
      <c r="EXF173" s="6"/>
      <c r="EXG173" s="6"/>
      <c r="EXH173" s="6"/>
      <c r="EXI173" s="6"/>
      <c r="EXJ173" s="6"/>
      <c r="EXK173" s="6"/>
      <c r="EXL173" s="6"/>
      <c r="EXM173" s="6"/>
      <c r="EXN173" s="6"/>
      <c r="EXO173" s="6"/>
      <c r="EXP173" s="6"/>
      <c r="EXQ173" s="6"/>
      <c r="EXR173" s="6"/>
      <c r="EXS173" s="6"/>
      <c r="EXT173" s="6"/>
      <c r="EXU173" s="6"/>
      <c r="EXV173" s="6"/>
      <c r="EXW173" s="6"/>
      <c r="EXX173" s="6"/>
      <c r="EXY173" s="6"/>
      <c r="EXZ173" s="6"/>
      <c r="EYA173" s="6"/>
      <c r="EYB173" s="6"/>
      <c r="EYC173" s="6"/>
      <c r="EYD173" s="6"/>
      <c r="EYE173" s="6"/>
      <c r="EYF173" s="6"/>
      <c r="EYG173" s="6"/>
      <c r="EYH173" s="6"/>
      <c r="EYI173" s="6"/>
      <c r="EYJ173" s="6"/>
      <c r="EYK173" s="6"/>
      <c r="EYL173" s="6"/>
      <c r="EYM173" s="6"/>
      <c r="EYN173" s="6"/>
      <c r="EYO173" s="6"/>
      <c r="EYP173" s="6"/>
      <c r="EYQ173" s="6"/>
      <c r="EYR173" s="6"/>
      <c r="EYS173" s="6"/>
      <c r="EYT173" s="6"/>
      <c r="EYU173" s="6"/>
      <c r="EYV173" s="6"/>
      <c r="EYW173" s="6"/>
      <c r="EYX173" s="6"/>
      <c r="EYY173" s="6"/>
      <c r="EYZ173" s="6"/>
      <c r="EZA173" s="6"/>
      <c r="EZB173" s="6"/>
      <c r="EZC173" s="6"/>
      <c r="EZD173" s="6"/>
      <c r="EZE173" s="6"/>
      <c r="EZF173" s="6"/>
      <c r="EZG173" s="6"/>
      <c r="EZH173" s="6"/>
      <c r="EZI173" s="6"/>
      <c r="EZJ173" s="6"/>
      <c r="EZK173" s="6"/>
      <c r="EZL173" s="6"/>
      <c r="EZM173" s="6"/>
      <c r="EZN173" s="6"/>
      <c r="EZO173" s="6"/>
      <c r="EZP173" s="6"/>
      <c r="EZQ173" s="6"/>
      <c r="EZR173" s="6"/>
      <c r="EZS173" s="6"/>
      <c r="EZT173" s="6"/>
      <c r="EZU173" s="6"/>
      <c r="EZV173" s="6"/>
      <c r="EZW173" s="6"/>
      <c r="EZX173" s="6"/>
      <c r="EZY173" s="6"/>
      <c r="EZZ173" s="6"/>
      <c r="FAA173" s="6"/>
      <c r="FAB173" s="6"/>
      <c r="FAC173" s="6"/>
      <c r="FAD173" s="6"/>
      <c r="FAE173" s="6"/>
      <c r="FAF173" s="6"/>
      <c r="FAG173" s="6"/>
      <c r="FAH173" s="6"/>
      <c r="FAI173" s="6"/>
      <c r="FAJ173" s="6"/>
      <c r="FAK173" s="6"/>
      <c r="FAL173" s="6"/>
      <c r="FAM173" s="6"/>
      <c r="FAN173" s="6"/>
      <c r="FAO173" s="6"/>
      <c r="FAP173" s="6"/>
      <c r="FAQ173" s="6"/>
      <c r="FAR173" s="6"/>
      <c r="FAS173" s="6"/>
      <c r="FAT173" s="6"/>
      <c r="FAU173" s="6"/>
      <c r="FAV173" s="6"/>
      <c r="FAW173" s="6"/>
      <c r="FAX173" s="6"/>
      <c r="FAY173" s="6"/>
      <c r="FAZ173" s="6"/>
      <c r="FBA173" s="6"/>
      <c r="FBB173" s="6"/>
      <c r="FBC173" s="6"/>
      <c r="FBD173" s="6"/>
      <c r="FBE173" s="6"/>
      <c r="FBF173" s="6"/>
      <c r="FBG173" s="6"/>
      <c r="FBH173" s="6"/>
      <c r="FBI173" s="6"/>
      <c r="FBJ173" s="6"/>
      <c r="FBK173" s="6"/>
      <c r="FBL173" s="6"/>
      <c r="FBM173" s="6"/>
      <c r="FBN173" s="6"/>
      <c r="FBO173" s="6"/>
      <c r="FBP173" s="6"/>
      <c r="FBQ173" s="6"/>
      <c r="FBR173" s="6"/>
      <c r="FBS173" s="6"/>
      <c r="FBT173" s="6"/>
      <c r="FBU173" s="6"/>
      <c r="FBV173" s="6"/>
      <c r="FBW173" s="6"/>
      <c r="FBX173" s="6"/>
      <c r="FBY173" s="6"/>
      <c r="FBZ173" s="6"/>
      <c r="FCA173" s="6"/>
      <c r="FCB173" s="6"/>
      <c r="FCC173" s="6"/>
      <c r="FCD173" s="6"/>
      <c r="FCE173" s="6"/>
      <c r="FCF173" s="6"/>
      <c r="FCG173" s="6"/>
      <c r="FCH173" s="6"/>
      <c r="FCI173" s="6"/>
      <c r="FCJ173" s="6"/>
      <c r="FCK173" s="6"/>
      <c r="FCL173" s="6"/>
      <c r="FCM173" s="6"/>
      <c r="FCN173" s="6"/>
      <c r="FCO173" s="6"/>
      <c r="FCP173" s="6"/>
      <c r="FCQ173" s="6"/>
      <c r="FCR173" s="6"/>
      <c r="FCS173" s="6"/>
      <c r="FCT173" s="6"/>
      <c r="FCU173" s="6"/>
      <c r="FCV173" s="6"/>
      <c r="FCW173" s="6"/>
      <c r="FCX173" s="6"/>
      <c r="FCY173" s="6"/>
      <c r="FCZ173" s="6"/>
      <c r="FDA173" s="6"/>
      <c r="FDB173" s="6"/>
      <c r="FDC173" s="6"/>
      <c r="FDD173" s="6"/>
      <c r="FDE173" s="6"/>
      <c r="FDF173" s="6"/>
      <c r="FDG173" s="6"/>
      <c r="FDH173" s="6"/>
      <c r="FDI173" s="6"/>
      <c r="FDJ173" s="6"/>
      <c r="FDK173" s="6"/>
      <c r="FDL173" s="6"/>
      <c r="FDM173" s="6"/>
      <c r="FDN173" s="6"/>
      <c r="FDO173" s="6"/>
      <c r="FDP173" s="6"/>
      <c r="FDQ173" s="6"/>
      <c r="FDR173" s="6"/>
      <c r="FDS173" s="6"/>
      <c r="FDT173" s="6"/>
      <c r="FDU173" s="6"/>
      <c r="FDV173" s="6"/>
      <c r="FDW173" s="6"/>
      <c r="FDX173" s="6"/>
      <c r="FDY173" s="6"/>
      <c r="FDZ173" s="6"/>
      <c r="FEA173" s="6"/>
      <c r="FEB173" s="6"/>
      <c r="FEC173" s="6"/>
      <c r="FED173" s="6"/>
      <c r="FEE173" s="6"/>
      <c r="FEF173" s="6"/>
      <c r="FEG173" s="6"/>
      <c r="FEH173" s="6"/>
      <c r="FEI173" s="6"/>
      <c r="FEJ173" s="6"/>
      <c r="FEK173" s="6"/>
      <c r="FEL173" s="6"/>
      <c r="FEM173" s="6"/>
      <c r="FEN173" s="6"/>
      <c r="FEO173" s="6"/>
      <c r="FEP173" s="6"/>
      <c r="FEQ173" s="6"/>
      <c r="FER173" s="6"/>
      <c r="FES173" s="6"/>
      <c r="FET173" s="6"/>
      <c r="FEU173" s="6"/>
      <c r="FEV173" s="6"/>
      <c r="FEW173" s="6"/>
      <c r="FEX173" s="6"/>
      <c r="FEY173" s="6"/>
      <c r="FEZ173" s="6"/>
      <c r="FFA173" s="6"/>
      <c r="FFB173" s="6"/>
      <c r="FFC173" s="6"/>
      <c r="FFD173" s="6"/>
      <c r="FFE173" s="6"/>
      <c r="FFF173" s="6"/>
      <c r="FFG173" s="6"/>
      <c r="FFH173" s="6"/>
      <c r="FFI173" s="6"/>
      <c r="FFJ173" s="6"/>
      <c r="FFK173" s="6"/>
      <c r="FFL173" s="6"/>
      <c r="FFM173" s="6"/>
      <c r="FFN173" s="6"/>
      <c r="FFO173" s="6"/>
      <c r="FFP173" s="6"/>
      <c r="FFQ173" s="6"/>
      <c r="FFR173" s="6"/>
      <c r="FFS173" s="6"/>
      <c r="FFT173" s="6"/>
      <c r="FFU173" s="6"/>
      <c r="FFV173" s="6"/>
      <c r="FFW173" s="6"/>
      <c r="FFX173" s="6"/>
      <c r="FFY173" s="6"/>
      <c r="FFZ173" s="6"/>
      <c r="FGA173" s="6"/>
      <c r="FGB173" s="6"/>
      <c r="FGC173" s="6"/>
      <c r="FGD173" s="6"/>
      <c r="FGE173" s="6"/>
      <c r="FGF173" s="6"/>
      <c r="FGG173" s="6"/>
      <c r="FGH173" s="6"/>
      <c r="FGI173" s="6"/>
      <c r="FGJ173" s="6"/>
      <c r="FGK173" s="6"/>
      <c r="FGL173" s="6"/>
      <c r="FGM173" s="6"/>
      <c r="FGN173" s="6"/>
      <c r="FGO173" s="6"/>
      <c r="FGP173" s="6"/>
      <c r="FGQ173" s="6"/>
      <c r="FGR173" s="6"/>
      <c r="FGS173" s="6"/>
      <c r="FGT173" s="6"/>
      <c r="FGU173" s="6"/>
      <c r="FGV173" s="6"/>
      <c r="FGW173" s="6"/>
      <c r="FGX173" s="6"/>
      <c r="FGY173" s="6"/>
      <c r="FGZ173" s="6"/>
      <c r="FHA173" s="6"/>
      <c r="FHB173" s="6"/>
      <c r="FHC173" s="6"/>
      <c r="FHD173" s="6"/>
      <c r="FHE173" s="6"/>
      <c r="FHF173" s="6"/>
      <c r="FHG173" s="6"/>
      <c r="FHH173" s="6"/>
      <c r="FHI173" s="6"/>
      <c r="FHJ173" s="6"/>
      <c r="FHK173" s="6"/>
      <c r="FHL173" s="6"/>
      <c r="FHM173" s="6"/>
      <c r="FHN173" s="6"/>
      <c r="FHO173" s="6"/>
      <c r="FHP173" s="6"/>
      <c r="FHQ173" s="6"/>
      <c r="FHR173" s="6"/>
      <c r="FHS173" s="6"/>
      <c r="FHT173" s="6"/>
      <c r="FHU173" s="6"/>
      <c r="FHV173" s="6"/>
      <c r="FHW173" s="6"/>
      <c r="FHX173" s="6"/>
      <c r="FHY173" s="6"/>
      <c r="FHZ173" s="6"/>
      <c r="FIA173" s="6"/>
      <c r="FIB173" s="6"/>
      <c r="FIC173" s="6"/>
      <c r="FID173" s="6"/>
      <c r="FIE173" s="6"/>
      <c r="FIF173" s="6"/>
      <c r="FIG173" s="6"/>
      <c r="FIH173" s="6"/>
      <c r="FII173" s="6"/>
      <c r="FIJ173" s="6"/>
      <c r="FIK173" s="6"/>
      <c r="FIL173" s="6"/>
      <c r="FIM173" s="6"/>
      <c r="FIN173" s="6"/>
      <c r="FIO173" s="6"/>
      <c r="FIP173" s="6"/>
      <c r="FIQ173" s="6"/>
      <c r="FIR173" s="6"/>
      <c r="FIS173" s="6"/>
      <c r="FIT173" s="6"/>
      <c r="FIU173" s="6"/>
      <c r="FIV173" s="6"/>
      <c r="FIW173" s="6"/>
      <c r="FIX173" s="6"/>
      <c r="FIY173" s="6"/>
      <c r="FIZ173" s="6"/>
      <c r="FJA173" s="6"/>
      <c r="FJB173" s="6"/>
      <c r="FJC173" s="6"/>
      <c r="FJD173" s="6"/>
      <c r="FJE173" s="6"/>
      <c r="FJF173" s="6"/>
      <c r="FJG173" s="6"/>
      <c r="FJH173" s="6"/>
      <c r="FJI173" s="6"/>
      <c r="FJJ173" s="6"/>
      <c r="FJK173" s="6"/>
      <c r="FJL173" s="6"/>
      <c r="FJM173" s="6"/>
      <c r="FJN173" s="6"/>
      <c r="FJO173" s="6"/>
      <c r="FJP173" s="6"/>
      <c r="FJQ173" s="6"/>
      <c r="FJR173" s="6"/>
      <c r="FJS173" s="6"/>
      <c r="FJT173" s="6"/>
      <c r="FJU173" s="6"/>
      <c r="FJV173" s="6"/>
      <c r="FJW173" s="6"/>
      <c r="FJX173" s="6"/>
      <c r="FJY173" s="6"/>
      <c r="FJZ173" s="6"/>
      <c r="FKA173" s="6"/>
      <c r="FKB173" s="6"/>
      <c r="FKC173" s="6"/>
      <c r="FKD173" s="6"/>
      <c r="FKE173" s="6"/>
      <c r="FKF173" s="6"/>
      <c r="FKG173" s="6"/>
      <c r="FKH173" s="6"/>
      <c r="FKI173" s="6"/>
      <c r="FKJ173" s="6"/>
      <c r="FKK173" s="6"/>
      <c r="FKL173" s="6"/>
      <c r="FKM173" s="6"/>
      <c r="FKN173" s="6"/>
      <c r="FKO173" s="6"/>
      <c r="FKP173" s="6"/>
      <c r="FKQ173" s="6"/>
      <c r="FKR173" s="6"/>
      <c r="FKS173" s="6"/>
      <c r="FKT173" s="6"/>
      <c r="FKU173" s="6"/>
      <c r="FKV173" s="6"/>
      <c r="FKW173" s="6"/>
      <c r="FKX173" s="6"/>
      <c r="FKY173" s="6"/>
      <c r="FKZ173" s="6"/>
      <c r="FLA173" s="6"/>
      <c r="FLB173" s="6"/>
      <c r="FLC173" s="6"/>
      <c r="FLD173" s="6"/>
      <c r="FLE173" s="6"/>
      <c r="FLF173" s="6"/>
      <c r="FLG173" s="6"/>
      <c r="FLH173" s="6"/>
      <c r="FLI173" s="6"/>
      <c r="FLJ173" s="6"/>
      <c r="FLK173" s="6"/>
      <c r="FLL173" s="6"/>
      <c r="FLM173" s="6"/>
      <c r="FLN173" s="6"/>
      <c r="FLO173" s="6"/>
      <c r="FLP173" s="6"/>
      <c r="FLQ173" s="6"/>
      <c r="FLR173" s="6"/>
      <c r="FLS173" s="6"/>
      <c r="FLT173" s="6"/>
      <c r="FLU173" s="6"/>
      <c r="FLV173" s="6"/>
      <c r="FLW173" s="6"/>
      <c r="FLX173" s="6"/>
      <c r="FLY173" s="6"/>
      <c r="FLZ173" s="6"/>
      <c r="FMA173" s="6"/>
      <c r="FMB173" s="6"/>
      <c r="FMC173" s="6"/>
      <c r="FMD173" s="6"/>
      <c r="FME173" s="6"/>
      <c r="FMF173" s="6"/>
      <c r="FMG173" s="6"/>
      <c r="FMH173" s="6"/>
      <c r="FMI173" s="6"/>
      <c r="FMJ173" s="6"/>
      <c r="FMK173" s="6"/>
      <c r="FML173" s="6"/>
      <c r="FMM173" s="6"/>
      <c r="FMN173" s="6"/>
      <c r="FMO173" s="6"/>
      <c r="FMP173" s="6"/>
      <c r="FMQ173" s="6"/>
      <c r="FMR173" s="6"/>
      <c r="FMS173" s="6"/>
      <c r="FMT173" s="6"/>
      <c r="FMU173" s="6"/>
      <c r="FMV173" s="6"/>
      <c r="FMW173" s="6"/>
      <c r="FMX173" s="6"/>
      <c r="FMY173" s="6"/>
      <c r="FMZ173" s="6"/>
      <c r="FNA173" s="6"/>
      <c r="FNB173" s="6"/>
      <c r="FNC173" s="6"/>
      <c r="FND173" s="6"/>
      <c r="FNE173" s="6"/>
      <c r="FNF173" s="6"/>
      <c r="FNG173" s="6"/>
      <c r="FNH173" s="6"/>
      <c r="FNI173" s="6"/>
      <c r="FNJ173" s="6"/>
      <c r="FNK173" s="6"/>
      <c r="FNL173" s="6"/>
      <c r="FNM173" s="6"/>
      <c r="FNN173" s="6"/>
      <c r="FNO173" s="6"/>
      <c r="FNP173" s="6"/>
      <c r="FNQ173" s="6"/>
      <c r="FNR173" s="6"/>
      <c r="FNS173" s="6"/>
      <c r="FNT173" s="6"/>
      <c r="FNU173" s="6"/>
      <c r="FNV173" s="6"/>
      <c r="FNW173" s="6"/>
      <c r="FNX173" s="6"/>
      <c r="FNY173" s="6"/>
      <c r="FNZ173" s="6"/>
      <c r="FOA173" s="6"/>
      <c r="FOB173" s="6"/>
      <c r="FOC173" s="6"/>
      <c r="FOD173" s="6"/>
      <c r="FOE173" s="6"/>
      <c r="FOF173" s="6"/>
      <c r="FOG173" s="6"/>
      <c r="FOH173" s="6"/>
      <c r="FOI173" s="6"/>
      <c r="FOJ173" s="6"/>
      <c r="FOK173" s="6"/>
      <c r="FOL173" s="6"/>
      <c r="FOM173" s="6"/>
      <c r="FON173" s="6"/>
      <c r="FOO173" s="6"/>
      <c r="FOP173" s="6"/>
      <c r="FOQ173" s="6"/>
      <c r="FOR173" s="6"/>
      <c r="FOS173" s="6"/>
      <c r="FOT173" s="6"/>
      <c r="FOU173" s="6"/>
      <c r="FOV173" s="6"/>
      <c r="FOW173" s="6"/>
      <c r="FOX173" s="6"/>
      <c r="FOY173" s="6"/>
      <c r="FOZ173" s="6"/>
      <c r="FPA173" s="6"/>
      <c r="FPB173" s="6"/>
      <c r="FPC173" s="6"/>
      <c r="FPD173" s="6"/>
      <c r="FPE173" s="6"/>
      <c r="FPF173" s="6"/>
      <c r="FPG173" s="6"/>
      <c r="FPH173" s="6"/>
      <c r="FPI173" s="6"/>
      <c r="FPJ173" s="6"/>
      <c r="FPK173" s="6"/>
      <c r="FPL173" s="6"/>
      <c r="FPM173" s="6"/>
      <c r="FPN173" s="6"/>
      <c r="FPO173" s="6"/>
      <c r="FPP173" s="6"/>
      <c r="FPQ173" s="6"/>
      <c r="FPR173" s="6"/>
      <c r="FPS173" s="6"/>
      <c r="FPT173" s="6"/>
      <c r="FPU173" s="6"/>
      <c r="FPV173" s="6"/>
      <c r="FPW173" s="6"/>
      <c r="FPX173" s="6"/>
      <c r="FPY173" s="6"/>
      <c r="FPZ173" s="6"/>
      <c r="FQA173" s="6"/>
      <c r="FQB173" s="6"/>
      <c r="FQC173" s="6"/>
      <c r="FQD173" s="6"/>
      <c r="FQE173" s="6"/>
      <c r="FQF173" s="6"/>
      <c r="FQG173" s="6"/>
      <c r="FQH173" s="6"/>
      <c r="FQI173" s="6"/>
      <c r="FQJ173" s="6"/>
      <c r="FQK173" s="6"/>
      <c r="FQL173" s="6"/>
      <c r="FQM173" s="6"/>
      <c r="FQN173" s="6"/>
      <c r="FQO173" s="6"/>
      <c r="FQP173" s="6"/>
      <c r="FQQ173" s="6"/>
      <c r="FQR173" s="6"/>
      <c r="FQS173" s="6"/>
      <c r="FQT173" s="6"/>
      <c r="FQU173" s="6"/>
      <c r="FQV173" s="6"/>
      <c r="FQW173" s="6"/>
      <c r="FQX173" s="6"/>
      <c r="FQY173" s="6"/>
      <c r="FQZ173" s="6"/>
      <c r="FRA173" s="6"/>
      <c r="FRB173" s="6"/>
      <c r="FRC173" s="6"/>
      <c r="FRD173" s="6"/>
      <c r="FRE173" s="6"/>
      <c r="FRF173" s="6"/>
      <c r="FRG173" s="6"/>
      <c r="FRH173" s="6"/>
      <c r="FRI173" s="6"/>
      <c r="FRJ173" s="6"/>
      <c r="FRK173" s="6"/>
      <c r="FRL173" s="6"/>
      <c r="FRM173" s="6"/>
      <c r="FRN173" s="6"/>
      <c r="FRO173" s="6"/>
      <c r="FRP173" s="6"/>
      <c r="FRQ173" s="6"/>
      <c r="FRR173" s="6"/>
      <c r="FRS173" s="6"/>
      <c r="FRT173" s="6"/>
      <c r="FRU173" s="6"/>
      <c r="FRV173" s="6"/>
      <c r="FRW173" s="6"/>
      <c r="FRX173" s="6"/>
      <c r="FRY173" s="6"/>
      <c r="FRZ173" s="6"/>
      <c r="FSA173" s="6"/>
      <c r="FSB173" s="6"/>
      <c r="FSC173" s="6"/>
      <c r="FSD173" s="6"/>
      <c r="FSE173" s="6"/>
      <c r="FSF173" s="6"/>
      <c r="FSG173" s="6"/>
      <c r="FSH173" s="6"/>
      <c r="FSI173" s="6"/>
      <c r="FSJ173" s="6"/>
      <c r="FSK173" s="6"/>
      <c r="FSL173" s="6"/>
      <c r="FSM173" s="6"/>
      <c r="FSN173" s="6"/>
      <c r="FSO173" s="6"/>
      <c r="FSP173" s="6"/>
      <c r="FSQ173" s="6"/>
      <c r="FSR173" s="6"/>
      <c r="FSS173" s="6"/>
      <c r="FST173" s="6"/>
      <c r="FSU173" s="6"/>
      <c r="FSV173" s="6"/>
      <c r="FSW173" s="6"/>
      <c r="FSX173" s="6"/>
      <c r="FSY173" s="6"/>
      <c r="FSZ173" s="6"/>
      <c r="FTA173" s="6"/>
      <c r="FTB173" s="6"/>
      <c r="FTC173" s="6"/>
      <c r="FTD173" s="6"/>
      <c r="FTE173" s="6"/>
      <c r="FTF173" s="6"/>
      <c r="FTG173" s="6"/>
      <c r="FTH173" s="6"/>
      <c r="FTI173" s="6"/>
      <c r="FTJ173" s="6"/>
      <c r="FTK173" s="6"/>
      <c r="FTL173" s="6"/>
      <c r="FTM173" s="6"/>
      <c r="FTN173" s="6"/>
      <c r="FTO173" s="6"/>
      <c r="FTP173" s="6"/>
      <c r="FTQ173" s="6"/>
      <c r="FTR173" s="6"/>
      <c r="FTS173" s="6"/>
      <c r="FTT173" s="6"/>
      <c r="FTU173" s="6"/>
      <c r="FTV173" s="6"/>
      <c r="FTW173" s="6"/>
      <c r="FTX173" s="6"/>
      <c r="FTY173" s="6"/>
      <c r="FTZ173" s="6"/>
      <c r="FUA173" s="6"/>
      <c r="FUB173" s="6"/>
      <c r="FUC173" s="6"/>
      <c r="FUD173" s="6"/>
      <c r="FUE173" s="6"/>
      <c r="FUF173" s="6"/>
      <c r="FUG173" s="6"/>
      <c r="FUH173" s="6"/>
      <c r="FUI173" s="6"/>
      <c r="FUJ173" s="6"/>
      <c r="FUK173" s="6"/>
      <c r="FUL173" s="6"/>
      <c r="FUM173" s="6"/>
      <c r="FUN173" s="6"/>
      <c r="FUO173" s="6"/>
      <c r="FUP173" s="6"/>
      <c r="FUQ173" s="6"/>
      <c r="FUR173" s="6"/>
      <c r="FUS173" s="6"/>
      <c r="FUT173" s="6"/>
      <c r="FUU173" s="6"/>
      <c r="FUV173" s="6"/>
      <c r="FUW173" s="6"/>
      <c r="FUX173" s="6"/>
      <c r="FUY173" s="6"/>
      <c r="FUZ173" s="6"/>
      <c r="FVA173" s="6"/>
      <c r="FVB173" s="6"/>
      <c r="FVC173" s="6"/>
      <c r="FVD173" s="6"/>
      <c r="FVE173" s="6"/>
      <c r="FVF173" s="6"/>
      <c r="FVG173" s="6"/>
      <c r="FVH173" s="6"/>
      <c r="FVI173" s="6"/>
      <c r="FVJ173" s="6"/>
      <c r="FVK173" s="6"/>
      <c r="FVL173" s="6"/>
      <c r="FVM173" s="6"/>
      <c r="FVN173" s="6"/>
      <c r="FVO173" s="6"/>
      <c r="FVP173" s="6"/>
      <c r="FVQ173" s="6"/>
      <c r="FVR173" s="6"/>
      <c r="FVS173" s="6"/>
      <c r="FVT173" s="6"/>
      <c r="FVU173" s="6"/>
      <c r="FVV173" s="6"/>
      <c r="FVW173" s="6"/>
      <c r="FVX173" s="6"/>
      <c r="FVY173" s="6"/>
      <c r="FVZ173" s="6"/>
      <c r="FWA173" s="6"/>
      <c r="FWB173" s="6"/>
      <c r="FWC173" s="6"/>
      <c r="FWD173" s="6"/>
      <c r="FWE173" s="6"/>
      <c r="FWF173" s="6"/>
      <c r="FWG173" s="6"/>
      <c r="FWH173" s="6"/>
      <c r="FWI173" s="6"/>
      <c r="FWJ173" s="6"/>
      <c r="FWK173" s="6"/>
      <c r="FWL173" s="6"/>
      <c r="FWM173" s="6"/>
      <c r="FWN173" s="6"/>
      <c r="FWO173" s="6"/>
      <c r="FWP173" s="6"/>
      <c r="FWQ173" s="6"/>
      <c r="FWR173" s="6"/>
      <c r="FWS173" s="6"/>
      <c r="FWT173" s="6"/>
      <c r="FWU173" s="6"/>
      <c r="FWV173" s="6"/>
      <c r="FWW173" s="6"/>
      <c r="FWX173" s="6"/>
      <c r="FWY173" s="6"/>
      <c r="FWZ173" s="6"/>
      <c r="FXA173" s="6"/>
      <c r="FXB173" s="6"/>
      <c r="FXC173" s="6"/>
      <c r="FXD173" s="6"/>
      <c r="FXE173" s="6"/>
      <c r="FXF173" s="6"/>
      <c r="FXG173" s="6"/>
      <c r="FXH173" s="6"/>
      <c r="FXI173" s="6"/>
      <c r="FXJ173" s="6"/>
      <c r="FXK173" s="6"/>
      <c r="FXL173" s="6"/>
      <c r="FXM173" s="6"/>
      <c r="FXN173" s="6"/>
      <c r="FXO173" s="6"/>
      <c r="FXP173" s="6"/>
      <c r="FXQ173" s="6"/>
      <c r="FXR173" s="6"/>
      <c r="FXS173" s="6"/>
      <c r="FXT173" s="6"/>
      <c r="FXU173" s="6"/>
      <c r="FXV173" s="6"/>
      <c r="FXW173" s="6"/>
      <c r="FXX173" s="6"/>
      <c r="FXY173" s="6"/>
      <c r="FXZ173" s="6"/>
      <c r="FYA173" s="6"/>
      <c r="FYB173" s="6"/>
      <c r="FYC173" s="6"/>
      <c r="FYD173" s="6"/>
      <c r="FYE173" s="6"/>
      <c r="FYF173" s="6"/>
      <c r="FYG173" s="6"/>
      <c r="FYH173" s="6"/>
      <c r="FYI173" s="6"/>
      <c r="FYJ173" s="6"/>
      <c r="FYK173" s="6"/>
      <c r="FYL173" s="6"/>
      <c r="FYM173" s="6"/>
      <c r="FYN173" s="6"/>
      <c r="FYO173" s="6"/>
      <c r="FYP173" s="6"/>
      <c r="FYQ173" s="6"/>
      <c r="FYR173" s="6"/>
      <c r="FYS173" s="6"/>
      <c r="FYT173" s="6"/>
      <c r="FYU173" s="6"/>
      <c r="FYV173" s="6"/>
      <c r="FYW173" s="6"/>
      <c r="FYX173" s="6"/>
      <c r="FYY173" s="6"/>
      <c r="FYZ173" s="6"/>
      <c r="FZA173" s="6"/>
      <c r="FZB173" s="6"/>
      <c r="FZC173" s="6"/>
      <c r="FZD173" s="6"/>
      <c r="FZE173" s="6"/>
      <c r="FZF173" s="6"/>
      <c r="FZG173" s="6"/>
      <c r="FZH173" s="6"/>
      <c r="FZI173" s="6"/>
      <c r="FZJ173" s="6"/>
      <c r="FZK173" s="6"/>
      <c r="FZL173" s="6"/>
      <c r="FZM173" s="6"/>
      <c r="FZN173" s="6"/>
      <c r="FZO173" s="6"/>
      <c r="FZP173" s="6"/>
      <c r="FZQ173" s="6"/>
      <c r="FZR173" s="6"/>
      <c r="FZS173" s="6"/>
      <c r="FZT173" s="6"/>
      <c r="FZU173" s="6"/>
      <c r="FZV173" s="6"/>
      <c r="FZW173" s="6"/>
      <c r="FZX173" s="6"/>
      <c r="FZY173" s="6"/>
      <c r="FZZ173" s="6"/>
      <c r="GAA173" s="6"/>
      <c r="GAB173" s="6"/>
      <c r="GAC173" s="6"/>
      <c r="GAD173" s="6"/>
      <c r="GAE173" s="6"/>
      <c r="GAF173" s="6"/>
      <c r="GAG173" s="6"/>
      <c r="GAH173" s="6"/>
      <c r="GAI173" s="6"/>
      <c r="GAJ173" s="6"/>
      <c r="GAK173" s="6"/>
      <c r="GAL173" s="6"/>
      <c r="GAM173" s="6"/>
      <c r="GAN173" s="6"/>
      <c r="GAO173" s="6"/>
      <c r="GAP173" s="6"/>
      <c r="GAQ173" s="6"/>
      <c r="GAR173" s="6"/>
      <c r="GAS173" s="6"/>
      <c r="GAT173" s="6"/>
      <c r="GAU173" s="6"/>
      <c r="GAV173" s="6"/>
      <c r="GAW173" s="6"/>
      <c r="GAX173" s="6"/>
      <c r="GAY173" s="6"/>
      <c r="GAZ173" s="6"/>
      <c r="GBA173" s="6"/>
      <c r="GBB173" s="6"/>
      <c r="GBC173" s="6"/>
      <c r="GBD173" s="6"/>
      <c r="GBE173" s="6"/>
      <c r="GBF173" s="6"/>
      <c r="GBG173" s="6"/>
      <c r="GBH173" s="6"/>
      <c r="GBI173" s="6"/>
      <c r="GBJ173" s="6"/>
      <c r="GBK173" s="6"/>
      <c r="GBL173" s="6"/>
      <c r="GBM173" s="6"/>
      <c r="GBN173" s="6"/>
      <c r="GBO173" s="6"/>
      <c r="GBP173" s="6"/>
      <c r="GBQ173" s="6"/>
      <c r="GBR173" s="6"/>
      <c r="GBS173" s="6"/>
      <c r="GBT173" s="6"/>
      <c r="GBU173" s="6"/>
      <c r="GBV173" s="6"/>
      <c r="GBW173" s="6"/>
      <c r="GBX173" s="6"/>
      <c r="GBY173" s="6"/>
      <c r="GBZ173" s="6"/>
      <c r="GCA173" s="6"/>
      <c r="GCB173" s="6"/>
      <c r="GCC173" s="6"/>
      <c r="GCD173" s="6"/>
      <c r="GCE173" s="6"/>
      <c r="GCF173" s="6"/>
      <c r="GCG173" s="6"/>
      <c r="GCH173" s="6"/>
      <c r="GCI173" s="6"/>
      <c r="GCJ173" s="6"/>
      <c r="GCK173" s="6"/>
      <c r="GCL173" s="6"/>
      <c r="GCM173" s="6"/>
      <c r="GCN173" s="6"/>
      <c r="GCO173" s="6"/>
      <c r="GCP173" s="6"/>
      <c r="GCQ173" s="6"/>
      <c r="GCR173" s="6"/>
      <c r="GCS173" s="6"/>
      <c r="GCT173" s="6"/>
      <c r="GCU173" s="6"/>
      <c r="GCV173" s="6"/>
      <c r="GCW173" s="6"/>
      <c r="GCX173" s="6"/>
      <c r="GCY173" s="6"/>
      <c r="GCZ173" s="6"/>
      <c r="GDA173" s="6"/>
      <c r="GDB173" s="6"/>
      <c r="GDC173" s="6"/>
      <c r="GDD173" s="6"/>
      <c r="GDE173" s="6"/>
      <c r="GDF173" s="6"/>
      <c r="GDG173" s="6"/>
      <c r="GDH173" s="6"/>
      <c r="GDI173" s="6"/>
      <c r="GDJ173" s="6"/>
      <c r="GDK173" s="6"/>
      <c r="GDL173" s="6"/>
      <c r="GDM173" s="6"/>
      <c r="GDN173" s="6"/>
      <c r="GDO173" s="6"/>
      <c r="GDP173" s="6"/>
      <c r="GDQ173" s="6"/>
      <c r="GDR173" s="6"/>
      <c r="GDS173" s="6"/>
      <c r="GDT173" s="6"/>
      <c r="GDU173" s="6"/>
      <c r="GDV173" s="6"/>
      <c r="GDW173" s="6"/>
      <c r="GDX173" s="6"/>
      <c r="GDY173" s="6"/>
      <c r="GDZ173" s="6"/>
      <c r="GEA173" s="6"/>
      <c r="GEB173" s="6"/>
      <c r="GEC173" s="6"/>
      <c r="GED173" s="6"/>
      <c r="GEE173" s="6"/>
      <c r="GEF173" s="6"/>
      <c r="GEG173" s="6"/>
      <c r="GEH173" s="6"/>
      <c r="GEI173" s="6"/>
      <c r="GEJ173" s="6"/>
      <c r="GEK173" s="6"/>
      <c r="GEL173" s="6"/>
      <c r="GEM173" s="6"/>
      <c r="GEN173" s="6"/>
      <c r="GEO173" s="6"/>
      <c r="GEP173" s="6"/>
      <c r="GEQ173" s="6"/>
      <c r="GER173" s="6"/>
      <c r="GES173" s="6"/>
      <c r="GET173" s="6"/>
      <c r="GEU173" s="6"/>
      <c r="GEV173" s="6"/>
      <c r="GEW173" s="6"/>
      <c r="GEX173" s="6"/>
      <c r="GEY173" s="6"/>
      <c r="GEZ173" s="6"/>
      <c r="GFA173" s="6"/>
      <c r="GFB173" s="6"/>
      <c r="GFC173" s="6"/>
      <c r="GFD173" s="6"/>
      <c r="GFE173" s="6"/>
      <c r="GFF173" s="6"/>
      <c r="GFG173" s="6"/>
      <c r="GFH173" s="6"/>
      <c r="GFI173" s="6"/>
      <c r="GFJ173" s="6"/>
      <c r="GFK173" s="6"/>
      <c r="GFL173" s="6"/>
      <c r="GFM173" s="6"/>
      <c r="GFN173" s="6"/>
      <c r="GFO173" s="6"/>
      <c r="GFP173" s="6"/>
      <c r="GFQ173" s="6"/>
      <c r="GFR173" s="6"/>
      <c r="GFS173" s="6"/>
      <c r="GFT173" s="6"/>
      <c r="GFU173" s="6"/>
      <c r="GFV173" s="6"/>
      <c r="GFW173" s="6"/>
      <c r="GFX173" s="6"/>
      <c r="GFY173" s="6"/>
      <c r="GFZ173" s="6"/>
      <c r="GGA173" s="6"/>
      <c r="GGB173" s="6"/>
      <c r="GGC173" s="6"/>
      <c r="GGD173" s="6"/>
      <c r="GGE173" s="6"/>
      <c r="GGF173" s="6"/>
      <c r="GGG173" s="6"/>
      <c r="GGH173" s="6"/>
      <c r="GGI173" s="6"/>
      <c r="GGJ173" s="6"/>
      <c r="GGK173" s="6"/>
      <c r="GGL173" s="6"/>
      <c r="GGM173" s="6"/>
      <c r="GGN173" s="6"/>
      <c r="GGO173" s="6"/>
      <c r="GGP173" s="6"/>
      <c r="GGQ173" s="6"/>
      <c r="GGR173" s="6"/>
      <c r="GGS173" s="6"/>
      <c r="GGT173" s="6"/>
      <c r="GGU173" s="6"/>
      <c r="GGV173" s="6"/>
      <c r="GGW173" s="6"/>
      <c r="GGX173" s="6"/>
      <c r="GGY173" s="6"/>
      <c r="GGZ173" s="6"/>
      <c r="GHA173" s="6"/>
      <c r="GHB173" s="6"/>
      <c r="GHC173" s="6"/>
      <c r="GHD173" s="6"/>
      <c r="GHE173" s="6"/>
      <c r="GHF173" s="6"/>
      <c r="GHG173" s="6"/>
      <c r="GHH173" s="6"/>
      <c r="GHI173" s="6"/>
      <c r="GHJ173" s="6"/>
      <c r="GHK173" s="6"/>
      <c r="GHL173" s="6"/>
      <c r="GHM173" s="6"/>
      <c r="GHN173" s="6"/>
      <c r="GHO173" s="6"/>
      <c r="GHP173" s="6"/>
      <c r="GHQ173" s="6"/>
      <c r="GHR173" s="6"/>
      <c r="GHS173" s="6"/>
      <c r="GHT173" s="6"/>
      <c r="GHU173" s="6"/>
      <c r="GHV173" s="6"/>
      <c r="GHW173" s="6"/>
      <c r="GHX173" s="6"/>
      <c r="GHY173" s="6"/>
      <c r="GHZ173" s="6"/>
      <c r="GIA173" s="6"/>
      <c r="GIB173" s="6"/>
      <c r="GIC173" s="6"/>
      <c r="GID173" s="6"/>
      <c r="GIE173" s="6"/>
      <c r="GIF173" s="6"/>
      <c r="GIG173" s="6"/>
      <c r="GIH173" s="6"/>
      <c r="GII173" s="6"/>
      <c r="GIJ173" s="6"/>
      <c r="GIK173" s="6"/>
      <c r="GIL173" s="6"/>
      <c r="GIM173" s="6"/>
      <c r="GIN173" s="6"/>
      <c r="GIO173" s="6"/>
      <c r="GIP173" s="6"/>
      <c r="GIQ173" s="6"/>
      <c r="GIR173" s="6"/>
      <c r="GIS173" s="6"/>
      <c r="GIT173" s="6"/>
      <c r="GIU173" s="6"/>
      <c r="GIV173" s="6"/>
      <c r="GIW173" s="6"/>
      <c r="GIX173" s="6"/>
      <c r="GIY173" s="6"/>
      <c r="GIZ173" s="6"/>
      <c r="GJA173" s="6"/>
      <c r="GJB173" s="6"/>
      <c r="GJC173" s="6"/>
      <c r="GJD173" s="6"/>
      <c r="GJE173" s="6"/>
      <c r="GJF173" s="6"/>
      <c r="GJG173" s="6"/>
      <c r="GJH173" s="6"/>
      <c r="GJI173" s="6"/>
      <c r="GJJ173" s="6"/>
      <c r="GJK173" s="6"/>
      <c r="GJL173" s="6"/>
      <c r="GJM173" s="6"/>
      <c r="GJN173" s="6"/>
      <c r="GJO173" s="6"/>
      <c r="GJP173" s="6"/>
      <c r="GJQ173" s="6"/>
      <c r="GJR173" s="6"/>
      <c r="GJS173" s="6"/>
      <c r="GJT173" s="6"/>
      <c r="GJU173" s="6"/>
      <c r="GJV173" s="6"/>
      <c r="GJW173" s="6"/>
      <c r="GJX173" s="6"/>
      <c r="GJY173" s="6"/>
      <c r="GJZ173" s="6"/>
      <c r="GKA173" s="6"/>
      <c r="GKB173" s="6"/>
      <c r="GKC173" s="6"/>
      <c r="GKD173" s="6"/>
      <c r="GKE173" s="6"/>
      <c r="GKF173" s="6"/>
      <c r="GKG173" s="6"/>
      <c r="GKH173" s="6"/>
      <c r="GKI173" s="6"/>
      <c r="GKJ173" s="6"/>
      <c r="GKK173" s="6"/>
      <c r="GKL173" s="6"/>
      <c r="GKM173" s="6"/>
      <c r="GKN173" s="6"/>
      <c r="GKO173" s="6"/>
      <c r="GKP173" s="6"/>
      <c r="GKQ173" s="6"/>
      <c r="GKR173" s="6"/>
      <c r="GKS173" s="6"/>
      <c r="GKT173" s="6"/>
      <c r="GKU173" s="6"/>
      <c r="GKV173" s="6"/>
      <c r="GKW173" s="6"/>
      <c r="GKX173" s="6"/>
      <c r="GKY173" s="6"/>
      <c r="GKZ173" s="6"/>
      <c r="GLA173" s="6"/>
      <c r="GLB173" s="6"/>
      <c r="GLC173" s="6"/>
      <c r="GLD173" s="6"/>
      <c r="GLE173" s="6"/>
      <c r="GLF173" s="6"/>
      <c r="GLG173" s="6"/>
      <c r="GLH173" s="6"/>
      <c r="GLI173" s="6"/>
      <c r="GLJ173" s="6"/>
      <c r="GLK173" s="6"/>
      <c r="GLL173" s="6"/>
      <c r="GLM173" s="6"/>
      <c r="GLN173" s="6"/>
      <c r="GLO173" s="6"/>
      <c r="GLP173" s="6"/>
      <c r="GLQ173" s="6"/>
      <c r="GLR173" s="6"/>
      <c r="GLS173" s="6"/>
      <c r="GLT173" s="6"/>
      <c r="GLU173" s="6"/>
      <c r="GLV173" s="6"/>
      <c r="GLW173" s="6"/>
      <c r="GLX173" s="6"/>
      <c r="GLY173" s="6"/>
      <c r="GLZ173" s="6"/>
      <c r="GMA173" s="6"/>
      <c r="GMB173" s="6"/>
      <c r="GMC173" s="6"/>
      <c r="GMD173" s="6"/>
      <c r="GME173" s="6"/>
      <c r="GMF173" s="6"/>
      <c r="GMG173" s="6"/>
      <c r="GMH173" s="6"/>
      <c r="GMI173" s="6"/>
      <c r="GMJ173" s="6"/>
      <c r="GMK173" s="6"/>
      <c r="GML173" s="6"/>
      <c r="GMM173" s="6"/>
      <c r="GMN173" s="6"/>
      <c r="GMO173" s="6"/>
      <c r="GMP173" s="6"/>
      <c r="GMQ173" s="6"/>
      <c r="GMR173" s="6"/>
      <c r="GMS173" s="6"/>
      <c r="GMT173" s="6"/>
      <c r="GMU173" s="6"/>
      <c r="GMV173" s="6"/>
      <c r="GMW173" s="6"/>
      <c r="GMX173" s="6"/>
      <c r="GMY173" s="6"/>
      <c r="GMZ173" s="6"/>
      <c r="GNA173" s="6"/>
      <c r="GNB173" s="6"/>
      <c r="GNC173" s="6"/>
      <c r="GND173" s="6"/>
      <c r="GNE173" s="6"/>
      <c r="GNF173" s="6"/>
      <c r="GNG173" s="6"/>
      <c r="GNH173" s="6"/>
      <c r="GNI173" s="6"/>
      <c r="GNJ173" s="6"/>
      <c r="GNK173" s="6"/>
      <c r="GNL173" s="6"/>
      <c r="GNM173" s="6"/>
      <c r="GNN173" s="6"/>
      <c r="GNO173" s="6"/>
      <c r="GNP173" s="6"/>
      <c r="GNQ173" s="6"/>
      <c r="GNR173" s="6"/>
      <c r="GNS173" s="6"/>
      <c r="GNT173" s="6"/>
      <c r="GNU173" s="6"/>
      <c r="GNV173" s="6"/>
      <c r="GNW173" s="6"/>
      <c r="GNX173" s="6"/>
      <c r="GNY173" s="6"/>
      <c r="GNZ173" s="6"/>
      <c r="GOA173" s="6"/>
      <c r="GOB173" s="6"/>
      <c r="GOC173" s="6"/>
      <c r="GOD173" s="6"/>
      <c r="GOE173" s="6"/>
      <c r="GOF173" s="6"/>
      <c r="GOG173" s="6"/>
      <c r="GOH173" s="6"/>
      <c r="GOI173" s="6"/>
      <c r="GOJ173" s="6"/>
      <c r="GOK173" s="6"/>
      <c r="GOL173" s="6"/>
      <c r="GOM173" s="6"/>
      <c r="GON173" s="6"/>
      <c r="GOO173" s="6"/>
      <c r="GOP173" s="6"/>
      <c r="GOQ173" s="6"/>
      <c r="GOR173" s="6"/>
      <c r="GOS173" s="6"/>
      <c r="GOT173" s="6"/>
      <c r="GOU173" s="6"/>
      <c r="GOV173" s="6"/>
      <c r="GOW173" s="6"/>
      <c r="GOX173" s="6"/>
      <c r="GOY173" s="6"/>
      <c r="GOZ173" s="6"/>
      <c r="GPA173" s="6"/>
      <c r="GPB173" s="6"/>
      <c r="GPC173" s="6"/>
      <c r="GPD173" s="6"/>
      <c r="GPE173" s="6"/>
      <c r="GPF173" s="6"/>
      <c r="GPG173" s="6"/>
      <c r="GPH173" s="6"/>
      <c r="GPI173" s="6"/>
      <c r="GPJ173" s="6"/>
      <c r="GPK173" s="6"/>
      <c r="GPL173" s="6"/>
      <c r="GPM173" s="6"/>
      <c r="GPN173" s="6"/>
      <c r="GPO173" s="6"/>
      <c r="GPP173" s="6"/>
      <c r="GPQ173" s="6"/>
      <c r="GPR173" s="6"/>
      <c r="GPS173" s="6"/>
      <c r="GPT173" s="6"/>
      <c r="GPU173" s="6"/>
      <c r="GPV173" s="6"/>
      <c r="GPW173" s="6"/>
      <c r="GPX173" s="6"/>
      <c r="GPY173" s="6"/>
      <c r="GPZ173" s="6"/>
      <c r="GQA173" s="6"/>
      <c r="GQB173" s="6"/>
      <c r="GQC173" s="6"/>
      <c r="GQD173" s="6"/>
      <c r="GQE173" s="6"/>
      <c r="GQF173" s="6"/>
      <c r="GQG173" s="6"/>
      <c r="GQH173" s="6"/>
      <c r="GQI173" s="6"/>
      <c r="GQJ173" s="6"/>
      <c r="GQK173" s="6"/>
      <c r="GQL173" s="6"/>
      <c r="GQM173" s="6"/>
      <c r="GQN173" s="6"/>
      <c r="GQO173" s="6"/>
      <c r="GQP173" s="6"/>
      <c r="GQQ173" s="6"/>
      <c r="GQR173" s="6"/>
      <c r="GQS173" s="6"/>
      <c r="GQT173" s="6"/>
      <c r="GQU173" s="6"/>
      <c r="GQV173" s="6"/>
      <c r="GQW173" s="6"/>
      <c r="GQX173" s="6"/>
      <c r="GQY173" s="6"/>
      <c r="GQZ173" s="6"/>
      <c r="GRA173" s="6"/>
      <c r="GRB173" s="6"/>
      <c r="GRC173" s="6"/>
      <c r="GRD173" s="6"/>
      <c r="GRE173" s="6"/>
      <c r="GRF173" s="6"/>
      <c r="GRG173" s="6"/>
      <c r="GRH173" s="6"/>
      <c r="GRI173" s="6"/>
      <c r="GRJ173" s="6"/>
      <c r="GRK173" s="6"/>
      <c r="GRL173" s="6"/>
      <c r="GRM173" s="6"/>
      <c r="GRN173" s="6"/>
      <c r="GRO173" s="6"/>
      <c r="GRP173" s="6"/>
      <c r="GRQ173" s="6"/>
      <c r="GRR173" s="6"/>
      <c r="GRS173" s="6"/>
      <c r="GRT173" s="6"/>
      <c r="GRU173" s="6"/>
      <c r="GRV173" s="6"/>
      <c r="GRW173" s="6"/>
      <c r="GRX173" s="6"/>
      <c r="GRY173" s="6"/>
      <c r="GRZ173" s="6"/>
      <c r="GSA173" s="6"/>
      <c r="GSB173" s="6"/>
      <c r="GSC173" s="6"/>
      <c r="GSD173" s="6"/>
      <c r="GSE173" s="6"/>
      <c r="GSF173" s="6"/>
      <c r="GSG173" s="6"/>
      <c r="GSH173" s="6"/>
      <c r="GSI173" s="6"/>
      <c r="GSJ173" s="6"/>
      <c r="GSK173" s="6"/>
      <c r="GSL173" s="6"/>
      <c r="GSM173" s="6"/>
      <c r="GSN173" s="6"/>
      <c r="GSO173" s="6"/>
      <c r="GSP173" s="6"/>
      <c r="GSQ173" s="6"/>
      <c r="GSR173" s="6"/>
      <c r="GSS173" s="6"/>
      <c r="GST173" s="6"/>
      <c r="GSU173" s="6"/>
      <c r="GSV173" s="6"/>
      <c r="GSW173" s="6"/>
      <c r="GSX173" s="6"/>
      <c r="GSY173" s="6"/>
      <c r="GSZ173" s="6"/>
      <c r="GTA173" s="6"/>
      <c r="GTB173" s="6"/>
      <c r="GTC173" s="6"/>
      <c r="GTD173" s="6"/>
      <c r="GTE173" s="6"/>
      <c r="GTF173" s="6"/>
      <c r="GTG173" s="6"/>
      <c r="GTH173" s="6"/>
      <c r="GTI173" s="6"/>
      <c r="GTJ173" s="6"/>
      <c r="GTK173" s="6"/>
      <c r="GTL173" s="6"/>
      <c r="GTM173" s="6"/>
      <c r="GTN173" s="6"/>
      <c r="GTO173" s="6"/>
      <c r="GTP173" s="6"/>
      <c r="GTQ173" s="6"/>
      <c r="GTR173" s="6"/>
      <c r="GTS173" s="6"/>
      <c r="GTT173" s="6"/>
      <c r="GTU173" s="6"/>
      <c r="GTV173" s="6"/>
      <c r="GTW173" s="6"/>
      <c r="GTX173" s="6"/>
      <c r="GTY173" s="6"/>
      <c r="GTZ173" s="6"/>
      <c r="GUA173" s="6"/>
      <c r="GUB173" s="6"/>
      <c r="GUC173" s="6"/>
      <c r="GUD173" s="6"/>
      <c r="GUE173" s="6"/>
      <c r="GUF173" s="6"/>
      <c r="GUG173" s="6"/>
      <c r="GUH173" s="6"/>
      <c r="GUI173" s="6"/>
      <c r="GUJ173" s="6"/>
      <c r="GUK173" s="6"/>
      <c r="GUL173" s="6"/>
      <c r="GUM173" s="6"/>
      <c r="GUN173" s="6"/>
      <c r="GUO173" s="6"/>
      <c r="GUP173" s="6"/>
      <c r="GUQ173" s="6"/>
      <c r="GUR173" s="6"/>
      <c r="GUS173" s="6"/>
      <c r="GUT173" s="6"/>
      <c r="GUU173" s="6"/>
      <c r="GUV173" s="6"/>
      <c r="GUW173" s="6"/>
      <c r="GUX173" s="6"/>
      <c r="GUY173" s="6"/>
      <c r="GUZ173" s="6"/>
      <c r="GVA173" s="6"/>
      <c r="GVB173" s="6"/>
      <c r="GVC173" s="6"/>
      <c r="GVD173" s="6"/>
      <c r="GVE173" s="6"/>
      <c r="GVF173" s="6"/>
      <c r="GVG173" s="6"/>
      <c r="GVH173" s="6"/>
      <c r="GVI173" s="6"/>
      <c r="GVJ173" s="6"/>
      <c r="GVK173" s="6"/>
      <c r="GVL173" s="6"/>
      <c r="GVM173" s="6"/>
      <c r="GVN173" s="6"/>
      <c r="GVO173" s="6"/>
      <c r="GVP173" s="6"/>
      <c r="GVQ173" s="6"/>
      <c r="GVR173" s="6"/>
      <c r="GVS173" s="6"/>
      <c r="GVT173" s="6"/>
      <c r="GVU173" s="6"/>
      <c r="GVV173" s="6"/>
      <c r="GVW173" s="6"/>
      <c r="GVX173" s="6"/>
      <c r="GVY173" s="6"/>
      <c r="GVZ173" s="6"/>
      <c r="GWA173" s="6"/>
      <c r="GWB173" s="6"/>
      <c r="GWC173" s="6"/>
      <c r="GWD173" s="6"/>
      <c r="GWE173" s="6"/>
      <c r="GWF173" s="6"/>
      <c r="GWG173" s="6"/>
      <c r="GWH173" s="6"/>
      <c r="GWI173" s="6"/>
      <c r="GWJ173" s="6"/>
      <c r="GWK173" s="6"/>
      <c r="GWL173" s="6"/>
      <c r="GWM173" s="6"/>
      <c r="GWN173" s="6"/>
      <c r="GWO173" s="6"/>
      <c r="GWP173" s="6"/>
      <c r="GWQ173" s="6"/>
      <c r="GWR173" s="6"/>
      <c r="GWS173" s="6"/>
      <c r="GWT173" s="6"/>
      <c r="GWU173" s="6"/>
      <c r="GWV173" s="6"/>
      <c r="GWW173" s="6"/>
      <c r="GWX173" s="6"/>
      <c r="GWY173" s="6"/>
      <c r="GWZ173" s="6"/>
      <c r="GXA173" s="6"/>
      <c r="GXB173" s="6"/>
      <c r="GXC173" s="6"/>
      <c r="GXD173" s="6"/>
      <c r="GXE173" s="6"/>
      <c r="GXF173" s="6"/>
      <c r="GXG173" s="6"/>
      <c r="GXH173" s="6"/>
      <c r="GXI173" s="6"/>
      <c r="GXJ173" s="6"/>
      <c r="GXK173" s="6"/>
      <c r="GXL173" s="6"/>
      <c r="GXM173" s="6"/>
      <c r="GXN173" s="6"/>
      <c r="GXO173" s="6"/>
      <c r="GXP173" s="6"/>
      <c r="GXQ173" s="6"/>
      <c r="GXR173" s="6"/>
      <c r="GXS173" s="6"/>
      <c r="GXT173" s="6"/>
      <c r="GXU173" s="6"/>
      <c r="GXV173" s="6"/>
      <c r="GXW173" s="6"/>
      <c r="GXX173" s="6"/>
      <c r="GXY173" s="6"/>
      <c r="GXZ173" s="6"/>
      <c r="GYA173" s="6"/>
      <c r="GYB173" s="6"/>
      <c r="GYC173" s="6"/>
      <c r="GYD173" s="6"/>
      <c r="GYE173" s="6"/>
      <c r="GYF173" s="6"/>
      <c r="GYG173" s="6"/>
      <c r="GYH173" s="6"/>
      <c r="GYI173" s="6"/>
      <c r="GYJ173" s="6"/>
      <c r="GYK173" s="6"/>
      <c r="GYL173" s="6"/>
      <c r="GYM173" s="6"/>
      <c r="GYN173" s="6"/>
      <c r="GYO173" s="6"/>
      <c r="GYP173" s="6"/>
      <c r="GYQ173" s="6"/>
      <c r="GYR173" s="6"/>
      <c r="GYS173" s="6"/>
      <c r="GYT173" s="6"/>
      <c r="GYU173" s="6"/>
      <c r="GYV173" s="6"/>
      <c r="GYW173" s="6"/>
      <c r="GYX173" s="6"/>
      <c r="GYY173" s="6"/>
      <c r="GYZ173" s="6"/>
      <c r="GZA173" s="6"/>
      <c r="GZB173" s="6"/>
      <c r="GZC173" s="6"/>
      <c r="GZD173" s="6"/>
      <c r="GZE173" s="6"/>
      <c r="GZF173" s="6"/>
      <c r="GZG173" s="6"/>
      <c r="GZH173" s="6"/>
      <c r="GZI173" s="6"/>
      <c r="GZJ173" s="6"/>
      <c r="GZK173" s="6"/>
      <c r="GZL173" s="6"/>
      <c r="GZM173" s="6"/>
      <c r="GZN173" s="6"/>
      <c r="GZO173" s="6"/>
      <c r="GZP173" s="6"/>
      <c r="GZQ173" s="6"/>
      <c r="GZR173" s="6"/>
      <c r="GZS173" s="6"/>
      <c r="GZT173" s="6"/>
      <c r="GZU173" s="6"/>
      <c r="GZV173" s="6"/>
      <c r="GZW173" s="6"/>
      <c r="GZX173" s="6"/>
      <c r="GZY173" s="6"/>
      <c r="GZZ173" s="6"/>
      <c r="HAA173" s="6"/>
      <c r="HAB173" s="6"/>
      <c r="HAC173" s="6"/>
      <c r="HAD173" s="6"/>
      <c r="HAE173" s="6"/>
      <c r="HAF173" s="6"/>
      <c r="HAG173" s="6"/>
      <c r="HAH173" s="6"/>
      <c r="HAI173" s="6"/>
      <c r="HAJ173" s="6"/>
      <c r="HAK173" s="6"/>
      <c r="HAL173" s="6"/>
      <c r="HAM173" s="6"/>
      <c r="HAN173" s="6"/>
      <c r="HAO173" s="6"/>
      <c r="HAP173" s="6"/>
      <c r="HAQ173" s="6"/>
      <c r="HAR173" s="6"/>
      <c r="HAS173" s="6"/>
      <c r="HAT173" s="6"/>
      <c r="HAU173" s="6"/>
      <c r="HAV173" s="6"/>
      <c r="HAW173" s="6"/>
      <c r="HAX173" s="6"/>
      <c r="HAY173" s="6"/>
      <c r="HAZ173" s="6"/>
      <c r="HBA173" s="6"/>
      <c r="HBB173" s="6"/>
      <c r="HBC173" s="6"/>
      <c r="HBD173" s="6"/>
      <c r="HBE173" s="6"/>
      <c r="HBF173" s="6"/>
      <c r="HBG173" s="6"/>
      <c r="HBH173" s="6"/>
      <c r="HBI173" s="6"/>
      <c r="HBJ173" s="6"/>
      <c r="HBK173" s="6"/>
      <c r="HBL173" s="6"/>
      <c r="HBM173" s="6"/>
      <c r="HBN173" s="6"/>
      <c r="HBO173" s="6"/>
      <c r="HBP173" s="6"/>
      <c r="HBQ173" s="6"/>
      <c r="HBR173" s="6"/>
      <c r="HBS173" s="6"/>
      <c r="HBT173" s="6"/>
      <c r="HBU173" s="6"/>
      <c r="HBV173" s="6"/>
      <c r="HBW173" s="6"/>
      <c r="HBX173" s="6"/>
      <c r="HBY173" s="6"/>
      <c r="HBZ173" s="6"/>
      <c r="HCA173" s="6"/>
      <c r="HCB173" s="6"/>
      <c r="HCC173" s="6"/>
      <c r="HCD173" s="6"/>
      <c r="HCE173" s="6"/>
      <c r="HCF173" s="6"/>
      <c r="HCG173" s="6"/>
      <c r="HCH173" s="6"/>
      <c r="HCI173" s="6"/>
      <c r="HCJ173" s="6"/>
      <c r="HCK173" s="6"/>
      <c r="HCL173" s="6"/>
      <c r="HCM173" s="6"/>
      <c r="HCN173" s="6"/>
      <c r="HCO173" s="6"/>
      <c r="HCP173" s="6"/>
      <c r="HCQ173" s="6"/>
      <c r="HCR173" s="6"/>
      <c r="HCS173" s="6"/>
      <c r="HCT173" s="6"/>
      <c r="HCU173" s="6"/>
      <c r="HCV173" s="6"/>
      <c r="HCW173" s="6"/>
      <c r="HCX173" s="6"/>
      <c r="HCY173" s="6"/>
      <c r="HCZ173" s="6"/>
      <c r="HDA173" s="6"/>
      <c r="HDB173" s="6"/>
      <c r="HDC173" s="6"/>
      <c r="HDD173" s="6"/>
      <c r="HDE173" s="6"/>
      <c r="HDF173" s="6"/>
      <c r="HDG173" s="6"/>
      <c r="HDH173" s="6"/>
      <c r="HDI173" s="6"/>
      <c r="HDJ173" s="6"/>
      <c r="HDK173" s="6"/>
      <c r="HDL173" s="6"/>
      <c r="HDM173" s="6"/>
      <c r="HDN173" s="6"/>
      <c r="HDO173" s="6"/>
      <c r="HDP173" s="6"/>
      <c r="HDQ173" s="6"/>
      <c r="HDR173" s="6"/>
      <c r="HDS173" s="6"/>
      <c r="HDT173" s="6"/>
      <c r="HDU173" s="6"/>
      <c r="HDV173" s="6"/>
      <c r="HDW173" s="6"/>
      <c r="HDX173" s="6"/>
      <c r="HDY173" s="6"/>
      <c r="HDZ173" s="6"/>
      <c r="HEA173" s="6"/>
      <c r="HEB173" s="6"/>
      <c r="HEC173" s="6"/>
      <c r="HED173" s="6"/>
      <c r="HEE173" s="6"/>
      <c r="HEF173" s="6"/>
      <c r="HEG173" s="6"/>
      <c r="HEH173" s="6"/>
      <c r="HEI173" s="6"/>
      <c r="HEJ173" s="6"/>
      <c r="HEK173" s="6"/>
      <c r="HEL173" s="6"/>
      <c r="HEM173" s="6"/>
      <c r="HEN173" s="6"/>
      <c r="HEO173" s="6"/>
      <c r="HEP173" s="6"/>
      <c r="HEQ173" s="6"/>
      <c r="HER173" s="6"/>
      <c r="HES173" s="6"/>
      <c r="HET173" s="6"/>
      <c r="HEU173" s="6"/>
      <c r="HEV173" s="6"/>
      <c r="HEW173" s="6"/>
      <c r="HEX173" s="6"/>
      <c r="HEY173" s="6"/>
      <c r="HEZ173" s="6"/>
      <c r="HFA173" s="6"/>
      <c r="HFB173" s="6"/>
      <c r="HFC173" s="6"/>
      <c r="HFD173" s="6"/>
      <c r="HFE173" s="6"/>
      <c r="HFF173" s="6"/>
      <c r="HFG173" s="6"/>
      <c r="HFH173" s="6"/>
      <c r="HFI173" s="6"/>
      <c r="HFJ173" s="6"/>
      <c r="HFK173" s="6"/>
      <c r="HFL173" s="6"/>
      <c r="HFM173" s="6"/>
      <c r="HFN173" s="6"/>
      <c r="HFO173" s="6"/>
      <c r="HFP173" s="6"/>
      <c r="HFQ173" s="6"/>
      <c r="HFR173" s="6"/>
      <c r="HFS173" s="6"/>
      <c r="HFT173" s="6"/>
      <c r="HFU173" s="6"/>
      <c r="HFV173" s="6"/>
      <c r="HFW173" s="6"/>
      <c r="HFX173" s="6"/>
      <c r="HFY173" s="6"/>
      <c r="HFZ173" s="6"/>
      <c r="HGA173" s="6"/>
      <c r="HGB173" s="6"/>
      <c r="HGC173" s="6"/>
      <c r="HGD173" s="6"/>
      <c r="HGE173" s="6"/>
      <c r="HGF173" s="6"/>
      <c r="HGG173" s="6"/>
      <c r="HGH173" s="6"/>
      <c r="HGI173" s="6"/>
      <c r="HGJ173" s="6"/>
      <c r="HGK173" s="6"/>
      <c r="HGL173" s="6"/>
      <c r="HGM173" s="6"/>
      <c r="HGN173" s="6"/>
      <c r="HGO173" s="6"/>
      <c r="HGP173" s="6"/>
      <c r="HGQ173" s="6"/>
      <c r="HGR173" s="6"/>
      <c r="HGS173" s="6"/>
      <c r="HGT173" s="6"/>
      <c r="HGU173" s="6"/>
      <c r="HGV173" s="6"/>
      <c r="HGW173" s="6"/>
      <c r="HGX173" s="6"/>
      <c r="HGY173" s="6"/>
      <c r="HGZ173" s="6"/>
      <c r="HHA173" s="6"/>
      <c r="HHB173" s="6"/>
      <c r="HHC173" s="6"/>
      <c r="HHD173" s="6"/>
      <c r="HHE173" s="6"/>
      <c r="HHF173" s="6"/>
      <c r="HHG173" s="6"/>
      <c r="HHH173" s="6"/>
      <c r="HHI173" s="6"/>
      <c r="HHJ173" s="6"/>
      <c r="HHK173" s="6"/>
      <c r="HHL173" s="6"/>
      <c r="HHM173" s="6"/>
      <c r="HHN173" s="6"/>
      <c r="HHO173" s="6"/>
      <c r="HHP173" s="6"/>
      <c r="HHQ173" s="6"/>
      <c r="HHR173" s="6"/>
      <c r="HHS173" s="6"/>
      <c r="HHT173" s="6"/>
      <c r="HHU173" s="6"/>
      <c r="HHV173" s="6"/>
      <c r="HHW173" s="6"/>
      <c r="HHX173" s="6"/>
      <c r="HHY173" s="6"/>
      <c r="HHZ173" s="6"/>
      <c r="HIA173" s="6"/>
      <c r="HIB173" s="6"/>
      <c r="HIC173" s="6"/>
      <c r="HID173" s="6"/>
      <c r="HIE173" s="6"/>
      <c r="HIF173" s="6"/>
      <c r="HIG173" s="6"/>
      <c r="HIH173" s="6"/>
      <c r="HII173" s="6"/>
      <c r="HIJ173" s="6"/>
      <c r="HIK173" s="6"/>
      <c r="HIL173" s="6"/>
      <c r="HIM173" s="6"/>
      <c r="HIN173" s="6"/>
      <c r="HIO173" s="6"/>
      <c r="HIP173" s="6"/>
      <c r="HIQ173" s="6"/>
      <c r="HIR173" s="6"/>
      <c r="HIS173" s="6"/>
      <c r="HIT173" s="6"/>
      <c r="HIU173" s="6"/>
      <c r="HIV173" s="6"/>
      <c r="HIW173" s="6"/>
      <c r="HIX173" s="6"/>
      <c r="HIY173" s="6"/>
      <c r="HIZ173" s="6"/>
      <c r="HJA173" s="6"/>
      <c r="HJB173" s="6"/>
      <c r="HJC173" s="6"/>
      <c r="HJD173" s="6"/>
      <c r="HJE173" s="6"/>
      <c r="HJF173" s="6"/>
      <c r="HJG173" s="6"/>
      <c r="HJH173" s="6"/>
      <c r="HJI173" s="6"/>
      <c r="HJJ173" s="6"/>
      <c r="HJK173" s="6"/>
      <c r="HJL173" s="6"/>
      <c r="HJM173" s="6"/>
      <c r="HJN173" s="6"/>
      <c r="HJO173" s="6"/>
      <c r="HJP173" s="6"/>
      <c r="HJQ173" s="6"/>
      <c r="HJR173" s="6"/>
      <c r="HJS173" s="6"/>
      <c r="HJT173" s="6"/>
      <c r="HJU173" s="6"/>
      <c r="HJV173" s="6"/>
      <c r="HJW173" s="6"/>
      <c r="HJX173" s="6"/>
      <c r="HJY173" s="6"/>
      <c r="HJZ173" s="6"/>
      <c r="HKA173" s="6"/>
      <c r="HKB173" s="6"/>
      <c r="HKC173" s="6"/>
      <c r="HKD173" s="6"/>
      <c r="HKE173" s="6"/>
      <c r="HKF173" s="6"/>
      <c r="HKG173" s="6"/>
      <c r="HKH173" s="6"/>
      <c r="HKI173" s="6"/>
      <c r="HKJ173" s="6"/>
      <c r="HKK173" s="6"/>
      <c r="HKL173" s="6"/>
      <c r="HKM173" s="6"/>
      <c r="HKN173" s="6"/>
      <c r="HKO173" s="6"/>
      <c r="HKP173" s="6"/>
      <c r="HKQ173" s="6"/>
      <c r="HKR173" s="6"/>
      <c r="HKS173" s="6"/>
      <c r="HKT173" s="6"/>
      <c r="HKU173" s="6"/>
      <c r="HKV173" s="6"/>
      <c r="HKW173" s="6"/>
      <c r="HKX173" s="6"/>
      <c r="HKY173" s="6"/>
      <c r="HKZ173" s="6"/>
      <c r="HLA173" s="6"/>
      <c r="HLB173" s="6"/>
      <c r="HLC173" s="6"/>
      <c r="HLD173" s="6"/>
      <c r="HLE173" s="6"/>
      <c r="HLF173" s="6"/>
      <c r="HLG173" s="6"/>
      <c r="HLH173" s="6"/>
      <c r="HLI173" s="6"/>
      <c r="HLJ173" s="6"/>
      <c r="HLK173" s="6"/>
      <c r="HLL173" s="6"/>
      <c r="HLM173" s="6"/>
      <c r="HLN173" s="6"/>
      <c r="HLO173" s="6"/>
      <c r="HLP173" s="6"/>
      <c r="HLQ173" s="6"/>
      <c r="HLR173" s="6"/>
      <c r="HLS173" s="6"/>
      <c r="HLT173" s="6"/>
      <c r="HLU173" s="6"/>
      <c r="HLV173" s="6"/>
      <c r="HLW173" s="6"/>
      <c r="HLX173" s="6"/>
      <c r="HLY173" s="6"/>
      <c r="HLZ173" s="6"/>
      <c r="HMA173" s="6"/>
      <c r="HMB173" s="6"/>
      <c r="HMC173" s="6"/>
      <c r="HMD173" s="6"/>
      <c r="HME173" s="6"/>
      <c r="HMF173" s="6"/>
      <c r="HMG173" s="6"/>
      <c r="HMH173" s="6"/>
      <c r="HMI173" s="6"/>
      <c r="HMJ173" s="6"/>
      <c r="HMK173" s="6"/>
      <c r="HML173" s="6"/>
      <c r="HMM173" s="6"/>
      <c r="HMN173" s="6"/>
      <c r="HMO173" s="6"/>
      <c r="HMP173" s="6"/>
      <c r="HMQ173" s="6"/>
      <c r="HMR173" s="6"/>
      <c r="HMS173" s="6"/>
      <c r="HMT173" s="6"/>
      <c r="HMU173" s="6"/>
      <c r="HMV173" s="6"/>
      <c r="HMW173" s="6"/>
      <c r="HMX173" s="6"/>
      <c r="HMY173" s="6"/>
      <c r="HMZ173" s="6"/>
      <c r="HNA173" s="6"/>
      <c r="HNB173" s="6"/>
      <c r="HNC173" s="6"/>
      <c r="HND173" s="6"/>
      <c r="HNE173" s="6"/>
      <c r="HNF173" s="6"/>
      <c r="HNG173" s="6"/>
      <c r="HNH173" s="6"/>
      <c r="HNI173" s="6"/>
      <c r="HNJ173" s="6"/>
      <c r="HNK173" s="6"/>
      <c r="HNL173" s="6"/>
      <c r="HNM173" s="6"/>
      <c r="HNN173" s="6"/>
      <c r="HNO173" s="6"/>
      <c r="HNP173" s="6"/>
      <c r="HNQ173" s="6"/>
      <c r="HNR173" s="6"/>
      <c r="HNS173" s="6"/>
      <c r="HNT173" s="6"/>
      <c r="HNU173" s="6"/>
      <c r="HNV173" s="6"/>
      <c r="HNW173" s="6"/>
      <c r="HNX173" s="6"/>
      <c r="HNY173" s="6"/>
      <c r="HNZ173" s="6"/>
      <c r="HOA173" s="6"/>
      <c r="HOB173" s="6"/>
      <c r="HOC173" s="6"/>
      <c r="HOD173" s="6"/>
      <c r="HOE173" s="6"/>
      <c r="HOF173" s="6"/>
      <c r="HOG173" s="6"/>
      <c r="HOH173" s="6"/>
      <c r="HOI173" s="6"/>
      <c r="HOJ173" s="6"/>
      <c r="HOK173" s="6"/>
      <c r="HOL173" s="6"/>
      <c r="HOM173" s="6"/>
      <c r="HON173" s="6"/>
      <c r="HOO173" s="6"/>
      <c r="HOP173" s="6"/>
      <c r="HOQ173" s="6"/>
      <c r="HOR173" s="6"/>
      <c r="HOS173" s="6"/>
      <c r="HOT173" s="6"/>
      <c r="HOU173" s="6"/>
      <c r="HOV173" s="6"/>
      <c r="HOW173" s="6"/>
      <c r="HOX173" s="6"/>
      <c r="HOY173" s="6"/>
      <c r="HOZ173" s="6"/>
      <c r="HPA173" s="6"/>
      <c r="HPB173" s="6"/>
      <c r="HPC173" s="6"/>
      <c r="HPD173" s="6"/>
      <c r="HPE173" s="6"/>
      <c r="HPF173" s="6"/>
      <c r="HPG173" s="6"/>
      <c r="HPH173" s="6"/>
      <c r="HPI173" s="6"/>
      <c r="HPJ173" s="6"/>
      <c r="HPK173" s="6"/>
      <c r="HPL173" s="6"/>
      <c r="HPM173" s="6"/>
      <c r="HPN173" s="6"/>
      <c r="HPO173" s="6"/>
      <c r="HPP173" s="6"/>
      <c r="HPQ173" s="6"/>
      <c r="HPR173" s="6"/>
      <c r="HPS173" s="6"/>
      <c r="HPT173" s="6"/>
      <c r="HPU173" s="6"/>
      <c r="HPV173" s="6"/>
      <c r="HPW173" s="6"/>
      <c r="HPX173" s="6"/>
      <c r="HPY173" s="6"/>
      <c r="HPZ173" s="6"/>
      <c r="HQA173" s="6"/>
      <c r="HQB173" s="6"/>
      <c r="HQC173" s="6"/>
      <c r="HQD173" s="6"/>
      <c r="HQE173" s="6"/>
      <c r="HQF173" s="6"/>
      <c r="HQG173" s="6"/>
      <c r="HQH173" s="6"/>
      <c r="HQI173" s="6"/>
      <c r="HQJ173" s="6"/>
      <c r="HQK173" s="6"/>
      <c r="HQL173" s="6"/>
      <c r="HQM173" s="6"/>
      <c r="HQN173" s="6"/>
      <c r="HQO173" s="6"/>
      <c r="HQP173" s="6"/>
      <c r="HQQ173" s="6"/>
      <c r="HQR173" s="6"/>
      <c r="HQS173" s="6"/>
      <c r="HQT173" s="6"/>
      <c r="HQU173" s="6"/>
      <c r="HQV173" s="6"/>
      <c r="HQW173" s="6"/>
      <c r="HQX173" s="6"/>
      <c r="HQY173" s="6"/>
      <c r="HQZ173" s="6"/>
      <c r="HRA173" s="6"/>
      <c r="HRB173" s="6"/>
      <c r="HRC173" s="6"/>
      <c r="HRD173" s="6"/>
      <c r="HRE173" s="6"/>
      <c r="HRF173" s="6"/>
      <c r="HRG173" s="6"/>
      <c r="HRH173" s="6"/>
      <c r="HRI173" s="6"/>
      <c r="HRJ173" s="6"/>
      <c r="HRK173" s="6"/>
      <c r="HRL173" s="6"/>
      <c r="HRM173" s="6"/>
      <c r="HRN173" s="6"/>
      <c r="HRO173" s="6"/>
      <c r="HRP173" s="6"/>
      <c r="HRQ173" s="6"/>
      <c r="HRR173" s="6"/>
      <c r="HRS173" s="6"/>
      <c r="HRT173" s="6"/>
      <c r="HRU173" s="6"/>
      <c r="HRV173" s="6"/>
      <c r="HRW173" s="6"/>
      <c r="HRX173" s="6"/>
      <c r="HRY173" s="6"/>
      <c r="HRZ173" s="6"/>
      <c r="HSA173" s="6"/>
      <c r="HSB173" s="6"/>
      <c r="HSC173" s="6"/>
      <c r="HSD173" s="6"/>
      <c r="HSE173" s="6"/>
      <c r="HSF173" s="6"/>
      <c r="HSG173" s="6"/>
      <c r="HSH173" s="6"/>
      <c r="HSI173" s="6"/>
      <c r="HSJ173" s="6"/>
      <c r="HSK173" s="6"/>
      <c r="HSL173" s="6"/>
      <c r="HSM173" s="6"/>
      <c r="HSN173" s="6"/>
      <c r="HSO173" s="6"/>
      <c r="HSP173" s="6"/>
      <c r="HSQ173" s="6"/>
      <c r="HSR173" s="6"/>
      <c r="HSS173" s="6"/>
      <c r="HST173" s="6"/>
      <c r="HSU173" s="6"/>
      <c r="HSV173" s="6"/>
      <c r="HSW173" s="6"/>
      <c r="HSX173" s="6"/>
      <c r="HSY173" s="6"/>
      <c r="HSZ173" s="6"/>
      <c r="HTA173" s="6"/>
      <c r="HTB173" s="6"/>
      <c r="HTC173" s="6"/>
      <c r="HTD173" s="6"/>
      <c r="HTE173" s="6"/>
      <c r="HTF173" s="6"/>
      <c r="HTG173" s="6"/>
      <c r="HTH173" s="6"/>
      <c r="HTI173" s="6"/>
      <c r="HTJ173" s="6"/>
      <c r="HTK173" s="6"/>
      <c r="HTL173" s="6"/>
      <c r="HTM173" s="6"/>
      <c r="HTN173" s="6"/>
      <c r="HTO173" s="6"/>
      <c r="HTP173" s="6"/>
      <c r="HTQ173" s="6"/>
      <c r="HTR173" s="6"/>
      <c r="HTS173" s="6"/>
      <c r="HTT173" s="6"/>
      <c r="HTU173" s="6"/>
      <c r="HTV173" s="6"/>
      <c r="HTW173" s="6"/>
      <c r="HTX173" s="6"/>
      <c r="HTY173" s="6"/>
      <c r="HTZ173" s="6"/>
      <c r="HUA173" s="6"/>
      <c r="HUB173" s="6"/>
      <c r="HUC173" s="6"/>
      <c r="HUD173" s="6"/>
      <c r="HUE173" s="6"/>
      <c r="HUF173" s="6"/>
      <c r="HUG173" s="6"/>
      <c r="HUH173" s="6"/>
      <c r="HUI173" s="6"/>
      <c r="HUJ173" s="6"/>
      <c r="HUK173" s="6"/>
      <c r="HUL173" s="6"/>
      <c r="HUM173" s="6"/>
      <c r="HUN173" s="6"/>
      <c r="HUO173" s="6"/>
      <c r="HUP173" s="6"/>
      <c r="HUQ173" s="6"/>
      <c r="HUR173" s="6"/>
      <c r="HUS173" s="6"/>
      <c r="HUT173" s="6"/>
      <c r="HUU173" s="6"/>
      <c r="HUV173" s="6"/>
      <c r="HUW173" s="6"/>
      <c r="HUX173" s="6"/>
      <c r="HUY173" s="6"/>
      <c r="HUZ173" s="6"/>
      <c r="HVA173" s="6"/>
      <c r="HVB173" s="6"/>
      <c r="HVC173" s="6"/>
      <c r="HVD173" s="6"/>
      <c r="HVE173" s="6"/>
      <c r="HVF173" s="6"/>
      <c r="HVG173" s="6"/>
      <c r="HVH173" s="6"/>
      <c r="HVI173" s="6"/>
      <c r="HVJ173" s="6"/>
      <c r="HVK173" s="6"/>
      <c r="HVL173" s="6"/>
      <c r="HVM173" s="6"/>
      <c r="HVN173" s="6"/>
      <c r="HVO173" s="6"/>
      <c r="HVP173" s="6"/>
      <c r="HVQ173" s="6"/>
      <c r="HVR173" s="6"/>
      <c r="HVS173" s="6"/>
      <c r="HVT173" s="6"/>
      <c r="HVU173" s="6"/>
      <c r="HVV173" s="6"/>
      <c r="HVW173" s="6"/>
      <c r="HVX173" s="6"/>
      <c r="HVY173" s="6"/>
      <c r="HVZ173" s="6"/>
      <c r="HWA173" s="6"/>
      <c r="HWB173" s="6"/>
      <c r="HWC173" s="6"/>
      <c r="HWD173" s="6"/>
      <c r="HWE173" s="6"/>
      <c r="HWF173" s="6"/>
      <c r="HWG173" s="6"/>
      <c r="HWH173" s="6"/>
      <c r="HWI173" s="6"/>
      <c r="HWJ173" s="6"/>
      <c r="HWK173" s="6"/>
      <c r="HWL173" s="6"/>
      <c r="HWM173" s="6"/>
      <c r="HWN173" s="6"/>
      <c r="HWO173" s="6"/>
      <c r="HWP173" s="6"/>
      <c r="HWQ173" s="6"/>
      <c r="HWR173" s="6"/>
      <c r="HWS173" s="6"/>
      <c r="HWT173" s="6"/>
      <c r="HWU173" s="6"/>
      <c r="HWV173" s="6"/>
      <c r="HWW173" s="6"/>
      <c r="HWX173" s="6"/>
      <c r="HWY173" s="6"/>
      <c r="HWZ173" s="6"/>
      <c r="HXA173" s="6"/>
      <c r="HXB173" s="6"/>
      <c r="HXC173" s="6"/>
      <c r="HXD173" s="6"/>
      <c r="HXE173" s="6"/>
      <c r="HXF173" s="6"/>
      <c r="HXG173" s="6"/>
      <c r="HXH173" s="6"/>
      <c r="HXI173" s="6"/>
      <c r="HXJ173" s="6"/>
      <c r="HXK173" s="6"/>
      <c r="HXL173" s="6"/>
      <c r="HXM173" s="6"/>
      <c r="HXN173" s="6"/>
      <c r="HXO173" s="6"/>
      <c r="HXP173" s="6"/>
      <c r="HXQ173" s="6"/>
      <c r="HXR173" s="6"/>
      <c r="HXS173" s="6"/>
      <c r="HXT173" s="6"/>
      <c r="HXU173" s="6"/>
      <c r="HXV173" s="6"/>
      <c r="HXW173" s="6"/>
      <c r="HXX173" s="6"/>
      <c r="HXY173" s="6"/>
      <c r="HXZ173" s="6"/>
      <c r="HYA173" s="6"/>
      <c r="HYB173" s="6"/>
      <c r="HYC173" s="6"/>
      <c r="HYD173" s="6"/>
      <c r="HYE173" s="6"/>
      <c r="HYF173" s="6"/>
      <c r="HYG173" s="6"/>
      <c r="HYH173" s="6"/>
      <c r="HYI173" s="6"/>
      <c r="HYJ173" s="6"/>
      <c r="HYK173" s="6"/>
      <c r="HYL173" s="6"/>
      <c r="HYM173" s="6"/>
      <c r="HYN173" s="6"/>
      <c r="HYO173" s="6"/>
      <c r="HYP173" s="6"/>
      <c r="HYQ173" s="6"/>
      <c r="HYR173" s="6"/>
      <c r="HYS173" s="6"/>
      <c r="HYT173" s="6"/>
      <c r="HYU173" s="6"/>
      <c r="HYV173" s="6"/>
      <c r="HYW173" s="6"/>
      <c r="HYX173" s="6"/>
      <c r="HYY173" s="6"/>
      <c r="HYZ173" s="6"/>
      <c r="HZA173" s="6"/>
      <c r="HZB173" s="6"/>
      <c r="HZC173" s="6"/>
      <c r="HZD173" s="6"/>
      <c r="HZE173" s="6"/>
      <c r="HZF173" s="6"/>
      <c r="HZG173" s="6"/>
      <c r="HZH173" s="6"/>
      <c r="HZI173" s="6"/>
      <c r="HZJ173" s="6"/>
      <c r="HZK173" s="6"/>
      <c r="HZL173" s="6"/>
      <c r="HZM173" s="6"/>
      <c r="HZN173" s="6"/>
      <c r="HZO173" s="6"/>
      <c r="HZP173" s="6"/>
      <c r="HZQ173" s="6"/>
      <c r="HZR173" s="6"/>
      <c r="HZS173" s="6"/>
      <c r="HZT173" s="6"/>
      <c r="HZU173" s="6"/>
      <c r="HZV173" s="6"/>
      <c r="HZW173" s="6"/>
      <c r="HZX173" s="6"/>
      <c r="HZY173" s="6"/>
      <c r="HZZ173" s="6"/>
      <c r="IAA173" s="6"/>
      <c r="IAB173" s="6"/>
      <c r="IAC173" s="6"/>
      <c r="IAD173" s="6"/>
      <c r="IAE173" s="6"/>
      <c r="IAF173" s="6"/>
      <c r="IAG173" s="6"/>
      <c r="IAH173" s="6"/>
      <c r="IAI173" s="6"/>
      <c r="IAJ173" s="6"/>
      <c r="IAK173" s="6"/>
      <c r="IAL173" s="6"/>
      <c r="IAM173" s="6"/>
      <c r="IAN173" s="6"/>
      <c r="IAO173" s="6"/>
      <c r="IAP173" s="6"/>
      <c r="IAQ173" s="6"/>
      <c r="IAR173" s="6"/>
      <c r="IAS173" s="6"/>
      <c r="IAT173" s="6"/>
      <c r="IAU173" s="6"/>
      <c r="IAV173" s="6"/>
      <c r="IAW173" s="6"/>
      <c r="IAX173" s="6"/>
      <c r="IAY173" s="6"/>
      <c r="IAZ173" s="6"/>
      <c r="IBA173" s="6"/>
      <c r="IBB173" s="6"/>
      <c r="IBC173" s="6"/>
      <c r="IBD173" s="6"/>
      <c r="IBE173" s="6"/>
      <c r="IBF173" s="6"/>
      <c r="IBG173" s="6"/>
      <c r="IBH173" s="6"/>
      <c r="IBI173" s="6"/>
      <c r="IBJ173" s="6"/>
      <c r="IBK173" s="6"/>
      <c r="IBL173" s="6"/>
      <c r="IBM173" s="6"/>
      <c r="IBN173" s="6"/>
      <c r="IBO173" s="6"/>
      <c r="IBP173" s="6"/>
      <c r="IBQ173" s="6"/>
      <c r="IBR173" s="6"/>
      <c r="IBS173" s="6"/>
      <c r="IBT173" s="6"/>
      <c r="IBU173" s="6"/>
      <c r="IBV173" s="6"/>
      <c r="IBW173" s="6"/>
      <c r="IBX173" s="6"/>
      <c r="IBY173" s="6"/>
      <c r="IBZ173" s="6"/>
      <c r="ICA173" s="6"/>
      <c r="ICB173" s="6"/>
      <c r="ICC173" s="6"/>
      <c r="ICD173" s="6"/>
      <c r="ICE173" s="6"/>
      <c r="ICF173" s="6"/>
      <c r="ICG173" s="6"/>
      <c r="ICH173" s="6"/>
      <c r="ICI173" s="6"/>
      <c r="ICJ173" s="6"/>
      <c r="ICK173" s="6"/>
      <c r="ICL173" s="6"/>
      <c r="ICM173" s="6"/>
      <c r="ICN173" s="6"/>
      <c r="ICO173" s="6"/>
      <c r="ICP173" s="6"/>
      <c r="ICQ173" s="6"/>
      <c r="ICR173" s="6"/>
      <c r="ICS173" s="6"/>
      <c r="ICT173" s="6"/>
      <c r="ICU173" s="6"/>
      <c r="ICV173" s="6"/>
      <c r="ICW173" s="6"/>
      <c r="ICX173" s="6"/>
      <c r="ICY173" s="6"/>
      <c r="ICZ173" s="6"/>
      <c r="IDA173" s="6"/>
      <c r="IDB173" s="6"/>
      <c r="IDC173" s="6"/>
      <c r="IDD173" s="6"/>
      <c r="IDE173" s="6"/>
      <c r="IDF173" s="6"/>
      <c r="IDG173" s="6"/>
      <c r="IDH173" s="6"/>
      <c r="IDI173" s="6"/>
      <c r="IDJ173" s="6"/>
      <c r="IDK173" s="6"/>
      <c r="IDL173" s="6"/>
      <c r="IDM173" s="6"/>
      <c r="IDN173" s="6"/>
      <c r="IDO173" s="6"/>
      <c r="IDP173" s="6"/>
      <c r="IDQ173" s="6"/>
      <c r="IDR173" s="6"/>
      <c r="IDS173" s="6"/>
      <c r="IDT173" s="6"/>
      <c r="IDU173" s="6"/>
      <c r="IDV173" s="6"/>
      <c r="IDW173" s="6"/>
      <c r="IDX173" s="6"/>
      <c r="IDY173" s="6"/>
      <c r="IDZ173" s="6"/>
      <c r="IEA173" s="6"/>
      <c r="IEB173" s="6"/>
      <c r="IEC173" s="6"/>
      <c r="IED173" s="6"/>
      <c r="IEE173" s="6"/>
      <c r="IEF173" s="6"/>
      <c r="IEG173" s="6"/>
      <c r="IEH173" s="6"/>
      <c r="IEI173" s="6"/>
      <c r="IEJ173" s="6"/>
      <c r="IEK173" s="6"/>
      <c r="IEL173" s="6"/>
      <c r="IEM173" s="6"/>
      <c r="IEN173" s="6"/>
      <c r="IEO173" s="6"/>
      <c r="IEP173" s="6"/>
      <c r="IEQ173" s="6"/>
      <c r="IER173" s="6"/>
      <c r="IES173" s="6"/>
      <c r="IET173" s="6"/>
      <c r="IEU173" s="6"/>
      <c r="IEV173" s="6"/>
      <c r="IEW173" s="6"/>
      <c r="IEX173" s="6"/>
      <c r="IEY173" s="6"/>
      <c r="IEZ173" s="6"/>
      <c r="IFA173" s="6"/>
      <c r="IFB173" s="6"/>
      <c r="IFC173" s="6"/>
      <c r="IFD173" s="6"/>
      <c r="IFE173" s="6"/>
      <c r="IFF173" s="6"/>
      <c r="IFG173" s="6"/>
      <c r="IFH173" s="6"/>
      <c r="IFI173" s="6"/>
      <c r="IFJ173" s="6"/>
      <c r="IFK173" s="6"/>
      <c r="IFL173" s="6"/>
      <c r="IFM173" s="6"/>
      <c r="IFN173" s="6"/>
      <c r="IFO173" s="6"/>
      <c r="IFP173" s="6"/>
      <c r="IFQ173" s="6"/>
      <c r="IFR173" s="6"/>
      <c r="IFS173" s="6"/>
      <c r="IFT173" s="6"/>
      <c r="IFU173" s="6"/>
      <c r="IFV173" s="6"/>
      <c r="IFW173" s="6"/>
      <c r="IFX173" s="6"/>
      <c r="IFY173" s="6"/>
      <c r="IFZ173" s="6"/>
      <c r="IGA173" s="6"/>
      <c r="IGB173" s="6"/>
      <c r="IGC173" s="6"/>
      <c r="IGD173" s="6"/>
      <c r="IGE173" s="6"/>
      <c r="IGF173" s="6"/>
      <c r="IGG173" s="6"/>
      <c r="IGH173" s="6"/>
      <c r="IGI173" s="6"/>
      <c r="IGJ173" s="6"/>
      <c r="IGK173" s="6"/>
      <c r="IGL173" s="6"/>
      <c r="IGM173" s="6"/>
      <c r="IGN173" s="6"/>
      <c r="IGO173" s="6"/>
      <c r="IGP173" s="6"/>
      <c r="IGQ173" s="6"/>
      <c r="IGR173" s="6"/>
      <c r="IGS173" s="6"/>
      <c r="IGT173" s="6"/>
      <c r="IGU173" s="6"/>
      <c r="IGV173" s="6"/>
      <c r="IGW173" s="6"/>
      <c r="IGX173" s="6"/>
      <c r="IGY173" s="6"/>
      <c r="IGZ173" s="6"/>
      <c r="IHA173" s="6"/>
      <c r="IHB173" s="6"/>
      <c r="IHC173" s="6"/>
      <c r="IHD173" s="6"/>
      <c r="IHE173" s="6"/>
      <c r="IHF173" s="6"/>
      <c r="IHG173" s="6"/>
      <c r="IHH173" s="6"/>
      <c r="IHI173" s="6"/>
      <c r="IHJ173" s="6"/>
      <c r="IHK173" s="6"/>
      <c r="IHL173" s="6"/>
      <c r="IHM173" s="6"/>
      <c r="IHN173" s="6"/>
      <c r="IHO173" s="6"/>
      <c r="IHP173" s="6"/>
      <c r="IHQ173" s="6"/>
      <c r="IHR173" s="6"/>
      <c r="IHS173" s="6"/>
      <c r="IHT173" s="6"/>
      <c r="IHU173" s="6"/>
      <c r="IHV173" s="6"/>
      <c r="IHW173" s="6"/>
      <c r="IHX173" s="6"/>
      <c r="IHY173" s="6"/>
      <c r="IHZ173" s="6"/>
      <c r="IIA173" s="6"/>
      <c r="IIB173" s="6"/>
      <c r="IIC173" s="6"/>
      <c r="IID173" s="6"/>
      <c r="IIE173" s="6"/>
      <c r="IIF173" s="6"/>
      <c r="IIG173" s="6"/>
      <c r="IIH173" s="6"/>
      <c r="III173" s="6"/>
      <c r="IIJ173" s="6"/>
      <c r="IIK173" s="6"/>
      <c r="IIL173" s="6"/>
      <c r="IIM173" s="6"/>
      <c r="IIN173" s="6"/>
      <c r="IIO173" s="6"/>
      <c r="IIP173" s="6"/>
      <c r="IIQ173" s="6"/>
      <c r="IIR173" s="6"/>
      <c r="IIS173" s="6"/>
      <c r="IIT173" s="6"/>
      <c r="IIU173" s="6"/>
      <c r="IIV173" s="6"/>
      <c r="IIW173" s="6"/>
      <c r="IIX173" s="6"/>
      <c r="IIY173" s="6"/>
      <c r="IIZ173" s="6"/>
      <c r="IJA173" s="6"/>
      <c r="IJB173" s="6"/>
      <c r="IJC173" s="6"/>
      <c r="IJD173" s="6"/>
      <c r="IJE173" s="6"/>
      <c r="IJF173" s="6"/>
      <c r="IJG173" s="6"/>
      <c r="IJH173" s="6"/>
      <c r="IJI173" s="6"/>
      <c r="IJJ173" s="6"/>
      <c r="IJK173" s="6"/>
      <c r="IJL173" s="6"/>
      <c r="IJM173" s="6"/>
      <c r="IJN173" s="6"/>
      <c r="IJO173" s="6"/>
      <c r="IJP173" s="6"/>
      <c r="IJQ173" s="6"/>
      <c r="IJR173" s="6"/>
      <c r="IJS173" s="6"/>
      <c r="IJT173" s="6"/>
      <c r="IJU173" s="6"/>
      <c r="IJV173" s="6"/>
      <c r="IJW173" s="6"/>
      <c r="IJX173" s="6"/>
      <c r="IJY173" s="6"/>
      <c r="IJZ173" s="6"/>
      <c r="IKA173" s="6"/>
      <c r="IKB173" s="6"/>
      <c r="IKC173" s="6"/>
      <c r="IKD173" s="6"/>
      <c r="IKE173" s="6"/>
      <c r="IKF173" s="6"/>
      <c r="IKG173" s="6"/>
      <c r="IKH173" s="6"/>
      <c r="IKI173" s="6"/>
      <c r="IKJ173" s="6"/>
      <c r="IKK173" s="6"/>
      <c r="IKL173" s="6"/>
      <c r="IKM173" s="6"/>
      <c r="IKN173" s="6"/>
      <c r="IKO173" s="6"/>
      <c r="IKP173" s="6"/>
      <c r="IKQ173" s="6"/>
      <c r="IKR173" s="6"/>
      <c r="IKS173" s="6"/>
      <c r="IKT173" s="6"/>
      <c r="IKU173" s="6"/>
      <c r="IKV173" s="6"/>
      <c r="IKW173" s="6"/>
      <c r="IKX173" s="6"/>
      <c r="IKY173" s="6"/>
      <c r="IKZ173" s="6"/>
      <c r="ILA173" s="6"/>
      <c r="ILB173" s="6"/>
      <c r="ILC173" s="6"/>
      <c r="ILD173" s="6"/>
      <c r="ILE173" s="6"/>
      <c r="ILF173" s="6"/>
      <c r="ILG173" s="6"/>
      <c r="ILH173" s="6"/>
      <c r="ILI173" s="6"/>
      <c r="ILJ173" s="6"/>
      <c r="ILK173" s="6"/>
      <c r="ILL173" s="6"/>
      <c r="ILM173" s="6"/>
      <c r="ILN173" s="6"/>
      <c r="ILO173" s="6"/>
      <c r="ILP173" s="6"/>
      <c r="ILQ173" s="6"/>
      <c r="ILR173" s="6"/>
      <c r="ILS173" s="6"/>
      <c r="ILT173" s="6"/>
      <c r="ILU173" s="6"/>
      <c r="ILV173" s="6"/>
      <c r="ILW173" s="6"/>
      <c r="ILX173" s="6"/>
      <c r="ILY173" s="6"/>
      <c r="ILZ173" s="6"/>
      <c r="IMA173" s="6"/>
      <c r="IMB173" s="6"/>
      <c r="IMC173" s="6"/>
      <c r="IMD173" s="6"/>
      <c r="IME173" s="6"/>
      <c r="IMF173" s="6"/>
      <c r="IMG173" s="6"/>
      <c r="IMH173" s="6"/>
      <c r="IMI173" s="6"/>
      <c r="IMJ173" s="6"/>
      <c r="IMK173" s="6"/>
      <c r="IML173" s="6"/>
      <c r="IMM173" s="6"/>
      <c r="IMN173" s="6"/>
      <c r="IMO173" s="6"/>
      <c r="IMP173" s="6"/>
      <c r="IMQ173" s="6"/>
      <c r="IMR173" s="6"/>
      <c r="IMS173" s="6"/>
      <c r="IMT173" s="6"/>
      <c r="IMU173" s="6"/>
      <c r="IMV173" s="6"/>
      <c r="IMW173" s="6"/>
      <c r="IMX173" s="6"/>
      <c r="IMY173" s="6"/>
      <c r="IMZ173" s="6"/>
      <c r="INA173" s="6"/>
      <c r="INB173" s="6"/>
      <c r="INC173" s="6"/>
      <c r="IND173" s="6"/>
      <c r="INE173" s="6"/>
      <c r="INF173" s="6"/>
      <c r="ING173" s="6"/>
      <c r="INH173" s="6"/>
      <c r="INI173" s="6"/>
      <c r="INJ173" s="6"/>
      <c r="INK173" s="6"/>
      <c r="INL173" s="6"/>
      <c r="INM173" s="6"/>
      <c r="INN173" s="6"/>
      <c r="INO173" s="6"/>
      <c r="INP173" s="6"/>
      <c r="INQ173" s="6"/>
      <c r="INR173" s="6"/>
      <c r="INS173" s="6"/>
      <c r="INT173" s="6"/>
      <c r="INU173" s="6"/>
      <c r="INV173" s="6"/>
      <c r="INW173" s="6"/>
      <c r="INX173" s="6"/>
      <c r="INY173" s="6"/>
      <c r="INZ173" s="6"/>
      <c r="IOA173" s="6"/>
      <c r="IOB173" s="6"/>
      <c r="IOC173" s="6"/>
      <c r="IOD173" s="6"/>
      <c r="IOE173" s="6"/>
      <c r="IOF173" s="6"/>
      <c r="IOG173" s="6"/>
      <c r="IOH173" s="6"/>
      <c r="IOI173" s="6"/>
      <c r="IOJ173" s="6"/>
      <c r="IOK173" s="6"/>
      <c r="IOL173" s="6"/>
      <c r="IOM173" s="6"/>
      <c r="ION173" s="6"/>
      <c r="IOO173" s="6"/>
      <c r="IOP173" s="6"/>
      <c r="IOQ173" s="6"/>
      <c r="IOR173" s="6"/>
      <c r="IOS173" s="6"/>
      <c r="IOT173" s="6"/>
      <c r="IOU173" s="6"/>
      <c r="IOV173" s="6"/>
      <c r="IOW173" s="6"/>
      <c r="IOX173" s="6"/>
      <c r="IOY173" s="6"/>
      <c r="IOZ173" s="6"/>
      <c r="IPA173" s="6"/>
      <c r="IPB173" s="6"/>
      <c r="IPC173" s="6"/>
      <c r="IPD173" s="6"/>
      <c r="IPE173" s="6"/>
      <c r="IPF173" s="6"/>
      <c r="IPG173" s="6"/>
      <c r="IPH173" s="6"/>
      <c r="IPI173" s="6"/>
      <c r="IPJ173" s="6"/>
      <c r="IPK173" s="6"/>
      <c r="IPL173" s="6"/>
      <c r="IPM173" s="6"/>
      <c r="IPN173" s="6"/>
      <c r="IPO173" s="6"/>
      <c r="IPP173" s="6"/>
      <c r="IPQ173" s="6"/>
      <c r="IPR173" s="6"/>
      <c r="IPS173" s="6"/>
      <c r="IPT173" s="6"/>
      <c r="IPU173" s="6"/>
      <c r="IPV173" s="6"/>
      <c r="IPW173" s="6"/>
      <c r="IPX173" s="6"/>
      <c r="IPY173" s="6"/>
      <c r="IPZ173" s="6"/>
      <c r="IQA173" s="6"/>
      <c r="IQB173" s="6"/>
      <c r="IQC173" s="6"/>
      <c r="IQD173" s="6"/>
      <c r="IQE173" s="6"/>
      <c r="IQF173" s="6"/>
      <c r="IQG173" s="6"/>
      <c r="IQH173" s="6"/>
      <c r="IQI173" s="6"/>
      <c r="IQJ173" s="6"/>
      <c r="IQK173" s="6"/>
      <c r="IQL173" s="6"/>
      <c r="IQM173" s="6"/>
      <c r="IQN173" s="6"/>
      <c r="IQO173" s="6"/>
      <c r="IQP173" s="6"/>
      <c r="IQQ173" s="6"/>
      <c r="IQR173" s="6"/>
      <c r="IQS173" s="6"/>
      <c r="IQT173" s="6"/>
      <c r="IQU173" s="6"/>
      <c r="IQV173" s="6"/>
      <c r="IQW173" s="6"/>
      <c r="IQX173" s="6"/>
      <c r="IQY173" s="6"/>
      <c r="IQZ173" s="6"/>
      <c r="IRA173" s="6"/>
      <c r="IRB173" s="6"/>
      <c r="IRC173" s="6"/>
      <c r="IRD173" s="6"/>
      <c r="IRE173" s="6"/>
      <c r="IRF173" s="6"/>
      <c r="IRG173" s="6"/>
      <c r="IRH173" s="6"/>
      <c r="IRI173" s="6"/>
      <c r="IRJ173" s="6"/>
      <c r="IRK173" s="6"/>
      <c r="IRL173" s="6"/>
      <c r="IRM173" s="6"/>
      <c r="IRN173" s="6"/>
      <c r="IRO173" s="6"/>
      <c r="IRP173" s="6"/>
      <c r="IRQ173" s="6"/>
      <c r="IRR173" s="6"/>
      <c r="IRS173" s="6"/>
      <c r="IRT173" s="6"/>
      <c r="IRU173" s="6"/>
      <c r="IRV173" s="6"/>
      <c r="IRW173" s="6"/>
      <c r="IRX173" s="6"/>
      <c r="IRY173" s="6"/>
      <c r="IRZ173" s="6"/>
      <c r="ISA173" s="6"/>
      <c r="ISB173" s="6"/>
      <c r="ISC173" s="6"/>
      <c r="ISD173" s="6"/>
      <c r="ISE173" s="6"/>
      <c r="ISF173" s="6"/>
      <c r="ISG173" s="6"/>
      <c r="ISH173" s="6"/>
      <c r="ISI173" s="6"/>
      <c r="ISJ173" s="6"/>
      <c r="ISK173" s="6"/>
      <c r="ISL173" s="6"/>
      <c r="ISM173" s="6"/>
      <c r="ISN173" s="6"/>
      <c r="ISO173" s="6"/>
      <c r="ISP173" s="6"/>
      <c r="ISQ173" s="6"/>
      <c r="ISR173" s="6"/>
      <c r="ISS173" s="6"/>
      <c r="IST173" s="6"/>
      <c r="ISU173" s="6"/>
      <c r="ISV173" s="6"/>
      <c r="ISW173" s="6"/>
      <c r="ISX173" s="6"/>
      <c r="ISY173" s="6"/>
      <c r="ISZ173" s="6"/>
      <c r="ITA173" s="6"/>
      <c r="ITB173" s="6"/>
      <c r="ITC173" s="6"/>
      <c r="ITD173" s="6"/>
      <c r="ITE173" s="6"/>
      <c r="ITF173" s="6"/>
      <c r="ITG173" s="6"/>
      <c r="ITH173" s="6"/>
      <c r="ITI173" s="6"/>
      <c r="ITJ173" s="6"/>
      <c r="ITK173" s="6"/>
      <c r="ITL173" s="6"/>
      <c r="ITM173" s="6"/>
      <c r="ITN173" s="6"/>
      <c r="ITO173" s="6"/>
      <c r="ITP173" s="6"/>
      <c r="ITQ173" s="6"/>
      <c r="ITR173" s="6"/>
      <c r="ITS173" s="6"/>
      <c r="ITT173" s="6"/>
      <c r="ITU173" s="6"/>
      <c r="ITV173" s="6"/>
      <c r="ITW173" s="6"/>
      <c r="ITX173" s="6"/>
      <c r="ITY173" s="6"/>
      <c r="ITZ173" s="6"/>
      <c r="IUA173" s="6"/>
      <c r="IUB173" s="6"/>
      <c r="IUC173" s="6"/>
      <c r="IUD173" s="6"/>
      <c r="IUE173" s="6"/>
      <c r="IUF173" s="6"/>
      <c r="IUG173" s="6"/>
      <c r="IUH173" s="6"/>
      <c r="IUI173" s="6"/>
      <c r="IUJ173" s="6"/>
      <c r="IUK173" s="6"/>
      <c r="IUL173" s="6"/>
      <c r="IUM173" s="6"/>
      <c r="IUN173" s="6"/>
      <c r="IUO173" s="6"/>
      <c r="IUP173" s="6"/>
      <c r="IUQ173" s="6"/>
      <c r="IUR173" s="6"/>
      <c r="IUS173" s="6"/>
      <c r="IUT173" s="6"/>
      <c r="IUU173" s="6"/>
      <c r="IUV173" s="6"/>
      <c r="IUW173" s="6"/>
      <c r="IUX173" s="6"/>
      <c r="IUY173" s="6"/>
      <c r="IUZ173" s="6"/>
      <c r="IVA173" s="6"/>
      <c r="IVB173" s="6"/>
      <c r="IVC173" s="6"/>
      <c r="IVD173" s="6"/>
      <c r="IVE173" s="6"/>
      <c r="IVF173" s="6"/>
      <c r="IVG173" s="6"/>
      <c r="IVH173" s="6"/>
      <c r="IVI173" s="6"/>
      <c r="IVJ173" s="6"/>
      <c r="IVK173" s="6"/>
      <c r="IVL173" s="6"/>
      <c r="IVM173" s="6"/>
      <c r="IVN173" s="6"/>
      <c r="IVO173" s="6"/>
      <c r="IVP173" s="6"/>
      <c r="IVQ173" s="6"/>
      <c r="IVR173" s="6"/>
      <c r="IVS173" s="6"/>
      <c r="IVT173" s="6"/>
      <c r="IVU173" s="6"/>
      <c r="IVV173" s="6"/>
      <c r="IVW173" s="6"/>
      <c r="IVX173" s="6"/>
      <c r="IVY173" s="6"/>
      <c r="IVZ173" s="6"/>
      <c r="IWA173" s="6"/>
      <c r="IWB173" s="6"/>
      <c r="IWC173" s="6"/>
      <c r="IWD173" s="6"/>
      <c r="IWE173" s="6"/>
      <c r="IWF173" s="6"/>
      <c r="IWG173" s="6"/>
      <c r="IWH173" s="6"/>
      <c r="IWI173" s="6"/>
      <c r="IWJ173" s="6"/>
      <c r="IWK173" s="6"/>
      <c r="IWL173" s="6"/>
      <c r="IWM173" s="6"/>
      <c r="IWN173" s="6"/>
      <c r="IWO173" s="6"/>
      <c r="IWP173" s="6"/>
      <c r="IWQ173" s="6"/>
      <c r="IWR173" s="6"/>
      <c r="IWS173" s="6"/>
      <c r="IWT173" s="6"/>
      <c r="IWU173" s="6"/>
      <c r="IWV173" s="6"/>
      <c r="IWW173" s="6"/>
      <c r="IWX173" s="6"/>
      <c r="IWY173" s="6"/>
      <c r="IWZ173" s="6"/>
      <c r="IXA173" s="6"/>
      <c r="IXB173" s="6"/>
      <c r="IXC173" s="6"/>
      <c r="IXD173" s="6"/>
      <c r="IXE173" s="6"/>
      <c r="IXF173" s="6"/>
      <c r="IXG173" s="6"/>
      <c r="IXH173" s="6"/>
      <c r="IXI173" s="6"/>
      <c r="IXJ173" s="6"/>
      <c r="IXK173" s="6"/>
      <c r="IXL173" s="6"/>
      <c r="IXM173" s="6"/>
      <c r="IXN173" s="6"/>
      <c r="IXO173" s="6"/>
      <c r="IXP173" s="6"/>
      <c r="IXQ173" s="6"/>
      <c r="IXR173" s="6"/>
      <c r="IXS173" s="6"/>
      <c r="IXT173" s="6"/>
      <c r="IXU173" s="6"/>
      <c r="IXV173" s="6"/>
      <c r="IXW173" s="6"/>
      <c r="IXX173" s="6"/>
      <c r="IXY173" s="6"/>
      <c r="IXZ173" s="6"/>
      <c r="IYA173" s="6"/>
      <c r="IYB173" s="6"/>
      <c r="IYC173" s="6"/>
      <c r="IYD173" s="6"/>
      <c r="IYE173" s="6"/>
      <c r="IYF173" s="6"/>
      <c r="IYG173" s="6"/>
      <c r="IYH173" s="6"/>
      <c r="IYI173" s="6"/>
      <c r="IYJ173" s="6"/>
      <c r="IYK173" s="6"/>
      <c r="IYL173" s="6"/>
      <c r="IYM173" s="6"/>
      <c r="IYN173" s="6"/>
      <c r="IYO173" s="6"/>
      <c r="IYP173" s="6"/>
      <c r="IYQ173" s="6"/>
      <c r="IYR173" s="6"/>
      <c r="IYS173" s="6"/>
      <c r="IYT173" s="6"/>
      <c r="IYU173" s="6"/>
      <c r="IYV173" s="6"/>
      <c r="IYW173" s="6"/>
      <c r="IYX173" s="6"/>
      <c r="IYY173" s="6"/>
      <c r="IYZ173" s="6"/>
      <c r="IZA173" s="6"/>
      <c r="IZB173" s="6"/>
      <c r="IZC173" s="6"/>
      <c r="IZD173" s="6"/>
      <c r="IZE173" s="6"/>
      <c r="IZF173" s="6"/>
      <c r="IZG173" s="6"/>
      <c r="IZH173" s="6"/>
      <c r="IZI173" s="6"/>
      <c r="IZJ173" s="6"/>
      <c r="IZK173" s="6"/>
      <c r="IZL173" s="6"/>
      <c r="IZM173" s="6"/>
      <c r="IZN173" s="6"/>
      <c r="IZO173" s="6"/>
      <c r="IZP173" s="6"/>
      <c r="IZQ173" s="6"/>
      <c r="IZR173" s="6"/>
      <c r="IZS173" s="6"/>
      <c r="IZT173" s="6"/>
      <c r="IZU173" s="6"/>
      <c r="IZV173" s="6"/>
      <c r="IZW173" s="6"/>
      <c r="IZX173" s="6"/>
      <c r="IZY173" s="6"/>
      <c r="IZZ173" s="6"/>
      <c r="JAA173" s="6"/>
      <c r="JAB173" s="6"/>
      <c r="JAC173" s="6"/>
      <c r="JAD173" s="6"/>
      <c r="JAE173" s="6"/>
      <c r="JAF173" s="6"/>
      <c r="JAG173" s="6"/>
      <c r="JAH173" s="6"/>
      <c r="JAI173" s="6"/>
      <c r="JAJ173" s="6"/>
      <c r="JAK173" s="6"/>
      <c r="JAL173" s="6"/>
      <c r="JAM173" s="6"/>
      <c r="JAN173" s="6"/>
      <c r="JAO173" s="6"/>
      <c r="JAP173" s="6"/>
      <c r="JAQ173" s="6"/>
      <c r="JAR173" s="6"/>
      <c r="JAS173" s="6"/>
      <c r="JAT173" s="6"/>
      <c r="JAU173" s="6"/>
      <c r="JAV173" s="6"/>
      <c r="JAW173" s="6"/>
      <c r="JAX173" s="6"/>
      <c r="JAY173" s="6"/>
      <c r="JAZ173" s="6"/>
      <c r="JBA173" s="6"/>
      <c r="JBB173" s="6"/>
      <c r="JBC173" s="6"/>
      <c r="JBD173" s="6"/>
      <c r="JBE173" s="6"/>
      <c r="JBF173" s="6"/>
      <c r="JBG173" s="6"/>
      <c r="JBH173" s="6"/>
      <c r="JBI173" s="6"/>
      <c r="JBJ173" s="6"/>
      <c r="JBK173" s="6"/>
      <c r="JBL173" s="6"/>
      <c r="JBM173" s="6"/>
      <c r="JBN173" s="6"/>
      <c r="JBO173" s="6"/>
      <c r="JBP173" s="6"/>
      <c r="JBQ173" s="6"/>
      <c r="JBR173" s="6"/>
      <c r="JBS173" s="6"/>
      <c r="JBT173" s="6"/>
      <c r="JBU173" s="6"/>
      <c r="JBV173" s="6"/>
      <c r="JBW173" s="6"/>
      <c r="JBX173" s="6"/>
      <c r="JBY173" s="6"/>
      <c r="JBZ173" s="6"/>
      <c r="JCA173" s="6"/>
      <c r="JCB173" s="6"/>
      <c r="JCC173" s="6"/>
      <c r="JCD173" s="6"/>
      <c r="JCE173" s="6"/>
      <c r="JCF173" s="6"/>
      <c r="JCG173" s="6"/>
      <c r="JCH173" s="6"/>
      <c r="JCI173" s="6"/>
      <c r="JCJ173" s="6"/>
      <c r="JCK173" s="6"/>
      <c r="JCL173" s="6"/>
      <c r="JCM173" s="6"/>
      <c r="JCN173" s="6"/>
      <c r="JCO173" s="6"/>
      <c r="JCP173" s="6"/>
      <c r="JCQ173" s="6"/>
      <c r="JCR173" s="6"/>
      <c r="JCS173" s="6"/>
      <c r="JCT173" s="6"/>
      <c r="JCU173" s="6"/>
      <c r="JCV173" s="6"/>
      <c r="JCW173" s="6"/>
      <c r="JCX173" s="6"/>
      <c r="JCY173" s="6"/>
      <c r="JCZ173" s="6"/>
      <c r="JDA173" s="6"/>
      <c r="JDB173" s="6"/>
      <c r="JDC173" s="6"/>
      <c r="JDD173" s="6"/>
      <c r="JDE173" s="6"/>
      <c r="JDF173" s="6"/>
      <c r="JDG173" s="6"/>
      <c r="JDH173" s="6"/>
      <c r="JDI173" s="6"/>
      <c r="JDJ173" s="6"/>
      <c r="JDK173" s="6"/>
      <c r="JDL173" s="6"/>
      <c r="JDM173" s="6"/>
      <c r="JDN173" s="6"/>
      <c r="JDO173" s="6"/>
      <c r="JDP173" s="6"/>
      <c r="JDQ173" s="6"/>
      <c r="JDR173" s="6"/>
      <c r="JDS173" s="6"/>
      <c r="JDT173" s="6"/>
      <c r="JDU173" s="6"/>
      <c r="JDV173" s="6"/>
      <c r="JDW173" s="6"/>
      <c r="JDX173" s="6"/>
      <c r="JDY173" s="6"/>
      <c r="JDZ173" s="6"/>
      <c r="JEA173" s="6"/>
      <c r="JEB173" s="6"/>
      <c r="JEC173" s="6"/>
      <c r="JED173" s="6"/>
      <c r="JEE173" s="6"/>
      <c r="JEF173" s="6"/>
      <c r="JEG173" s="6"/>
      <c r="JEH173" s="6"/>
      <c r="JEI173" s="6"/>
      <c r="JEJ173" s="6"/>
      <c r="JEK173" s="6"/>
      <c r="JEL173" s="6"/>
      <c r="JEM173" s="6"/>
      <c r="JEN173" s="6"/>
      <c r="JEO173" s="6"/>
      <c r="JEP173" s="6"/>
      <c r="JEQ173" s="6"/>
      <c r="JER173" s="6"/>
      <c r="JES173" s="6"/>
      <c r="JET173" s="6"/>
      <c r="JEU173" s="6"/>
      <c r="JEV173" s="6"/>
      <c r="JEW173" s="6"/>
      <c r="JEX173" s="6"/>
      <c r="JEY173" s="6"/>
      <c r="JEZ173" s="6"/>
      <c r="JFA173" s="6"/>
      <c r="JFB173" s="6"/>
      <c r="JFC173" s="6"/>
      <c r="JFD173" s="6"/>
      <c r="JFE173" s="6"/>
      <c r="JFF173" s="6"/>
      <c r="JFG173" s="6"/>
      <c r="JFH173" s="6"/>
      <c r="JFI173" s="6"/>
      <c r="JFJ173" s="6"/>
      <c r="JFK173" s="6"/>
      <c r="JFL173" s="6"/>
      <c r="JFM173" s="6"/>
      <c r="JFN173" s="6"/>
      <c r="JFO173" s="6"/>
      <c r="JFP173" s="6"/>
      <c r="JFQ173" s="6"/>
      <c r="JFR173" s="6"/>
      <c r="JFS173" s="6"/>
      <c r="JFT173" s="6"/>
      <c r="JFU173" s="6"/>
      <c r="JFV173" s="6"/>
      <c r="JFW173" s="6"/>
      <c r="JFX173" s="6"/>
      <c r="JFY173" s="6"/>
      <c r="JFZ173" s="6"/>
      <c r="JGA173" s="6"/>
      <c r="JGB173" s="6"/>
      <c r="JGC173" s="6"/>
      <c r="JGD173" s="6"/>
      <c r="JGE173" s="6"/>
      <c r="JGF173" s="6"/>
      <c r="JGG173" s="6"/>
      <c r="JGH173" s="6"/>
      <c r="JGI173" s="6"/>
      <c r="JGJ173" s="6"/>
      <c r="JGK173" s="6"/>
      <c r="JGL173" s="6"/>
      <c r="JGM173" s="6"/>
      <c r="JGN173" s="6"/>
      <c r="JGO173" s="6"/>
      <c r="JGP173" s="6"/>
      <c r="JGQ173" s="6"/>
      <c r="JGR173" s="6"/>
      <c r="JGS173" s="6"/>
      <c r="JGT173" s="6"/>
      <c r="JGU173" s="6"/>
      <c r="JGV173" s="6"/>
      <c r="JGW173" s="6"/>
      <c r="JGX173" s="6"/>
      <c r="JGY173" s="6"/>
      <c r="JGZ173" s="6"/>
      <c r="JHA173" s="6"/>
      <c r="JHB173" s="6"/>
      <c r="JHC173" s="6"/>
      <c r="JHD173" s="6"/>
      <c r="JHE173" s="6"/>
      <c r="JHF173" s="6"/>
      <c r="JHG173" s="6"/>
      <c r="JHH173" s="6"/>
      <c r="JHI173" s="6"/>
      <c r="JHJ173" s="6"/>
      <c r="JHK173" s="6"/>
      <c r="JHL173" s="6"/>
      <c r="JHM173" s="6"/>
      <c r="JHN173" s="6"/>
      <c r="JHO173" s="6"/>
      <c r="JHP173" s="6"/>
      <c r="JHQ173" s="6"/>
      <c r="JHR173" s="6"/>
      <c r="JHS173" s="6"/>
      <c r="JHT173" s="6"/>
      <c r="JHU173" s="6"/>
      <c r="JHV173" s="6"/>
      <c r="JHW173" s="6"/>
      <c r="JHX173" s="6"/>
      <c r="JHY173" s="6"/>
      <c r="JHZ173" s="6"/>
      <c r="JIA173" s="6"/>
      <c r="JIB173" s="6"/>
      <c r="JIC173" s="6"/>
      <c r="JID173" s="6"/>
      <c r="JIE173" s="6"/>
      <c r="JIF173" s="6"/>
      <c r="JIG173" s="6"/>
      <c r="JIH173" s="6"/>
      <c r="JII173" s="6"/>
      <c r="JIJ173" s="6"/>
      <c r="JIK173" s="6"/>
      <c r="JIL173" s="6"/>
      <c r="JIM173" s="6"/>
      <c r="JIN173" s="6"/>
      <c r="JIO173" s="6"/>
      <c r="JIP173" s="6"/>
      <c r="JIQ173" s="6"/>
      <c r="JIR173" s="6"/>
      <c r="JIS173" s="6"/>
      <c r="JIT173" s="6"/>
      <c r="JIU173" s="6"/>
      <c r="JIV173" s="6"/>
      <c r="JIW173" s="6"/>
      <c r="JIX173" s="6"/>
      <c r="JIY173" s="6"/>
      <c r="JIZ173" s="6"/>
      <c r="JJA173" s="6"/>
      <c r="JJB173" s="6"/>
      <c r="JJC173" s="6"/>
      <c r="JJD173" s="6"/>
      <c r="JJE173" s="6"/>
      <c r="JJF173" s="6"/>
      <c r="JJG173" s="6"/>
      <c r="JJH173" s="6"/>
      <c r="JJI173" s="6"/>
      <c r="JJJ173" s="6"/>
      <c r="JJK173" s="6"/>
      <c r="JJL173" s="6"/>
      <c r="JJM173" s="6"/>
      <c r="JJN173" s="6"/>
      <c r="JJO173" s="6"/>
      <c r="JJP173" s="6"/>
      <c r="JJQ173" s="6"/>
      <c r="JJR173" s="6"/>
      <c r="JJS173" s="6"/>
      <c r="JJT173" s="6"/>
      <c r="JJU173" s="6"/>
      <c r="JJV173" s="6"/>
      <c r="JJW173" s="6"/>
      <c r="JJX173" s="6"/>
      <c r="JJY173" s="6"/>
      <c r="JJZ173" s="6"/>
      <c r="JKA173" s="6"/>
      <c r="JKB173" s="6"/>
      <c r="JKC173" s="6"/>
      <c r="JKD173" s="6"/>
      <c r="JKE173" s="6"/>
      <c r="JKF173" s="6"/>
      <c r="JKG173" s="6"/>
      <c r="JKH173" s="6"/>
      <c r="JKI173" s="6"/>
      <c r="JKJ173" s="6"/>
      <c r="JKK173" s="6"/>
      <c r="JKL173" s="6"/>
      <c r="JKM173" s="6"/>
      <c r="JKN173" s="6"/>
      <c r="JKO173" s="6"/>
      <c r="JKP173" s="6"/>
      <c r="JKQ173" s="6"/>
      <c r="JKR173" s="6"/>
      <c r="JKS173" s="6"/>
      <c r="JKT173" s="6"/>
      <c r="JKU173" s="6"/>
      <c r="JKV173" s="6"/>
      <c r="JKW173" s="6"/>
      <c r="JKX173" s="6"/>
      <c r="JKY173" s="6"/>
      <c r="JKZ173" s="6"/>
      <c r="JLA173" s="6"/>
      <c r="JLB173" s="6"/>
      <c r="JLC173" s="6"/>
      <c r="JLD173" s="6"/>
      <c r="JLE173" s="6"/>
      <c r="JLF173" s="6"/>
      <c r="JLG173" s="6"/>
      <c r="JLH173" s="6"/>
      <c r="JLI173" s="6"/>
      <c r="JLJ173" s="6"/>
      <c r="JLK173" s="6"/>
      <c r="JLL173" s="6"/>
      <c r="JLM173" s="6"/>
      <c r="JLN173" s="6"/>
      <c r="JLO173" s="6"/>
      <c r="JLP173" s="6"/>
      <c r="JLQ173" s="6"/>
      <c r="JLR173" s="6"/>
      <c r="JLS173" s="6"/>
      <c r="JLT173" s="6"/>
      <c r="JLU173" s="6"/>
      <c r="JLV173" s="6"/>
      <c r="JLW173" s="6"/>
      <c r="JLX173" s="6"/>
      <c r="JLY173" s="6"/>
      <c r="JLZ173" s="6"/>
      <c r="JMA173" s="6"/>
      <c r="JMB173" s="6"/>
      <c r="JMC173" s="6"/>
      <c r="JMD173" s="6"/>
      <c r="JME173" s="6"/>
      <c r="JMF173" s="6"/>
      <c r="JMG173" s="6"/>
      <c r="JMH173" s="6"/>
      <c r="JMI173" s="6"/>
      <c r="JMJ173" s="6"/>
      <c r="JMK173" s="6"/>
      <c r="JML173" s="6"/>
      <c r="JMM173" s="6"/>
      <c r="JMN173" s="6"/>
      <c r="JMO173" s="6"/>
      <c r="JMP173" s="6"/>
      <c r="JMQ173" s="6"/>
      <c r="JMR173" s="6"/>
      <c r="JMS173" s="6"/>
      <c r="JMT173" s="6"/>
      <c r="JMU173" s="6"/>
      <c r="JMV173" s="6"/>
      <c r="JMW173" s="6"/>
      <c r="JMX173" s="6"/>
      <c r="JMY173" s="6"/>
      <c r="JMZ173" s="6"/>
      <c r="JNA173" s="6"/>
      <c r="JNB173" s="6"/>
      <c r="JNC173" s="6"/>
      <c r="JND173" s="6"/>
      <c r="JNE173" s="6"/>
      <c r="JNF173" s="6"/>
      <c r="JNG173" s="6"/>
      <c r="JNH173" s="6"/>
      <c r="JNI173" s="6"/>
      <c r="JNJ173" s="6"/>
      <c r="JNK173" s="6"/>
      <c r="JNL173" s="6"/>
      <c r="JNM173" s="6"/>
      <c r="JNN173" s="6"/>
      <c r="JNO173" s="6"/>
      <c r="JNP173" s="6"/>
      <c r="JNQ173" s="6"/>
      <c r="JNR173" s="6"/>
      <c r="JNS173" s="6"/>
      <c r="JNT173" s="6"/>
      <c r="JNU173" s="6"/>
      <c r="JNV173" s="6"/>
      <c r="JNW173" s="6"/>
      <c r="JNX173" s="6"/>
      <c r="JNY173" s="6"/>
      <c r="JNZ173" s="6"/>
      <c r="JOA173" s="6"/>
      <c r="JOB173" s="6"/>
      <c r="JOC173" s="6"/>
      <c r="JOD173" s="6"/>
      <c r="JOE173" s="6"/>
      <c r="JOF173" s="6"/>
      <c r="JOG173" s="6"/>
      <c r="JOH173" s="6"/>
      <c r="JOI173" s="6"/>
      <c r="JOJ173" s="6"/>
      <c r="JOK173" s="6"/>
      <c r="JOL173" s="6"/>
      <c r="JOM173" s="6"/>
      <c r="JON173" s="6"/>
      <c r="JOO173" s="6"/>
      <c r="JOP173" s="6"/>
      <c r="JOQ173" s="6"/>
      <c r="JOR173" s="6"/>
      <c r="JOS173" s="6"/>
      <c r="JOT173" s="6"/>
      <c r="JOU173" s="6"/>
      <c r="JOV173" s="6"/>
      <c r="JOW173" s="6"/>
      <c r="JOX173" s="6"/>
      <c r="JOY173" s="6"/>
      <c r="JOZ173" s="6"/>
      <c r="JPA173" s="6"/>
      <c r="JPB173" s="6"/>
      <c r="JPC173" s="6"/>
      <c r="JPD173" s="6"/>
      <c r="JPE173" s="6"/>
      <c r="JPF173" s="6"/>
      <c r="JPG173" s="6"/>
      <c r="JPH173" s="6"/>
      <c r="JPI173" s="6"/>
      <c r="JPJ173" s="6"/>
      <c r="JPK173" s="6"/>
      <c r="JPL173" s="6"/>
      <c r="JPM173" s="6"/>
      <c r="JPN173" s="6"/>
      <c r="JPO173" s="6"/>
      <c r="JPP173" s="6"/>
      <c r="JPQ173" s="6"/>
      <c r="JPR173" s="6"/>
      <c r="JPS173" s="6"/>
      <c r="JPT173" s="6"/>
      <c r="JPU173" s="6"/>
      <c r="JPV173" s="6"/>
      <c r="JPW173" s="6"/>
      <c r="JPX173" s="6"/>
      <c r="JPY173" s="6"/>
      <c r="JPZ173" s="6"/>
      <c r="JQA173" s="6"/>
      <c r="JQB173" s="6"/>
      <c r="JQC173" s="6"/>
      <c r="JQD173" s="6"/>
      <c r="JQE173" s="6"/>
      <c r="JQF173" s="6"/>
      <c r="JQG173" s="6"/>
      <c r="JQH173" s="6"/>
      <c r="JQI173" s="6"/>
      <c r="JQJ173" s="6"/>
      <c r="JQK173" s="6"/>
      <c r="JQL173" s="6"/>
      <c r="JQM173" s="6"/>
      <c r="JQN173" s="6"/>
      <c r="JQO173" s="6"/>
      <c r="JQP173" s="6"/>
      <c r="JQQ173" s="6"/>
      <c r="JQR173" s="6"/>
      <c r="JQS173" s="6"/>
      <c r="JQT173" s="6"/>
      <c r="JQU173" s="6"/>
      <c r="JQV173" s="6"/>
      <c r="JQW173" s="6"/>
      <c r="JQX173" s="6"/>
      <c r="JQY173" s="6"/>
      <c r="JQZ173" s="6"/>
      <c r="JRA173" s="6"/>
      <c r="JRB173" s="6"/>
      <c r="JRC173" s="6"/>
      <c r="JRD173" s="6"/>
      <c r="JRE173" s="6"/>
      <c r="JRF173" s="6"/>
      <c r="JRG173" s="6"/>
      <c r="JRH173" s="6"/>
      <c r="JRI173" s="6"/>
      <c r="JRJ173" s="6"/>
      <c r="JRK173" s="6"/>
      <c r="JRL173" s="6"/>
      <c r="JRM173" s="6"/>
      <c r="JRN173" s="6"/>
      <c r="JRO173" s="6"/>
      <c r="JRP173" s="6"/>
      <c r="JRQ173" s="6"/>
      <c r="JRR173" s="6"/>
      <c r="JRS173" s="6"/>
      <c r="JRT173" s="6"/>
      <c r="JRU173" s="6"/>
      <c r="JRV173" s="6"/>
      <c r="JRW173" s="6"/>
      <c r="JRX173" s="6"/>
      <c r="JRY173" s="6"/>
      <c r="JRZ173" s="6"/>
      <c r="JSA173" s="6"/>
      <c r="JSB173" s="6"/>
      <c r="JSC173" s="6"/>
      <c r="JSD173" s="6"/>
      <c r="JSE173" s="6"/>
      <c r="JSF173" s="6"/>
      <c r="JSG173" s="6"/>
      <c r="JSH173" s="6"/>
      <c r="JSI173" s="6"/>
      <c r="JSJ173" s="6"/>
      <c r="JSK173" s="6"/>
      <c r="JSL173" s="6"/>
      <c r="JSM173" s="6"/>
      <c r="JSN173" s="6"/>
      <c r="JSO173" s="6"/>
      <c r="JSP173" s="6"/>
      <c r="JSQ173" s="6"/>
      <c r="JSR173" s="6"/>
      <c r="JSS173" s="6"/>
      <c r="JST173" s="6"/>
      <c r="JSU173" s="6"/>
      <c r="JSV173" s="6"/>
      <c r="JSW173" s="6"/>
      <c r="JSX173" s="6"/>
      <c r="JSY173" s="6"/>
      <c r="JSZ173" s="6"/>
      <c r="JTA173" s="6"/>
      <c r="JTB173" s="6"/>
      <c r="JTC173" s="6"/>
      <c r="JTD173" s="6"/>
      <c r="JTE173" s="6"/>
      <c r="JTF173" s="6"/>
      <c r="JTG173" s="6"/>
      <c r="JTH173" s="6"/>
      <c r="JTI173" s="6"/>
      <c r="JTJ173" s="6"/>
      <c r="JTK173" s="6"/>
      <c r="JTL173" s="6"/>
      <c r="JTM173" s="6"/>
      <c r="JTN173" s="6"/>
      <c r="JTO173" s="6"/>
      <c r="JTP173" s="6"/>
      <c r="JTQ173" s="6"/>
      <c r="JTR173" s="6"/>
      <c r="JTS173" s="6"/>
      <c r="JTT173" s="6"/>
      <c r="JTU173" s="6"/>
      <c r="JTV173" s="6"/>
      <c r="JTW173" s="6"/>
      <c r="JTX173" s="6"/>
      <c r="JTY173" s="6"/>
      <c r="JTZ173" s="6"/>
      <c r="JUA173" s="6"/>
      <c r="JUB173" s="6"/>
      <c r="JUC173" s="6"/>
      <c r="JUD173" s="6"/>
      <c r="JUE173" s="6"/>
      <c r="JUF173" s="6"/>
      <c r="JUG173" s="6"/>
      <c r="JUH173" s="6"/>
      <c r="JUI173" s="6"/>
      <c r="JUJ173" s="6"/>
      <c r="JUK173" s="6"/>
      <c r="JUL173" s="6"/>
      <c r="JUM173" s="6"/>
      <c r="JUN173" s="6"/>
      <c r="JUO173" s="6"/>
      <c r="JUP173" s="6"/>
      <c r="JUQ173" s="6"/>
      <c r="JUR173" s="6"/>
      <c r="JUS173" s="6"/>
      <c r="JUT173" s="6"/>
      <c r="JUU173" s="6"/>
      <c r="JUV173" s="6"/>
      <c r="JUW173" s="6"/>
      <c r="JUX173" s="6"/>
      <c r="JUY173" s="6"/>
      <c r="JUZ173" s="6"/>
      <c r="JVA173" s="6"/>
      <c r="JVB173" s="6"/>
      <c r="JVC173" s="6"/>
      <c r="JVD173" s="6"/>
      <c r="JVE173" s="6"/>
      <c r="JVF173" s="6"/>
      <c r="JVG173" s="6"/>
      <c r="JVH173" s="6"/>
      <c r="JVI173" s="6"/>
      <c r="JVJ173" s="6"/>
      <c r="JVK173" s="6"/>
      <c r="JVL173" s="6"/>
      <c r="JVM173" s="6"/>
      <c r="JVN173" s="6"/>
      <c r="JVO173" s="6"/>
      <c r="JVP173" s="6"/>
      <c r="JVQ173" s="6"/>
      <c r="JVR173" s="6"/>
      <c r="JVS173" s="6"/>
      <c r="JVT173" s="6"/>
      <c r="JVU173" s="6"/>
      <c r="JVV173" s="6"/>
      <c r="JVW173" s="6"/>
      <c r="JVX173" s="6"/>
      <c r="JVY173" s="6"/>
      <c r="JVZ173" s="6"/>
      <c r="JWA173" s="6"/>
      <c r="JWB173" s="6"/>
      <c r="JWC173" s="6"/>
      <c r="JWD173" s="6"/>
      <c r="JWE173" s="6"/>
      <c r="JWF173" s="6"/>
      <c r="JWG173" s="6"/>
      <c r="JWH173" s="6"/>
      <c r="JWI173" s="6"/>
      <c r="JWJ173" s="6"/>
      <c r="JWK173" s="6"/>
      <c r="JWL173" s="6"/>
      <c r="JWM173" s="6"/>
      <c r="JWN173" s="6"/>
      <c r="JWO173" s="6"/>
      <c r="JWP173" s="6"/>
      <c r="JWQ173" s="6"/>
      <c r="JWR173" s="6"/>
      <c r="JWS173" s="6"/>
      <c r="JWT173" s="6"/>
      <c r="JWU173" s="6"/>
      <c r="JWV173" s="6"/>
      <c r="JWW173" s="6"/>
      <c r="JWX173" s="6"/>
      <c r="JWY173" s="6"/>
      <c r="JWZ173" s="6"/>
      <c r="JXA173" s="6"/>
      <c r="JXB173" s="6"/>
      <c r="JXC173" s="6"/>
      <c r="JXD173" s="6"/>
      <c r="JXE173" s="6"/>
      <c r="JXF173" s="6"/>
      <c r="JXG173" s="6"/>
      <c r="JXH173" s="6"/>
      <c r="JXI173" s="6"/>
      <c r="JXJ173" s="6"/>
      <c r="JXK173" s="6"/>
      <c r="JXL173" s="6"/>
      <c r="JXM173" s="6"/>
      <c r="JXN173" s="6"/>
      <c r="JXO173" s="6"/>
      <c r="JXP173" s="6"/>
      <c r="JXQ173" s="6"/>
      <c r="JXR173" s="6"/>
      <c r="JXS173" s="6"/>
      <c r="JXT173" s="6"/>
      <c r="JXU173" s="6"/>
      <c r="JXV173" s="6"/>
      <c r="JXW173" s="6"/>
      <c r="JXX173" s="6"/>
      <c r="JXY173" s="6"/>
      <c r="JXZ173" s="6"/>
      <c r="JYA173" s="6"/>
      <c r="JYB173" s="6"/>
      <c r="JYC173" s="6"/>
      <c r="JYD173" s="6"/>
      <c r="JYE173" s="6"/>
      <c r="JYF173" s="6"/>
      <c r="JYG173" s="6"/>
      <c r="JYH173" s="6"/>
      <c r="JYI173" s="6"/>
      <c r="JYJ173" s="6"/>
      <c r="JYK173" s="6"/>
      <c r="JYL173" s="6"/>
      <c r="JYM173" s="6"/>
      <c r="JYN173" s="6"/>
      <c r="JYO173" s="6"/>
      <c r="JYP173" s="6"/>
      <c r="JYQ173" s="6"/>
      <c r="JYR173" s="6"/>
      <c r="JYS173" s="6"/>
      <c r="JYT173" s="6"/>
      <c r="JYU173" s="6"/>
      <c r="JYV173" s="6"/>
      <c r="JYW173" s="6"/>
      <c r="JYX173" s="6"/>
      <c r="JYY173" s="6"/>
      <c r="JYZ173" s="6"/>
      <c r="JZA173" s="6"/>
      <c r="JZB173" s="6"/>
      <c r="JZC173" s="6"/>
      <c r="JZD173" s="6"/>
      <c r="JZE173" s="6"/>
      <c r="JZF173" s="6"/>
      <c r="JZG173" s="6"/>
      <c r="JZH173" s="6"/>
      <c r="JZI173" s="6"/>
      <c r="JZJ173" s="6"/>
      <c r="JZK173" s="6"/>
      <c r="JZL173" s="6"/>
      <c r="JZM173" s="6"/>
      <c r="JZN173" s="6"/>
      <c r="JZO173" s="6"/>
      <c r="JZP173" s="6"/>
      <c r="JZQ173" s="6"/>
      <c r="JZR173" s="6"/>
      <c r="JZS173" s="6"/>
      <c r="JZT173" s="6"/>
      <c r="JZU173" s="6"/>
      <c r="JZV173" s="6"/>
      <c r="JZW173" s="6"/>
      <c r="JZX173" s="6"/>
      <c r="JZY173" s="6"/>
      <c r="JZZ173" s="6"/>
      <c r="KAA173" s="6"/>
      <c r="KAB173" s="6"/>
      <c r="KAC173" s="6"/>
      <c r="KAD173" s="6"/>
      <c r="KAE173" s="6"/>
      <c r="KAF173" s="6"/>
      <c r="KAG173" s="6"/>
      <c r="KAH173" s="6"/>
      <c r="KAI173" s="6"/>
      <c r="KAJ173" s="6"/>
      <c r="KAK173" s="6"/>
      <c r="KAL173" s="6"/>
      <c r="KAM173" s="6"/>
      <c r="KAN173" s="6"/>
      <c r="KAO173" s="6"/>
      <c r="KAP173" s="6"/>
      <c r="KAQ173" s="6"/>
      <c r="KAR173" s="6"/>
      <c r="KAS173" s="6"/>
      <c r="KAT173" s="6"/>
      <c r="KAU173" s="6"/>
      <c r="KAV173" s="6"/>
      <c r="KAW173" s="6"/>
      <c r="KAX173" s="6"/>
      <c r="KAY173" s="6"/>
      <c r="KAZ173" s="6"/>
      <c r="KBA173" s="6"/>
      <c r="KBB173" s="6"/>
      <c r="KBC173" s="6"/>
      <c r="KBD173" s="6"/>
      <c r="KBE173" s="6"/>
      <c r="KBF173" s="6"/>
      <c r="KBG173" s="6"/>
      <c r="KBH173" s="6"/>
      <c r="KBI173" s="6"/>
      <c r="KBJ173" s="6"/>
      <c r="KBK173" s="6"/>
      <c r="KBL173" s="6"/>
      <c r="KBM173" s="6"/>
      <c r="KBN173" s="6"/>
      <c r="KBO173" s="6"/>
      <c r="KBP173" s="6"/>
      <c r="KBQ173" s="6"/>
      <c r="KBR173" s="6"/>
      <c r="KBS173" s="6"/>
      <c r="KBT173" s="6"/>
      <c r="KBU173" s="6"/>
      <c r="KBV173" s="6"/>
      <c r="KBW173" s="6"/>
      <c r="KBX173" s="6"/>
      <c r="KBY173" s="6"/>
      <c r="KBZ173" s="6"/>
      <c r="KCA173" s="6"/>
      <c r="KCB173" s="6"/>
      <c r="KCC173" s="6"/>
      <c r="KCD173" s="6"/>
      <c r="KCE173" s="6"/>
      <c r="KCF173" s="6"/>
      <c r="KCG173" s="6"/>
      <c r="KCH173" s="6"/>
      <c r="KCI173" s="6"/>
      <c r="KCJ173" s="6"/>
      <c r="KCK173" s="6"/>
      <c r="KCL173" s="6"/>
      <c r="KCM173" s="6"/>
      <c r="KCN173" s="6"/>
      <c r="KCO173" s="6"/>
      <c r="KCP173" s="6"/>
      <c r="KCQ173" s="6"/>
      <c r="KCR173" s="6"/>
      <c r="KCS173" s="6"/>
      <c r="KCT173" s="6"/>
      <c r="KCU173" s="6"/>
      <c r="KCV173" s="6"/>
      <c r="KCW173" s="6"/>
      <c r="KCX173" s="6"/>
      <c r="KCY173" s="6"/>
      <c r="KCZ173" s="6"/>
      <c r="KDA173" s="6"/>
      <c r="KDB173" s="6"/>
      <c r="KDC173" s="6"/>
      <c r="KDD173" s="6"/>
      <c r="KDE173" s="6"/>
      <c r="KDF173" s="6"/>
      <c r="KDG173" s="6"/>
      <c r="KDH173" s="6"/>
      <c r="KDI173" s="6"/>
      <c r="KDJ173" s="6"/>
      <c r="KDK173" s="6"/>
      <c r="KDL173" s="6"/>
      <c r="KDM173" s="6"/>
      <c r="KDN173" s="6"/>
      <c r="KDO173" s="6"/>
      <c r="KDP173" s="6"/>
      <c r="KDQ173" s="6"/>
      <c r="KDR173" s="6"/>
      <c r="KDS173" s="6"/>
      <c r="KDT173" s="6"/>
      <c r="KDU173" s="6"/>
      <c r="KDV173" s="6"/>
      <c r="KDW173" s="6"/>
      <c r="KDX173" s="6"/>
      <c r="KDY173" s="6"/>
      <c r="KDZ173" s="6"/>
      <c r="KEA173" s="6"/>
      <c r="KEB173" s="6"/>
      <c r="KEC173" s="6"/>
      <c r="KED173" s="6"/>
      <c r="KEE173" s="6"/>
      <c r="KEF173" s="6"/>
      <c r="KEG173" s="6"/>
      <c r="KEH173" s="6"/>
      <c r="KEI173" s="6"/>
      <c r="KEJ173" s="6"/>
      <c r="KEK173" s="6"/>
      <c r="KEL173" s="6"/>
      <c r="KEM173" s="6"/>
      <c r="KEN173" s="6"/>
      <c r="KEO173" s="6"/>
      <c r="KEP173" s="6"/>
      <c r="KEQ173" s="6"/>
      <c r="KER173" s="6"/>
      <c r="KES173" s="6"/>
      <c r="KET173" s="6"/>
      <c r="KEU173" s="6"/>
      <c r="KEV173" s="6"/>
      <c r="KEW173" s="6"/>
      <c r="KEX173" s="6"/>
      <c r="KEY173" s="6"/>
      <c r="KEZ173" s="6"/>
      <c r="KFA173" s="6"/>
      <c r="KFB173" s="6"/>
      <c r="KFC173" s="6"/>
      <c r="KFD173" s="6"/>
      <c r="KFE173" s="6"/>
      <c r="KFF173" s="6"/>
      <c r="KFG173" s="6"/>
      <c r="KFH173" s="6"/>
      <c r="KFI173" s="6"/>
      <c r="KFJ173" s="6"/>
      <c r="KFK173" s="6"/>
      <c r="KFL173" s="6"/>
      <c r="KFM173" s="6"/>
      <c r="KFN173" s="6"/>
      <c r="KFO173" s="6"/>
      <c r="KFP173" s="6"/>
      <c r="KFQ173" s="6"/>
      <c r="KFR173" s="6"/>
      <c r="KFS173" s="6"/>
      <c r="KFT173" s="6"/>
      <c r="KFU173" s="6"/>
      <c r="KFV173" s="6"/>
      <c r="KFW173" s="6"/>
      <c r="KFX173" s="6"/>
      <c r="KFY173" s="6"/>
      <c r="KFZ173" s="6"/>
      <c r="KGA173" s="6"/>
      <c r="KGB173" s="6"/>
      <c r="KGC173" s="6"/>
      <c r="KGD173" s="6"/>
      <c r="KGE173" s="6"/>
      <c r="KGF173" s="6"/>
      <c r="KGG173" s="6"/>
      <c r="KGH173" s="6"/>
      <c r="KGI173" s="6"/>
      <c r="KGJ173" s="6"/>
      <c r="KGK173" s="6"/>
      <c r="KGL173" s="6"/>
      <c r="KGM173" s="6"/>
      <c r="KGN173" s="6"/>
      <c r="KGO173" s="6"/>
      <c r="KGP173" s="6"/>
      <c r="KGQ173" s="6"/>
      <c r="KGR173" s="6"/>
      <c r="KGS173" s="6"/>
      <c r="KGT173" s="6"/>
      <c r="KGU173" s="6"/>
      <c r="KGV173" s="6"/>
      <c r="KGW173" s="6"/>
      <c r="KGX173" s="6"/>
      <c r="KGY173" s="6"/>
      <c r="KGZ173" s="6"/>
      <c r="KHA173" s="6"/>
      <c r="KHB173" s="6"/>
      <c r="KHC173" s="6"/>
      <c r="KHD173" s="6"/>
      <c r="KHE173" s="6"/>
      <c r="KHF173" s="6"/>
      <c r="KHG173" s="6"/>
      <c r="KHH173" s="6"/>
      <c r="KHI173" s="6"/>
      <c r="KHJ173" s="6"/>
      <c r="KHK173" s="6"/>
      <c r="KHL173" s="6"/>
      <c r="KHM173" s="6"/>
      <c r="KHN173" s="6"/>
      <c r="KHO173" s="6"/>
      <c r="KHP173" s="6"/>
      <c r="KHQ173" s="6"/>
      <c r="KHR173" s="6"/>
      <c r="KHS173" s="6"/>
      <c r="KHT173" s="6"/>
      <c r="KHU173" s="6"/>
      <c r="KHV173" s="6"/>
      <c r="KHW173" s="6"/>
      <c r="KHX173" s="6"/>
      <c r="KHY173" s="6"/>
      <c r="KHZ173" s="6"/>
      <c r="KIA173" s="6"/>
      <c r="KIB173" s="6"/>
      <c r="KIC173" s="6"/>
      <c r="KID173" s="6"/>
      <c r="KIE173" s="6"/>
      <c r="KIF173" s="6"/>
      <c r="KIG173" s="6"/>
      <c r="KIH173" s="6"/>
      <c r="KII173" s="6"/>
      <c r="KIJ173" s="6"/>
      <c r="KIK173" s="6"/>
      <c r="KIL173" s="6"/>
      <c r="KIM173" s="6"/>
      <c r="KIN173" s="6"/>
      <c r="KIO173" s="6"/>
      <c r="KIP173" s="6"/>
      <c r="KIQ173" s="6"/>
      <c r="KIR173" s="6"/>
      <c r="KIS173" s="6"/>
      <c r="KIT173" s="6"/>
      <c r="KIU173" s="6"/>
      <c r="KIV173" s="6"/>
      <c r="KIW173" s="6"/>
      <c r="KIX173" s="6"/>
      <c r="KIY173" s="6"/>
      <c r="KIZ173" s="6"/>
      <c r="KJA173" s="6"/>
      <c r="KJB173" s="6"/>
      <c r="KJC173" s="6"/>
      <c r="KJD173" s="6"/>
      <c r="KJE173" s="6"/>
      <c r="KJF173" s="6"/>
      <c r="KJG173" s="6"/>
      <c r="KJH173" s="6"/>
      <c r="KJI173" s="6"/>
      <c r="KJJ173" s="6"/>
      <c r="KJK173" s="6"/>
      <c r="KJL173" s="6"/>
      <c r="KJM173" s="6"/>
      <c r="KJN173" s="6"/>
      <c r="KJO173" s="6"/>
      <c r="KJP173" s="6"/>
      <c r="KJQ173" s="6"/>
      <c r="KJR173" s="6"/>
      <c r="KJS173" s="6"/>
      <c r="KJT173" s="6"/>
      <c r="KJU173" s="6"/>
      <c r="KJV173" s="6"/>
      <c r="KJW173" s="6"/>
      <c r="KJX173" s="6"/>
      <c r="KJY173" s="6"/>
      <c r="KJZ173" s="6"/>
      <c r="KKA173" s="6"/>
      <c r="KKB173" s="6"/>
      <c r="KKC173" s="6"/>
      <c r="KKD173" s="6"/>
      <c r="KKE173" s="6"/>
      <c r="KKF173" s="6"/>
      <c r="KKG173" s="6"/>
      <c r="KKH173" s="6"/>
      <c r="KKI173" s="6"/>
      <c r="KKJ173" s="6"/>
      <c r="KKK173" s="6"/>
      <c r="KKL173" s="6"/>
      <c r="KKM173" s="6"/>
      <c r="KKN173" s="6"/>
      <c r="KKO173" s="6"/>
      <c r="KKP173" s="6"/>
      <c r="KKQ173" s="6"/>
      <c r="KKR173" s="6"/>
      <c r="KKS173" s="6"/>
      <c r="KKT173" s="6"/>
      <c r="KKU173" s="6"/>
      <c r="KKV173" s="6"/>
      <c r="KKW173" s="6"/>
      <c r="KKX173" s="6"/>
      <c r="KKY173" s="6"/>
      <c r="KKZ173" s="6"/>
      <c r="KLA173" s="6"/>
      <c r="KLB173" s="6"/>
      <c r="KLC173" s="6"/>
      <c r="KLD173" s="6"/>
      <c r="KLE173" s="6"/>
      <c r="KLF173" s="6"/>
      <c r="KLG173" s="6"/>
      <c r="KLH173" s="6"/>
      <c r="KLI173" s="6"/>
      <c r="KLJ173" s="6"/>
      <c r="KLK173" s="6"/>
      <c r="KLL173" s="6"/>
      <c r="KLM173" s="6"/>
      <c r="KLN173" s="6"/>
      <c r="KLO173" s="6"/>
      <c r="KLP173" s="6"/>
      <c r="KLQ173" s="6"/>
      <c r="KLR173" s="6"/>
      <c r="KLS173" s="6"/>
      <c r="KLT173" s="6"/>
      <c r="KLU173" s="6"/>
      <c r="KLV173" s="6"/>
      <c r="KLW173" s="6"/>
      <c r="KLX173" s="6"/>
      <c r="KLY173" s="6"/>
      <c r="KLZ173" s="6"/>
      <c r="KMA173" s="6"/>
      <c r="KMB173" s="6"/>
      <c r="KMC173" s="6"/>
      <c r="KMD173" s="6"/>
      <c r="KME173" s="6"/>
      <c r="KMF173" s="6"/>
      <c r="KMG173" s="6"/>
      <c r="KMH173" s="6"/>
      <c r="KMI173" s="6"/>
      <c r="KMJ173" s="6"/>
      <c r="KMK173" s="6"/>
      <c r="KML173" s="6"/>
      <c r="KMM173" s="6"/>
      <c r="KMN173" s="6"/>
      <c r="KMO173" s="6"/>
      <c r="KMP173" s="6"/>
      <c r="KMQ173" s="6"/>
      <c r="KMR173" s="6"/>
      <c r="KMS173" s="6"/>
      <c r="KMT173" s="6"/>
      <c r="KMU173" s="6"/>
      <c r="KMV173" s="6"/>
      <c r="KMW173" s="6"/>
      <c r="KMX173" s="6"/>
      <c r="KMY173" s="6"/>
      <c r="KMZ173" s="6"/>
      <c r="KNA173" s="6"/>
      <c r="KNB173" s="6"/>
      <c r="KNC173" s="6"/>
      <c r="KND173" s="6"/>
      <c r="KNE173" s="6"/>
      <c r="KNF173" s="6"/>
      <c r="KNG173" s="6"/>
      <c r="KNH173" s="6"/>
      <c r="KNI173" s="6"/>
      <c r="KNJ173" s="6"/>
      <c r="KNK173" s="6"/>
      <c r="KNL173" s="6"/>
      <c r="KNM173" s="6"/>
      <c r="KNN173" s="6"/>
      <c r="KNO173" s="6"/>
      <c r="KNP173" s="6"/>
      <c r="KNQ173" s="6"/>
      <c r="KNR173" s="6"/>
      <c r="KNS173" s="6"/>
      <c r="KNT173" s="6"/>
      <c r="KNU173" s="6"/>
      <c r="KNV173" s="6"/>
      <c r="KNW173" s="6"/>
      <c r="KNX173" s="6"/>
      <c r="KNY173" s="6"/>
      <c r="KNZ173" s="6"/>
      <c r="KOA173" s="6"/>
      <c r="KOB173" s="6"/>
      <c r="KOC173" s="6"/>
      <c r="KOD173" s="6"/>
      <c r="KOE173" s="6"/>
      <c r="KOF173" s="6"/>
      <c r="KOG173" s="6"/>
      <c r="KOH173" s="6"/>
      <c r="KOI173" s="6"/>
      <c r="KOJ173" s="6"/>
      <c r="KOK173" s="6"/>
      <c r="KOL173" s="6"/>
      <c r="KOM173" s="6"/>
      <c r="KON173" s="6"/>
      <c r="KOO173" s="6"/>
      <c r="KOP173" s="6"/>
      <c r="KOQ173" s="6"/>
      <c r="KOR173" s="6"/>
      <c r="KOS173" s="6"/>
      <c r="KOT173" s="6"/>
      <c r="KOU173" s="6"/>
      <c r="KOV173" s="6"/>
      <c r="KOW173" s="6"/>
      <c r="KOX173" s="6"/>
      <c r="KOY173" s="6"/>
      <c r="KOZ173" s="6"/>
      <c r="KPA173" s="6"/>
      <c r="KPB173" s="6"/>
      <c r="KPC173" s="6"/>
      <c r="KPD173" s="6"/>
      <c r="KPE173" s="6"/>
      <c r="KPF173" s="6"/>
      <c r="KPG173" s="6"/>
      <c r="KPH173" s="6"/>
      <c r="KPI173" s="6"/>
      <c r="KPJ173" s="6"/>
      <c r="KPK173" s="6"/>
      <c r="KPL173" s="6"/>
      <c r="KPM173" s="6"/>
      <c r="KPN173" s="6"/>
      <c r="KPO173" s="6"/>
      <c r="KPP173" s="6"/>
      <c r="KPQ173" s="6"/>
      <c r="KPR173" s="6"/>
      <c r="KPS173" s="6"/>
      <c r="KPT173" s="6"/>
      <c r="KPU173" s="6"/>
      <c r="KPV173" s="6"/>
      <c r="KPW173" s="6"/>
      <c r="KPX173" s="6"/>
      <c r="KPY173" s="6"/>
      <c r="KPZ173" s="6"/>
      <c r="KQA173" s="6"/>
      <c r="KQB173" s="6"/>
      <c r="KQC173" s="6"/>
      <c r="KQD173" s="6"/>
      <c r="KQE173" s="6"/>
      <c r="KQF173" s="6"/>
      <c r="KQG173" s="6"/>
      <c r="KQH173" s="6"/>
      <c r="KQI173" s="6"/>
      <c r="KQJ173" s="6"/>
      <c r="KQK173" s="6"/>
      <c r="KQL173" s="6"/>
      <c r="KQM173" s="6"/>
      <c r="KQN173" s="6"/>
      <c r="KQO173" s="6"/>
      <c r="KQP173" s="6"/>
      <c r="KQQ173" s="6"/>
      <c r="KQR173" s="6"/>
      <c r="KQS173" s="6"/>
      <c r="KQT173" s="6"/>
      <c r="KQU173" s="6"/>
      <c r="KQV173" s="6"/>
      <c r="KQW173" s="6"/>
      <c r="KQX173" s="6"/>
      <c r="KQY173" s="6"/>
      <c r="KQZ173" s="6"/>
      <c r="KRA173" s="6"/>
      <c r="KRB173" s="6"/>
      <c r="KRC173" s="6"/>
      <c r="KRD173" s="6"/>
      <c r="KRE173" s="6"/>
      <c r="KRF173" s="6"/>
      <c r="KRG173" s="6"/>
      <c r="KRH173" s="6"/>
      <c r="KRI173" s="6"/>
      <c r="KRJ173" s="6"/>
      <c r="KRK173" s="6"/>
      <c r="KRL173" s="6"/>
      <c r="KRM173" s="6"/>
      <c r="KRN173" s="6"/>
      <c r="KRO173" s="6"/>
      <c r="KRP173" s="6"/>
      <c r="KRQ173" s="6"/>
      <c r="KRR173" s="6"/>
      <c r="KRS173" s="6"/>
      <c r="KRT173" s="6"/>
      <c r="KRU173" s="6"/>
      <c r="KRV173" s="6"/>
      <c r="KRW173" s="6"/>
      <c r="KRX173" s="6"/>
      <c r="KRY173" s="6"/>
      <c r="KRZ173" s="6"/>
      <c r="KSA173" s="6"/>
      <c r="KSB173" s="6"/>
      <c r="KSC173" s="6"/>
      <c r="KSD173" s="6"/>
      <c r="KSE173" s="6"/>
      <c r="KSF173" s="6"/>
      <c r="KSG173" s="6"/>
      <c r="KSH173" s="6"/>
      <c r="KSI173" s="6"/>
      <c r="KSJ173" s="6"/>
      <c r="KSK173" s="6"/>
      <c r="KSL173" s="6"/>
      <c r="KSM173" s="6"/>
      <c r="KSN173" s="6"/>
      <c r="KSO173" s="6"/>
      <c r="KSP173" s="6"/>
      <c r="KSQ173" s="6"/>
      <c r="KSR173" s="6"/>
      <c r="KSS173" s="6"/>
      <c r="KST173" s="6"/>
      <c r="KSU173" s="6"/>
      <c r="KSV173" s="6"/>
      <c r="KSW173" s="6"/>
      <c r="KSX173" s="6"/>
      <c r="KSY173" s="6"/>
      <c r="KSZ173" s="6"/>
      <c r="KTA173" s="6"/>
      <c r="KTB173" s="6"/>
      <c r="KTC173" s="6"/>
      <c r="KTD173" s="6"/>
      <c r="KTE173" s="6"/>
      <c r="KTF173" s="6"/>
      <c r="KTG173" s="6"/>
      <c r="KTH173" s="6"/>
      <c r="KTI173" s="6"/>
      <c r="KTJ173" s="6"/>
      <c r="KTK173" s="6"/>
      <c r="KTL173" s="6"/>
      <c r="KTM173" s="6"/>
      <c r="KTN173" s="6"/>
      <c r="KTO173" s="6"/>
      <c r="KTP173" s="6"/>
      <c r="KTQ173" s="6"/>
      <c r="KTR173" s="6"/>
      <c r="KTS173" s="6"/>
      <c r="KTT173" s="6"/>
      <c r="KTU173" s="6"/>
      <c r="KTV173" s="6"/>
      <c r="KTW173" s="6"/>
      <c r="KTX173" s="6"/>
      <c r="KTY173" s="6"/>
      <c r="KTZ173" s="6"/>
      <c r="KUA173" s="6"/>
      <c r="KUB173" s="6"/>
      <c r="KUC173" s="6"/>
      <c r="KUD173" s="6"/>
      <c r="KUE173" s="6"/>
      <c r="KUF173" s="6"/>
      <c r="KUG173" s="6"/>
      <c r="KUH173" s="6"/>
      <c r="KUI173" s="6"/>
      <c r="KUJ173" s="6"/>
      <c r="KUK173" s="6"/>
      <c r="KUL173" s="6"/>
      <c r="KUM173" s="6"/>
      <c r="KUN173" s="6"/>
      <c r="KUO173" s="6"/>
      <c r="KUP173" s="6"/>
      <c r="KUQ173" s="6"/>
      <c r="KUR173" s="6"/>
      <c r="KUS173" s="6"/>
      <c r="KUT173" s="6"/>
      <c r="KUU173" s="6"/>
      <c r="KUV173" s="6"/>
      <c r="KUW173" s="6"/>
      <c r="KUX173" s="6"/>
      <c r="KUY173" s="6"/>
      <c r="KUZ173" s="6"/>
      <c r="KVA173" s="6"/>
      <c r="KVB173" s="6"/>
      <c r="KVC173" s="6"/>
      <c r="KVD173" s="6"/>
      <c r="KVE173" s="6"/>
      <c r="KVF173" s="6"/>
      <c r="KVG173" s="6"/>
      <c r="KVH173" s="6"/>
      <c r="KVI173" s="6"/>
      <c r="KVJ173" s="6"/>
      <c r="KVK173" s="6"/>
      <c r="KVL173" s="6"/>
      <c r="KVM173" s="6"/>
      <c r="KVN173" s="6"/>
      <c r="KVO173" s="6"/>
      <c r="KVP173" s="6"/>
      <c r="KVQ173" s="6"/>
      <c r="KVR173" s="6"/>
      <c r="KVS173" s="6"/>
      <c r="KVT173" s="6"/>
      <c r="KVU173" s="6"/>
      <c r="KVV173" s="6"/>
      <c r="KVW173" s="6"/>
      <c r="KVX173" s="6"/>
      <c r="KVY173" s="6"/>
      <c r="KVZ173" s="6"/>
      <c r="KWA173" s="6"/>
      <c r="KWB173" s="6"/>
      <c r="KWC173" s="6"/>
      <c r="KWD173" s="6"/>
      <c r="KWE173" s="6"/>
      <c r="KWF173" s="6"/>
      <c r="KWG173" s="6"/>
      <c r="KWH173" s="6"/>
      <c r="KWI173" s="6"/>
      <c r="KWJ173" s="6"/>
      <c r="KWK173" s="6"/>
      <c r="KWL173" s="6"/>
      <c r="KWM173" s="6"/>
      <c r="KWN173" s="6"/>
      <c r="KWO173" s="6"/>
      <c r="KWP173" s="6"/>
      <c r="KWQ173" s="6"/>
      <c r="KWR173" s="6"/>
      <c r="KWS173" s="6"/>
      <c r="KWT173" s="6"/>
      <c r="KWU173" s="6"/>
      <c r="KWV173" s="6"/>
      <c r="KWW173" s="6"/>
      <c r="KWX173" s="6"/>
      <c r="KWY173" s="6"/>
      <c r="KWZ173" s="6"/>
      <c r="KXA173" s="6"/>
      <c r="KXB173" s="6"/>
      <c r="KXC173" s="6"/>
      <c r="KXD173" s="6"/>
      <c r="KXE173" s="6"/>
      <c r="KXF173" s="6"/>
      <c r="KXG173" s="6"/>
      <c r="KXH173" s="6"/>
      <c r="KXI173" s="6"/>
      <c r="KXJ173" s="6"/>
      <c r="KXK173" s="6"/>
      <c r="KXL173" s="6"/>
      <c r="KXM173" s="6"/>
      <c r="KXN173" s="6"/>
      <c r="KXO173" s="6"/>
      <c r="KXP173" s="6"/>
      <c r="KXQ173" s="6"/>
      <c r="KXR173" s="6"/>
      <c r="KXS173" s="6"/>
      <c r="KXT173" s="6"/>
      <c r="KXU173" s="6"/>
      <c r="KXV173" s="6"/>
      <c r="KXW173" s="6"/>
      <c r="KXX173" s="6"/>
      <c r="KXY173" s="6"/>
      <c r="KXZ173" s="6"/>
      <c r="KYA173" s="6"/>
      <c r="KYB173" s="6"/>
      <c r="KYC173" s="6"/>
      <c r="KYD173" s="6"/>
      <c r="KYE173" s="6"/>
      <c r="KYF173" s="6"/>
      <c r="KYG173" s="6"/>
      <c r="KYH173" s="6"/>
      <c r="KYI173" s="6"/>
      <c r="KYJ173" s="6"/>
      <c r="KYK173" s="6"/>
      <c r="KYL173" s="6"/>
      <c r="KYM173" s="6"/>
      <c r="KYN173" s="6"/>
      <c r="KYO173" s="6"/>
      <c r="KYP173" s="6"/>
      <c r="KYQ173" s="6"/>
      <c r="KYR173" s="6"/>
      <c r="KYS173" s="6"/>
      <c r="KYT173" s="6"/>
      <c r="KYU173" s="6"/>
      <c r="KYV173" s="6"/>
      <c r="KYW173" s="6"/>
      <c r="KYX173" s="6"/>
      <c r="KYY173" s="6"/>
      <c r="KYZ173" s="6"/>
      <c r="KZA173" s="6"/>
      <c r="KZB173" s="6"/>
      <c r="KZC173" s="6"/>
      <c r="KZD173" s="6"/>
      <c r="KZE173" s="6"/>
      <c r="KZF173" s="6"/>
      <c r="KZG173" s="6"/>
      <c r="KZH173" s="6"/>
      <c r="KZI173" s="6"/>
      <c r="KZJ173" s="6"/>
      <c r="KZK173" s="6"/>
      <c r="KZL173" s="6"/>
      <c r="KZM173" s="6"/>
      <c r="KZN173" s="6"/>
      <c r="KZO173" s="6"/>
      <c r="KZP173" s="6"/>
      <c r="KZQ173" s="6"/>
      <c r="KZR173" s="6"/>
      <c r="KZS173" s="6"/>
      <c r="KZT173" s="6"/>
      <c r="KZU173" s="6"/>
      <c r="KZV173" s="6"/>
      <c r="KZW173" s="6"/>
      <c r="KZX173" s="6"/>
      <c r="KZY173" s="6"/>
      <c r="KZZ173" s="6"/>
      <c r="LAA173" s="6"/>
      <c r="LAB173" s="6"/>
      <c r="LAC173" s="6"/>
      <c r="LAD173" s="6"/>
      <c r="LAE173" s="6"/>
      <c r="LAF173" s="6"/>
      <c r="LAG173" s="6"/>
      <c r="LAH173" s="6"/>
      <c r="LAI173" s="6"/>
      <c r="LAJ173" s="6"/>
      <c r="LAK173" s="6"/>
      <c r="LAL173" s="6"/>
      <c r="LAM173" s="6"/>
      <c r="LAN173" s="6"/>
      <c r="LAO173" s="6"/>
      <c r="LAP173" s="6"/>
      <c r="LAQ173" s="6"/>
      <c r="LAR173" s="6"/>
      <c r="LAS173" s="6"/>
      <c r="LAT173" s="6"/>
      <c r="LAU173" s="6"/>
      <c r="LAV173" s="6"/>
      <c r="LAW173" s="6"/>
      <c r="LAX173" s="6"/>
      <c r="LAY173" s="6"/>
      <c r="LAZ173" s="6"/>
      <c r="LBA173" s="6"/>
      <c r="LBB173" s="6"/>
      <c r="LBC173" s="6"/>
      <c r="LBD173" s="6"/>
      <c r="LBE173" s="6"/>
      <c r="LBF173" s="6"/>
      <c r="LBG173" s="6"/>
      <c r="LBH173" s="6"/>
      <c r="LBI173" s="6"/>
      <c r="LBJ173" s="6"/>
      <c r="LBK173" s="6"/>
      <c r="LBL173" s="6"/>
      <c r="LBM173" s="6"/>
      <c r="LBN173" s="6"/>
      <c r="LBO173" s="6"/>
      <c r="LBP173" s="6"/>
      <c r="LBQ173" s="6"/>
      <c r="LBR173" s="6"/>
      <c r="LBS173" s="6"/>
      <c r="LBT173" s="6"/>
      <c r="LBU173" s="6"/>
      <c r="LBV173" s="6"/>
      <c r="LBW173" s="6"/>
      <c r="LBX173" s="6"/>
      <c r="LBY173" s="6"/>
      <c r="LBZ173" s="6"/>
      <c r="LCA173" s="6"/>
      <c r="LCB173" s="6"/>
      <c r="LCC173" s="6"/>
      <c r="LCD173" s="6"/>
      <c r="LCE173" s="6"/>
      <c r="LCF173" s="6"/>
      <c r="LCG173" s="6"/>
      <c r="LCH173" s="6"/>
      <c r="LCI173" s="6"/>
      <c r="LCJ173" s="6"/>
      <c r="LCK173" s="6"/>
      <c r="LCL173" s="6"/>
      <c r="LCM173" s="6"/>
      <c r="LCN173" s="6"/>
      <c r="LCO173" s="6"/>
      <c r="LCP173" s="6"/>
      <c r="LCQ173" s="6"/>
      <c r="LCR173" s="6"/>
      <c r="LCS173" s="6"/>
      <c r="LCT173" s="6"/>
      <c r="LCU173" s="6"/>
      <c r="LCV173" s="6"/>
      <c r="LCW173" s="6"/>
      <c r="LCX173" s="6"/>
      <c r="LCY173" s="6"/>
      <c r="LCZ173" s="6"/>
      <c r="LDA173" s="6"/>
      <c r="LDB173" s="6"/>
      <c r="LDC173" s="6"/>
      <c r="LDD173" s="6"/>
      <c r="LDE173" s="6"/>
      <c r="LDF173" s="6"/>
      <c r="LDG173" s="6"/>
      <c r="LDH173" s="6"/>
      <c r="LDI173" s="6"/>
      <c r="LDJ173" s="6"/>
      <c r="LDK173" s="6"/>
      <c r="LDL173" s="6"/>
      <c r="LDM173" s="6"/>
      <c r="LDN173" s="6"/>
      <c r="LDO173" s="6"/>
      <c r="LDP173" s="6"/>
      <c r="LDQ173" s="6"/>
      <c r="LDR173" s="6"/>
      <c r="LDS173" s="6"/>
      <c r="LDT173" s="6"/>
      <c r="LDU173" s="6"/>
      <c r="LDV173" s="6"/>
      <c r="LDW173" s="6"/>
      <c r="LDX173" s="6"/>
      <c r="LDY173" s="6"/>
      <c r="LDZ173" s="6"/>
      <c r="LEA173" s="6"/>
      <c r="LEB173" s="6"/>
      <c r="LEC173" s="6"/>
      <c r="LED173" s="6"/>
      <c r="LEE173" s="6"/>
      <c r="LEF173" s="6"/>
      <c r="LEG173" s="6"/>
      <c r="LEH173" s="6"/>
      <c r="LEI173" s="6"/>
      <c r="LEJ173" s="6"/>
      <c r="LEK173" s="6"/>
      <c r="LEL173" s="6"/>
      <c r="LEM173" s="6"/>
      <c r="LEN173" s="6"/>
      <c r="LEO173" s="6"/>
      <c r="LEP173" s="6"/>
      <c r="LEQ173" s="6"/>
      <c r="LER173" s="6"/>
      <c r="LES173" s="6"/>
      <c r="LET173" s="6"/>
      <c r="LEU173" s="6"/>
      <c r="LEV173" s="6"/>
      <c r="LEW173" s="6"/>
      <c r="LEX173" s="6"/>
      <c r="LEY173" s="6"/>
      <c r="LEZ173" s="6"/>
      <c r="LFA173" s="6"/>
      <c r="LFB173" s="6"/>
      <c r="LFC173" s="6"/>
      <c r="LFD173" s="6"/>
      <c r="LFE173" s="6"/>
      <c r="LFF173" s="6"/>
      <c r="LFG173" s="6"/>
      <c r="LFH173" s="6"/>
      <c r="LFI173" s="6"/>
      <c r="LFJ173" s="6"/>
      <c r="LFK173" s="6"/>
      <c r="LFL173" s="6"/>
      <c r="LFM173" s="6"/>
      <c r="LFN173" s="6"/>
      <c r="LFO173" s="6"/>
      <c r="LFP173" s="6"/>
      <c r="LFQ173" s="6"/>
      <c r="LFR173" s="6"/>
      <c r="LFS173" s="6"/>
      <c r="LFT173" s="6"/>
      <c r="LFU173" s="6"/>
      <c r="LFV173" s="6"/>
      <c r="LFW173" s="6"/>
      <c r="LFX173" s="6"/>
      <c r="LFY173" s="6"/>
      <c r="LFZ173" s="6"/>
      <c r="LGA173" s="6"/>
      <c r="LGB173" s="6"/>
      <c r="LGC173" s="6"/>
      <c r="LGD173" s="6"/>
      <c r="LGE173" s="6"/>
      <c r="LGF173" s="6"/>
      <c r="LGG173" s="6"/>
      <c r="LGH173" s="6"/>
      <c r="LGI173" s="6"/>
      <c r="LGJ173" s="6"/>
      <c r="LGK173" s="6"/>
      <c r="LGL173" s="6"/>
      <c r="LGM173" s="6"/>
      <c r="LGN173" s="6"/>
      <c r="LGO173" s="6"/>
      <c r="LGP173" s="6"/>
      <c r="LGQ173" s="6"/>
      <c r="LGR173" s="6"/>
      <c r="LGS173" s="6"/>
      <c r="LGT173" s="6"/>
      <c r="LGU173" s="6"/>
      <c r="LGV173" s="6"/>
      <c r="LGW173" s="6"/>
      <c r="LGX173" s="6"/>
      <c r="LGY173" s="6"/>
      <c r="LGZ173" s="6"/>
      <c r="LHA173" s="6"/>
      <c r="LHB173" s="6"/>
      <c r="LHC173" s="6"/>
      <c r="LHD173" s="6"/>
      <c r="LHE173" s="6"/>
      <c r="LHF173" s="6"/>
      <c r="LHG173" s="6"/>
      <c r="LHH173" s="6"/>
      <c r="LHI173" s="6"/>
      <c r="LHJ173" s="6"/>
      <c r="LHK173" s="6"/>
      <c r="LHL173" s="6"/>
      <c r="LHM173" s="6"/>
      <c r="LHN173" s="6"/>
      <c r="LHO173" s="6"/>
      <c r="LHP173" s="6"/>
      <c r="LHQ173" s="6"/>
      <c r="LHR173" s="6"/>
      <c r="LHS173" s="6"/>
      <c r="LHT173" s="6"/>
      <c r="LHU173" s="6"/>
      <c r="LHV173" s="6"/>
      <c r="LHW173" s="6"/>
      <c r="LHX173" s="6"/>
      <c r="LHY173" s="6"/>
      <c r="LHZ173" s="6"/>
      <c r="LIA173" s="6"/>
      <c r="LIB173" s="6"/>
      <c r="LIC173" s="6"/>
      <c r="LID173" s="6"/>
      <c r="LIE173" s="6"/>
      <c r="LIF173" s="6"/>
      <c r="LIG173" s="6"/>
      <c r="LIH173" s="6"/>
      <c r="LII173" s="6"/>
      <c r="LIJ173" s="6"/>
      <c r="LIK173" s="6"/>
      <c r="LIL173" s="6"/>
      <c r="LIM173" s="6"/>
      <c r="LIN173" s="6"/>
      <c r="LIO173" s="6"/>
      <c r="LIP173" s="6"/>
      <c r="LIQ173" s="6"/>
      <c r="LIR173" s="6"/>
      <c r="LIS173" s="6"/>
      <c r="LIT173" s="6"/>
      <c r="LIU173" s="6"/>
      <c r="LIV173" s="6"/>
      <c r="LIW173" s="6"/>
      <c r="LIX173" s="6"/>
      <c r="LIY173" s="6"/>
      <c r="LIZ173" s="6"/>
      <c r="LJA173" s="6"/>
      <c r="LJB173" s="6"/>
      <c r="LJC173" s="6"/>
      <c r="LJD173" s="6"/>
      <c r="LJE173" s="6"/>
      <c r="LJF173" s="6"/>
      <c r="LJG173" s="6"/>
      <c r="LJH173" s="6"/>
      <c r="LJI173" s="6"/>
      <c r="LJJ173" s="6"/>
      <c r="LJK173" s="6"/>
      <c r="LJL173" s="6"/>
      <c r="LJM173" s="6"/>
      <c r="LJN173" s="6"/>
      <c r="LJO173" s="6"/>
      <c r="LJP173" s="6"/>
      <c r="LJQ173" s="6"/>
      <c r="LJR173" s="6"/>
      <c r="LJS173" s="6"/>
      <c r="LJT173" s="6"/>
      <c r="LJU173" s="6"/>
      <c r="LJV173" s="6"/>
      <c r="LJW173" s="6"/>
      <c r="LJX173" s="6"/>
      <c r="LJY173" s="6"/>
      <c r="LJZ173" s="6"/>
      <c r="LKA173" s="6"/>
      <c r="LKB173" s="6"/>
      <c r="LKC173" s="6"/>
      <c r="LKD173" s="6"/>
      <c r="LKE173" s="6"/>
      <c r="LKF173" s="6"/>
      <c r="LKG173" s="6"/>
      <c r="LKH173" s="6"/>
      <c r="LKI173" s="6"/>
      <c r="LKJ173" s="6"/>
      <c r="LKK173" s="6"/>
      <c r="LKL173" s="6"/>
      <c r="LKM173" s="6"/>
      <c r="LKN173" s="6"/>
      <c r="LKO173" s="6"/>
      <c r="LKP173" s="6"/>
      <c r="LKQ173" s="6"/>
      <c r="LKR173" s="6"/>
      <c r="LKS173" s="6"/>
      <c r="LKT173" s="6"/>
      <c r="LKU173" s="6"/>
      <c r="LKV173" s="6"/>
      <c r="LKW173" s="6"/>
      <c r="LKX173" s="6"/>
      <c r="LKY173" s="6"/>
      <c r="LKZ173" s="6"/>
      <c r="LLA173" s="6"/>
      <c r="LLB173" s="6"/>
      <c r="LLC173" s="6"/>
      <c r="LLD173" s="6"/>
      <c r="LLE173" s="6"/>
      <c r="LLF173" s="6"/>
      <c r="LLG173" s="6"/>
      <c r="LLH173" s="6"/>
      <c r="LLI173" s="6"/>
      <c r="LLJ173" s="6"/>
      <c r="LLK173" s="6"/>
      <c r="LLL173" s="6"/>
      <c r="LLM173" s="6"/>
      <c r="LLN173" s="6"/>
      <c r="LLO173" s="6"/>
      <c r="LLP173" s="6"/>
      <c r="LLQ173" s="6"/>
      <c r="LLR173" s="6"/>
      <c r="LLS173" s="6"/>
      <c r="LLT173" s="6"/>
      <c r="LLU173" s="6"/>
      <c r="LLV173" s="6"/>
      <c r="LLW173" s="6"/>
      <c r="LLX173" s="6"/>
      <c r="LLY173" s="6"/>
      <c r="LLZ173" s="6"/>
      <c r="LMA173" s="6"/>
      <c r="LMB173" s="6"/>
      <c r="LMC173" s="6"/>
      <c r="LMD173" s="6"/>
      <c r="LME173" s="6"/>
      <c r="LMF173" s="6"/>
      <c r="LMG173" s="6"/>
      <c r="LMH173" s="6"/>
      <c r="LMI173" s="6"/>
      <c r="LMJ173" s="6"/>
      <c r="LMK173" s="6"/>
      <c r="LML173" s="6"/>
      <c r="LMM173" s="6"/>
      <c r="LMN173" s="6"/>
      <c r="LMO173" s="6"/>
      <c r="LMP173" s="6"/>
      <c r="LMQ173" s="6"/>
      <c r="LMR173" s="6"/>
      <c r="LMS173" s="6"/>
      <c r="LMT173" s="6"/>
      <c r="LMU173" s="6"/>
      <c r="LMV173" s="6"/>
      <c r="LMW173" s="6"/>
      <c r="LMX173" s="6"/>
      <c r="LMY173" s="6"/>
      <c r="LMZ173" s="6"/>
      <c r="LNA173" s="6"/>
      <c r="LNB173" s="6"/>
      <c r="LNC173" s="6"/>
      <c r="LND173" s="6"/>
      <c r="LNE173" s="6"/>
      <c r="LNF173" s="6"/>
      <c r="LNG173" s="6"/>
      <c r="LNH173" s="6"/>
      <c r="LNI173" s="6"/>
      <c r="LNJ173" s="6"/>
      <c r="LNK173" s="6"/>
      <c r="LNL173" s="6"/>
      <c r="LNM173" s="6"/>
      <c r="LNN173" s="6"/>
      <c r="LNO173" s="6"/>
      <c r="LNP173" s="6"/>
      <c r="LNQ173" s="6"/>
      <c r="LNR173" s="6"/>
      <c r="LNS173" s="6"/>
      <c r="LNT173" s="6"/>
      <c r="LNU173" s="6"/>
      <c r="LNV173" s="6"/>
      <c r="LNW173" s="6"/>
      <c r="LNX173" s="6"/>
      <c r="LNY173" s="6"/>
      <c r="LNZ173" s="6"/>
      <c r="LOA173" s="6"/>
      <c r="LOB173" s="6"/>
      <c r="LOC173" s="6"/>
      <c r="LOD173" s="6"/>
      <c r="LOE173" s="6"/>
      <c r="LOF173" s="6"/>
      <c r="LOG173" s="6"/>
      <c r="LOH173" s="6"/>
      <c r="LOI173" s="6"/>
      <c r="LOJ173" s="6"/>
      <c r="LOK173" s="6"/>
      <c r="LOL173" s="6"/>
      <c r="LOM173" s="6"/>
      <c r="LON173" s="6"/>
      <c r="LOO173" s="6"/>
      <c r="LOP173" s="6"/>
      <c r="LOQ173" s="6"/>
      <c r="LOR173" s="6"/>
      <c r="LOS173" s="6"/>
      <c r="LOT173" s="6"/>
      <c r="LOU173" s="6"/>
      <c r="LOV173" s="6"/>
      <c r="LOW173" s="6"/>
      <c r="LOX173" s="6"/>
      <c r="LOY173" s="6"/>
      <c r="LOZ173" s="6"/>
      <c r="LPA173" s="6"/>
      <c r="LPB173" s="6"/>
      <c r="LPC173" s="6"/>
      <c r="LPD173" s="6"/>
      <c r="LPE173" s="6"/>
      <c r="LPF173" s="6"/>
      <c r="LPG173" s="6"/>
      <c r="LPH173" s="6"/>
      <c r="LPI173" s="6"/>
      <c r="LPJ173" s="6"/>
      <c r="LPK173" s="6"/>
      <c r="LPL173" s="6"/>
      <c r="LPM173" s="6"/>
      <c r="LPN173" s="6"/>
      <c r="LPO173" s="6"/>
      <c r="LPP173" s="6"/>
      <c r="LPQ173" s="6"/>
      <c r="LPR173" s="6"/>
      <c r="LPS173" s="6"/>
      <c r="LPT173" s="6"/>
      <c r="LPU173" s="6"/>
      <c r="LPV173" s="6"/>
      <c r="LPW173" s="6"/>
      <c r="LPX173" s="6"/>
      <c r="LPY173" s="6"/>
      <c r="LPZ173" s="6"/>
      <c r="LQA173" s="6"/>
      <c r="LQB173" s="6"/>
      <c r="LQC173" s="6"/>
      <c r="LQD173" s="6"/>
      <c r="LQE173" s="6"/>
      <c r="LQF173" s="6"/>
      <c r="LQG173" s="6"/>
      <c r="LQH173" s="6"/>
      <c r="LQI173" s="6"/>
      <c r="LQJ173" s="6"/>
      <c r="LQK173" s="6"/>
      <c r="LQL173" s="6"/>
      <c r="LQM173" s="6"/>
      <c r="LQN173" s="6"/>
      <c r="LQO173" s="6"/>
      <c r="LQP173" s="6"/>
      <c r="LQQ173" s="6"/>
      <c r="LQR173" s="6"/>
      <c r="LQS173" s="6"/>
      <c r="LQT173" s="6"/>
      <c r="LQU173" s="6"/>
      <c r="LQV173" s="6"/>
      <c r="LQW173" s="6"/>
      <c r="LQX173" s="6"/>
      <c r="LQY173" s="6"/>
      <c r="LQZ173" s="6"/>
      <c r="LRA173" s="6"/>
      <c r="LRB173" s="6"/>
      <c r="LRC173" s="6"/>
      <c r="LRD173" s="6"/>
      <c r="LRE173" s="6"/>
      <c r="LRF173" s="6"/>
      <c r="LRG173" s="6"/>
      <c r="LRH173" s="6"/>
      <c r="LRI173" s="6"/>
      <c r="LRJ173" s="6"/>
      <c r="LRK173" s="6"/>
      <c r="LRL173" s="6"/>
      <c r="LRM173" s="6"/>
      <c r="LRN173" s="6"/>
      <c r="LRO173" s="6"/>
      <c r="LRP173" s="6"/>
      <c r="LRQ173" s="6"/>
      <c r="LRR173" s="6"/>
      <c r="LRS173" s="6"/>
      <c r="LRT173" s="6"/>
      <c r="LRU173" s="6"/>
      <c r="LRV173" s="6"/>
      <c r="LRW173" s="6"/>
      <c r="LRX173" s="6"/>
      <c r="LRY173" s="6"/>
      <c r="LRZ173" s="6"/>
      <c r="LSA173" s="6"/>
      <c r="LSB173" s="6"/>
      <c r="LSC173" s="6"/>
      <c r="LSD173" s="6"/>
      <c r="LSE173" s="6"/>
      <c r="LSF173" s="6"/>
      <c r="LSG173" s="6"/>
      <c r="LSH173" s="6"/>
      <c r="LSI173" s="6"/>
      <c r="LSJ173" s="6"/>
      <c r="LSK173" s="6"/>
      <c r="LSL173" s="6"/>
      <c r="LSM173" s="6"/>
      <c r="LSN173" s="6"/>
      <c r="LSO173" s="6"/>
      <c r="LSP173" s="6"/>
      <c r="LSQ173" s="6"/>
      <c r="LSR173" s="6"/>
      <c r="LSS173" s="6"/>
      <c r="LST173" s="6"/>
      <c r="LSU173" s="6"/>
      <c r="LSV173" s="6"/>
      <c r="LSW173" s="6"/>
      <c r="LSX173" s="6"/>
      <c r="LSY173" s="6"/>
      <c r="LSZ173" s="6"/>
      <c r="LTA173" s="6"/>
      <c r="LTB173" s="6"/>
      <c r="LTC173" s="6"/>
      <c r="LTD173" s="6"/>
      <c r="LTE173" s="6"/>
      <c r="LTF173" s="6"/>
      <c r="LTG173" s="6"/>
      <c r="LTH173" s="6"/>
      <c r="LTI173" s="6"/>
      <c r="LTJ173" s="6"/>
      <c r="LTK173" s="6"/>
      <c r="LTL173" s="6"/>
      <c r="LTM173" s="6"/>
      <c r="LTN173" s="6"/>
      <c r="LTO173" s="6"/>
      <c r="LTP173" s="6"/>
      <c r="LTQ173" s="6"/>
      <c r="LTR173" s="6"/>
      <c r="LTS173" s="6"/>
      <c r="LTT173" s="6"/>
      <c r="LTU173" s="6"/>
      <c r="LTV173" s="6"/>
      <c r="LTW173" s="6"/>
      <c r="LTX173" s="6"/>
      <c r="LTY173" s="6"/>
      <c r="LTZ173" s="6"/>
      <c r="LUA173" s="6"/>
      <c r="LUB173" s="6"/>
      <c r="LUC173" s="6"/>
      <c r="LUD173" s="6"/>
      <c r="LUE173" s="6"/>
      <c r="LUF173" s="6"/>
      <c r="LUG173" s="6"/>
      <c r="LUH173" s="6"/>
      <c r="LUI173" s="6"/>
      <c r="LUJ173" s="6"/>
      <c r="LUK173" s="6"/>
      <c r="LUL173" s="6"/>
      <c r="LUM173" s="6"/>
      <c r="LUN173" s="6"/>
      <c r="LUO173" s="6"/>
      <c r="LUP173" s="6"/>
      <c r="LUQ173" s="6"/>
      <c r="LUR173" s="6"/>
      <c r="LUS173" s="6"/>
      <c r="LUT173" s="6"/>
      <c r="LUU173" s="6"/>
      <c r="LUV173" s="6"/>
      <c r="LUW173" s="6"/>
      <c r="LUX173" s="6"/>
      <c r="LUY173" s="6"/>
      <c r="LUZ173" s="6"/>
      <c r="LVA173" s="6"/>
      <c r="LVB173" s="6"/>
      <c r="LVC173" s="6"/>
      <c r="LVD173" s="6"/>
      <c r="LVE173" s="6"/>
      <c r="LVF173" s="6"/>
      <c r="LVG173" s="6"/>
      <c r="LVH173" s="6"/>
      <c r="LVI173" s="6"/>
      <c r="LVJ173" s="6"/>
      <c r="LVK173" s="6"/>
      <c r="LVL173" s="6"/>
      <c r="LVM173" s="6"/>
      <c r="LVN173" s="6"/>
      <c r="LVO173" s="6"/>
      <c r="LVP173" s="6"/>
      <c r="LVQ173" s="6"/>
      <c r="LVR173" s="6"/>
      <c r="LVS173" s="6"/>
      <c r="LVT173" s="6"/>
      <c r="LVU173" s="6"/>
      <c r="LVV173" s="6"/>
      <c r="LVW173" s="6"/>
      <c r="LVX173" s="6"/>
      <c r="LVY173" s="6"/>
      <c r="LVZ173" s="6"/>
      <c r="LWA173" s="6"/>
      <c r="LWB173" s="6"/>
      <c r="LWC173" s="6"/>
      <c r="LWD173" s="6"/>
      <c r="LWE173" s="6"/>
      <c r="LWF173" s="6"/>
      <c r="LWG173" s="6"/>
      <c r="LWH173" s="6"/>
      <c r="LWI173" s="6"/>
      <c r="LWJ173" s="6"/>
      <c r="LWK173" s="6"/>
      <c r="LWL173" s="6"/>
      <c r="LWM173" s="6"/>
      <c r="LWN173" s="6"/>
      <c r="LWO173" s="6"/>
      <c r="LWP173" s="6"/>
      <c r="LWQ173" s="6"/>
      <c r="LWR173" s="6"/>
      <c r="LWS173" s="6"/>
      <c r="LWT173" s="6"/>
      <c r="LWU173" s="6"/>
      <c r="LWV173" s="6"/>
      <c r="LWW173" s="6"/>
      <c r="LWX173" s="6"/>
      <c r="LWY173" s="6"/>
      <c r="LWZ173" s="6"/>
      <c r="LXA173" s="6"/>
      <c r="LXB173" s="6"/>
      <c r="LXC173" s="6"/>
      <c r="LXD173" s="6"/>
      <c r="LXE173" s="6"/>
      <c r="LXF173" s="6"/>
      <c r="LXG173" s="6"/>
      <c r="LXH173" s="6"/>
      <c r="LXI173" s="6"/>
      <c r="LXJ173" s="6"/>
      <c r="LXK173" s="6"/>
      <c r="LXL173" s="6"/>
      <c r="LXM173" s="6"/>
      <c r="LXN173" s="6"/>
      <c r="LXO173" s="6"/>
      <c r="LXP173" s="6"/>
      <c r="LXQ173" s="6"/>
      <c r="LXR173" s="6"/>
      <c r="LXS173" s="6"/>
      <c r="LXT173" s="6"/>
      <c r="LXU173" s="6"/>
      <c r="LXV173" s="6"/>
      <c r="LXW173" s="6"/>
      <c r="LXX173" s="6"/>
      <c r="LXY173" s="6"/>
      <c r="LXZ173" s="6"/>
      <c r="LYA173" s="6"/>
      <c r="LYB173" s="6"/>
      <c r="LYC173" s="6"/>
      <c r="LYD173" s="6"/>
      <c r="LYE173" s="6"/>
      <c r="LYF173" s="6"/>
      <c r="LYG173" s="6"/>
      <c r="LYH173" s="6"/>
      <c r="LYI173" s="6"/>
      <c r="LYJ173" s="6"/>
      <c r="LYK173" s="6"/>
      <c r="LYL173" s="6"/>
      <c r="LYM173" s="6"/>
      <c r="LYN173" s="6"/>
      <c r="LYO173" s="6"/>
      <c r="LYP173" s="6"/>
      <c r="LYQ173" s="6"/>
      <c r="LYR173" s="6"/>
      <c r="LYS173" s="6"/>
      <c r="LYT173" s="6"/>
      <c r="LYU173" s="6"/>
      <c r="LYV173" s="6"/>
      <c r="LYW173" s="6"/>
      <c r="LYX173" s="6"/>
      <c r="LYY173" s="6"/>
      <c r="LYZ173" s="6"/>
      <c r="LZA173" s="6"/>
      <c r="LZB173" s="6"/>
      <c r="LZC173" s="6"/>
      <c r="LZD173" s="6"/>
      <c r="LZE173" s="6"/>
      <c r="LZF173" s="6"/>
      <c r="LZG173" s="6"/>
      <c r="LZH173" s="6"/>
      <c r="LZI173" s="6"/>
      <c r="LZJ173" s="6"/>
      <c r="LZK173" s="6"/>
      <c r="LZL173" s="6"/>
      <c r="LZM173" s="6"/>
      <c r="LZN173" s="6"/>
      <c r="LZO173" s="6"/>
      <c r="LZP173" s="6"/>
      <c r="LZQ173" s="6"/>
      <c r="LZR173" s="6"/>
      <c r="LZS173" s="6"/>
      <c r="LZT173" s="6"/>
      <c r="LZU173" s="6"/>
      <c r="LZV173" s="6"/>
      <c r="LZW173" s="6"/>
      <c r="LZX173" s="6"/>
      <c r="LZY173" s="6"/>
      <c r="LZZ173" s="6"/>
      <c r="MAA173" s="6"/>
      <c r="MAB173" s="6"/>
      <c r="MAC173" s="6"/>
      <c r="MAD173" s="6"/>
      <c r="MAE173" s="6"/>
      <c r="MAF173" s="6"/>
      <c r="MAG173" s="6"/>
      <c r="MAH173" s="6"/>
      <c r="MAI173" s="6"/>
      <c r="MAJ173" s="6"/>
      <c r="MAK173" s="6"/>
      <c r="MAL173" s="6"/>
      <c r="MAM173" s="6"/>
      <c r="MAN173" s="6"/>
      <c r="MAO173" s="6"/>
      <c r="MAP173" s="6"/>
      <c r="MAQ173" s="6"/>
      <c r="MAR173" s="6"/>
      <c r="MAS173" s="6"/>
      <c r="MAT173" s="6"/>
      <c r="MAU173" s="6"/>
      <c r="MAV173" s="6"/>
      <c r="MAW173" s="6"/>
      <c r="MAX173" s="6"/>
      <c r="MAY173" s="6"/>
      <c r="MAZ173" s="6"/>
      <c r="MBA173" s="6"/>
      <c r="MBB173" s="6"/>
      <c r="MBC173" s="6"/>
      <c r="MBD173" s="6"/>
      <c r="MBE173" s="6"/>
      <c r="MBF173" s="6"/>
      <c r="MBG173" s="6"/>
      <c r="MBH173" s="6"/>
      <c r="MBI173" s="6"/>
      <c r="MBJ173" s="6"/>
      <c r="MBK173" s="6"/>
      <c r="MBL173" s="6"/>
      <c r="MBM173" s="6"/>
      <c r="MBN173" s="6"/>
      <c r="MBO173" s="6"/>
      <c r="MBP173" s="6"/>
      <c r="MBQ173" s="6"/>
      <c r="MBR173" s="6"/>
      <c r="MBS173" s="6"/>
      <c r="MBT173" s="6"/>
      <c r="MBU173" s="6"/>
      <c r="MBV173" s="6"/>
      <c r="MBW173" s="6"/>
      <c r="MBX173" s="6"/>
      <c r="MBY173" s="6"/>
      <c r="MBZ173" s="6"/>
      <c r="MCA173" s="6"/>
      <c r="MCB173" s="6"/>
      <c r="MCC173" s="6"/>
      <c r="MCD173" s="6"/>
      <c r="MCE173" s="6"/>
      <c r="MCF173" s="6"/>
      <c r="MCG173" s="6"/>
      <c r="MCH173" s="6"/>
      <c r="MCI173" s="6"/>
      <c r="MCJ173" s="6"/>
      <c r="MCK173" s="6"/>
      <c r="MCL173" s="6"/>
      <c r="MCM173" s="6"/>
      <c r="MCN173" s="6"/>
      <c r="MCO173" s="6"/>
      <c r="MCP173" s="6"/>
      <c r="MCQ173" s="6"/>
      <c r="MCR173" s="6"/>
      <c r="MCS173" s="6"/>
      <c r="MCT173" s="6"/>
      <c r="MCU173" s="6"/>
      <c r="MCV173" s="6"/>
      <c r="MCW173" s="6"/>
      <c r="MCX173" s="6"/>
      <c r="MCY173" s="6"/>
      <c r="MCZ173" s="6"/>
      <c r="MDA173" s="6"/>
      <c r="MDB173" s="6"/>
      <c r="MDC173" s="6"/>
      <c r="MDD173" s="6"/>
      <c r="MDE173" s="6"/>
      <c r="MDF173" s="6"/>
      <c r="MDG173" s="6"/>
      <c r="MDH173" s="6"/>
      <c r="MDI173" s="6"/>
      <c r="MDJ173" s="6"/>
      <c r="MDK173" s="6"/>
      <c r="MDL173" s="6"/>
      <c r="MDM173" s="6"/>
      <c r="MDN173" s="6"/>
      <c r="MDO173" s="6"/>
      <c r="MDP173" s="6"/>
      <c r="MDQ173" s="6"/>
      <c r="MDR173" s="6"/>
      <c r="MDS173" s="6"/>
      <c r="MDT173" s="6"/>
      <c r="MDU173" s="6"/>
      <c r="MDV173" s="6"/>
      <c r="MDW173" s="6"/>
      <c r="MDX173" s="6"/>
      <c r="MDY173" s="6"/>
      <c r="MDZ173" s="6"/>
      <c r="MEA173" s="6"/>
      <c r="MEB173" s="6"/>
      <c r="MEC173" s="6"/>
      <c r="MED173" s="6"/>
      <c r="MEE173" s="6"/>
      <c r="MEF173" s="6"/>
      <c r="MEG173" s="6"/>
      <c r="MEH173" s="6"/>
      <c r="MEI173" s="6"/>
      <c r="MEJ173" s="6"/>
      <c r="MEK173" s="6"/>
      <c r="MEL173" s="6"/>
      <c r="MEM173" s="6"/>
      <c r="MEN173" s="6"/>
      <c r="MEO173" s="6"/>
      <c r="MEP173" s="6"/>
      <c r="MEQ173" s="6"/>
      <c r="MER173" s="6"/>
      <c r="MES173" s="6"/>
      <c r="MET173" s="6"/>
      <c r="MEU173" s="6"/>
      <c r="MEV173" s="6"/>
      <c r="MEW173" s="6"/>
      <c r="MEX173" s="6"/>
      <c r="MEY173" s="6"/>
      <c r="MEZ173" s="6"/>
      <c r="MFA173" s="6"/>
      <c r="MFB173" s="6"/>
      <c r="MFC173" s="6"/>
      <c r="MFD173" s="6"/>
      <c r="MFE173" s="6"/>
      <c r="MFF173" s="6"/>
      <c r="MFG173" s="6"/>
      <c r="MFH173" s="6"/>
      <c r="MFI173" s="6"/>
      <c r="MFJ173" s="6"/>
      <c r="MFK173" s="6"/>
      <c r="MFL173" s="6"/>
      <c r="MFM173" s="6"/>
      <c r="MFN173" s="6"/>
      <c r="MFO173" s="6"/>
      <c r="MFP173" s="6"/>
      <c r="MFQ173" s="6"/>
      <c r="MFR173" s="6"/>
      <c r="MFS173" s="6"/>
      <c r="MFT173" s="6"/>
      <c r="MFU173" s="6"/>
      <c r="MFV173" s="6"/>
      <c r="MFW173" s="6"/>
      <c r="MFX173" s="6"/>
      <c r="MFY173" s="6"/>
      <c r="MFZ173" s="6"/>
      <c r="MGA173" s="6"/>
      <c r="MGB173" s="6"/>
      <c r="MGC173" s="6"/>
      <c r="MGD173" s="6"/>
      <c r="MGE173" s="6"/>
      <c r="MGF173" s="6"/>
      <c r="MGG173" s="6"/>
      <c r="MGH173" s="6"/>
      <c r="MGI173" s="6"/>
      <c r="MGJ173" s="6"/>
      <c r="MGK173" s="6"/>
      <c r="MGL173" s="6"/>
      <c r="MGM173" s="6"/>
      <c r="MGN173" s="6"/>
      <c r="MGO173" s="6"/>
      <c r="MGP173" s="6"/>
      <c r="MGQ173" s="6"/>
      <c r="MGR173" s="6"/>
      <c r="MGS173" s="6"/>
      <c r="MGT173" s="6"/>
      <c r="MGU173" s="6"/>
      <c r="MGV173" s="6"/>
      <c r="MGW173" s="6"/>
      <c r="MGX173" s="6"/>
      <c r="MGY173" s="6"/>
      <c r="MGZ173" s="6"/>
      <c r="MHA173" s="6"/>
      <c r="MHB173" s="6"/>
      <c r="MHC173" s="6"/>
      <c r="MHD173" s="6"/>
      <c r="MHE173" s="6"/>
      <c r="MHF173" s="6"/>
      <c r="MHG173" s="6"/>
      <c r="MHH173" s="6"/>
      <c r="MHI173" s="6"/>
      <c r="MHJ173" s="6"/>
      <c r="MHK173" s="6"/>
      <c r="MHL173" s="6"/>
      <c r="MHM173" s="6"/>
      <c r="MHN173" s="6"/>
      <c r="MHO173" s="6"/>
      <c r="MHP173" s="6"/>
      <c r="MHQ173" s="6"/>
      <c r="MHR173" s="6"/>
      <c r="MHS173" s="6"/>
      <c r="MHT173" s="6"/>
      <c r="MHU173" s="6"/>
      <c r="MHV173" s="6"/>
      <c r="MHW173" s="6"/>
      <c r="MHX173" s="6"/>
      <c r="MHY173" s="6"/>
      <c r="MHZ173" s="6"/>
      <c r="MIA173" s="6"/>
      <c r="MIB173" s="6"/>
      <c r="MIC173" s="6"/>
      <c r="MID173" s="6"/>
      <c r="MIE173" s="6"/>
      <c r="MIF173" s="6"/>
      <c r="MIG173" s="6"/>
      <c r="MIH173" s="6"/>
      <c r="MII173" s="6"/>
      <c r="MIJ173" s="6"/>
      <c r="MIK173" s="6"/>
      <c r="MIL173" s="6"/>
      <c r="MIM173" s="6"/>
      <c r="MIN173" s="6"/>
      <c r="MIO173" s="6"/>
      <c r="MIP173" s="6"/>
      <c r="MIQ173" s="6"/>
      <c r="MIR173" s="6"/>
      <c r="MIS173" s="6"/>
      <c r="MIT173" s="6"/>
      <c r="MIU173" s="6"/>
      <c r="MIV173" s="6"/>
      <c r="MIW173" s="6"/>
      <c r="MIX173" s="6"/>
      <c r="MIY173" s="6"/>
      <c r="MIZ173" s="6"/>
      <c r="MJA173" s="6"/>
      <c r="MJB173" s="6"/>
      <c r="MJC173" s="6"/>
      <c r="MJD173" s="6"/>
      <c r="MJE173" s="6"/>
      <c r="MJF173" s="6"/>
      <c r="MJG173" s="6"/>
      <c r="MJH173" s="6"/>
      <c r="MJI173" s="6"/>
      <c r="MJJ173" s="6"/>
      <c r="MJK173" s="6"/>
      <c r="MJL173" s="6"/>
      <c r="MJM173" s="6"/>
      <c r="MJN173" s="6"/>
      <c r="MJO173" s="6"/>
      <c r="MJP173" s="6"/>
      <c r="MJQ173" s="6"/>
      <c r="MJR173" s="6"/>
      <c r="MJS173" s="6"/>
      <c r="MJT173" s="6"/>
      <c r="MJU173" s="6"/>
      <c r="MJV173" s="6"/>
      <c r="MJW173" s="6"/>
      <c r="MJX173" s="6"/>
      <c r="MJY173" s="6"/>
      <c r="MJZ173" s="6"/>
      <c r="MKA173" s="6"/>
      <c r="MKB173" s="6"/>
      <c r="MKC173" s="6"/>
      <c r="MKD173" s="6"/>
      <c r="MKE173" s="6"/>
      <c r="MKF173" s="6"/>
      <c r="MKG173" s="6"/>
      <c r="MKH173" s="6"/>
      <c r="MKI173" s="6"/>
      <c r="MKJ173" s="6"/>
      <c r="MKK173" s="6"/>
      <c r="MKL173" s="6"/>
      <c r="MKM173" s="6"/>
      <c r="MKN173" s="6"/>
      <c r="MKO173" s="6"/>
      <c r="MKP173" s="6"/>
      <c r="MKQ173" s="6"/>
      <c r="MKR173" s="6"/>
      <c r="MKS173" s="6"/>
      <c r="MKT173" s="6"/>
      <c r="MKU173" s="6"/>
      <c r="MKV173" s="6"/>
      <c r="MKW173" s="6"/>
      <c r="MKX173" s="6"/>
      <c r="MKY173" s="6"/>
      <c r="MKZ173" s="6"/>
      <c r="MLA173" s="6"/>
      <c r="MLB173" s="6"/>
      <c r="MLC173" s="6"/>
      <c r="MLD173" s="6"/>
      <c r="MLE173" s="6"/>
      <c r="MLF173" s="6"/>
      <c r="MLG173" s="6"/>
      <c r="MLH173" s="6"/>
      <c r="MLI173" s="6"/>
      <c r="MLJ173" s="6"/>
      <c r="MLK173" s="6"/>
      <c r="MLL173" s="6"/>
      <c r="MLM173" s="6"/>
      <c r="MLN173" s="6"/>
      <c r="MLO173" s="6"/>
      <c r="MLP173" s="6"/>
      <c r="MLQ173" s="6"/>
      <c r="MLR173" s="6"/>
      <c r="MLS173" s="6"/>
      <c r="MLT173" s="6"/>
      <c r="MLU173" s="6"/>
      <c r="MLV173" s="6"/>
      <c r="MLW173" s="6"/>
      <c r="MLX173" s="6"/>
      <c r="MLY173" s="6"/>
      <c r="MLZ173" s="6"/>
      <c r="MMA173" s="6"/>
      <c r="MMB173" s="6"/>
      <c r="MMC173" s="6"/>
      <c r="MMD173" s="6"/>
      <c r="MME173" s="6"/>
      <c r="MMF173" s="6"/>
      <c r="MMG173" s="6"/>
      <c r="MMH173" s="6"/>
      <c r="MMI173" s="6"/>
      <c r="MMJ173" s="6"/>
      <c r="MMK173" s="6"/>
      <c r="MML173" s="6"/>
      <c r="MMM173" s="6"/>
      <c r="MMN173" s="6"/>
      <c r="MMO173" s="6"/>
      <c r="MMP173" s="6"/>
      <c r="MMQ173" s="6"/>
      <c r="MMR173" s="6"/>
      <c r="MMS173" s="6"/>
      <c r="MMT173" s="6"/>
      <c r="MMU173" s="6"/>
      <c r="MMV173" s="6"/>
      <c r="MMW173" s="6"/>
      <c r="MMX173" s="6"/>
      <c r="MMY173" s="6"/>
      <c r="MMZ173" s="6"/>
      <c r="MNA173" s="6"/>
      <c r="MNB173" s="6"/>
      <c r="MNC173" s="6"/>
      <c r="MND173" s="6"/>
      <c r="MNE173" s="6"/>
      <c r="MNF173" s="6"/>
      <c r="MNG173" s="6"/>
      <c r="MNH173" s="6"/>
      <c r="MNI173" s="6"/>
      <c r="MNJ173" s="6"/>
      <c r="MNK173" s="6"/>
      <c r="MNL173" s="6"/>
      <c r="MNM173" s="6"/>
      <c r="MNN173" s="6"/>
      <c r="MNO173" s="6"/>
      <c r="MNP173" s="6"/>
      <c r="MNQ173" s="6"/>
      <c r="MNR173" s="6"/>
      <c r="MNS173" s="6"/>
      <c r="MNT173" s="6"/>
      <c r="MNU173" s="6"/>
      <c r="MNV173" s="6"/>
      <c r="MNW173" s="6"/>
      <c r="MNX173" s="6"/>
      <c r="MNY173" s="6"/>
      <c r="MNZ173" s="6"/>
      <c r="MOA173" s="6"/>
      <c r="MOB173" s="6"/>
      <c r="MOC173" s="6"/>
      <c r="MOD173" s="6"/>
      <c r="MOE173" s="6"/>
      <c r="MOF173" s="6"/>
      <c r="MOG173" s="6"/>
      <c r="MOH173" s="6"/>
      <c r="MOI173" s="6"/>
      <c r="MOJ173" s="6"/>
      <c r="MOK173" s="6"/>
      <c r="MOL173" s="6"/>
      <c r="MOM173" s="6"/>
      <c r="MON173" s="6"/>
      <c r="MOO173" s="6"/>
      <c r="MOP173" s="6"/>
      <c r="MOQ173" s="6"/>
      <c r="MOR173" s="6"/>
      <c r="MOS173" s="6"/>
      <c r="MOT173" s="6"/>
      <c r="MOU173" s="6"/>
      <c r="MOV173" s="6"/>
      <c r="MOW173" s="6"/>
      <c r="MOX173" s="6"/>
      <c r="MOY173" s="6"/>
      <c r="MOZ173" s="6"/>
      <c r="MPA173" s="6"/>
      <c r="MPB173" s="6"/>
      <c r="MPC173" s="6"/>
      <c r="MPD173" s="6"/>
      <c r="MPE173" s="6"/>
      <c r="MPF173" s="6"/>
      <c r="MPG173" s="6"/>
      <c r="MPH173" s="6"/>
      <c r="MPI173" s="6"/>
      <c r="MPJ173" s="6"/>
      <c r="MPK173" s="6"/>
      <c r="MPL173" s="6"/>
      <c r="MPM173" s="6"/>
      <c r="MPN173" s="6"/>
      <c r="MPO173" s="6"/>
      <c r="MPP173" s="6"/>
      <c r="MPQ173" s="6"/>
      <c r="MPR173" s="6"/>
      <c r="MPS173" s="6"/>
      <c r="MPT173" s="6"/>
      <c r="MPU173" s="6"/>
      <c r="MPV173" s="6"/>
      <c r="MPW173" s="6"/>
      <c r="MPX173" s="6"/>
      <c r="MPY173" s="6"/>
      <c r="MPZ173" s="6"/>
      <c r="MQA173" s="6"/>
      <c r="MQB173" s="6"/>
      <c r="MQC173" s="6"/>
      <c r="MQD173" s="6"/>
      <c r="MQE173" s="6"/>
      <c r="MQF173" s="6"/>
      <c r="MQG173" s="6"/>
      <c r="MQH173" s="6"/>
      <c r="MQI173" s="6"/>
      <c r="MQJ173" s="6"/>
      <c r="MQK173" s="6"/>
      <c r="MQL173" s="6"/>
      <c r="MQM173" s="6"/>
      <c r="MQN173" s="6"/>
      <c r="MQO173" s="6"/>
      <c r="MQP173" s="6"/>
      <c r="MQQ173" s="6"/>
      <c r="MQR173" s="6"/>
      <c r="MQS173" s="6"/>
      <c r="MQT173" s="6"/>
      <c r="MQU173" s="6"/>
      <c r="MQV173" s="6"/>
      <c r="MQW173" s="6"/>
      <c r="MQX173" s="6"/>
      <c r="MQY173" s="6"/>
      <c r="MQZ173" s="6"/>
      <c r="MRA173" s="6"/>
      <c r="MRB173" s="6"/>
      <c r="MRC173" s="6"/>
      <c r="MRD173" s="6"/>
      <c r="MRE173" s="6"/>
      <c r="MRF173" s="6"/>
      <c r="MRG173" s="6"/>
      <c r="MRH173" s="6"/>
      <c r="MRI173" s="6"/>
      <c r="MRJ173" s="6"/>
      <c r="MRK173" s="6"/>
      <c r="MRL173" s="6"/>
      <c r="MRM173" s="6"/>
      <c r="MRN173" s="6"/>
      <c r="MRO173" s="6"/>
      <c r="MRP173" s="6"/>
      <c r="MRQ173" s="6"/>
      <c r="MRR173" s="6"/>
      <c r="MRS173" s="6"/>
      <c r="MRT173" s="6"/>
      <c r="MRU173" s="6"/>
      <c r="MRV173" s="6"/>
      <c r="MRW173" s="6"/>
      <c r="MRX173" s="6"/>
      <c r="MRY173" s="6"/>
      <c r="MRZ173" s="6"/>
      <c r="MSA173" s="6"/>
      <c r="MSB173" s="6"/>
      <c r="MSC173" s="6"/>
      <c r="MSD173" s="6"/>
      <c r="MSE173" s="6"/>
      <c r="MSF173" s="6"/>
      <c r="MSG173" s="6"/>
      <c r="MSH173" s="6"/>
      <c r="MSI173" s="6"/>
      <c r="MSJ173" s="6"/>
      <c r="MSK173" s="6"/>
      <c r="MSL173" s="6"/>
      <c r="MSM173" s="6"/>
      <c r="MSN173" s="6"/>
      <c r="MSO173" s="6"/>
      <c r="MSP173" s="6"/>
      <c r="MSQ173" s="6"/>
      <c r="MSR173" s="6"/>
      <c r="MSS173" s="6"/>
      <c r="MST173" s="6"/>
      <c r="MSU173" s="6"/>
      <c r="MSV173" s="6"/>
      <c r="MSW173" s="6"/>
      <c r="MSX173" s="6"/>
      <c r="MSY173" s="6"/>
      <c r="MSZ173" s="6"/>
      <c r="MTA173" s="6"/>
      <c r="MTB173" s="6"/>
      <c r="MTC173" s="6"/>
      <c r="MTD173" s="6"/>
      <c r="MTE173" s="6"/>
      <c r="MTF173" s="6"/>
      <c r="MTG173" s="6"/>
      <c r="MTH173" s="6"/>
      <c r="MTI173" s="6"/>
      <c r="MTJ173" s="6"/>
      <c r="MTK173" s="6"/>
      <c r="MTL173" s="6"/>
      <c r="MTM173" s="6"/>
      <c r="MTN173" s="6"/>
      <c r="MTO173" s="6"/>
      <c r="MTP173" s="6"/>
      <c r="MTQ173" s="6"/>
      <c r="MTR173" s="6"/>
      <c r="MTS173" s="6"/>
      <c r="MTT173" s="6"/>
      <c r="MTU173" s="6"/>
      <c r="MTV173" s="6"/>
      <c r="MTW173" s="6"/>
      <c r="MTX173" s="6"/>
      <c r="MTY173" s="6"/>
      <c r="MTZ173" s="6"/>
      <c r="MUA173" s="6"/>
      <c r="MUB173" s="6"/>
      <c r="MUC173" s="6"/>
      <c r="MUD173" s="6"/>
      <c r="MUE173" s="6"/>
      <c r="MUF173" s="6"/>
      <c r="MUG173" s="6"/>
      <c r="MUH173" s="6"/>
      <c r="MUI173" s="6"/>
      <c r="MUJ173" s="6"/>
      <c r="MUK173" s="6"/>
      <c r="MUL173" s="6"/>
      <c r="MUM173" s="6"/>
      <c r="MUN173" s="6"/>
      <c r="MUO173" s="6"/>
      <c r="MUP173" s="6"/>
      <c r="MUQ173" s="6"/>
      <c r="MUR173" s="6"/>
      <c r="MUS173" s="6"/>
      <c r="MUT173" s="6"/>
      <c r="MUU173" s="6"/>
      <c r="MUV173" s="6"/>
      <c r="MUW173" s="6"/>
      <c r="MUX173" s="6"/>
      <c r="MUY173" s="6"/>
      <c r="MUZ173" s="6"/>
      <c r="MVA173" s="6"/>
      <c r="MVB173" s="6"/>
      <c r="MVC173" s="6"/>
      <c r="MVD173" s="6"/>
      <c r="MVE173" s="6"/>
      <c r="MVF173" s="6"/>
      <c r="MVG173" s="6"/>
      <c r="MVH173" s="6"/>
      <c r="MVI173" s="6"/>
      <c r="MVJ173" s="6"/>
      <c r="MVK173" s="6"/>
      <c r="MVL173" s="6"/>
      <c r="MVM173" s="6"/>
      <c r="MVN173" s="6"/>
      <c r="MVO173" s="6"/>
      <c r="MVP173" s="6"/>
      <c r="MVQ173" s="6"/>
      <c r="MVR173" s="6"/>
      <c r="MVS173" s="6"/>
      <c r="MVT173" s="6"/>
      <c r="MVU173" s="6"/>
      <c r="MVV173" s="6"/>
      <c r="MVW173" s="6"/>
      <c r="MVX173" s="6"/>
      <c r="MVY173" s="6"/>
      <c r="MVZ173" s="6"/>
      <c r="MWA173" s="6"/>
      <c r="MWB173" s="6"/>
      <c r="MWC173" s="6"/>
      <c r="MWD173" s="6"/>
      <c r="MWE173" s="6"/>
      <c r="MWF173" s="6"/>
      <c r="MWG173" s="6"/>
      <c r="MWH173" s="6"/>
      <c r="MWI173" s="6"/>
      <c r="MWJ173" s="6"/>
      <c r="MWK173" s="6"/>
      <c r="MWL173" s="6"/>
      <c r="MWM173" s="6"/>
      <c r="MWN173" s="6"/>
      <c r="MWO173" s="6"/>
      <c r="MWP173" s="6"/>
      <c r="MWQ173" s="6"/>
      <c r="MWR173" s="6"/>
      <c r="MWS173" s="6"/>
      <c r="MWT173" s="6"/>
      <c r="MWU173" s="6"/>
      <c r="MWV173" s="6"/>
      <c r="MWW173" s="6"/>
      <c r="MWX173" s="6"/>
      <c r="MWY173" s="6"/>
      <c r="MWZ173" s="6"/>
      <c r="MXA173" s="6"/>
      <c r="MXB173" s="6"/>
      <c r="MXC173" s="6"/>
      <c r="MXD173" s="6"/>
      <c r="MXE173" s="6"/>
      <c r="MXF173" s="6"/>
      <c r="MXG173" s="6"/>
      <c r="MXH173" s="6"/>
      <c r="MXI173" s="6"/>
      <c r="MXJ173" s="6"/>
      <c r="MXK173" s="6"/>
      <c r="MXL173" s="6"/>
      <c r="MXM173" s="6"/>
      <c r="MXN173" s="6"/>
      <c r="MXO173" s="6"/>
      <c r="MXP173" s="6"/>
      <c r="MXQ173" s="6"/>
      <c r="MXR173" s="6"/>
      <c r="MXS173" s="6"/>
      <c r="MXT173" s="6"/>
      <c r="MXU173" s="6"/>
      <c r="MXV173" s="6"/>
      <c r="MXW173" s="6"/>
      <c r="MXX173" s="6"/>
      <c r="MXY173" s="6"/>
      <c r="MXZ173" s="6"/>
      <c r="MYA173" s="6"/>
      <c r="MYB173" s="6"/>
      <c r="MYC173" s="6"/>
      <c r="MYD173" s="6"/>
      <c r="MYE173" s="6"/>
      <c r="MYF173" s="6"/>
      <c r="MYG173" s="6"/>
      <c r="MYH173" s="6"/>
      <c r="MYI173" s="6"/>
      <c r="MYJ173" s="6"/>
      <c r="MYK173" s="6"/>
      <c r="MYL173" s="6"/>
      <c r="MYM173" s="6"/>
      <c r="MYN173" s="6"/>
      <c r="MYO173" s="6"/>
      <c r="MYP173" s="6"/>
      <c r="MYQ173" s="6"/>
      <c r="MYR173" s="6"/>
      <c r="MYS173" s="6"/>
      <c r="MYT173" s="6"/>
      <c r="MYU173" s="6"/>
      <c r="MYV173" s="6"/>
      <c r="MYW173" s="6"/>
      <c r="MYX173" s="6"/>
      <c r="MYY173" s="6"/>
      <c r="MYZ173" s="6"/>
      <c r="MZA173" s="6"/>
      <c r="MZB173" s="6"/>
      <c r="MZC173" s="6"/>
      <c r="MZD173" s="6"/>
      <c r="MZE173" s="6"/>
      <c r="MZF173" s="6"/>
      <c r="MZG173" s="6"/>
      <c r="MZH173" s="6"/>
      <c r="MZI173" s="6"/>
      <c r="MZJ173" s="6"/>
      <c r="MZK173" s="6"/>
      <c r="MZL173" s="6"/>
      <c r="MZM173" s="6"/>
      <c r="MZN173" s="6"/>
      <c r="MZO173" s="6"/>
      <c r="MZP173" s="6"/>
      <c r="MZQ173" s="6"/>
      <c r="MZR173" s="6"/>
      <c r="MZS173" s="6"/>
      <c r="MZT173" s="6"/>
      <c r="MZU173" s="6"/>
      <c r="MZV173" s="6"/>
      <c r="MZW173" s="6"/>
      <c r="MZX173" s="6"/>
      <c r="MZY173" s="6"/>
      <c r="MZZ173" s="6"/>
      <c r="NAA173" s="6"/>
      <c r="NAB173" s="6"/>
      <c r="NAC173" s="6"/>
      <c r="NAD173" s="6"/>
      <c r="NAE173" s="6"/>
      <c r="NAF173" s="6"/>
      <c r="NAG173" s="6"/>
      <c r="NAH173" s="6"/>
      <c r="NAI173" s="6"/>
      <c r="NAJ173" s="6"/>
      <c r="NAK173" s="6"/>
      <c r="NAL173" s="6"/>
      <c r="NAM173" s="6"/>
      <c r="NAN173" s="6"/>
      <c r="NAO173" s="6"/>
      <c r="NAP173" s="6"/>
      <c r="NAQ173" s="6"/>
      <c r="NAR173" s="6"/>
      <c r="NAS173" s="6"/>
      <c r="NAT173" s="6"/>
      <c r="NAU173" s="6"/>
      <c r="NAV173" s="6"/>
      <c r="NAW173" s="6"/>
      <c r="NAX173" s="6"/>
      <c r="NAY173" s="6"/>
      <c r="NAZ173" s="6"/>
      <c r="NBA173" s="6"/>
      <c r="NBB173" s="6"/>
      <c r="NBC173" s="6"/>
      <c r="NBD173" s="6"/>
      <c r="NBE173" s="6"/>
      <c r="NBF173" s="6"/>
      <c r="NBG173" s="6"/>
      <c r="NBH173" s="6"/>
      <c r="NBI173" s="6"/>
      <c r="NBJ173" s="6"/>
      <c r="NBK173" s="6"/>
      <c r="NBL173" s="6"/>
      <c r="NBM173" s="6"/>
      <c r="NBN173" s="6"/>
      <c r="NBO173" s="6"/>
      <c r="NBP173" s="6"/>
      <c r="NBQ173" s="6"/>
      <c r="NBR173" s="6"/>
      <c r="NBS173" s="6"/>
      <c r="NBT173" s="6"/>
      <c r="NBU173" s="6"/>
      <c r="NBV173" s="6"/>
      <c r="NBW173" s="6"/>
      <c r="NBX173" s="6"/>
      <c r="NBY173" s="6"/>
      <c r="NBZ173" s="6"/>
      <c r="NCA173" s="6"/>
      <c r="NCB173" s="6"/>
      <c r="NCC173" s="6"/>
      <c r="NCD173" s="6"/>
      <c r="NCE173" s="6"/>
      <c r="NCF173" s="6"/>
      <c r="NCG173" s="6"/>
      <c r="NCH173" s="6"/>
      <c r="NCI173" s="6"/>
      <c r="NCJ173" s="6"/>
      <c r="NCK173" s="6"/>
      <c r="NCL173" s="6"/>
      <c r="NCM173" s="6"/>
      <c r="NCN173" s="6"/>
      <c r="NCO173" s="6"/>
      <c r="NCP173" s="6"/>
      <c r="NCQ173" s="6"/>
      <c r="NCR173" s="6"/>
      <c r="NCS173" s="6"/>
      <c r="NCT173" s="6"/>
      <c r="NCU173" s="6"/>
      <c r="NCV173" s="6"/>
      <c r="NCW173" s="6"/>
      <c r="NCX173" s="6"/>
      <c r="NCY173" s="6"/>
      <c r="NCZ173" s="6"/>
      <c r="NDA173" s="6"/>
      <c r="NDB173" s="6"/>
      <c r="NDC173" s="6"/>
      <c r="NDD173" s="6"/>
      <c r="NDE173" s="6"/>
      <c r="NDF173" s="6"/>
      <c r="NDG173" s="6"/>
      <c r="NDH173" s="6"/>
      <c r="NDI173" s="6"/>
      <c r="NDJ173" s="6"/>
      <c r="NDK173" s="6"/>
      <c r="NDL173" s="6"/>
      <c r="NDM173" s="6"/>
      <c r="NDN173" s="6"/>
      <c r="NDO173" s="6"/>
      <c r="NDP173" s="6"/>
      <c r="NDQ173" s="6"/>
      <c r="NDR173" s="6"/>
      <c r="NDS173" s="6"/>
      <c r="NDT173" s="6"/>
      <c r="NDU173" s="6"/>
      <c r="NDV173" s="6"/>
      <c r="NDW173" s="6"/>
      <c r="NDX173" s="6"/>
      <c r="NDY173" s="6"/>
      <c r="NDZ173" s="6"/>
      <c r="NEA173" s="6"/>
      <c r="NEB173" s="6"/>
      <c r="NEC173" s="6"/>
      <c r="NED173" s="6"/>
      <c r="NEE173" s="6"/>
      <c r="NEF173" s="6"/>
      <c r="NEG173" s="6"/>
      <c r="NEH173" s="6"/>
      <c r="NEI173" s="6"/>
      <c r="NEJ173" s="6"/>
      <c r="NEK173" s="6"/>
      <c r="NEL173" s="6"/>
      <c r="NEM173" s="6"/>
      <c r="NEN173" s="6"/>
      <c r="NEO173" s="6"/>
      <c r="NEP173" s="6"/>
      <c r="NEQ173" s="6"/>
      <c r="NER173" s="6"/>
      <c r="NES173" s="6"/>
      <c r="NET173" s="6"/>
      <c r="NEU173" s="6"/>
      <c r="NEV173" s="6"/>
      <c r="NEW173" s="6"/>
      <c r="NEX173" s="6"/>
      <c r="NEY173" s="6"/>
      <c r="NEZ173" s="6"/>
      <c r="NFA173" s="6"/>
      <c r="NFB173" s="6"/>
      <c r="NFC173" s="6"/>
      <c r="NFD173" s="6"/>
      <c r="NFE173" s="6"/>
      <c r="NFF173" s="6"/>
      <c r="NFG173" s="6"/>
      <c r="NFH173" s="6"/>
      <c r="NFI173" s="6"/>
      <c r="NFJ173" s="6"/>
      <c r="NFK173" s="6"/>
      <c r="NFL173" s="6"/>
      <c r="NFM173" s="6"/>
      <c r="NFN173" s="6"/>
      <c r="NFO173" s="6"/>
      <c r="NFP173" s="6"/>
      <c r="NFQ173" s="6"/>
      <c r="NFR173" s="6"/>
      <c r="NFS173" s="6"/>
      <c r="NFT173" s="6"/>
      <c r="NFU173" s="6"/>
      <c r="NFV173" s="6"/>
      <c r="NFW173" s="6"/>
      <c r="NFX173" s="6"/>
      <c r="NFY173" s="6"/>
      <c r="NFZ173" s="6"/>
      <c r="NGA173" s="6"/>
      <c r="NGB173" s="6"/>
      <c r="NGC173" s="6"/>
      <c r="NGD173" s="6"/>
      <c r="NGE173" s="6"/>
      <c r="NGF173" s="6"/>
      <c r="NGG173" s="6"/>
      <c r="NGH173" s="6"/>
      <c r="NGI173" s="6"/>
      <c r="NGJ173" s="6"/>
      <c r="NGK173" s="6"/>
      <c r="NGL173" s="6"/>
      <c r="NGM173" s="6"/>
      <c r="NGN173" s="6"/>
      <c r="NGO173" s="6"/>
      <c r="NGP173" s="6"/>
      <c r="NGQ173" s="6"/>
      <c r="NGR173" s="6"/>
      <c r="NGS173" s="6"/>
      <c r="NGT173" s="6"/>
      <c r="NGU173" s="6"/>
      <c r="NGV173" s="6"/>
      <c r="NGW173" s="6"/>
      <c r="NGX173" s="6"/>
      <c r="NGY173" s="6"/>
      <c r="NGZ173" s="6"/>
      <c r="NHA173" s="6"/>
      <c r="NHB173" s="6"/>
      <c r="NHC173" s="6"/>
      <c r="NHD173" s="6"/>
      <c r="NHE173" s="6"/>
      <c r="NHF173" s="6"/>
      <c r="NHG173" s="6"/>
      <c r="NHH173" s="6"/>
      <c r="NHI173" s="6"/>
      <c r="NHJ173" s="6"/>
      <c r="NHK173" s="6"/>
      <c r="NHL173" s="6"/>
      <c r="NHM173" s="6"/>
      <c r="NHN173" s="6"/>
      <c r="NHO173" s="6"/>
      <c r="NHP173" s="6"/>
      <c r="NHQ173" s="6"/>
      <c r="NHR173" s="6"/>
      <c r="NHS173" s="6"/>
      <c r="NHT173" s="6"/>
      <c r="NHU173" s="6"/>
      <c r="NHV173" s="6"/>
      <c r="NHW173" s="6"/>
      <c r="NHX173" s="6"/>
      <c r="NHY173" s="6"/>
      <c r="NHZ173" s="6"/>
      <c r="NIA173" s="6"/>
      <c r="NIB173" s="6"/>
      <c r="NIC173" s="6"/>
      <c r="NID173" s="6"/>
      <c r="NIE173" s="6"/>
      <c r="NIF173" s="6"/>
      <c r="NIG173" s="6"/>
      <c r="NIH173" s="6"/>
      <c r="NII173" s="6"/>
      <c r="NIJ173" s="6"/>
      <c r="NIK173" s="6"/>
      <c r="NIL173" s="6"/>
      <c r="NIM173" s="6"/>
      <c r="NIN173" s="6"/>
      <c r="NIO173" s="6"/>
      <c r="NIP173" s="6"/>
      <c r="NIQ173" s="6"/>
      <c r="NIR173" s="6"/>
      <c r="NIS173" s="6"/>
      <c r="NIT173" s="6"/>
      <c r="NIU173" s="6"/>
      <c r="NIV173" s="6"/>
      <c r="NIW173" s="6"/>
      <c r="NIX173" s="6"/>
      <c r="NIY173" s="6"/>
      <c r="NIZ173" s="6"/>
      <c r="NJA173" s="6"/>
      <c r="NJB173" s="6"/>
      <c r="NJC173" s="6"/>
      <c r="NJD173" s="6"/>
      <c r="NJE173" s="6"/>
      <c r="NJF173" s="6"/>
      <c r="NJG173" s="6"/>
      <c r="NJH173" s="6"/>
      <c r="NJI173" s="6"/>
      <c r="NJJ173" s="6"/>
      <c r="NJK173" s="6"/>
      <c r="NJL173" s="6"/>
      <c r="NJM173" s="6"/>
      <c r="NJN173" s="6"/>
      <c r="NJO173" s="6"/>
      <c r="NJP173" s="6"/>
      <c r="NJQ173" s="6"/>
      <c r="NJR173" s="6"/>
      <c r="NJS173" s="6"/>
      <c r="NJT173" s="6"/>
      <c r="NJU173" s="6"/>
      <c r="NJV173" s="6"/>
      <c r="NJW173" s="6"/>
      <c r="NJX173" s="6"/>
      <c r="NJY173" s="6"/>
      <c r="NJZ173" s="6"/>
      <c r="NKA173" s="6"/>
      <c r="NKB173" s="6"/>
      <c r="NKC173" s="6"/>
      <c r="NKD173" s="6"/>
      <c r="NKE173" s="6"/>
      <c r="NKF173" s="6"/>
      <c r="NKG173" s="6"/>
      <c r="NKH173" s="6"/>
      <c r="NKI173" s="6"/>
      <c r="NKJ173" s="6"/>
      <c r="NKK173" s="6"/>
      <c r="NKL173" s="6"/>
      <c r="NKM173" s="6"/>
      <c r="NKN173" s="6"/>
      <c r="NKO173" s="6"/>
      <c r="NKP173" s="6"/>
      <c r="NKQ173" s="6"/>
      <c r="NKR173" s="6"/>
      <c r="NKS173" s="6"/>
      <c r="NKT173" s="6"/>
      <c r="NKU173" s="6"/>
      <c r="NKV173" s="6"/>
      <c r="NKW173" s="6"/>
      <c r="NKX173" s="6"/>
      <c r="NKY173" s="6"/>
      <c r="NKZ173" s="6"/>
      <c r="NLA173" s="6"/>
      <c r="NLB173" s="6"/>
      <c r="NLC173" s="6"/>
      <c r="NLD173" s="6"/>
      <c r="NLE173" s="6"/>
      <c r="NLF173" s="6"/>
      <c r="NLG173" s="6"/>
      <c r="NLH173" s="6"/>
      <c r="NLI173" s="6"/>
      <c r="NLJ173" s="6"/>
      <c r="NLK173" s="6"/>
      <c r="NLL173" s="6"/>
      <c r="NLM173" s="6"/>
      <c r="NLN173" s="6"/>
      <c r="NLO173" s="6"/>
      <c r="NLP173" s="6"/>
      <c r="NLQ173" s="6"/>
      <c r="NLR173" s="6"/>
      <c r="NLS173" s="6"/>
      <c r="NLT173" s="6"/>
      <c r="NLU173" s="6"/>
      <c r="NLV173" s="6"/>
      <c r="NLW173" s="6"/>
      <c r="NLX173" s="6"/>
      <c r="NLY173" s="6"/>
      <c r="NLZ173" s="6"/>
      <c r="NMA173" s="6"/>
      <c r="NMB173" s="6"/>
      <c r="NMC173" s="6"/>
      <c r="NMD173" s="6"/>
      <c r="NME173" s="6"/>
      <c r="NMF173" s="6"/>
      <c r="NMG173" s="6"/>
      <c r="NMH173" s="6"/>
      <c r="NMI173" s="6"/>
      <c r="NMJ173" s="6"/>
      <c r="NMK173" s="6"/>
      <c r="NML173" s="6"/>
      <c r="NMM173" s="6"/>
      <c r="NMN173" s="6"/>
      <c r="NMO173" s="6"/>
      <c r="NMP173" s="6"/>
      <c r="NMQ173" s="6"/>
      <c r="NMR173" s="6"/>
      <c r="NMS173" s="6"/>
      <c r="NMT173" s="6"/>
      <c r="NMU173" s="6"/>
      <c r="NMV173" s="6"/>
      <c r="NMW173" s="6"/>
      <c r="NMX173" s="6"/>
      <c r="NMY173" s="6"/>
      <c r="NMZ173" s="6"/>
      <c r="NNA173" s="6"/>
      <c r="NNB173" s="6"/>
      <c r="NNC173" s="6"/>
      <c r="NND173" s="6"/>
      <c r="NNE173" s="6"/>
      <c r="NNF173" s="6"/>
      <c r="NNG173" s="6"/>
      <c r="NNH173" s="6"/>
      <c r="NNI173" s="6"/>
      <c r="NNJ173" s="6"/>
      <c r="NNK173" s="6"/>
      <c r="NNL173" s="6"/>
      <c r="NNM173" s="6"/>
      <c r="NNN173" s="6"/>
      <c r="NNO173" s="6"/>
      <c r="NNP173" s="6"/>
      <c r="NNQ173" s="6"/>
      <c r="NNR173" s="6"/>
      <c r="NNS173" s="6"/>
      <c r="NNT173" s="6"/>
      <c r="NNU173" s="6"/>
      <c r="NNV173" s="6"/>
      <c r="NNW173" s="6"/>
      <c r="NNX173" s="6"/>
      <c r="NNY173" s="6"/>
      <c r="NNZ173" s="6"/>
      <c r="NOA173" s="6"/>
      <c r="NOB173" s="6"/>
      <c r="NOC173" s="6"/>
      <c r="NOD173" s="6"/>
      <c r="NOE173" s="6"/>
      <c r="NOF173" s="6"/>
      <c r="NOG173" s="6"/>
      <c r="NOH173" s="6"/>
      <c r="NOI173" s="6"/>
      <c r="NOJ173" s="6"/>
      <c r="NOK173" s="6"/>
      <c r="NOL173" s="6"/>
      <c r="NOM173" s="6"/>
      <c r="NON173" s="6"/>
      <c r="NOO173" s="6"/>
      <c r="NOP173" s="6"/>
      <c r="NOQ173" s="6"/>
      <c r="NOR173" s="6"/>
      <c r="NOS173" s="6"/>
      <c r="NOT173" s="6"/>
      <c r="NOU173" s="6"/>
      <c r="NOV173" s="6"/>
      <c r="NOW173" s="6"/>
      <c r="NOX173" s="6"/>
      <c r="NOY173" s="6"/>
      <c r="NOZ173" s="6"/>
      <c r="NPA173" s="6"/>
      <c r="NPB173" s="6"/>
      <c r="NPC173" s="6"/>
      <c r="NPD173" s="6"/>
      <c r="NPE173" s="6"/>
      <c r="NPF173" s="6"/>
      <c r="NPG173" s="6"/>
      <c r="NPH173" s="6"/>
      <c r="NPI173" s="6"/>
      <c r="NPJ173" s="6"/>
      <c r="NPK173" s="6"/>
      <c r="NPL173" s="6"/>
      <c r="NPM173" s="6"/>
      <c r="NPN173" s="6"/>
      <c r="NPO173" s="6"/>
      <c r="NPP173" s="6"/>
      <c r="NPQ173" s="6"/>
      <c r="NPR173" s="6"/>
      <c r="NPS173" s="6"/>
      <c r="NPT173" s="6"/>
      <c r="NPU173" s="6"/>
      <c r="NPV173" s="6"/>
      <c r="NPW173" s="6"/>
      <c r="NPX173" s="6"/>
      <c r="NPY173" s="6"/>
      <c r="NPZ173" s="6"/>
      <c r="NQA173" s="6"/>
      <c r="NQB173" s="6"/>
      <c r="NQC173" s="6"/>
      <c r="NQD173" s="6"/>
      <c r="NQE173" s="6"/>
      <c r="NQF173" s="6"/>
      <c r="NQG173" s="6"/>
      <c r="NQH173" s="6"/>
      <c r="NQI173" s="6"/>
      <c r="NQJ173" s="6"/>
      <c r="NQK173" s="6"/>
      <c r="NQL173" s="6"/>
      <c r="NQM173" s="6"/>
      <c r="NQN173" s="6"/>
      <c r="NQO173" s="6"/>
      <c r="NQP173" s="6"/>
      <c r="NQQ173" s="6"/>
      <c r="NQR173" s="6"/>
      <c r="NQS173" s="6"/>
      <c r="NQT173" s="6"/>
      <c r="NQU173" s="6"/>
      <c r="NQV173" s="6"/>
      <c r="NQW173" s="6"/>
      <c r="NQX173" s="6"/>
      <c r="NQY173" s="6"/>
      <c r="NQZ173" s="6"/>
      <c r="NRA173" s="6"/>
      <c r="NRB173" s="6"/>
      <c r="NRC173" s="6"/>
      <c r="NRD173" s="6"/>
      <c r="NRE173" s="6"/>
      <c r="NRF173" s="6"/>
      <c r="NRG173" s="6"/>
      <c r="NRH173" s="6"/>
      <c r="NRI173" s="6"/>
      <c r="NRJ173" s="6"/>
      <c r="NRK173" s="6"/>
      <c r="NRL173" s="6"/>
      <c r="NRM173" s="6"/>
      <c r="NRN173" s="6"/>
      <c r="NRO173" s="6"/>
      <c r="NRP173" s="6"/>
      <c r="NRQ173" s="6"/>
      <c r="NRR173" s="6"/>
      <c r="NRS173" s="6"/>
      <c r="NRT173" s="6"/>
      <c r="NRU173" s="6"/>
      <c r="NRV173" s="6"/>
      <c r="NRW173" s="6"/>
      <c r="NRX173" s="6"/>
      <c r="NRY173" s="6"/>
      <c r="NRZ173" s="6"/>
      <c r="NSA173" s="6"/>
      <c r="NSB173" s="6"/>
      <c r="NSC173" s="6"/>
      <c r="NSD173" s="6"/>
      <c r="NSE173" s="6"/>
      <c r="NSF173" s="6"/>
      <c r="NSG173" s="6"/>
      <c r="NSH173" s="6"/>
      <c r="NSI173" s="6"/>
      <c r="NSJ173" s="6"/>
      <c r="NSK173" s="6"/>
      <c r="NSL173" s="6"/>
      <c r="NSM173" s="6"/>
      <c r="NSN173" s="6"/>
      <c r="NSO173" s="6"/>
      <c r="NSP173" s="6"/>
      <c r="NSQ173" s="6"/>
      <c r="NSR173" s="6"/>
      <c r="NSS173" s="6"/>
      <c r="NST173" s="6"/>
      <c r="NSU173" s="6"/>
      <c r="NSV173" s="6"/>
      <c r="NSW173" s="6"/>
      <c r="NSX173" s="6"/>
      <c r="NSY173" s="6"/>
      <c r="NSZ173" s="6"/>
      <c r="NTA173" s="6"/>
      <c r="NTB173" s="6"/>
      <c r="NTC173" s="6"/>
      <c r="NTD173" s="6"/>
      <c r="NTE173" s="6"/>
      <c r="NTF173" s="6"/>
      <c r="NTG173" s="6"/>
      <c r="NTH173" s="6"/>
      <c r="NTI173" s="6"/>
      <c r="NTJ173" s="6"/>
      <c r="NTK173" s="6"/>
      <c r="NTL173" s="6"/>
      <c r="NTM173" s="6"/>
      <c r="NTN173" s="6"/>
      <c r="NTO173" s="6"/>
      <c r="NTP173" s="6"/>
      <c r="NTQ173" s="6"/>
      <c r="NTR173" s="6"/>
      <c r="NTS173" s="6"/>
      <c r="NTT173" s="6"/>
      <c r="NTU173" s="6"/>
      <c r="NTV173" s="6"/>
      <c r="NTW173" s="6"/>
      <c r="NTX173" s="6"/>
      <c r="NTY173" s="6"/>
      <c r="NTZ173" s="6"/>
      <c r="NUA173" s="6"/>
      <c r="NUB173" s="6"/>
      <c r="NUC173" s="6"/>
      <c r="NUD173" s="6"/>
      <c r="NUE173" s="6"/>
      <c r="NUF173" s="6"/>
      <c r="NUG173" s="6"/>
      <c r="NUH173" s="6"/>
      <c r="NUI173" s="6"/>
      <c r="NUJ173" s="6"/>
      <c r="NUK173" s="6"/>
      <c r="NUL173" s="6"/>
      <c r="NUM173" s="6"/>
      <c r="NUN173" s="6"/>
      <c r="NUO173" s="6"/>
      <c r="NUP173" s="6"/>
      <c r="NUQ173" s="6"/>
      <c r="NUR173" s="6"/>
      <c r="NUS173" s="6"/>
      <c r="NUT173" s="6"/>
      <c r="NUU173" s="6"/>
      <c r="NUV173" s="6"/>
      <c r="NUW173" s="6"/>
      <c r="NUX173" s="6"/>
      <c r="NUY173" s="6"/>
      <c r="NUZ173" s="6"/>
      <c r="NVA173" s="6"/>
      <c r="NVB173" s="6"/>
      <c r="NVC173" s="6"/>
      <c r="NVD173" s="6"/>
      <c r="NVE173" s="6"/>
      <c r="NVF173" s="6"/>
      <c r="NVG173" s="6"/>
      <c r="NVH173" s="6"/>
      <c r="NVI173" s="6"/>
      <c r="NVJ173" s="6"/>
      <c r="NVK173" s="6"/>
      <c r="NVL173" s="6"/>
      <c r="NVM173" s="6"/>
      <c r="NVN173" s="6"/>
      <c r="NVO173" s="6"/>
      <c r="NVP173" s="6"/>
      <c r="NVQ173" s="6"/>
      <c r="NVR173" s="6"/>
      <c r="NVS173" s="6"/>
      <c r="NVT173" s="6"/>
      <c r="NVU173" s="6"/>
      <c r="NVV173" s="6"/>
      <c r="NVW173" s="6"/>
      <c r="NVX173" s="6"/>
      <c r="NVY173" s="6"/>
      <c r="NVZ173" s="6"/>
      <c r="NWA173" s="6"/>
      <c r="NWB173" s="6"/>
      <c r="NWC173" s="6"/>
      <c r="NWD173" s="6"/>
      <c r="NWE173" s="6"/>
      <c r="NWF173" s="6"/>
      <c r="NWG173" s="6"/>
      <c r="NWH173" s="6"/>
      <c r="NWI173" s="6"/>
      <c r="NWJ173" s="6"/>
      <c r="NWK173" s="6"/>
      <c r="NWL173" s="6"/>
      <c r="NWM173" s="6"/>
      <c r="NWN173" s="6"/>
      <c r="NWO173" s="6"/>
      <c r="NWP173" s="6"/>
      <c r="NWQ173" s="6"/>
      <c r="NWR173" s="6"/>
      <c r="NWS173" s="6"/>
      <c r="NWT173" s="6"/>
      <c r="NWU173" s="6"/>
      <c r="NWV173" s="6"/>
      <c r="NWW173" s="6"/>
      <c r="NWX173" s="6"/>
      <c r="NWY173" s="6"/>
      <c r="NWZ173" s="6"/>
      <c r="NXA173" s="6"/>
      <c r="NXB173" s="6"/>
      <c r="NXC173" s="6"/>
      <c r="NXD173" s="6"/>
      <c r="NXE173" s="6"/>
      <c r="NXF173" s="6"/>
      <c r="NXG173" s="6"/>
      <c r="NXH173" s="6"/>
      <c r="NXI173" s="6"/>
      <c r="NXJ173" s="6"/>
      <c r="NXK173" s="6"/>
      <c r="NXL173" s="6"/>
      <c r="NXM173" s="6"/>
      <c r="NXN173" s="6"/>
      <c r="NXO173" s="6"/>
      <c r="NXP173" s="6"/>
      <c r="NXQ173" s="6"/>
      <c r="NXR173" s="6"/>
      <c r="NXS173" s="6"/>
      <c r="NXT173" s="6"/>
      <c r="NXU173" s="6"/>
      <c r="NXV173" s="6"/>
      <c r="NXW173" s="6"/>
      <c r="NXX173" s="6"/>
      <c r="NXY173" s="6"/>
      <c r="NXZ173" s="6"/>
      <c r="NYA173" s="6"/>
      <c r="NYB173" s="6"/>
      <c r="NYC173" s="6"/>
      <c r="NYD173" s="6"/>
      <c r="NYE173" s="6"/>
      <c r="NYF173" s="6"/>
      <c r="NYG173" s="6"/>
      <c r="NYH173" s="6"/>
      <c r="NYI173" s="6"/>
      <c r="NYJ173" s="6"/>
      <c r="NYK173" s="6"/>
      <c r="NYL173" s="6"/>
      <c r="NYM173" s="6"/>
      <c r="NYN173" s="6"/>
      <c r="NYO173" s="6"/>
      <c r="NYP173" s="6"/>
      <c r="NYQ173" s="6"/>
      <c r="NYR173" s="6"/>
      <c r="NYS173" s="6"/>
      <c r="NYT173" s="6"/>
      <c r="NYU173" s="6"/>
      <c r="NYV173" s="6"/>
      <c r="NYW173" s="6"/>
      <c r="NYX173" s="6"/>
      <c r="NYY173" s="6"/>
      <c r="NYZ173" s="6"/>
      <c r="NZA173" s="6"/>
      <c r="NZB173" s="6"/>
      <c r="NZC173" s="6"/>
      <c r="NZD173" s="6"/>
      <c r="NZE173" s="6"/>
      <c r="NZF173" s="6"/>
      <c r="NZG173" s="6"/>
      <c r="NZH173" s="6"/>
      <c r="NZI173" s="6"/>
      <c r="NZJ173" s="6"/>
      <c r="NZK173" s="6"/>
      <c r="NZL173" s="6"/>
      <c r="NZM173" s="6"/>
      <c r="NZN173" s="6"/>
      <c r="NZO173" s="6"/>
      <c r="NZP173" s="6"/>
      <c r="NZQ173" s="6"/>
      <c r="NZR173" s="6"/>
      <c r="NZS173" s="6"/>
      <c r="NZT173" s="6"/>
      <c r="NZU173" s="6"/>
      <c r="NZV173" s="6"/>
      <c r="NZW173" s="6"/>
      <c r="NZX173" s="6"/>
      <c r="NZY173" s="6"/>
      <c r="NZZ173" s="6"/>
      <c r="OAA173" s="6"/>
      <c r="OAB173" s="6"/>
      <c r="OAC173" s="6"/>
      <c r="OAD173" s="6"/>
      <c r="OAE173" s="6"/>
      <c r="OAF173" s="6"/>
      <c r="OAG173" s="6"/>
      <c r="OAH173" s="6"/>
      <c r="OAI173" s="6"/>
      <c r="OAJ173" s="6"/>
      <c r="OAK173" s="6"/>
      <c r="OAL173" s="6"/>
      <c r="OAM173" s="6"/>
      <c r="OAN173" s="6"/>
      <c r="OAO173" s="6"/>
      <c r="OAP173" s="6"/>
      <c r="OAQ173" s="6"/>
      <c r="OAR173" s="6"/>
      <c r="OAS173" s="6"/>
      <c r="OAT173" s="6"/>
      <c r="OAU173" s="6"/>
      <c r="OAV173" s="6"/>
      <c r="OAW173" s="6"/>
      <c r="OAX173" s="6"/>
      <c r="OAY173" s="6"/>
      <c r="OAZ173" s="6"/>
      <c r="OBA173" s="6"/>
      <c r="OBB173" s="6"/>
      <c r="OBC173" s="6"/>
      <c r="OBD173" s="6"/>
      <c r="OBE173" s="6"/>
      <c r="OBF173" s="6"/>
      <c r="OBG173" s="6"/>
      <c r="OBH173" s="6"/>
      <c r="OBI173" s="6"/>
      <c r="OBJ173" s="6"/>
      <c r="OBK173" s="6"/>
      <c r="OBL173" s="6"/>
      <c r="OBM173" s="6"/>
      <c r="OBN173" s="6"/>
      <c r="OBO173" s="6"/>
      <c r="OBP173" s="6"/>
      <c r="OBQ173" s="6"/>
      <c r="OBR173" s="6"/>
      <c r="OBS173" s="6"/>
      <c r="OBT173" s="6"/>
      <c r="OBU173" s="6"/>
      <c r="OBV173" s="6"/>
      <c r="OBW173" s="6"/>
      <c r="OBX173" s="6"/>
      <c r="OBY173" s="6"/>
      <c r="OBZ173" s="6"/>
      <c r="OCA173" s="6"/>
      <c r="OCB173" s="6"/>
      <c r="OCC173" s="6"/>
      <c r="OCD173" s="6"/>
      <c r="OCE173" s="6"/>
      <c r="OCF173" s="6"/>
      <c r="OCG173" s="6"/>
      <c r="OCH173" s="6"/>
      <c r="OCI173" s="6"/>
      <c r="OCJ173" s="6"/>
      <c r="OCK173" s="6"/>
      <c r="OCL173" s="6"/>
      <c r="OCM173" s="6"/>
      <c r="OCN173" s="6"/>
      <c r="OCO173" s="6"/>
      <c r="OCP173" s="6"/>
      <c r="OCQ173" s="6"/>
      <c r="OCR173" s="6"/>
      <c r="OCS173" s="6"/>
      <c r="OCT173" s="6"/>
      <c r="OCU173" s="6"/>
      <c r="OCV173" s="6"/>
      <c r="OCW173" s="6"/>
      <c r="OCX173" s="6"/>
      <c r="OCY173" s="6"/>
      <c r="OCZ173" s="6"/>
      <c r="ODA173" s="6"/>
      <c r="ODB173" s="6"/>
      <c r="ODC173" s="6"/>
      <c r="ODD173" s="6"/>
      <c r="ODE173" s="6"/>
      <c r="ODF173" s="6"/>
      <c r="ODG173" s="6"/>
      <c r="ODH173" s="6"/>
      <c r="ODI173" s="6"/>
      <c r="ODJ173" s="6"/>
      <c r="ODK173" s="6"/>
      <c r="ODL173" s="6"/>
      <c r="ODM173" s="6"/>
      <c r="ODN173" s="6"/>
      <c r="ODO173" s="6"/>
      <c r="ODP173" s="6"/>
      <c r="ODQ173" s="6"/>
      <c r="ODR173" s="6"/>
      <c r="ODS173" s="6"/>
      <c r="ODT173" s="6"/>
      <c r="ODU173" s="6"/>
      <c r="ODV173" s="6"/>
      <c r="ODW173" s="6"/>
      <c r="ODX173" s="6"/>
      <c r="ODY173" s="6"/>
      <c r="ODZ173" s="6"/>
      <c r="OEA173" s="6"/>
      <c r="OEB173" s="6"/>
      <c r="OEC173" s="6"/>
      <c r="OED173" s="6"/>
      <c r="OEE173" s="6"/>
      <c r="OEF173" s="6"/>
      <c r="OEG173" s="6"/>
      <c r="OEH173" s="6"/>
      <c r="OEI173" s="6"/>
      <c r="OEJ173" s="6"/>
      <c r="OEK173" s="6"/>
      <c r="OEL173" s="6"/>
      <c r="OEM173" s="6"/>
      <c r="OEN173" s="6"/>
      <c r="OEO173" s="6"/>
      <c r="OEP173" s="6"/>
      <c r="OEQ173" s="6"/>
      <c r="OER173" s="6"/>
      <c r="OES173" s="6"/>
      <c r="OET173" s="6"/>
      <c r="OEU173" s="6"/>
      <c r="OEV173" s="6"/>
      <c r="OEW173" s="6"/>
      <c r="OEX173" s="6"/>
      <c r="OEY173" s="6"/>
      <c r="OEZ173" s="6"/>
      <c r="OFA173" s="6"/>
      <c r="OFB173" s="6"/>
      <c r="OFC173" s="6"/>
      <c r="OFD173" s="6"/>
      <c r="OFE173" s="6"/>
      <c r="OFF173" s="6"/>
      <c r="OFG173" s="6"/>
      <c r="OFH173" s="6"/>
      <c r="OFI173" s="6"/>
      <c r="OFJ173" s="6"/>
      <c r="OFK173" s="6"/>
      <c r="OFL173" s="6"/>
      <c r="OFM173" s="6"/>
      <c r="OFN173" s="6"/>
      <c r="OFO173" s="6"/>
      <c r="OFP173" s="6"/>
      <c r="OFQ173" s="6"/>
      <c r="OFR173" s="6"/>
      <c r="OFS173" s="6"/>
      <c r="OFT173" s="6"/>
      <c r="OFU173" s="6"/>
      <c r="OFV173" s="6"/>
      <c r="OFW173" s="6"/>
      <c r="OFX173" s="6"/>
      <c r="OFY173" s="6"/>
      <c r="OFZ173" s="6"/>
      <c r="OGA173" s="6"/>
      <c r="OGB173" s="6"/>
      <c r="OGC173" s="6"/>
      <c r="OGD173" s="6"/>
      <c r="OGE173" s="6"/>
      <c r="OGF173" s="6"/>
      <c r="OGG173" s="6"/>
      <c r="OGH173" s="6"/>
      <c r="OGI173" s="6"/>
      <c r="OGJ173" s="6"/>
      <c r="OGK173" s="6"/>
      <c r="OGL173" s="6"/>
      <c r="OGM173" s="6"/>
      <c r="OGN173" s="6"/>
      <c r="OGO173" s="6"/>
      <c r="OGP173" s="6"/>
      <c r="OGQ173" s="6"/>
      <c r="OGR173" s="6"/>
      <c r="OGS173" s="6"/>
      <c r="OGT173" s="6"/>
      <c r="OGU173" s="6"/>
      <c r="OGV173" s="6"/>
      <c r="OGW173" s="6"/>
      <c r="OGX173" s="6"/>
      <c r="OGY173" s="6"/>
      <c r="OGZ173" s="6"/>
      <c r="OHA173" s="6"/>
      <c r="OHB173" s="6"/>
      <c r="OHC173" s="6"/>
      <c r="OHD173" s="6"/>
      <c r="OHE173" s="6"/>
      <c r="OHF173" s="6"/>
      <c r="OHG173" s="6"/>
      <c r="OHH173" s="6"/>
      <c r="OHI173" s="6"/>
      <c r="OHJ173" s="6"/>
      <c r="OHK173" s="6"/>
      <c r="OHL173" s="6"/>
      <c r="OHM173" s="6"/>
      <c r="OHN173" s="6"/>
      <c r="OHO173" s="6"/>
      <c r="OHP173" s="6"/>
      <c r="OHQ173" s="6"/>
      <c r="OHR173" s="6"/>
      <c r="OHS173" s="6"/>
      <c r="OHT173" s="6"/>
      <c r="OHU173" s="6"/>
      <c r="OHV173" s="6"/>
      <c r="OHW173" s="6"/>
      <c r="OHX173" s="6"/>
      <c r="OHY173" s="6"/>
      <c r="OHZ173" s="6"/>
      <c r="OIA173" s="6"/>
      <c r="OIB173" s="6"/>
      <c r="OIC173" s="6"/>
      <c r="OID173" s="6"/>
      <c r="OIE173" s="6"/>
      <c r="OIF173" s="6"/>
      <c r="OIG173" s="6"/>
      <c r="OIH173" s="6"/>
      <c r="OII173" s="6"/>
      <c r="OIJ173" s="6"/>
      <c r="OIK173" s="6"/>
      <c r="OIL173" s="6"/>
      <c r="OIM173" s="6"/>
      <c r="OIN173" s="6"/>
      <c r="OIO173" s="6"/>
      <c r="OIP173" s="6"/>
      <c r="OIQ173" s="6"/>
      <c r="OIR173" s="6"/>
      <c r="OIS173" s="6"/>
      <c r="OIT173" s="6"/>
      <c r="OIU173" s="6"/>
      <c r="OIV173" s="6"/>
      <c r="OIW173" s="6"/>
      <c r="OIX173" s="6"/>
      <c r="OIY173" s="6"/>
      <c r="OIZ173" s="6"/>
      <c r="OJA173" s="6"/>
      <c r="OJB173" s="6"/>
      <c r="OJC173" s="6"/>
      <c r="OJD173" s="6"/>
      <c r="OJE173" s="6"/>
      <c r="OJF173" s="6"/>
      <c r="OJG173" s="6"/>
      <c r="OJH173" s="6"/>
      <c r="OJI173" s="6"/>
      <c r="OJJ173" s="6"/>
      <c r="OJK173" s="6"/>
      <c r="OJL173" s="6"/>
      <c r="OJM173" s="6"/>
      <c r="OJN173" s="6"/>
      <c r="OJO173" s="6"/>
      <c r="OJP173" s="6"/>
      <c r="OJQ173" s="6"/>
      <c r="OJR173" s="6"/>
      <c r="OJS173" s="6"/>
      <c r="OJT173" s="6"/>
      <c r="OJU173" s="6"/>
      <c r="OJV173" s="6"/>
      <c r="OJW173" s="6"/>
      <c r="OJX173" s="6"/>
      <c r="OJY173" s="6"/>
      <c r="OJZ173" s="6"/>
      <c r="OKA173" s="6"/>
      <c r="OKB173" s="6"/>
      <c r="OKC173" s="6"/>
      <c r="OKD173" s="6"/>
      <c r="OKE173" s="6"/>
      <c r="OKF173" s="6"/>
      <c r="OKG173" s="6"/>
      <c r="OKH173" s="6"/>
      <c r="OKI173" s="6"/>
      <c r="OKJ173" s="6"/>
      <c r="OKK173" s="6"/>
      <c r="OKL173" s="6"/>
      <c r="OKM173" s="6"/>
      <c r="OKN173" s="6"/>
      <c r="OKO173" s="6"/>
      <c r="OKP173" s="6"/>
      <c r="OKQ173" s="6"/>
      <c r="OKR173" s="6"/>
      <c r="OKS173" s="6"/>
      <c r="OKT173" s="6"/>
      <c r="OKU173" s="6"/>
      <c r="OKV173" s="6"/>
      <c r="OKW173" s="6"/>
      <c r="OKX173" s="6"/>
      <c r="OKY173" s="6"/>
      <c r="OKZ173" s="6"/>
      <c r="OLA173" s="6"/>
      <c r="OLB173" s="6"/>
      <c r="OLC173" s="6"/>
      <c r="OLD173" s="6"/>
      <c r="OLE173" s="6"/>
      <c r="OLF173" s="6"/>
      <c r="OLG173" s="6"/>
      <c r="OLH173" s="6"/>
      <c r="OLI173" s="6"/>
      <c r="OLJ173" s="6"/>
      <c r="OLK173" s="6"/>
      <c r="OLL173" s="6"/>
      <c r="OLM173" s="6"/>
      <c r="OLN173" s="6"/>
      <c r="OLO173" s="6"/>
      <c r="OLP173" s="6"/>
      <c r="OLQ173" s="6"/>
      <c r="OLR173" s="6"/>
      <c r="OLS173" s="6"/>
      <c r="OLT173" s="6"/>
      <c r="OLU173" s="6"/>
      <c r="OLV173" s="6"/>
      <c r="OLW173" s="6"/>
      <c r="OLX173" s="6"/>
      <c r="OLY173" s="6"/>
      <c r="OLZ173" s="6"/>
      <c r="OMA173" s="6"/>
      <c r="OMB173" s="6"/>
      <c r="OMC173" s="6"/>
      <c r="OMD173" s="6"/>
      <c r="OME173" s="6"/>
      <c r="OMF173" s="6"/>
      <c r="OMG173" s="6"/>
      <c r="OMH173" s="6"/>
      <c r="OMI173" s="6"/>
      <c r="OMJ173" s="6"/>
      <c r="OMK173" s="6"/>
      <c r="OML173" s="6"/>
      <c r="OMM173" s="6"/>
      <c r="OMN173" s="6"/>
      <c r="OMO173" s="6"/>
      <c r="OMP173" s="6"/>
      <c r="OMQ173" s="6"/>
      <c r="OMR173" s="6"/>
      <c r="OMS173" s="6"/>
      <c r="OMT173" s="6"/>
      <c r="OMU173" s="6"/>
      <c r="OMV173" s="6"/>
      <c r="OMW173" s="6"/>
      <c r="OMX173" s="6"/>
      <c r="OMY173" s="6"/>
      <c r="OMZ173" s="6"/>
      <c r="ONA173" s="6"/>
      <c r="ONB173" s="6"/>
      <c r="ONC173" s="6"/>
      <c r="OND173" s="6"/>
      <c r="ONE173" s="6"/>
      <c r="ONF173" s="6"/>
      <c r="ONG173" s="6"/>
      <c r="ONH173" s="6"/>
      <c r="ONI173" s="6"/>
      <c r="ONJ173" s="6"/>
      <c r="ONK173" s="6"/>
      <c r="ONL173" s="6"/>
      <c r="ONM173" s="6"/>
      <c r="ONN173" s="6"/>
      <c r="ONO173" s="6"/>
      <c r="ONP173" s="6"/>
      <c r="ONQ173" s="6"/>
      <c r="ONR173" s="6"/>
      <c r="ONS173" s="6"/>
      <c r="ONT173" s="6"/>
      <c r="ONU173" s="6"/>
      <c r="ONV173" s="6"/>
      <c r="ONW173" s="6"/>
      <c r="ONX173" s="6"/>
      <c r="ONY173" s="6"/>
      <c r="ONZ173" s="6"/>
      <c r="OOA173" s="6"/>
      <c r="OOB173" s="6"/>
      <c r="OOC173" s="6"/>
      <c r="OOD173" s="6"/>
      <c r="OOE173" s="6"/>
      <c r="OOF173" s="6"/>
      <c r="OOG173" s="6"/>
      <c r="OOH173" s="6"/>
      <c r="OOI173" s="6"/>
      <c r="OOJ173" s="6"/>
      <c r="OOK173" s="6"/>
      <c r="OOL173" s="6"/>
      <c r="OOM173" s="6"/>
      <c r="OON173" s="6"/>
      <c r="OOO173" s="6"/>
      <c r="OOP173" s="6"/>
      <c r="OOQ173" s="6"/>
      <c r="OOR173" s="6"/>
      <c r="OOS173" s="6"/>
      <c r="OOT173" s="6"/>
      <c r="OOU173" s="6"/>
      <c r="OOV173" s="6"/>
      <c r="OOW173" s="6"/>
      <c r="OOX173" s="6"/>
      <c r="OOY173" s="6"/>
      <c r="OOZ173" s="6"/>
      <c r="OPA173" s="6"/>
      <c r="OPB173" s="6"/>
      <c r="OPC173" s="6"/>
      <c r="OPD173" s="6"/>
      <c r="OPE173" s="6"/>
      <c r="OPF173" s="6"/>
      <c r="OPG173" s="6"/>
      <c r="OPH173" s="6"/>
      <c r="OPI173" s="6"/>
      <c r="OPJ173" s="6"/>
      <c r="OPK173" s="6"/>
      <c r="OPL173" s="6"/>
      <c r="OPM173" s="6"/>
      <c r="OPN173" s="6"/>
      <c r="OPO173" s="6"/>
      <c r="OPP173" s="6"/>
      <c r="OPQ173" s="6"/>
      <c r="OPR173" s="6"/>
      <c r="OPS173" s="6"/>
      <c r="OPT173" s="6"/>
      <c r="OPU173" s="6"/>
      <c r="OPV173" s="6"/>
      <c r="OPW173" s="6"/>
      <c r="OPX173" s="6"/>
      <c r="OPY173" s="6"/>
      <c r="OPZ173" s="6"/>
      <c r="OQA173" s="6"/>
      <c r="OQB173" s="6"/>
      <c r="OQC173" s="6"/>
      <c r="OQD173" s="6"/>
      <c r="OQE173" s="6"/>
      <c r="OQF173" s="6"/>
      <c r="OQG173" s="6"/>
      <c r="OQH173" s="6"/>
      <c r="OQI173" s="6"/>
      <c r="OQJ173" s="6"/>
      <c r="OQK173" s="6"/>
      <c r="OQL173" s="6"/>
      <c r="OQM173" s="6"/>
      <c r="OQN173" s="6"/>
      <c r="OQO173" s="6"/>
      <c r="OQP173" s="6"/>
      <c r="OQQ173" s="6"/>
      <c r="OQR173" s="6"/>
      <c r="OQS173" s="6"/>
      <c r="OQT173" s="6"/>
      <c r="OQU173" s="6"/>
      <c r="OQV173" s="6"/>
      <c r="OQW173" s="6"/>
      <c r="OQX173" s="6"/>
      <c r="OQY173" s="6"/>
      <c r="OQZ173" s="6"/>
      <c r="ORA173" s="6"/>
      <c r="ORB173" s="6"/>
      <c r="ORC173" s="6"/>
      <c r="ORD173" s="6"/>
      <c r="ORE173" s="6"/>
      <c r="ORF173" s="6"/>
      <c r="ORG173" s="6"/>
      <c r="ORH173" s="6"/>
      <c r="ORI173" s="6"/>
      <c r="ORJ173" s="6"/>
      <c r="ORK173" s="6"/>
      <c r="ORL173" s="6"/>
      <c r="ORM173" s="6"/>
      <c r="ORN173" s="6"/>
      <c r="ORO173" s="6"/>
      <c r="ORP173" s="6"/>
      <c r="ORQ173" s="6"/>
      <c r="ORR173" s="6"/>
      <c r="ORS173" s="6"/>
      <c r="ORT173" s="6"/>
      <c r="ORU173" s="6"/>
      <c r="ORV173" s="6"/>
      <c r="ORW173" s="6"/>
      <c r="ORX173" s="6"/>
      <c r="ORY173" s="6"/>
      <c r="ORZ173" s="6"/>
      <c r="OSA173" s="6"/>
      <c r="OSB173" s="6"/>
      <c r="OSC173" s="6"/>
      <c r="OSD173" s="6"/>
      <c r="OSE173" s="6"/>
      <c r="OSF173" s="6"/>
      <c r="OSG173" s="6"/>
      <c r="OSH173" s="6"/>
      <c r="OSI173" s="6"/>
      <c r="OSJ173" s="6"/>
      <c r="OSK173" s="6"/>
      <c r="OSL173" s="6"/>
      <c r="OSM173" s="6"/>
      <c r="OSN173" s="6"/>
      <c r="OSO173" s="6"/>
      <c r="OSP173" s="6"/>
      <c r="OSQ173" s="6"/>
      <c r="OSR173" s="6"/>
      <c r="OSS173" s="6"/>
      <c r="OST173" s="6"/>
      <c r="OSU173" s="6"/>
      <c r="OSV173" s="6"/>
      <c r="OSW173" s="6"/>
      <c r="OSX173" s="6"/>
      <c r="OSY173" s="6"/>
      <c r="OSZ173" s="6"/>
      <c r="OTA173" s="6"/>
      <c r="OTB173" s="6"/>
      <c r="OTC173" s="6"/>
      <c r="OTD173" s="6"/>
      <c r="OTE173" s="6"/>
      <c r="OTF173" s="6"/>
      <c r="OTG173" s="6"/>
      <c r="OTH173" s="6"/>
      <c r="OTI173" s="6"/>
      <c r="OTJ173" s="6"/>
      <c r="OTK173" s="6"/>
      <c r="OTL173" s="6"/>
      <c r="OTM173" s="6"/>
      <c r="OTN173" s="6"/>
      <c r="OTO173" s="6"/>
      <c r="OTP173" s="6"/>
      <c r="OTQ173" s="6"/>
      <c r="OTR173" s="6"/>
      <c r="OTS173" s="6"/>
      <c r="OTT173" s="6"/>
      <c r="OTU173" s="6"/>
      <c r="OTV173" s="6"/>
      <c r="OTW173" s="6"/>
      <c r="OTX173" s="6"/>
      <c r="OTY173" s="6"/>
      <c r="OTZ173" s="6"/>
      <c r="OUA173" s="6"/>
      <c r="OUB173" s="6"/>
      <c r="OUC173" s="6"/>
      <c r="OUD173" s="6"/>
      <c r="OUE173" s="6"/>
      <c r="OUF173" s="6"/>
      <c r="OUG173" s="6"/>
      <c r="OUH173" s="6"/>
      <c r="OUI173" s="6"/>
      <c r="OUJ173" s="6"/>
      <c r="OUK173" s="6"/>
      <c r="OUL173" s="6"/>
      <c r="OUM173" s="6"/>
      <c r="OUN173" s="6"/>
      <c r="OUO173" s="6"/>
      <c r="OUP173" s="6"/>
      <c r="OUQ173" s="6"/>
      <c r="OUR173" s="6"/>
      <c r="OUS173" s="6"/>
      <c r="OUT173" s="6"/>
      <c r="OUU173" s="6"/>
      <c r="OUV173" s="6"/>
      <c r="OUW173" s="6"/>
      <c r="OUX173" s="6"/>
      <c r="OUY173" s="6"/>
      <c r="OUZ173" s="6"/>
      <c r="OVA173" s="6"/>
      <c r="OVB173" s="6"/>
      <c r="OVC173" s="6"/>
      <c r="OVD173" s="6"/>
      <c r="OVE173" s="6"/>
      <c r="OVF173" s="6"/>
      <c r="OVG173" s="6"/>
      <c r="OVH173" s="6"/>
      <c r="OVI173" s="6"/>
      <c r="OVJ173" s="6"/>
      <c r="OVK173" s="6"/>
      <c r="OVL173" s="6"/>
      <c r="OVM173" s="6"/>
      <c r="OVN173" s="6"/>
      <c r="OVO173" s="6"/>
      <c r="OVP173" s="6"/>
      <c r="OVQ173" s="6"/>
      <c r="OVR173" s="6"/>
      <c r="OVS173" s="6"/>
      <c r="OVT173" s="6"/>
      <c r="OVU173" s="6"/>
      <c r="OVV173" s="6"/>
      <c r="OVW173" s="6"/>
      <c r="OVX173" s="6"/>
      <c r="OVY173" s="6"/>
      <c r="OVZ173" s="6"/>
      <c r="OWA173" s="6"/>
      <c r="OWB173" s="6"/>
      <c r="OWC173" s="6"/>
      <c r="OWD173" s="6"/>
      <c r="OWE173" s="6"/>
      <c r="OWF173" s="6"/>
      <c r="OWG173" s="6"/>
      <c r="OWH173" s="6"/>
      <c r="OWI173" s="6"/>
      <c r="OWJ173" s="6"/>
      <c r="OWK173" s="6"/>
      <c r="OWL173" s="6"/>
      <c r="OWM173" s="6"/>
      <c r="OWN173" s="6"/>
      <c r="OWO173" s="6"/>
      <c r="OWP173" s="6"/>
      <c r="OWQ173" s="6"/>
      <c r="OWR173" s="6"/>
      <c r="OWS173" s="6"/>
      <c r="OWT173" s="6"/>
      <c r="OWU173" s="6"/>
      <c r="OWV173" s="6"/>
      <c r="OWW173" s="6"/>
      <c r="OWX173" s="6"/>
      <c r="OWY173" s="6"/>
      <c r="OWZ173" s="6"/>
      <c r="OXA173" s="6"/>
      <c r="OXB173" s="6"/>
      <c r="OXC173" s="6"/>
      <c r="OXD173" s="6"/>
      <c r="OXE173" s="6"/>
      <c r="OXF173" s="6"/>
      <c r="OXG173" s="6"/>
      <c r="OXH173" s="6"/>
      <c r="OXI173" s="6"/>
      <c r="OXJ173" s="6"/>
      <c r="OXK173" s="6"/>
      <c r="OXL173" s="6"/>
      <c r="OXM173" s="6"/>
      <c r="OXN173" s="6"/>
      <c r="OXO173" s="6"/>
      <c r="OXP173" s="6"/>
      <c r="OXQ173" s="6"/>
      <c r="OXR173" s="6"/>
      <c r="OXS173" s="6"/>
      <c r="OXT173" s="6"/>
      <c r="OXU173" s="6"/>
      <c r="OXV173" s="6"/>
      <c r="OXW173" s="6"/>
      <c r="OXX173" s="6"/>
      <c r="OXY173" s="6"/>
      <c r="OXZ173" s="6"/>
      <c r="OYA173" s="6"/>
      <c r="OYB173" s="6"/>
      <c r="OYC173" s="6"/>
      <c r="OYD173" s="6"/>
      <c r="OYE173" s="6"/>
      <c r="OYF173" s="6"/>
      <c r="OYG173" s="6"/>
      <c r="OYH173" s="6"/>
      <c r="OYI173" s="6"/>
      <c r="OYJ173" s="6"/>
      <c r="OYK173" s="6"/>
      <c r="OYL173" s="6"/>
      <c r="OYM173" s="6"/>
      <c r="OYN173" s="6"/>
      <c r="OYO173" s="6"/>
      <c r="OYP173" s="6"/>
      <c r="OYQ173" s="6"/>
      <c r="OYR173" s="6"/>
      <c r="OYS173" s="6"/>
      <c r="OYT173" s="6"/>
      <c r="OYU173" s="6"/>
      <c r="OYV173" s="6"/>
      <c r="OYW173" s="6"/>
      <c r="OYX173" s="6"/>
      <c r="OYY173" s="6"/>
      <c r="OYZ173" s="6"/>
      <c r="OZA173" s="6"/>
      <c r="OZB173" s="6"/>
      <c r="OZC173" s="6"/>
      <c r="OZD173" s="6"/>
      <c r="OZE173" s="6"/>
      <c r="OZF173" s="6"/>
      <c r="OZG173" s="6"/>
      <c r="OZH173" s="6"/>
      <c r="OZI173" s="6"/>
      <c r="OZJ173" s="6"/>
      <c r="OZK173" s="6"/>
      <c r="OZL173" s="6"/>
      <c r="OZM173" s="6"/>
      <c r="OZN173" s="6"/>
      <c r="OZO173" s="6"/>
      <c r="OZP173" s="6"/>
      <c r="OZQ173" s="6"/>
      <c r="OZR173" s="6"/>
      <c r="OZS173" s="6"/>
      <c r="OZT173" s="6"/>
      <c r="OZU173" s="6"/>
      <c r="OZV173" s="6"/>
      <c r="OZW173" s="6"/>
      <c r="OZX173" s="6"/>
      <c r="OZY173" s="6"/>
      <c r="OZZ173" s="6"/>
      <c r="PAA173" s="6"/>
      <c r="PAB173" s="6"/>
      <c r="PAC173" s="6"/>
      <c r="PAD173" s="6"/>
      <c r="PAE173" s="6"/>
      <c r="PAF173" s="6"/>
      <c r="PAG173" s="6"/>
      <c r="PAH173" s="6"/>
      <c r="PAI173" s="6"/>
      <c r="PAJ173" s="6"/>
      <c r="PAK173" s="6"/>
      <c r="PAL173" s="6"/>
      <c r="PAM173" s="6"/>
      <c r="PAN173" s="6"/>
      <c r="PAO173" s="6"/>
      <c r="PAP173" s="6"/>
      <c r="PAQ173" s="6"/>
      <c r="PAR173" s="6"/>
      <c r="PAS173" s="6"/>
      <c r="PAT173" s="6"/>
      <c r="PAU173" s="6"/>
      <c r="PAV173" s="6"/>
      <c r="PAW173" s="6"/>
      <c r="PAX173" s="6"/>
      <c r="PAY173" s="6"/>
      <c r="PAZ173" s="6"/>
      <c r="PBA173" s="6"/>
      <c r="PBB173" s="6"/>
      <c r="PBC173" s="6"/>
      <c r="PBD173" s="6"/>
      <c r="PBE173" s="6"/>
      <c r="PBF173" s="6"/>
      <c r="PBG173" s="6"/>
      <c r="PBH173" s="6"/>
      <c r="PBI173" s="6"/>
      <c r="PBJ173" s="6"/>
      <c r="PBK173" s="6"/>
      <c r="PBL173" s="6"/>
      <c r="PBM173" s="6"/>
      <c r="PBN173" s="6"/>
      <c r="PBO173" s="6"/>
      <c r="PBP173" s="6"/>
      <c r="PBQ173" s="6"/>
      <c r="PBR173" s="6"/>
      <c r="PBS173" s="6"/>
      <c r="PBT173" s="6"/>
      <c r="PBU173" s="6"/>
      <c r="PBV173" s="6"/>
      <c r="PBW173" s="6"/>
      <c r="PBX173" s="6"/>
      <c r="PBY173" s="6"/>
      <c r="PBZ173" s="6"/>
      <c r="PCA173" s="6"/>
      <c r="PCB173" s="6"/>
      <c r="PCC173" s="6"/>
      <c r="PCD173" s="6"/>
      <c r="PCE173" s="6"/>
      <c r="PCF173" s="6"/>
      <c r="PCG173" s="6"/>
      <c r="PCH173" s="6"/>
      <c r="PCI173" s="6"/>
      <c r="PCJ173" s="6"/>
      <c r="PCK173" s="6"/>
      <c r="PCL173" s="6"/>
      <c r="PCM173" s="6"/>
      <c r="PCN173" s="6"/>
      <c r="PCO173" s="6"/>
      <c r="PCP173" s="6"/>
      <c r="PCQ173" s="6"/>
      <c r="PCR173" s="6"/>
      <c r="PCS173" s="6"/>
      <c r="PCT173" s="6"/>
      <c r="PCU173" s="6"/>
      <c r="PCV173" s="6"/>
      <c r="PCW173" s="6"/>
      <c r="PCX173" s="6"/>
      <c r="PCY173" s="6"/>
      <c r="PCZ173" s="6"/>
      <c r="PDA173" s="6"/>
      <c r="PDB173" s="6"/>
      <c r="PDC173" s="6"/>
      <c r="PDD173" s="6"/>
      <c r="PDE173" s="6"/>
      <c r="PDF173" s="6"/>
      <c r="PDG173" s="6"/>
      <c r="PDH173" s="6"/>
      <c r="PDI173" s="6"/>
      <c r="PDJ173" s="6"/>
      <c r="PDK173" s="6"/>
      <c r="PDL173" s="6"/>
      <c r="PDM173" s="6"/>
      <c r="PDN173" s="6"/>
      <c r="PDO173" s="6"/>
      <c r="PDP173" s="6"/>
      <c r="PDQ173" s="6"/>
      <c r="PDR173" s="6"/>
      <c r="PDS173" s="6"/>
      <c r="PDT173" s="6"/>
      <c r="PDU173" s="6"/>
      <c r="PDV173" s="6"/>
      <c r="PDW173" s="6"/>
      <c r="PDX173" s="6"/>
      <c r="PDY173" s="6"/>
      <c r="PDZ173" s="6"/>
      <c r="PEA173" s="6"/>
      <c r="PEB173" s="6"/>
      <c r="PEC173" s="6"/>
      <c r="PED173" s="6"/>
      <c r="PEE173" s="6"/>
      <c r="PEF173" s="6"/>
      <c r="PEG173" s="6"/>
      <c r="PEH173" s="6"/>
      <c r="PEI173" s="6"/>
      <c r="PEJ173" s="6"/>
      <c r="PEK173" s="6"/>
      <c r="PEL173" s="6"/>
      <c r="PEM173" s="6"/>
      <c r="PEN173" s="6"/>
      <c r="PEO173" s="6"/>
      <c r="PEP173" s="6"/>
      <c r="PEQ173" s="6"/>
      <c r="PER173" s="6"/>
      <c r="PES173" s="6"/>
      <c r="PET173" s="6"/>
      <c r="PEU173" s="6"/>
      <c r="PEV173" s="6"/>
      <c r="PEW173" s="6"/>
      <c r="PEX173" s="6"/>
      <c r="PEY173" s="6"/>
      <c r="PEZ173" s="6"/>
      <c r="PFA173" s="6"/>
      <c r="PFB173" s="6"/>
      <c r="PFC173" s="6"/>
      <c r="PFD173" s="6"/>
      <c r="PFE173" s="6"/>
      <c r="PFF173" s="6"/>
      <c r="PFG173" s="6"/>
      <c r="PFH173" s="6"/>
      <c r="PFI173" s="6"/>
      <c r="PFJ173" s="6"/>
      <c r="PFK173" s="6"/>
      <c r="PFL173" s="6"/>
      <c r="PFM173" s="6"/>
      <c r="PFN173" s="6"/>
      <c r="PFO173" s="6"/>
      <c r="PFP173" s="6"/>
      <c r="PFQ173" s="6"/>
      <c r="PFR173" s="6"/>
      <c r="PFS173" s="6"/>
      <c r="PFT173" s="6"/>
      <c r="PFU173" s="6"/>
      <c r="PFV173" s="6"/>
      <c r="PFW173" s="6"/>
      <c r="PFX173" s="6"/>
      <c r="PFY173" s="6"/>
      <c r="PFZ173" s="6"/>
      <c r="PGA173" s="6"/>
      <c r="PGB173" s="6"/>
      <c r="PGC173" s="6"/>
      <c r="PGD173" s="6"/>
      <c r="PGE173" s="6"/>
      <c r="PGF173" s="6"/>
      <c r="PGG173" s="6"/>
      <c r="PGH173" s="6"/>
      <c r="PGI173" s="6"/>
      <c r="PGJ173" s="6"/>
      <c r="PGK173" s="6"/>
      <c r="PGL173" s="6"/>
      <c r="PGM173" s="6"/>
      <c r="PGN173" s="6"/>
      <c r="PGO173" s="6"/>
      <c r="PGP173" s="6"/>
      <c r="PGQ173" s="6"/>
      <c r="PGR173" s="6"/>
      <c r="PGS173" s="6"/>
      <c r="PGT173" s="6"/>
      <c r="PGU173" s="6"/>
      <c r="PGV173" s="6"/>
      <c r="PGW173" s="6"/>
      <c r="PGX173" s="6"/>
      <c r="PGY173" s="6"/>
      <c r="PGZ173" s="6"/>
      <c r="PHA173" s="6"/>
      <c r="PHB173" s="6"/>
      <c r="PHC173" s="6"/>
      <c r="PHD173" s="6"/>
      <c r="PHE173" s="6"/>
      <c r="PHF173" s="6"/>
      <c r="PHG173" s="6"/>
      <c r="PHH173" s="6"/>
      <c r="PHI173" s="6"/>
      <c r="PHJ173" s="6"/>
      <c r="PHK173" s="6"/>
      <c r="PHL173" s="6"/>
      <c r="PHM173" s="6"/>
      <c r="PHN173" s="6"/>
      <c r="PHO173" s="6"/>
      <c r="PHP173" s="6"/>
      <c r="PHQ173" s="6"/>
      <c r="PHR173" s="6"/>
      <c r="PHS173" s="6"/>
      <c r="PHT173" s="6"/>
      <c r="PHU173" s="6"/>
      <c r="PHV173" s="6"/>
      <c r="PHW173" s="6"/>
      <c r="PHX173" s="6"/>
      <c r="PHY173" s="6"/>
      <c r="PHZ173" s="6"/>
      <c r="PIA173" s="6"/>
      <c r="PIB173" s="6"/>
      <c r="PIC173" s="6"/>
      <c r="PID173" s="6"/>
      <c r="PIE173" s="6"/>
      <c r="PIF173" s="6"/>
      <c r="PIG173" s="6"/>
      <c r="PIH173" s="6"/>
      <c r="PII173" s="6"/>
      <c r="PIJ173" s="6"/>
      <c r="PIK173" s="6"/>
      <c r="PIL173" s="6"/>
      <c r="PIM173" s="6"/>
      <c r="PIN173" s="6"/>
      <c r="PIO173" s="6"/>
      <c r="PIP173" s="6"/>
      <c r="PIQ173" s="6"/>
      <c r="PIR173" s="6"/>
      <c r="PIS173" s="6"/>
      <c r="PIT173" s="6"/>
      <c r="PIU173" s="6"/>
      <c r="PIV173" s="6"/>
      <c r="PIW173" s="6"/>
      <c r="PIX173" s="6"/>
      <c r="PIY173" s="6"/>
      <c r="PIZ173" s="6"/>
      <c r="PJA173" s="6"/>
      <c r="PJB173" s="6"/>
      <c r="PJC173" s="6"/>
      <c r="PJD173" s="6"/>
      <c r="PJE173" s="6"/>
      <c r="PJF173" s="6"/>
      <c r="PJG173" s="6"/>
      <c r="PJH173" s="6"/>
      <c r="PJI173" s="6"/>
      <c r="PJJ173" s="6"/>
      <c r="PJK173" s="6"/>
      <c r="PJL173" s="6"/>
      <c r="PJM173" s="6"/>
      <c r="PJN173" s="6"/>
      <c r="PJO173" s="6"/>
      <c r="PJP173" s="6"/>
      <c r="PJQ173" s="6"/>
      <c r="PJR173" s="6"/>
      <c r="PJS173" s="6"/>
      <c r="PJT173" s="6"/>
      <c r="PJU173" s="6"/>
      <c r="PJV173" s="6"/>
      <c r="PJW173" s="6"/>
      <c r="PJX173" s="6"/>
      <c r="PJY173" s="6"/>
      <c r="PJZ173" s="6"/>
      <c r="PKA173" s="6"/>
      <c r="PKB173" s="6"/>
      <c r="PKC173" s="6"/>
      <c r="PKD173" s="6"/>
      <c r="PKE173" s="6"/>
      <c r="PKF173" s="6"/>
      <c r="PKG173" s="6"/>
      <c r="PKH173" s="6"/>
      <c r="PKI173" s="6"/>
      <c r="PKJ173" s="6"/>
      <c r="PKK173" s="6"/>
      <c r="PKL173" s="6"/>
      <c r="PKM173" s="6"/>
      <c r="PKN173" s="6"/>
      <c r="PKO173" s="6"/>
      <c r="PKP173" s="6"/>
      <c r="PKQ173" s="6"/>
      <c r="PKR173" s="6"/>
      <c r="PKS173" s="6"/>
      <c r="PKT173" s="6"/>
      <c r="PKU173" s="6"/>
      <c r="PKV173" s="6"/>
      <c r="PKW173" s="6"/>
      <c r="PKX173" s="6"/>
      <c r="PKY173" s="6"/>
      <c r="PKZ173" s="6"/>
      <c r="PLA173" s="6"/>
      <c r="PLB173" s="6"/>
      <c r="PLC173" s="6"/>
      <c r="PLD173" s="6"/>
      <c r="PLE173" s="6"/>
      <c r="PLF173" s="6"/>
      <c r="PLG173" s="6"/>
      <c r="PLH173" s="6"/>
      <c r="PLI173" s="6"/>
      <c r="PLJ173" s="6"/>
      <c r="PLK173" s="6"/>
      <c r="PLL173" s="6"/>
      <c r="PLM173" s="6"/>
      <c r="PLN173" s="6"/>
      <c r="PLO173" s="6"/>
      <c r="PLP173" s="6"/>
      <c r="PLQ173" s="6"/>
      <c r="PLR173" s="6"/>
      <c r="PLS173" s="6"/>
      <c r="PLT173" s="6"/>
      <c r="PLU173" s="6"/>
      <c r="PLV173" s="6"/>
      <c r="PLW173" s="6"/>
      <c r="PLX173" s="6"/>
      <c r="PLY173" s="6"/>
      <c r="PLZ173" s="6"/>
      <c r="PMA173" s="6"/>
      <c r="PMB173" s="6"/>
      <c r="PMC173" s="6"/>
      <c r="PMD173" s="6"/>
      <c r="PME173" s="6"/>
      <c r="PMF173" s="6"/>
      <c r="PMG173" s="6"/>
      <c r="PMH173" s="6"/>
      <c r="PMI173" s="6"/>
      <c r="PMJ173" s="6"/>
      <c r="PMK173" s="6"/>
      <c r="PML173" s="6"/>
      <c r="PMM173" s="6"/>
      <c r="PMN173" s="6"/>
      <c r="PMO173" s="6"/>
      <c r="PMP173" s="6"/>
      <c r="PMQ173" s="6"/>
      <c r="PMR173" s="6"/>
      <c r="PMS173" s="6"/>
      <c r="PMT173" s="6"/>
      <c r="PMU173" s="6"/>
      <c r="PMV173" s="6"/>
      <c r="PMW173" s="6"/>
      <c r="PMX173" s="6"/>
      <c r="PMY173" s="6"/>
      <c r="PMZ173" s="6"/>
      <c r="PNA173" s="6"/>
      <c r="PNB173" s="6"/>
      <c r="PNC173" s="6"/>
      <c r="PND173" s="6"/>
      <c r="PNE173" s="6"/>
      <c r="PNF173" s="6"/>
      <c r="PNG173" s="6"/>
      <c r="PNH173" s="6"/>
      <c r="PNI173" s="6"/>
      <c r="PNJ173" s="6"/>
      <c r="PNK173" s="6"/>
      <c r="PNL173" s="6"/>
      <c r="PNM173" s="6"/>
      <c r="PNN173" s="6"/>
      <c r="PNO173" s="6"/>
      <c r="PNP173" s="6"/>
      <c r="PNQ173" s="6"/>
      <c r="PNR173" s="6"/>
      <c r="PNS173" s="6"/>
      <c r="PNT173" s="6"/>
      <c r="PNU173" s="6"/>
      <c r="PNV173" s="6"/>
      <c r="PNW173" s="6"/>
      <c r="PNX173" s="6"/>
      <c r="PNY173" s="6"/>
      <c r="PNZ173" s="6"/>
      <c r="POA173" s="6"/>
      <c r="POB173" s="6"/>
      <c r="POC173" s="6"/>
      <c r="POD173" s="6"/>
      <c r="POE173" s="6"/>
      <c r="POF173" s="6"/>
      <c r="POG173" s="6"/>
      <c r="POH173" s="6"/>
      <c r="POI173" s="6"/>
      <c r="POJ173" s="6"/>
      <c r="POK173" s="6"/>
      <c r="POL173" s="6"/>
      <c r="POM173" s="6"/>
      <c r="PON173" s="6"/>
      <c r="POO173" s="6"/>
      <c r="POP173" s="6"/>
      <c r="POQ173" s="6"/>
      <c r="POR173" s="6"/>
      <c r="POS173" s="6"/>
      <c r="POT173" s="6"/>
      <c r="POU173" s="6"/>
      <c r="POV173" s="6"/>
      <c r="POW173" s="6"/>
      <c r="POX173" s="6"/>
      <c r="POY173" s="6"/>
      <c r="POZ173" s="6"/>
      <c r="PPA173" s="6"/>
      <c r="PPB173" s="6"/>
      <c r="PPC173" s="6"/>
      <c r="PPD173" s="6"/>
      <c r="PPE173" s="6"/>
      <c r="PPF173" s="6"/>
      <c r="PPG173" s="6"/>
      <c r="PPH173" s="6"/>
      <c r="PPI173" s="6"/>
      <c r="PPJ173" s="6"/>
      <c r="PPK173" s="6"/>
      <c r="PPL173" s="6"/>
      <c r="PPM173" s="6"/>
      <c r="PPN173" s="6"/>
      <c r="PPO173" s="6"/>
      <c r="PPP173" s="6"/>
      <c r="PPQ173" s="6"/>
      <c r="PPR173" s="6"/>
      <c r="PPS173" s="6"/>
      <c r="PPT173" s="6"/>
      <c r="PPU173" s="6"/>
      <c r="PPV173" s="6"/>
      <c r="PPW173" s="6"/>
      <c r="PPX173" s="6"/>
      <c r="PPY173" s="6"/>
      <c r="PPZ173" s="6"/>
      <c r="PQA173" s="6"/>
      <c r="PQB173" s="6"/>
      <c r="PQC173" s="6"/>
      <c r="PQD173" s="6"/>
      <c r="PQE173" s="6"/>
      <c r="PQF173" s="6"/>
      <c r="PQG173" s="6"/>
      <c r="PQH173" s="6"/>
      <c r="PQI173" s="6"/>
      <c r="PQJ173" s="6"/>
      <c r="PQK173" s="6"/>
      <c r="PQL173" s="6"/>
      <c r="PQM173" s="6"/>
      <c r="PQN173" s="6"/>
      <c r="PQO173" s="6"/>
      <c r="PQP173" s="6"/>
      <c r="PQQ173" s="6"/>
      <c r="PQR173" s="6"/>
      <c r="PQS173" s="6"/>
      <c r="PQT173" s="6"/>
      <c r="PQU173" s="6"/>
      <c r="PQV173" s="6"/>
      <c r="PQW173" s="6"/>
      <c r="PQX173" s="6"/>
      <c r="PQY173" s="6"/>
      <c r="PQZ173" s="6"/>
      <c r="PRA173" s="6"/>
      <c r="PRB173" s="6"/>
      <c r="PRC173" s="6"/>
      <c r="PRD173" s="6"/>
      <c r="PRE173" s="6"/>
      <c r="PRF173" s="6"/>
      <c r="PRG173" s="6"/>
      <c r="PRH173" s="6"/>
      <c r="PRI173" s="6"/>
      <c r="PRJ173" s="6"/>
      <c r="PRK173" s="6"/>
      <c r="PRL173" s="6"/>
      <c r="PRM173" s="6"/>
      <c r="PRN173" s="6"/>
      <c r="PRO173" s="6"/>
      <c r="PRP173" s="6"/>
      <c r="PRQ173" s="6"/>
      <c r="PRR173" s="6"/>
      <c r="PRS173" s="6"/>
      <c r="PRT173" s="6"/>
      <c r="PRU173" s="6"/>
      <c r="PRV173" s="6"/>
      <c r="PRW173" s="6"/>
      <c r="PRX173" s="6"/>
      <c r="PRY173" s="6"/>
      <c r="PRZ173" s="6"/>
      <c r="PSA173" s="6"/>
      <c r="PSB173" s="6"/>
      <c r="PSC173" s="6"/>
      <c r="PSD173" s="6"/>
      <c r="PSE173" s="6"/>
      <c r="PSF173" s="6"/>
      <c r="PSG173" s="6"/>
      <c r="PSH173" s="6"/>
      <c r="PSI173" s="6"/>
      <c r="PSJ173" s="6"/>
      <c r="PSK173" s="6"/>
      <c r="PSL173" s="6"/>
      <c r="PSM173" s="6"/>
      <c r="PSN173" s="6"/>
      <c r="PSO173" s="6"/>
      <c r="PSP173" s="6"/>
      <c r="PSQ173" s="6"/>
      <c r="PSR173" s="6"/>
      <c r="PSS173" s="6"/>
      <c r="PST173" s="6"/>
      <c r="PSU173" s="6"/>
      <c r="PSV173" s="6"/>
      <c r="PSW173" s="6"/>
      <c r="PSX173" s="6"/>
      <c r="PSY173" s="6"/>
      <c r="PSZ173" s="6"/>
      <c r="PTA173" s="6"/>
      <c r="PTB173" s="6"/>
      <c r="PTC173" s="6"/>
      <c r="PTD173" s="6"/>
      <c r="PTE173" s="6"/>
      <c r="PTF173" s="6"/>
      <c r="PTG173" s="6"/>
      <c r="PTH173" s="6"/>
      <c r="PTI173" s="6"/>
      <c r="PTJ173" s="6"/>
      <c r="PTK173" s="6"/>
      <c r="PTL173" s="6"/>
      <c r="PTM173" s="6"/>
      <c r="PTN173" s="6"/>
      <c r="PTO173" s="6"/>
      <c r="PTP173" s="6"/>
      <c r="PTQ173" s="6"/>
      <c r="PTR173" s="6"/>
      <c r="PTS173" s="6"/>
      <c r="PTT173" s="6"/>
      <c r="PTU173" s="6"/>
      <c r="PTV173" s="6"/>
      <c r="PTW173" s="6"/>
      <c r="PTX173" s="6"/>
      <c r="PTY173" s="6"/>
      <c r="PTZ173" s="6"/>
      <c r="PUA173" s="6"/>
      <c r="PUB173" s="6"/>
      <c r="PUC173" s="6"/>
      <c r="PUD173" s="6"/>
      <c r="PUE173" s="6"/>
      <c r="PUF173" s="6"/>
      <c r="PUG173" s="6"/>
      <c r="PUH173" s="6"/>
      <c r="PUI173" s="6"/>
      <c r="PUJ173" s="6"/>
      <c r="PUK173" s="6"/>
      <c r="PUL173" s="6"/>
      <c r="PUM173" s="6"/>
      <c r="PUN173" s="6"/>
      <c r="PUO173" s="6"/>
      <c r="PUP173" s="6"/>
      <c r="PUQ173" s="6"/>
      <c r="PUR173" s="6"/>
      <c r="PUS173" s="6"/>
      <c r="PUT173" s="6"/>
      <c r="PUU173" s="6"/>
      <c r="PUV173" s="6"/>
      <c r="PUW173" s="6"/>
      <c r="PUX173" s="6"/>
      <c r="PUY173" s="6"/>
      <c r="PUZ173" s="6"/>
      <c r="PVA173" s="6"/>
      <c r="PVB173" s="6"/>
      <c r="PVC173" s="6"/>
      <c r="PVD173" s="6"/>
      <c r="PVE173" s="6"/>
      <c r="PVF173" s="6"/>
      <c r="PVG173" s="6"/>
      <c r="PVH173" s="6"/>
      <c r="PVI173" s="6"/>
      <c r="PVJ173" s="6"/>
      <c r="PVK173" s="6"/>
      <c r="PVL173" s="6"/>
      <c r="PVM173" s="6"/>
      <c r="PVN173" s="6"/>
      <c r="PVO173" s="6"/>
      <c r="PVP173" s="6"/>
      <c r="PVQ173" s="6"/>
      <c r="PVR173" s="6"/>
      <c r="PVS173" s="6"/>
      <c r="PVT173" s="6"/>
      <c r="PVU173" s="6"/>
      <c r="PVV173" s="6"/>
      <c r="PVW173" s="6"/>
      <c r="PVX173" s="6"/>
      <c r="PVY173" s="6"/>
      <c r="PVZ173" s="6"/>
      <c r="PWA173" s="6"/>
      <c r="PWB173" s="6"/>
      <c r="PWC173" s="6"/>
      <c r="PWD173" s="6"/>
      <c r="PWE173" s="6"/>
      <c r="PWF173" s="6"/>
      <c r="PWG173" s="6"/>
      <c r="PWH173" s="6"/>
      <c r="PWI173" s="6"/>
      <c r="PWJ173" s="6"/>
      <c r="PWK173" s="6"/>
      <c r="PWL173" s="6"/>
      <c r="PWM173" s="6"/>
      <c r="PWN173" s="6"/>
      <c r="PWO173" s="6"/>
      <c r="PWP173" s="6"/>
      <c r="PWQ173" s="6"/>
      <c r="PWR173" s="6"/>
      <c r="PWS173" s="6"/>
      <c r="PWT173" s="6"/>
      <c r="PWU173" s="6"/>
      <c r="PWV173" s="6"/>
      <c r="PWW173" s="6"/>
      <c r="PWX173" s="6"/>
      <c r="PWY173" s="6"/>
      <c r="PWZ173" s="6"/>
      <c r="PXA173" s="6"/>
      <c r="PXB173" s="6"/>
      <c r="PXC173" s="6"/>
      <c r="PXD173" s="6"/>
      <c r="PXE173" s="6"/>
      <c r="PXF173" s="6"/>
      <c r="PXG173" s="6"/>
      <c r="PXH173" s="6"/>
      <c r="PXI173" s="6"/>
      <c r="PXJ173" s="6"/>
      <c r="PXK173" s="6"/>
      <c r="PXL173" s="6"/>
      <c r="PXM173" s="6"/>
      <c r="PXN173" s="6"/>
      <c r="PXO173" s="6"/>
      <c r="PXP173" s="6"/>
      <c r="PXQ173" s="6"/>
      <c r="PXR173" s="6"/>
      <c r="PXS173" s="6"/>
      <c r="PXT173" s="6"/>
      <c r="PXU173" s="6"/>
      <c r="PXV173" s="6"/>
      <c r="PXW173" s="6"/>
      <c r="PXX173" s="6"/>
      <c r="PXY173" s="6"/>
      <c r="PXZ173" s="6"/>
      <c r="PYA173" s="6"/>
      <c r="PYB173" s="6"/>
      <c r="PYC173" s="6"/>
      <c r="PYD173" s="6"/>
      <c r="PYE173" s="6"/>
      <c r="PYF173" s="6"/>
      <c r="PYG173" s="6"/>
      <c r="PYH173" s="6"/>
      <c r="PYI173" s="6"/>
      <c r="PYJ173" s="6"/>
      <c r="PYK173" s="6"/>
      <c r="PYL173" s="6"/>
      <c r="PYM173" s="6"/>
      <c r="PYN173" s="6"/>
      <c r="PYO173" s="6"/>
      <c r="PYP173" s="6"/>
      <c r="PYQ173" s="6"/>
      <c r="PYR173" s="6"/>
      <c r="PYS173" s="6"/>
      <c r="PYT173" s="6"/>
      <c r="PYU173" s="6"/>
      <c r="PYV173" s="6"/>
      <c r="PYW173" s="6"/>
      <c r="PYX173" s="6"/>
      <c r="PYY173" s="6"/>
      <c r="PYZ173" s="6"/>
      <c r="PZA173" s="6"/>
      <c r="PZB173" s="6"/>
      <c r="PZC173" s="6"/>
      <c r="PZD173" s="6"/>
      <c r="PZE173" s="6"/>
      <c r="PZF173" s="6"/>
      <c r="PZG173" s="6"/>
      <c r="PZH173" s="6"/>
      <c r="PZI173" s="6"/>
      <c r="PZJ173" s="6"/>
      <c r="PZK173" s="6"/>
      <c r="PZL173" s="6"/>
      <c r="PZM173" s="6"/>
      <c r="PZN173" s="6"/>
      <c r="PZO173" s="6"/>
      <c r="PZP173" s="6"/>
      <c r="PZQ173" s="6"/>
      <c r="PZR173" s="6"/>
      <c r="PZS173" s="6"/>
      <c r="PZT173" s="6"/>
      <c r="PZU173" s="6"/>
      <c r="PZV173" s="6"/>
      <c r="PZW173" s="6"/>
      <c r="PZX173" s="6"/>
      <c r="PZY173" s="6"/>
      <c r="PZZ173" s="6"/>
      <c r="QAA173" s="6"/>
      <c r="QAB173" s="6"/>
      <c r="QAC173" s="6"/>
      <c r="QAD173" s="6"/>
      <c r="QAE173" s="6"/>
      <c r="QAF173" s="6"/>
      <c r="QAG173" s="6"/>
      <c r="QAH173" s="6"/>
      <c r="QAI173" s="6"/>
      <c r="QAJ173" s="6"/>
      <c r="QAK173" s="6"/>
      <c r="QAL173" s="6"/>
      <c r="QAM173" s="6"/>
      <c r="QAN173" s="6"/>
      <c r="QAO173" s="6"/>
      <c r="QAP173" s="6"/>
      <c r="QAQ173" s="6"/>
      <c r="QAR173" s="6"/>
      <c r="QAS173" s="6"/>
      <c r="QAT173" s="6"/>
      <c r="QAU173" s="6"/>
      <c r="QAV173" s="6"/>
      <c r="QAW173" s="6"/>
      <c r="QAX173" s="6"/>
      <c r="QAY173" s="6"/>
      <c r="QAZ173" s="6"/>
      <c r="QBA173" s="6"/>
      <c r="QBB173" s="6"/>
      <c r="QBC173" s="6"/>
      <c r="QBD173" s="6"/>
      <c r="QBE173" s="6"/>
      <c r="QBF173" s="6"/>
      <c r="QBG173" s="6"/>
      <c r="QBH173" s="6"/>
      <c r="QBI173" s="6"/>
      <c r="QBJ173" s="6"/>
      <c r="QBK173" s="6"/>
      <c r="QBL173" s="6"/>
      <c r="QBM173" s="6"/>
      <c r="QBN173" s="6"/>
      <c r="QBO173" s="6"/>
      <c r="QBP173" s="6"/>
      <c r="QBQ173" s="6"/>
      <c r="QBR173" s="6"/>
      <c r="QBS173" s="6"/>
      <c r="QBT173" s="6"/>
      <c r="QBU173" s="6"/>
      <c r="QBV173" s="6"/>
      <c r="QBW173" s="6"/>
      <c r="QBX173" s="6"/>
      <c r="QBY173" s="6"/>
      <c r="QBZ173" s="6"/>
      <c r="QCA173" s="6"/>
      <c r="QCB173" s="6"/>
      <c r="QCC173" s="6"/>
      <c r="QCD173" s="6"/>
      <c r="QCE173" s="6"/>
      <c r="QCF173" s="6"/>
      <c r="QCG173" s="6"/>
      <c r="QCH173" s="6"/>
      <c r="QCI173" s="6"/>
      <c r="QCJ173" s="6"/>
      <c r="QCK173" s="6"/>
      <c r="QCL173" s="6"/>
      <c r="QCM173" s="6"/>
      <c r="QCN173" s="6"/>
      <c r="QCO173" s="6"/>
      <c r="QCP173" s="6"/>
      <c r="QCQ173" s="6"/>
      <c r="QCR173" s="6"/>
      <c r="QCS173" s="6"/>
      <c r="QCT173" s="6"/>
      <c r="QCU173" s="6"/>
      <c r="QCV173" s="6"/>
      <c r="QCW173" s="6"/>
      <c r="QCX173" s="6"/>
      <c r="QCY173" s="6"/>
      <c r="QCZ173" s="6"/>
      <c r="QDA173" s="6"/>
      <c r="QDB173" s="6"/>
      <c r="QDC173" s="6"/>
      <c r="QDD173" s="6"/>
      <c r="QDE173" s="6"/>
      <c r="QDF173" s="6"/>
      <c r="QDG173" s="6"/>
      <c r="QDH173" s="6"/>
      <c r="QDI173" s="6"/>
      <c r="QDJ173" s="6"/>
      <c r="QDK173" s="6"/>
      <c r="QDL173" s="6"/>
      <c r="QDM173" s="6"/>
      <c r="QDN173" s="6"/>
      <c r="QDO173" s="6"/>
      <c r="QDP173" s="6"/>
      <c r="QDQ173" s="6"/>
      <c r="QDR173" s="6"/>
      <c r="QDS173" s="6"/>
      <c r="QDT173" s="6"/>
      <c r="QDU173" s="6"/>
      <c r="QDV173" s="6"/>
      <c r="QDW173" s="6"/>
      <c r="QDX173" s="6"/>
      <c r="QDY173" s="6"/>
      <c r="QDZ173" s="6"/>
      <c r="QEA173" s="6"/>
      <c r="QEB173" s="6"/>
      <c r="QEC173" s="6"/>
      <c r="QED173" s="6"/>
      <c r="QEE173" s="6"/>
      <c r="QEF173" s="6"/>
      <c r="QEG173" s="6"/>
      <c r="QEH173" s="6"/>
      <c r="QEI173" s="6"/>
      <c r="QEJ173" s="6"/>
      <c r="QEK173" s="6"/>
      <c r="QEL173" s="6"/>
      <c r="QEM173" s="6"/>
      <c r="QEN173" s="6"/>
      <c r="QEO173" s="6"/>
      <c r="QEP173" s="6"/>
      <c r="QEQ173" s="6"/>
      <c r="QER173" s="6"/>
      <c r="QES173" s="6"/>
      <c r="QET173" s="6"/>
      <c r="QEU173" s="6"/>
      <c r="QEV173" s="6"/>
      <c r="QEW173" s="6"/>
      <c r="QEX173" s="6"/>
      <c r="QEY173" s="6"/>
      <c r="QEZ173" s="6"/>
      <c r="QFA173" s="6"/>
      <c r="QFB173" s="6"/>
      <c r="QFC173" s="6"/>
      <c r="QFD173" s="6"/>
      <c r="QFE173" s="6"/>
      <c r="QFF173" s="6"/>
      <c r="QFG173" s="6"/>
      <c r="QFH173" s="6"/>
      <c r="QFI173" s="6"/>
      <c r="QFJ173" s="6"/>
      <c r="QFK173" s="6"/>
      <c r="QFL173" s="6"/>
      <c r="QFM173" s="6"/>
      <c r="QFN173" s="6"/>
      <c r="QFO173" s="6"/>
      <c r="QFP173" s="6"/>
      <c r="QFQ173" s="6"/>
      <c r="QFR173" s="6"/>
      <c r="QFS173" s="6"/>
      <c r="QFT173" s="6"/>
      <c r="QFU173" s="6"/>
      <c r="QFV173" s="6"/>
      <c r="QFW173" s="6"/>
      <c r="QFX173" s="6"/>
      <c r="QFY173" s="6"/>
      <c r="QFZ173" s="6"/>
      <c r="QGA173" s="6"/>
      <c r="QGB173" s="6"/>
      <c r="QGC173" s="6"/>
      <c r="QGD173" s="6"/>
      <c r="QGE173" s="6"/>
      <c r="QGF173" s="6"/>
      <c r="QGG173" s="6"/>
      <c r="QGH173" s="6"/>
      <c r="QGI173" s="6"/>
      <c r="QGJ173" s="6"/>
      <c r="QGK173" s="6"/>
      <c r="QGL173" s="6"/>
      <c r="QGM173" s="6"/>
      <c r="QGN173" s="6"/>
      <c r="QGO173" s="6"/>
      <c r="QGP173" s="6"/>
      <c r="QGQ173" s="6"/>
      <c r="QGR173" s="6"/>
      <c r="QGS173" s="6"/>
      <c r="QGT173" s="6"/>
      <c r="QGU173" s="6"/>
      <c r="QGV173" s="6"/>
      <c r="QGW173" s="6"/>
      <c r="QGX173" s="6"/>
      <c r="QGY173" s="6"/>
      <c r="QGZ173" s="6"/>
      <c r="QHA173" s="6"/>
      <c r="QHB173" s="6"/>
      <c r="QHC173" s="6"/>
      <c r="QHD173" s="6"/>
      <c r="QHE173" s="6"/>
      <c r="QHF173" s="6"/>
      <c r="QHG173" s="6"/>
      <c r="QHH173" s="6"/>
      <c r="QHI173" s="6"/>
      <c r="QHJ173" s="6"/>
      <c r="QHK173" s="6"/>
      <c r="QHL173" s="6"/>
      <c r="QHM173" s="6"/>
      <c r="QHN173" s="6"/>
      <c r="QHO173" s="6"/>
      <c r="QHP173" s="6"/>
      <c r="QHQ173" s="6"/>
      <c r="QHR173" s="6"/>
      <c r="QHS173" s="6"/>
      <c r="QHT173" s="6"/>
      <c r="QHU173" s="6"/>
      <c r="QHV173" s="6"/>
      <c r="QHW173" s="6"/>
      <c r="QHX173" s="6"/>
      <c r="QHY173" s="6"/>
      <c r="QHZ173" s="6"/>
      <c r="QIA173" s="6"/>
      <c r="QIB173" s="6"/>
      <c r="QIC173" s="6"/>
      <c r="QID173" s="6"/>
      <c r="QIE173" s="6"/>
      <c r="QIF173" s="6"/>
      <c r="QIG173" s="6"/>
      <c r="QIH173" s="6"/>
      <c r="QII173" s="6"/>
      <c r="QIJ173" s="6"/>
      <c r="QIK173" s="6"/>
      <c r="QIL173" s="6"/>
      <c r="QIM173" s="6"/>
      <c r="QIN173" s="6"/>
      <c r="QIO173" s="6"/>
      <c r="QIP173" s="6"/>
      <c r="QIQ173" s="6"/>
      <c r="QIR173" s="6"/>
      <c r="QIS173" s="6"/>
      <c r="QIT173" s="6"/>
      <c r="QIU173" s="6"/>
      <c r="QIV173" s="6"/>
      <c r="QIW173" s="6"/>
      <c r="QIX173" s="6"/>
      <c r="QIY173" s="6"/>
      <c r="QIZ173" s="6"/>
      <c r="QJA173" s="6"/>
      <c r="QJB173" s="6"/>
      <c r="QJC173" s="6"/>
      <c r="QJD173" s="6"/>
      <c r="QJE173" s="6"/>
      <c r="QJF173" s="6"/>
      <c r="QJG173" s="6"/>
      <c r="QJH173" s="6"/>
      <c r="QJI173" s="6"/>
      <c r="QJJ173" s="6"/>
      <c r="QJK173" s="6"/>
      <c r="QJL173" s="6"/>
      <c r="QJM173" s="6"/>
      <c r="QJN173" s="6"/>
      <c r="QJO173" s="6"/>
      <c r="QJP173" s="6"/>
      <c r="QJQ173" s="6"/>
      <c r="QJR173" s="6"/>
      <c r="QJS173" s="6"/>
      <c r="QJT173" s="6"/>
      <c r="QJU173" s="6"/>
      <c r="QJV173" s="6"/>
      <c r="QJW173" s="6"/>
      <c r="QJX173" s="6"/>
      <c r="QJY173" s="6"/>
      <c r="QJZ173" s="6"/>
      <c r="QKA173" s="6"/>
      <c r="QKB173" s="6"/>
      <c r="QKC173" s="6"/>
      <c r="QKD173" s="6"/>
      <c r="QKE173" s="6"/>
      <c r="QKF173" s="6"/>
      <c r="QKG173" s="6"/>
      <c r="QKH173" s="6"/>
      <c r="QKI173" s="6"/>
      <c r="QKJ173" s="6"/>
      <c r="QKK173" s="6"/>
      <c r="QKL173" s="6"/>
      <c r="QKM173" s="6"/>
      <c r="QKN173" s="6"/>
      <c r="QKO173" s="6"/>
      <c r="QKP173" s="6"/>
      <c r="QKQ173" s="6"/>
      <c r="QKR173" s="6"/>
      <c r="QKS173" s="6"/>
      <c r="QKT173" s="6"/>
      <c r="QKU173" s="6"/>
      <c r="QKV173" s="6"/>
      <c r="QKW173" s="6"/>
      <c r="QKX173" s="6"/>
      <c r="QKY173" s="6"/>
      <c r="QKZ173" s="6"/>
      <c r="QLA173" s="6"/>
      <c r="QLB173" s="6"/>
      <c r="QLC173" s="6"/>
      <c r="QLD173" s="6"/>
      <c r="QLE173" s="6"/>
      <c r="QLF173" s="6"/>
      <c r="QLG173" s="6"/>
      <c r="QLH173" s="6"/>
      <c r="QLI173" s="6"/>
      <c r="QLJ173" s="6"/>
      <c r="QLK173" s="6"/>
      <c r="QLL173" s="6"/>
      <c r="QLM173" s="6"/>
      <c r="QLN173" s="6"/>
      <c r="QLO173" s="6"/>
      <c r="QLP173" s="6"/>
      <c r="QLQ173" s="6"/>
      <c r="QLR173" s="6"/>
      <c r="QLS173" s="6"/>
      <c r="QLT173" s="6"/>
      <c r="QLU173" s="6"/>
      <c r="QLV173" s="6"/>
      <c r="QLW173" s="6"/>
      <c r="QLX173" s="6"/>
      <c r="QLY173" s="6"/>
      <c r="QLZ173" s="6"/>
      <c r="QMA173" s="6"/>
      <c r="QMB173" s="6"/>
      <c r="QMC173" s="6"/>
      <c r="QMD173" s="6"/>
      <c r="QME173" s="6"/>
      <c r="QMF173" s="6"/>
      <c r="QMG173" s="6"/>
      <c r="QMH173" s="6"/>
      <c r="QMI173" s="6"/>
      <c r="QMJ173" s="6"/>
      <c r="QMK173" s="6"/>
      <c r="QML173" s="6"/>
      <c r="QMM173" s="6"/>
      <c r="QMN173" s="6"/>
      <c r="QMO173" s="6"/>
      <c r="QMP173" s="6"/>
      <c r="QMQ173" s="6"/>
      <c r="QMR173" s="6"/>
      <c r="QMS173" s="6"/>
      <c r="QMT173" s="6"/>
      <c r="QMU173" s="6"/>
      <c r="QMV173" s="6"/>
      <c r="QMW173" s="6"/>
      <c r="QMX173" s="6"/>
      <c r="QMY173" s="6"/>
      <c r="QMZ173" s="6"/>
      <c r="QNA173" s="6"/>
      <c r="QNB173" s="6"/>
      <c r="QNC173" s="6"/>
      <c r="QND173" s="6"/>
      <c r="QNE173" s="6"/>
      <c r="QNF173" s="6"/>
      <c r="QNG173" s="6"/>
      <c r="QNH173" s="6"/>
      <c r="QNI173" s="6"/>
      <c r="QNJ173" s="6"/>
      <c r="QNK173" s="6"/>
      <c r="QNL173" s="6"/>
      <c r="QNM173" s="6"/>
      <c r="QNN173" s="6"/>
      <c r="QNO173" s="6"/>
      <c r="QNP173" s="6"/>
      <c r="QNQ173" s="6"/>
      <c r="QNR173" s="6"/>
      <c r="QNS173" s="6"/>
      <c r="QNT173" s="6"/>
      <c r="QNU173" s="6"/>
      <c r="QNV173" s="6"/>
      <c r="QNW173" s="6"/>
      <c r="QNX173" s="6"/>
      <c r="QNY173" s="6"/>
      <c r="QNZ173" s="6"/>
      <c r="QOA173" s="6"/>
      <c r="QOB173" s="6"/>
      <c r="QOC173" s="6"/>
      <c r="QOD173" s="6"/>
      <c r="QOE173" s="6"/>
      <c r="QOF173" s="6"/>
      <c r="QOG173" s="6"/>
      <c r="QOH173" s="6"/>
      <c r="QOI173" s="6"/>
      <c r="QOJ173" s="6"/>
      <c r="QOK173" s="6"/>
      <c r="QOL173" s="6"/>
      <c r="QOM173" s="6"/>
      <c r="QON173" s="6"/>
      <c r="QOO173" s="6"/>
      <c r="QOP173" s="6"/>
      <c r="QOQ173" s="6"/>
      <c r="QOR173" s="6"/>
      <c r="QOS173" s="6"/>
      <c r="QOT173" s="6"/>
      <c r="QOU173" s="6"/>
      <c r="QOV173" s="6"/>
      <c r="QOW173" s="6"/>
      <c r="QOX173" s="6"/>
      <c r="QOY173" s="6"/>
      <c r="QOZ173" s="6"/>
      <c r="QPA173" s="6"/>
      <c r="QPB173" s="6"/>
      <c r="QPC173" s="6"/>
      <c r="QPD173" s="6"/>
      <c r="QPE173" s="6"/>
      <c r="QPF173" s="6"/>
      <c r="QPG173" s="6"/>
      <c r="QPH173" s="6"/>
      <c r="QPI173" s="6"/>
      <c r="QPJ173" s="6"/>
      <c r="QPK173" s="6"/>
      <c r="QPL173" s="6"/>
      <c r="QPM173" s="6"/>
      <c r="QPN173" s="6"/>
      <c r="QPO173" s="6"/>
      <c r="QPP173" s="6"/>
      <c r="QPQ173" s="6"/>
      <c r="QPR173" s="6"/>
      <c r="QPS173" s="6"/>
      <c r="QPT173" s="6"/>
      <c r="QPU173" s="6"/>
      <c r="QPV173" s="6"/>
      <c r="QPW173" s="6"/>
      <c r="QPX173" s="6"/>
      <c r="QPY173" s="6"/>
      <c r="QPZ173" s="6"/>
      <c r="QQA173" s="6"/>
      <c r="QQB173" s="6"/>
      <c r="QQC173" s="6"/>
      <c r="QQD173" s="6"/>
      <c r="QQE173" s="6"/>
      <c r="QQF173" s="6"/>
      <c r="QQG173" s="6"/>
      <c r="QQH173" s="6"/>
      <c r="QQI173" s="6"/>
      <c r="QQJ173" s="6"/>
      <c r="QQK173" s="6"/>
      <c r="QQL173" s="6"/>
      <c r="QQM173" s="6"/>
      <c r="QQN173" s="6"/>
      <c r="QQO173" s="6"/>
      <c r="QQP173" s="6"/>
      <c r="QQQ173" s="6"/>
      <c r="QQR173" s="6"/>
      <c r="QQS173" s="6"/>
      <c r="QQT173" s="6"/>
      <c r="QQU173" s="6"/>
      <c r="QQV173" s="6"/>
      <c r="QQW173" s="6"/>
      <c r="QQX173" s="6"/>
      <c r="QQY173" s="6"/>
      <c r="QQZ173" s="6"/>
      <c r="QRA173" s="6"/>
      <c r="QRB173" s="6"/>
      <c r="QRC173" s="6"/>
      <c r="QRD173" s="6"/>
      <c r="QRE173" s="6"/>
      <c r="QRF173" s="6"/>
      <c r="QRG173" s="6"/>
      <c r="QRH173" s="6"/>
      <c r="QRI173" s="6"/>
      <c r="QRJ173" s="6"/>
      <c r="QRK173" s="6"/>
      <c r="QRL173" s="6"/>
      <c r="QRM173" s="6"/>
      <c r="QRN173" s="6"/>
      <c r="QRO173" s="6"/>
      <c r="QRP173" s="6"/>
      <c r="QRQ173" s="6"/>
      <c r="QRR173" s="6"/>
      <c r="QRS173" s="6"/>
      <c r="QRT173" s="6"/>
      <c r="QRU173" s="6"/>
      <c r="QRV173" s="6"/>
      <c r="QRW173" s="6"/>
      <c r="QRX173" s="6"/>
      <c r="QRY173" s="6"/>
      <c r="QRZ173" s="6"/>
      <c r="QSA173" s="6"/>
      <c r="QSB173" s="6"/>
      <c r="QSC173" s="6"/>
      <c r="QSD173" s="6"/>
      <c r="QSE173" s="6"/>
      <c r="QSF173" s="6"/>
      <c r="QSG173" s="6"/>
      <c r="QSH173" s="6"/>
      <c r="QSI173" s="6"/>
      <c r="QSJ173" s="6"/>
      <c r="QSK173" s="6"/>
      <c r="QSL173" s="6"/>
      <c r="QSM173" s="6"/>
      <c r="QSN173" s="6"/>
      <c r="QSO173" s="6"/>
      <c r="QSP173" s="6"/>
      <c r="QSQ173" s="6"/>
      <c r="QSR173" s="6"/>
      <c r="QSS173" s="6"/>
      <c r="QST173" s="6"/>
      <c r="QSU173" s="6"/>
      <c r="QSV173" s="6"/>
      <c r="QSW173" s="6"/>
      <c r="QSX173" s="6"/>
      <c r="QSY173" s="6"/>
      <c r="QSZ173" s="6"/>
      <c r="QTA173" s="6"/>
      <c r="QTB173" s="6"/>
      <c r="QTC173" s="6"/>
      <c r="QTD173" s="6"/>
      <c r="QTE173" s="6"/>
      <c r="QTF173" s="6"/>
      <c r="QTG173" s="6"/>
      <c r="QTH173" s="6"/>
      <c r="QTI173" s="6"/>
      <c r="QTJ173" s="6"/>
      <c r="QTK173" s="6"/>
      <c r="QTL173" s="6"/>
      <c r="QTM173" s="6"/>
      <c r="QTN173" s="6"/>
      <c r="QTO173" s="6"/>
      <c r="QTP173" s="6"/>
      <c r="QTQ173" s="6"/>
      <c r="QTR173" s="6"/>
      <c r="QTS173" s="6"/>
      <c r="QTT173" s="6"/>
      <c r="QTU173" s="6"/>
      <c r="QTV173" s="6"/>
      <c r="QTW173" s="6"/>
      <c r="QTX173" s="6"/>
      <c r="QTY173" s="6"/>
      <c r="QTZ173" s="6"/>
      <c r="QUA173" s="6"/>
      <c r="QUB173" s="6"/>
      <c r="QUC173" s="6"/>
      <c r="QUD173" s="6"/>
      <c r="QUE173" s="6"/>
      <c r="QUF173" s="6"/>
      <c r="QUG173" s="6"/>
      <c r="QUH173" s="6"/>
      <c r="QUI173" s="6"/>
      <c r="QUJ173" s="6"/>
      <c r="QUK173" s="6"/>
      <c r="QUL173" s="6"/>
      <c r="QUM173" s="6"/>
      <c r="QUN173" s="6"/>
      <c r="QUO173" s="6"/>
      <c r="QUP173" s="6"/>
      <c r="QUQ173" s="6"/>
      <c r="QUR173" s="6"/>
      <c r="QUS173" s="6"/>
      <c r="QUT173" s="6"/>
      <c r="QUU173" s="6"/>
      <c r="QUV173" s="6"/>
      <c r="QUW173" s="6"/>
      <c r="QUX173" s="6"/>
      <c r="QUY173" s="6"/>
      <c r="QUZ173" s="6"/>
      <c r="QVA173" s="6"/>
      <c r="QVB173" s="6"/>
      <c r="QVC173" s="6"/>
      <c r="QVD173" s="6"/>
      <c r="QVE173" s="6"/>
      <c r="QVF173" s="6"/>
      <c r="QVG173" s="6"/>
      <c r="QVH173" s="6"/>
      <c r="QVI173" s="6"/>
      <c r="QVJ173" s="6"/>
      <c r="QVK173" s="6"/>
      <c r="QVL173" s="6"/>
      <c r="QVM173" s="6"/>
      <c r="QVN173" s="6"/>
      <c r="QVO173" s="6"/>
      <c r="QVP173" s="6"/>
      <c r="QVQ173" s="6"/>
      <c r="QVR173" s="6"/>
      <c r="QVS173" s="6"/>
      <c r="QVT173" s="6"/>
      <c r="QVU173" s="6"/>
      <c r="QVV173" s="6"/>
      <c r="QVW173" s="6"/>
      <c r="QVX173" s="6"/>
      <c r="QVY173" s="6"/>
      <c r="QVZ173" s="6"/>
      <c r="QWA173" s="6"/>
      <c r="QWB173" s="6"/>
      <c r="QWC173" s="6"/>
      <c r="QWD173" s="6"/>
      <c r="QWE173" s="6"/>
      <c r="QWF173" s="6"/>
      <c r="QWG173" s="6"/>
      <c r="QWH173" s="6"/>
      <c r="QWI173" s="6"/>
      <c r="QWJ173" s="6"/>
      <c r="QWK173" s="6"/>
      <c r="QWL173" s="6"/>
      <c r="QWM173" s="6"/>
      <c r="QWN173" s="6"/>
      <c r="QWO173" s="6"/>
      <c r="QWP173" s="6"/>
      <c r="QWQ173" s="6"/>
      <c r="QWR173" s="6"/>
      <c r="QWS173" s="6"/>
      <c r="QWT173" s="6"/>
      <c r="QWU173" s="6"/>
      <c r="QWV173" s="6"/>
      <c r="QWW173" s="6"/>
      <c r="QWX173" s="6"/>
      <c r="QWY173" s="6"/>
      <c r="QWZ173" s="6"/>
      <c r="QXA173" s="6"/>
      <c r="QXB173" s="6"/>
      <c r="QXC173" s="6"/>
      <c r="QXD173" s="6"/>
      <c r="QXE173" s="6"/>
      <c r="QXF173" s="6"/>
      <c r="QXG173" s="6"/>
      <c r="QXH173" s="6"/>
      <c r="QXI173" s="6"/>
      <c r="QXJ173" s="6"/>
      <c r="QXK173" s="6"/>
      <c r="QXL173" s="6"/>
      <c r="QXM173" s="6"/>
      <c r="QXN173" s="6"/>
      <c r="QXO173" s="6"/>
      <c r="QXP173" s="6"/>
      <c r="QXQ173" s="6"/>
      <c r="QXR173" s="6"/>
      <c r="QXS173" s="6"/>
      <c r="QXT173" s="6"/>
      <c r="QXU173" s="6"/>
      <c r="QXV173" s="6"/>
      <c r="QXW173" s="6"/>
      <c r="QXX173" s="6"/>
      <c r="QXY173" s="6"/>
      <c r="QXZ173" s="6"/>
      <c r="QYA173" s="6"/>
      <c r="QYB173" s="6"/>
      <c r="QYC173" s="6"/>
      <c r="QYD173" s="6"/>
      <c r="QYE173" s="6"/>
      <c r="QYF173" s="6"/>
      <c r="QYG173" s="6"/>
      <c r="QYH173" s="6"/>
      <c r="QYI173" s="6"/>
      <c r="QYJ173" s="6"/>
      <c r="QYK173" s="6"/>
      <c r="QYL173" s="6"/>
      <c r="QYM173" s="6"/>
      <c r="QYN173" s="6"/>
      <c r="QYO173" s="6"/>
      <c r="QYP173" s="6"/>
      <c r="QYQ173" s="6"/>
      <c r="QYR173" s="6"/>
      <c r="QYS173" s="6"/>
      <c r="QYT173" s="6"/>
      <c r="QYU173" s="6"/>
      <c r="QYV173" s="6"/>
      <c r="QYW173" s="6"/>
      <c r="QYX173" s="6"/>
      <c r="QYY173" s="6"/>
      <c r="QYZ173" s="6"/>
      <c r="QZA173" s="6"/>
      <c r="QZB173" s="6"/>
      <c r="QZC173" s="6"/>
      <c r="QZD173" s="6"/>
      <c r="QZE173" s="6"/>
      <c r="QZF173" s="6"/>
      <c r="QZG173" s="6"/>
      <c r="QZH173" s="6"/>
      <c r="QZI173" s="6"/>
      <c r="QZJ173" s="6"/>
      <c r="QZK173" s="6"/>
      <c r="QZL173" s="6"/>
      <c r="QZM173" s="6"/>
      <c r="QZN173" s="6"/>
      <c r="QZO173" s="6"/>
      <c r="QZP173" s="6"/>
      <c r="QZQ173" s="6"/>
      <c r="QZR173" s="6"/>
      <c r="QZS173" s="6"/>
      <c r="QZT173" s="6"/>
      <c r="QZU173" s="6"/>
      <c r="QZV173" s="6"/>
      <c r="QZW173" s="6"/>
      <c r="QZX173" s="6"/>
      <c r="QZY173" s="6"/>
      <c r="QZZ173" s="6"/>
      <c r="RAA173" s="6"/>
      <c r="RAB173" s="6"/>
      <c r="RAC173" s="6"/>
      <c r="RAD173" s="6"/>
      <c r="RAE173" s="6"/>
      <c r="RAF173" s="6"/>
      <c r="RAG173" s="6"/>
      <c r="RAH173" s="6"/>
      <c r="RAI173" s="6"/>
      <c r="RAJ173" s="6"/>
      <c r="RAK173" s="6"/>
      <c r="RAL173" s="6"/>
      <c r="RAM173" s="6"/>
      <c r="RAN173" s="6"/>
      <c r="RAO173" s="6"/>
      <c r="RAP173" s="6"/>
      <c r="RAQ173" s="6"/>
      <c r="RAR173" s="6"/>
      <c r="RAS173" s="6"/>
      <c r="RAT173" s="6"/>
      <c r="RAU173" s="6"/>
      <c r="RAV173" s="6"/>
      <c r="RAW173" s="6"/>
      <c r="RAX173" s="6"/>
      <c r="RAY173" s="6"/>
      <c r="RAZ173" s="6"/>
      <c r="RBA173" s="6"/>
      <c r="RBB173" s="6"/>
      <c r="RBC173" s="6"/>
      <c r="RBD173" s="6"/>
      <c r="RBE173" s="6"/>
      <c r="RBF173" s="6"/>
      <c r="RBG173" s="6"/>
      <c r="RBH173" s="6"/>
      <c r="RBI173" s="6"/>
      <c r="RBJ173" s="6"/>
      <c r="RBK173" s="6"/>
      <c r="RBL173" s="6"/>
      <c r="RBM173" s="6"/>
      <c r="RBN173" s="6"/>
      <c r="RBO173" s="6"/>
      <c r="RBP173" s="6"/>
      <c r="RBQ173" s="6"/>
      <c r="RBR173" s="6"/>
      <c r="RBS173" s="6"/>
      <c r="RBT173" s="6"/>
      <c r="RBU173" s="6"/>
      <c r="RBV173" s="6"/>
      <c r="RBW173" s="6"/>
      <c r="RBX173" s="6"/>
      <c r="RBY173" s="6"/>
      <c r="RBZ173" s="6"/>
      <c r="RCA173" s="6"/>
      <c r="RCB173" s="6"/>
      <c r="RCC173" s="6"/>
      <c r="RCD173" s="6"/>
      <c r="RCE173" s="6"/>
      <c r="RCF173" s="6"/>
      <c r="RCG173" s="6"/>
      <c r="RCH173" s="6"/>
      <c r="RCI173" s="6"/>
      <c r="RCJ173" s="6"/>
      <c r="RCK173" s="6"/>
      <c r="RCL173" s="6"/>
      <c r="RCM173" s="6"/>
      <c r="RCN173" s="6"/>
      <c r="RCO173" s="6"/>
      <c r="RCP173" s="6"/>
      <c r="RCQ173" s="6"/>
      <c r="RCR173" s="6"/>
      <c r="RCS173" s="6"/>
      <c r="RCT173" s="6"/>
      <c r="RCU173" s="6"/>
      <c r="RCV173" s="6"/>
      <c r="RCW173" s="6"/>
      <c r="RCX173" s="6"/>
      <c r="RCY173" s="6"/>
      <c r="RCZ173" s="6"/>
      <c r="RDA173" s="6"/>
      <c r="RDB173" s="6"/>
      <c r="RDC173" s="6"/>
      <c r="RDD173" s="6"/>
      <c r="RDE173" s="6"/>
      <c r="RDF173" s="6"/>
      <c r="RDG173" s="6"/>
      <c r="RDH173" s="6"/>
      <c r="RDI173" s="6"/>
      <c r="RDJ173" s="6"/>
      <c r="RDK173" s="6"/>
      <c r="RDL173" s="6"/>
      <c r="RDM173" s="6"/>
      <c r="RDN173" s="6"/>
      <c r="RDO173" s="6"/>
      <c r="RDP173" s="6"/>
      <c r="RDQ173" s="6"/>
      <c r="RDR173" s="6"/>
      <c r="RDS173" s="6"/>
      <c r="RDT173" s="6"/>
      <c r="RDU173" s="6"/>
      <c r="RDV173" s="6"/>
      <c r="RDW173" s="6"/>
      <c r="RDX173" s="6"/>
      <c r="RDY173" s="6"/>
      <c r="RDZ173" s="6"/>
      <c r="REA173" s="6"/>
      <c r="REB173" s="6"/>
      <c r="REC173" s="6"/>
      <c r="RED173" s="6"/>
      <c r="REE173" s="6"/>
      <c r="REF173" s="6"/>
      <c r="REG173" s="6"/>
      <c r="REH173" s="6"/>
      <c r="REI173" s="6"/>
      <c r="REJ173" s="6"/>
      <c r="REK173" s="6"/>
      <c r="REL173" s="6"/>
      <c r="REM173" s="6"/>
      <c r="REN173" s="6"/>
      <c r="REO173" s="6"/>
      <c r="REP173" s="6"/>
      <c r="REQ173" s="6"/>
      <c r="RER173" s="6"/>
      <c r="RES173" s="6"/>
      <c r="RET173" s="6"/>
      <c r="REU173" s="6"/>
      <c r="REV173" s="6"/>
      <c r="REW173" s="6"/>
      <c r="REX173" s="6"/>
      <c r="REY173" s="6"/>
      <c r="REZ173" s="6"/>
      <c r="RFA173" s="6"/>
      <c r="RFB173" s="6"/>
      <c r="RFC173" s="6"/>
      <c r="RFD173" s="6"/>
      <c r="RFE173" s="6"/>
      <c r="RFF173" s="6"/>
      <c r="RFG173" s="6"/>
      <c r="RFH173" s="6"/>
      <c r="RFI173" s="6"/>
      <c r="RFJ173" s="6"/>
      <c r="RFK173" s="6"/>
      <c r="RFL173" s="6"/>
      <c r="RFM173" s="6"/>
      <c r="RFN173" s="6"/>
      <c r="RFO173" s="6"/>
      <c r="RFP173" s="6"/>
      <c r="RFQ173" s="6"/>
      <c r="RFR173" s="6"/>
      <c r="RFS173" s="6"/>
      <c r="RFT173" s="6"/>
      <c r="RFU173" s="6"/>
      <c r="RFV173" s="6"/>
      <c r="RFW173" s="6"/>
      <c r="RFX173" s="6"/>
      <c r="RFY173" s="6"/>
      <c r="RFZ173" s="6"/>
      <c r="RGA173" s="6"/>
      <c r="RGB173" s="6"/>
      <c r="RGC173" s="6"/>
      <c r="RGD173" s="6"/>
      <c r="RGE173" s="6"/>
      <c r="RGF173" s="6"/>
      <c r="RGG173" s="6"/>
      <c r="RGH173" s="6"/>
      <c r="RGI173" s="6"/>
      <c r="RGJ173" s="6"/>
      <c r="RGK173" s="6"/>
      <c r="RGL173" s="6"/>
      <c r="RGM173" s="6"/>
      <c r="RGN173" s="6"/>
      <c r="RGO173" s="6"/>
      <c r="RGP173" s="6"/>
      <c r="RGQ173" s="6"/>
      <c r="RGR173" s="6"/>
      <c r="RGS173" s="6"/>
      <c r="RGT173" s="6"/>
      <c r="RGU173" s="6"/>
      <c r="RGV173" s="6"/>
      <c r="RGW173" s="6"/>
      <c r="RGX173" s="6"/>
      <c r="RGY173" s="6"/>
      <c r="RGZ173" s="6"/>
      <c r="RHA173" s="6"/>
      <c r="RHB173" s="6"/>
      <c r="RHC173" s="6"/>
      <c r="RHD173" s="6"/>
      <c r="RHE173" s="6"/>
      <c r="RHF173" s="6"/>
      <c r="RHG173" s="6"/>
      <c r="RHH173" s="6"/>
      <c r="RHI173" s="6"/>
      <c r="RHJ173" s="6"/>
      <c r="RHK173" s="6"/>
      <c r="RHL173" s="6"/>
      <c r="RHM173" s="6"/>
      <c r="RHN173" s="6"/>
      <c r="RHO173" s="6"/>
      <c r="RHP173" s="6"/>
      <c r="RHQ173" s="6"/>
      <c r="RHR173" s="6"/>
      <c r="RHS173" s="6"/>
      <c r="RHT173" s="6"/>
      <c r="RHU173" s="6"/>
      <c r="RHV173" s="6"/>
      <c r="RHW173" s="6"/>
      <c r="RHX173" s="6"/>
      <c r="RHY173" s="6"/>
      <c r="RHZ173" s="6"/>
      <c r="RIA173" s="6"/>
      <c r="RIB173" s="6"/>
      <c r="RIC173" s="6"/>
      <c r="RID173" s="6"/>
      <c r="RIE173" s="6"/>
      <c r="RIF173" s="6"/>
      <c r="RIG173" s="6"/>
      <c r="RIH173" s="6"/>
      <c r="RII173" s="6"/>
      <c r="RIJ173" s="6"/>
      <c r="RIK173" s="6"/>
      <c r="RIL173" s="6"/>
      <c r="RIM173" s="6"/>
      <c r="RIN173" s="6"/>
      <c r="RIO173" s="6"/>
      <c r="RIP173" s="6"/>
      <c r="RIQ173" s="6"/>
      <c r="RIR173" s="6"/>
      <c r="RIS173" s="6"/>
      <c r="RIT173" s="6"/>
      <c r="RIU173" s="6"/>
      <c r="RIV173" s="6"/>
      <c r="RIW173" s="6"/>
      <c r="RIX173" s="6"/>
      <c r="RIY173" s="6"/>
      <c r="RIZ173" s="6"/>
      <c r="RJA173" s="6"/>
      <c r="RJB173" s="6"/>
      <c r="RJC173" s="6"/>
      <c r="RJD173" s="6"/>
      <c r="RJE173" s="6"/>
      <c r="RJF173" s="6"/>
      <c r="RJG173" s="6"/>
      <c r="RJH173" s="6"/>
      <c r="RJI173" s="6"/>
      <c r="RJJ173" s="6"/>
      <c r="RJK173" s="6"/>
      <c r="RJL173" s="6"/>
      <c r="RJM173" s="6"/>
      <c r="RJN173" s="6"/>
      <c r="RJO173" s="6"/>
      <c r="RJP173" s="6"/>
      <c r="RJQ173" s="6"/>
      <c r="RJR173" s="6"/>
      <c r="RJS173" s="6"/>
      <c r="RJT173" s="6"/>
      <c r="RJU173" s="6"/>
      <c r="RJV173" s="6"/>
      <c r="RJW173" s="6"/>
      <c r="RJX173" s="6"/>
      <c r="RJY173" s="6"/>
      <c r="RJZ173" s="6"/>
      <c r="RKA173" s="6"/>
      <c r="RKB173" s="6"/>
      <c r="RKC173" s="6"/>
      <c r="RKD173" s="6"/>
      <c r="RKE173" s="6"/>
      <c r="RKF173" s="6"/>
      <c r="RKG173" s="6"/>
      <c r="RKH173" s="6"/>
      <c r="RKI173" s="6"/>
      <c r="RKJ173" s="6"/>
      <c r="RKK173" s="6"/>
      <c r="RKL173" s="6"/>
      <c r="RKM173" s="6"/>
      <c r="RKN173" s="6"/>
      <c r="RKO173" s="6"/>
      <c r="RKP173" s="6"/>
      <c r="RKQ173" s="6"/>
      <c r="RKR173" s="6"/>
      <c r="RKS173" s="6"/>
      <c r="RKT173" s="6"/>
      <c r="RKU173" s="6"/>
      <c r="RKV173" s="6"/>
      <c r="RKW173" s="6"/>
      <c r="RKX173" s="6"/>
      <c r="RKY173" s="6"/>
      <c r="RKZ173" s="6"/>
      <c r="RLA173" s="6"/>
      <c r="RLB173" s="6"/>
      <c r="RLC173" s="6"/>
      <c r="RLD173" s="6"/>
      <c r="RLE173" s="6"/>
      <c r="RLF173" s="6"/>
      <c r="RLG173" s="6"/>
      <c r="RLH173" s="6"/>
      <c r="RLI173" s="6"/>
      <c r="RLJ173" s="6"/>
      <c r="RLK173" s="6"/>
      <c r="RLL173" s="6"/>
      <c r="RLM173" s="6"/>
      <c r="RLN173" s="6"/>
      <c r="RLO173" s="6"/>
      <c r="RLP173" s="6"/>
      <c r="RLQ173" s="6"/>
      <c r="RLR173" s="6"/>
      <c r="RLS173" s="6"/>
      <c r="RLT173" s="6"/>
      <c r="RLU173" s="6"/>
      <c r="RLV173" s="6"/>
      <c r="RLW173" s="6"/>
      <c r="RLX173" s="6"/>
      <c r="RLY173" s="6"/>
      <c r="RLZ173" s="6"/>
      <c r="RMA173" s="6"/>
      <c r="RMB173" s="6"/>
      <c r="RMC173" s="6"/>
      <c r="RMD173" s="6"/>
      <c r="RME173" s="6"/>
      <c r="RMF173" s="6"/>
      <c r="RMG173" s="6"/>
      <c r="RMH173" s="6"/>
      <c r="RMI173" s="6"/>
      <c r="RMJ173" s="6"/>
      <c r="RMK173" s="6"/>
      <c r="RML173" s="6"/>
      <c r="RMM173" s="6"/>
      <c r="RMN173" s="6"/>
      <c r="RMO173" s="6"/>
      <c r="RMP173" s="6"/>
      <c r="RMQ173" s="6"/>
      <c r="RMR173" s="6"/>
      <c r="RMS173" s="6"/>
      <c r="RMT173" s="6"/>
      <c r="RMU173" s="6"/>
      <c r="RMV173" s="6"/>
      <c r="RMW173" s="6"/>
      <c r="RMX173" s="6"/>
      <c r="RMY173" s="6"/>
      <c r="RMZ173" s="6"/>
      <c r="RNA173" s="6"/>
      <c r="RNB173" s="6"/>
      <c r="RNC173" s="6"/>
      <c r="RND173" s="6"/>
      <c r="RNE173" s="6"/>
      <c r="RNF173" s="6"/>
      <c r="RNG173" s="6"/>
      <c r="RNH173" s="6"/>
      <c r="RNI173" s="6"/>
      <c r="RNJ173" s="6"/>
      <c r="RNK173" s="6"/>
      <c r="RNL173" s="6"/>
      <c r="RNM173" s="6"/>
      <c r="RNN173" s="6"/>
      <c r="RNO173" s="6"/>
      <c r="RNP173" s="6"/>
      <c r="RNQ173" s="6"/>
      <c r="RNR173" s="6"/>
      <c r="RNS173" s="6"/>
      <c r="RNT173" s="6"/>
      <c r="RNU173" s="6"/>
      <c r="RNV173" s="6"/>
      <c r="RNW173" s="6"/>
      <c r="RNX173" s="6"/>
      <c r="RNY173" s="6"/>
      <c r="RNZ173" s="6"/>
      <c r="ROA173" s="6"/>
      <c r="ROB173" s="6"/>
      <c r="ROC173" s="6"/>
      <c r="ROD173" s="6"/>
      <c r="ROE173" s="6"/>
      <c r="ROF173" s="6"/>
      <c r="ROG173" s="6"/>
      <c r="ROH173" s="6"/>
      <c r="ROI173" s="6"/>
      <c r="ROJ173" s="6"/>
      <c r="ROK173" s="6"/>
      <c r="ROL173" s="6"/>
      <c r="ROM173" s="6"/>
      <c r="RON173" s="6"/>
      <c r="ROO173" s="6"/>
      <c r="ROP173" s="6"/>
      <c r="ROQ173" s="6"/>
      <c r="ROR173" s="6"/>
      <c r="ROS173" s="6"/>
      <c r="ROT173" s="6"/>
      <c r="ROU173" s="6"/>
      <c r="ROV173" s="6"/>
      <c r="ROW173" s="6"/>
      <c r="ROX173" s="6"/>
      <c r="ROY173" s="6"/>
      <c r="ROZ173" s="6"/>
      <c r="RPA173" s="6"/>
      <c r="RPB173" s="6"/>
      <c r="RPC173" s="6"/>
      <c r="RPD173" s="6"/>
      <c r="RPE173" s="6"/>
      <c r="RPF173" s="6"/>
      <c r="RPG173" s="6"/>
      <c r="RPH173" s="6"/>
      <c r="RPI173" s="6"/>
      <c r="RPJ173" s="6"/>
      <c r="RPK173" s="6"/>
      <c r="RPL173" s="6"/>
      <c r="RPM173" s="6"/>
      <c r="RPN173" s="6"/>
      <c r="RPO173" s="6"/>
      <c r="RPP173" s="6"/>
      <c r="RPQ173" s="6"/>
      <c r="RPR173" s="6"/>
      <c r="RPS173" s="6"/>
      <c r="RPT173" s="6"/>
      <c r="RPU173" s="6"/>
      <c r="RPV173" s="6"/>
      <c r="RPW173" s="6"/>
      <c r="RPX173" s="6"/>
      <c r="RPY173" s="6"/>
      <c r="RPZ173" s="6"/>
      <c r="RQA173" s="6"/>
      <c r="RQB173" s="6"/>
      <c r="RQC173" s="6"/>
      <c r="RQD173" s="6"/>
      <c r="RQE173" s="6"/>
      <c r="RQF173" s="6"/>
      <c r="RQG173" s="6"/>
      <c r="RQH173" s="6"/>
      <c r="RQI173" s="6"/>
      <c r="RQJ173" s="6"/>
      <c r="RQK173" s="6"/>
      <c r="RQL173" s="6"/>
      <c r="RQM173" s="6"/>
      <c r="RQN173" s="6"/>
      <c r="RQO173" s="6"/>
      <c r="RQP173" s="6"/>
      <c r="RQQ173" s="6"/>
      <c r="RQR173" s="6"/>
      <c r="RQS173" s="6"/>
      <c r="RQT173" s="6"/>
      <c r="RQU173" s="6"/>
      <c r="RQV173" s="6"/>
      <c r="RQW173" s="6"/>
      <c r="RQX173" s="6"/>
      <c r="RQY173" s="6"/>
      <c r="RQZ173" s="6"/>
      <c r="RRA173" s="6"/>
      <c r="RRB173" s="6"/>
      <c r="RRC173" s="6"/>
      <c r="RRD173" s="6"/>
      <c r="RRE173" s="6"/>
      <c r="RRF173" s="6"/>
      <c r="RRG173" s="6"/>
      <c r="RRH173" s="6"/>
      <c r="RRI173" s="6"/>
      <c r="RRJ173" s="6"/>
      <c r="RRK173" s="6"/>
      <c r="RRL173" s="6"/>
      <c r="RRM173" s="6"/>
      <c r="RRN173" s="6"/>
      <c r="RRO173" s="6"/>
      <c r="RRP173" s="6"/>
      <c r="RRQ173" s="6"/>
      <c r="RRR173" s="6"/>
      <c r="RRS173" s="6"/>
      <c r="RRT173" s="6"/>
      <c r="RRU173" s="6"/>
      <c r="RRV173" s="6"/>
      <c r="RRW173" s="6"/>
      <c r="RRX173" s="6"/>
      <c r="RRY173" s="6"/>
      <c r="RRZ173" s="6"/>
      <c r="RSA173" s="6"/>
      <c r="RSB173" s="6"/>
      <c r="RSC173" s="6"/>
      <c r="RSD173" s="6"/>
      <c r="RSE173" s="6"/>
      <c r="RSF173" s="6"/>
      <c r="RSG173" s="6"/>
      <c r="RSH173" s="6"/>
      <c r="RSI173" s="6"/>
      <c r="RSJ173" s="6"/>
      <c r="RSK173" s="6"/>
      <c r="RSL173" s="6"/>
      <c r="RSM173" s="6"/>
      <c r="RSN173" s="6"/>
      <c r="RSO173" s="6"/>
      <c r="RSP173" s="6"/>
      <c r="RSQ173" s="6"/>
      <c r="RSR173" s="6"/>
      <c r="RSS173" s="6"/>
      <c r="RST173" s="6"/>
      <c r="RSU173" s="6"/>
      <c r="RSV173" s="6"/>
      <c r="RSW173" s="6"/>
      <c r="RSX173" s="6"/>
      <c r="RSY173" s="6"/>
      <c r="RSZ173" s="6"/>
      <c r="RTA173" s="6"/>
      <c r="RTB173" s="6"/>
      <c r="RTC173" s="6"/>
      <c r="RTD173" s="6"/>
      <c r="RTE173" s="6"/>
      <c r="RTF173" s="6"/>
      <c r="RTG173" s="6"/>
      <c r="RTH173" s="6"/>
      <c r="RTI173" s="6"/>
      <c r="RTJ173" s="6"/>
      <c r="RTK173" s="6"/>
      <c r="RTL173" s="6"/>
      <c r="RTM173" s="6"/>
      <c r="RTN173" s="6"/>
      <c r="RTO173" s="6"/>
      <c r="RTP173" s="6"/>
      <c r="RTQ173" s="6"/>
      <c r="RTR173" s="6"/>
      <c r="RTS173" s="6"/>
      <c r="RTT173" s="6"/>
      <c r="RTU173" s="6"/>
      <c r="RTV173" s="6"/>
      <c r="RTW173" s="6"/>
      <c r="RTX173" s="6"/>
      <c r="RTY173" s="6"/>
      <c r="RTZ173" s="6"/>
      <c r="RUA173" s="6"/>
      <c r="RUB173" s="6"/>
      <c r="RUC173" s="6"/>
      <c r="RUD173" s="6"/>
      <c r="RUE173" s="6"/>
      <c r="RUF173" s="6"/>
      <c r="RUG173" s="6"/>
      <c r="RUH173" s="6"/>
      <c r="RUI173" s="6"/>
      <c r="RUJ173" s="6"/>
      <c r="RUK173" s="6"/>
      <c r="RUL173" s="6"/>
      <c r="RUM173" s="6"/>
      <c r="RUN173" s="6"/>
      <c r="RUO173" s="6"/>
      <c r="RUP173" s="6"/>
      <c r="RUQ173" s="6"/>
      <c r="RUR173" s="6"/>
      <c r="RUS173" s="6"/>
      <c r="RUT173" s="6"/>
      <c r="RUU173" s="6"/>
      <c r="RUV173" s="6"/>
      <c r="RUW173" s="6"/>
      <c r="RUX173" s="6"/>
      <c r="RUY173" s="6"/>
      <c r="RUZ173" s="6"/>
      <c r="RVA173" s="6"/>
      <c r="RVB173" s="6"/>
      <c r="RVC173" s="6"/>
      <c r="RVD173" s="6"/>
      <c r="RVE173" s="6"/>
      <c r="RVF173" s="6"/>
      <c r="RVG173" s="6"/>
      <c r="RVH173" s="6"/>
      <c r="RVI173" s="6"/>
      <c r="RVJ173" s="6"/>
      <c r="RVK173" s="6"/>
      <c r="RVL173" s="6"/>
      <c r="RVM173" s="6"/>
      <c r="RVN173" s="6"/>
      <c r="RVO173" s="6"/>
      <c r="RVP173" s="6"/>
      <c r="RVQ173" s="6"/>
      <c r="RVR173" s="6"/>
      <c r="RVS173" s="6"/>
      <c r="RVT173" s="6"/>
      <c r="RVU173" s="6"/>
      <c r="RVV173" s="6"/>
      <c r="RVW173" s="6"/>
      <c r="RVX173" s="6"/>
      <c r="RVY173" s="6"/>
      <c r="RVZ173" s="6"/>
      <c r="RWA173" s="6"/>
      <c r="RWB173" s="6"/>
      <c r="RWC173" s="6"/>
      <c r="RWD173" s="6"/>
      <c r="RWE173" s="6"/>
      <c r="RWF173" s="6"/>
      <c r="RWG173" s="6"/>
      <c r="RWH173" s="6"/>
      <c r="RWI173" s="6"/>
      <c r="RWJ173" s="6"/>
      <c r="RWK173" s="6"/>
      <c r="RWL173" s="6"/>
      <c r="RWM173" s="6"/>
      <c r="RWN173" s="6"/>
      <c r="RWO173" s="6"/>
      <c r="RWP173" s="6"/>
      <c r="RWQ173" s="6"/>
      <c r="RWR173" s="6"/>
      <c r="RWS173" s="6"/>
      <c r="RWT173" s="6"/>
      <c r="RWU173" s="6"/>
      <c r="RWV173" s="6"/>
      <c r="RWW173" s="6"/>
      <c r="RWX173" s="6"/>
      <c r="RWY173" s="6"/>
      <c r="RWZ173" s="6"/>
      <c r="RXA173" s="6"/>
      <c r="RXB173" s="6"/>
      <c r="RXC173" s="6"/>
      <c r="RXD173" s="6"/>
      <c r="RXE173" s="6"/>
      <c r="RXF173" s="6"/>
      <c r="RXG173" s="6"/>
      <c r="RXH173" s="6"/>
      <c r="RXI173" s="6"/>
      <c r="RXJ173" s="6"/>
      <c r="RXK173" s="6"/>
      <c r="RXL173" s="6"/>
      <c r="RXM173" s="6"/>
      <c r="RXN173" s="6"/>
      <c r="RXO173" s="6"/>
      <c r="RXP173" s="6"/>
      <c r="RXQ173" s="6"/>
      <c r="RXR173" s="6"/>
      <c r="RXS173" s="6"/>
      <c r="RXT173" s="6"/>
      <c r="RXU173" s="6"/>
      <c r="RXV173" s="6"/>
      <c r="RXW173" s="6"/>
      <c r="RXX173" s="6"/>
      <c r="RXY173" s="6"/>
      <c r="RXZ173" s="6"/>
      <c r="RYA173" s="6"/>
      <c r="RYB173" s="6"/>
      <c r="RYC173" s="6"/>
      <c r="RYD173" s="6"/>
      <c r="RYE173" s="6"/>
      <c r="RYF173" s="6"/>
      <c r="RYG173" s="6"/>
      <c r="RYH173" s="6"/>
      <c r="RYI173" s="6"/>
      <c r="RYJ173" s="6"/>
      <c r="RYK173" s="6"/>
      <c r="RYL173" s="6"/>
      <c r="RYM173" s="6"/>
      <c r="RYN173" s="6"/>
      <c r="RYO173" s="6"/>
      <c r="RYP173" s="6"/>
      <c r="RYQ173" s="6"/>
      <c r="RYR173" s="6"/>
      <c r="RYS173" s="6"/>
      <c r="RYT173" s="6"/>
      <c r="RYU173" s="6"/>
      <c r="RYV173" s="6"/>
      <c r="RYW173" s="6"/>
      <c r="RYX173" s="6"/>
      <c r="RYY173" s="6"/>
      <c r="RYZ173" s="6"/>
      <c r="RZA173" s="6"/>
      <c r="RZB173" s="6"/>
      <c r="RZC173" s="6"/>
      <c r="RZD173" s="6"/>
      <c r="RZE173" s="6"/>
      <c r="RZF173" s="6"/>
      <c r="RZG173" s="6"/>
      <c r="RZH173" s="6"/>
      <c r="RZI173" s="6"/>
      <c r="RZJ173" s="6"/>
      <c r="RZK173" s="6"/>
      <c r="RZL173" s="6"/>
      <c r="RZM173" s="6"/>
      <c r="RZN173" s="6"/>
      <c r="RZO173" s="6"/>
      <c r="RZP173" s="6"/>
      <c r="RZQ173" s="6"/>
      <c r="RZR173" s="6"/>
      <c r="RZS173" s="6"/>
      <c r="RZT173" s="6"/>
      <c r="RZU173" s="6"/>
      <c r="RZV173" s="6"/>
      <c r="RZW173" s="6"/>
      <c r="RZX173" s="6"/>
      <c r="RZY173" s="6"/>
      <c r="RZZ173" s="6"/>
      <c r="SAA173" s="6"/>
      <c r="SAB173" s="6"/>
      <c r="SAC173" s="6"/>
      <c r="SAD173" s="6"/>
      <c r="SAE173" s="6"/>
      <c r="SAF173" s="6"/>
      <c r="SAG173" s="6"/>
      <c r="SAH173" s="6"/>
      <c r="SAI173" s="6"/>
      <c r="SAJ173" s="6"/>
      <c r="SAK173" s="6"/>
      <c r="SAL173" s="6"/>
      <c r="SAM173" s="6"/>
      <c r="SAN173" s="6"/>
      <c r="SAO173" s="6"/>
      <c r="SAP173" s="6"/>
      <c r="SAQ173" s="6"/>
      <c r="SAR173" s="6"/>
      <c r="SAS173" s="6"/>
      <c r="SAT173" s="6"/>
      <c r="SAU173" s="6"/>
      <c r="SAV173" s="6"/>
      <c r="SAW173" s="6"/>
      <c r="SAX173" s="6"/>
      <c r="SAY173" s="6"/>
      <c r="SAZ173" s="6"/>
      <c r="SBA173" s="6"/>
      <c r="SBB173" s="6"/>
      <c r="SBC173" s="6"/>
      <c r="SBD173" s="6"/>
      <c r="SBE173" s="6"/>
      <c r="SBF173" s="6"/>
      <c r="SBG173" s="6"/>
      <c r="SBH173" s="6"/>
      <c r="SBI173" s="6"/>
      <c r="SBJ173" s="6"/>
      <c r="SBK173" s="6"/>
      <c r="SBL173" s="6"/>
      <c r="SBM173" s="6"/>
      <c r="SBN173" s="6"/>
      <c r="SBO173" s="6"/>
      <c r="SBP173" s="6"/>
      <c r="SBQ173" s="6"/>
      <c r="SBR173" s="6"/>
      <c r="SBS173" s="6"/>
      <c r="SBT173" s="6"/>
      <c r="SBU173" s="6"/>
      <c r="SBV173" s="6"/>
      <c r="SBW173" s="6"/>
      <c r="SBX173" s="6"/>
      <c r="SBY173" s="6"/>
      <c r="SBZ173" s="6"/>
      <c r="SCA173" s="6"/>
      <c r="SCB173" s="6"/>
      <c r="SCC173" s="6"/>
      <c r="SCD173" s="6"/>
      <c r="SCE173" s="6"/>
      <c r="SCF173" s="6"/>
      <c r="SCG173" s="6"/>
      <c r="SCH173" s="6"/>
      <c r="SCI173" s="6"/>
      <c r="SCJ173" s="6"/>
      <c r="SCK173" s="6"/>
      <c r="SCL173" s="6"/>
      <c r="SCM173" s="6"/>
      <c r="SCN173" s="6"/>
      <c r="SCO173" s="6"/>
      <c r="SCP173" s="6"/>
      <c r="SCQ173" s="6"/>
      <c r="SCR173" s="6"/>
      <c r="SCS173" s="6"/>
      <c r="SCT173" s="6"/>
      <c r="SCU173" s="6"/>
      <c r="SCV173" s="6"/>
      <c r="SCW173" s="6"/>
      <c r="SCX173" s="6"/>
      <c r="SCY173" s="6"/>
      <c r="SCZ173" s="6"/>
      <c r="SDA173" s="6"/>
      <c r="SDB173" s="6"/>
      <c r="SDC173" s="6"/>
      <c r="SDD173" s="6"/>
      <c r="SDE173" s="6"/>
      <c r="SDF173" s="6"/>
      <c r="SDG173" s="6"/>
      <c r="SDH173" s="6"/>
      <c r="SDI173" s="6"/>
      <c r="SDJ173" s="6"/>
      <c r="SDK173" s="6"/>
      <c r="SDL173" s="6"/>
      <c r="SDM173" s="6"/>
      <c r="SDN173" s="6"/>
      <c r="SDO173" s="6"/>
      <c r="SDP173" s="6"/>
      <c r="SDQ173" s="6"/>
      <c r="SDR173" s="6"/>
      <c r="SDS173" s="6"/>
      <c r="SDT173" s="6"/>
      <c r="SDU173" s="6"/>
      <c r="SDV173" s="6"/>
      <c r="SDW173" s="6"/>
      <c r="SDX173" s="6"/>
      <c r="SDY173" s="6"/>
      <c r="SDZ173" s="6"/>
      <c r="SEA173" s="6"/>
      <c r="SEB173" s="6"/>
      <c r="SEC173" s="6"/>
      <c r="SED173" s="6"/>
      <c r="SEE173" s="6"/>
      <c r="SEF173" s="6"/>
      <c r="SEG173" s="6"/>
      <c r="SEH173" s="6"/>
      <c r="SEI173" s="6"/>
      <c r="SEJ173" s="6"/>
      <c r="SEK173" s="6"/>
      <c r="SEL173" s="6"/>
      <c r="SEM173" s="6"/>
      <c r="SEN173" s="6"/>
      <c r="SEO173" s="6"/>
      <c r="SEP173" s="6"/>
      <c r="SEQ173" s="6"/>
      <c r="SER173" s="6"/>
      <c r="SES173" s="6"/>
      <c r="SET173" s="6"/>
      <c r="SEU173" s="6"/>
      <c r="SEV173" s="6"/>
      <c r="SEW173" s="6"/>
      <c r="SEX173" s="6"/>
      <c r="SEY173" s="6"/>
      <c r="SEZ173" s="6"/>
      <c r="SFA173" s="6"/>
      <c r="SFB173" s="6"/>
      <c r="SFC173" s="6"/>
      <c r="SFD173" s="6"/>
      <c r="SFE173" s="6"/>
      <c r="SFF173" s="6"/>
      <c r="SFG173" s="6"/>
      <c r="SFH173" s="6"/>
      <c r="SFI173" s="6"/>
      <c r="SFJ173" s="6"/>
      <c r="SFK173" s="6"/>
      <c r="SFL173" s="6"/>
      <c r="SFM173" s="6"/>
      <c r="SFN173" s="6"/>
      <c r="SFO173" s="6"/>
      <c r="SFP173" s="6"/>
      <c r="SFQ173" s="6"/>
      <c r="SFR173" s="6"/>
      <c r="SFS173" s="6"/>
      <c r="SFT173" s="6"/>
      <c r="SFU173" s="6"/>
      <c r="SFV173" s="6"/>
      <c r="SFW173" s="6"/>
      <c r="SFX173" s="6"/>
      <c r="SFY173" s="6"/>
      <c r="SFZ173" s="6"/>
      <c r="SGA173" s="6"/>
      <c r="SGB173" s="6"/>
      <c r="SGC173" s="6"/>
      <c r="SGD173" s="6"/>
      <c r="SGE173" s="6"/>
      <c r="SGF173" s="6"/>
      <c r="SGG173" s="6"/>
      <c r="SGH173" s="6"/>
      <c r="SGI173" s="6"/>
      <c r="SGJ173" s="6"/>
      <c r="SGK173" s="6"/>
      <c r="SGL173" s="6"/>
      <c r="SGM173" s="6"/>
      <c r="SGN173" s="6"/>
      <c r="SGO173" s="6"/>
      <c r="SGP173" s="6"/>
      <c r="SGQ173" s="6"/>
      <c r="SGR173" s="6"/>
      <c r="SGS173" s="6"/>
      <c r="SGT173" s="6"/>
      <c r="SGU173" s="6"/>
      <c r="SGV173" s="6"/>
      <c r="SGW173" s="6"/>
      <c r="SGX173" s="6"/>
      <c r="SGY173" s="6"/>
      <c r="SGZ173" s="6"/>
      <c r="SHA173" s="6"/>
      <c r="SHB173" s="6"/>
      <c r="SHC173" s="6"/>
      <c r="SHD173" s="6"/>
      <c r="SHE173" s="6"/>
      <c r="SHF173" s="6"/>
      <c r="SHG173" s="6"/>
      <c r="SHH173" s="6"/>
      <c r="SHI173" s="6"/>
      <c r="SHJ173" s="6"/>
      <c r="SHK173" s="6"/>
      <c r="SHL173" s="6"/>
      <c r="SHM173" s="6"/>
      <c r="SHN173" s="6"/>
      <c r="SHO173" s="6"/>
      <c r="SHP173" s="6"/>
      <c r="SHQ173" s="6"/>
      <c r="SHR173" s="6"/>
      <c r="SHS173" s="6"/>
      <c r="SHT173" s="6"/>
      <c r="SHU173" s="6"/>
      <c r="SHV173" s="6"/>
      <c r="SHW173" s="6"/>
      <c r="SHX173" s="6"/>
      <c r="SHY173" s="6"/>
      <c r="SHZ173" s="6"/>
      <c r="SIA173" s="6"/>
      <c r="SIB173" s="6"/>
      <c r="SIC173" s="6"/>
      <c r="SID173" s="6"/>
      <c r="SIE173" s="6"/>
      <c r="SIF173" s="6"/>
      <c r="SIG173" s="6"/>
      <c r="SIH173" s="6"/>
      <c r="SII173" s="6"/>
      <c r="SIJ173" s="6"/>
      <c r="SIK173" s="6"/>
      <c r="SIL173" s="6"/>
      <c r="SIM173" s="6"/>
      <c r="SIN173" s="6"/>
      <c r="SIO173" s="6"/>
      <c r="SIP173" s="6"/>
      <c r="SIQ173" s="6"/>
      <c r="SIR173" s="6"/>
      <c r="SIS173" s="6"/>
      <c r="SIT173" s="6"/>
      <c r="SIU173" s="6"/>
      <c r="SIV173" s="6"/>
      <c r="SIW173" s="6"/>
      <c r="SIX173" s="6"/>
      <c r="SIY173" s="6"/>
      <c r="SIZ173" s="6"/>
      <c r="SJA173" s="6"/>
      <c r="SJB173" s="6"/>
      <c r="SJC173" s="6"/>
      <c r="SJD173" s="6"/>
      <c r="SJE173" s="6"/>
      <c r="SJF173" s="6"/>
      <c r="SJG173" s="6"/>
      <c r="SJH173" s="6"/>
      <c r="SJI173" s="6"/>
      <c r="SJJ173" s="6"/>
      <c r="SJK173" s="6"/>
      <c r="SJL173" s="6"/>
      <c r="SJM173" s="6"/>
      <c r="SJN173" s="6"/>
      <c r="SJO173" s="6"/>
      <c r="SJP173" s="6"/>
      <c r="SJQ173" s="6"/>
      <c r="SJR173" s="6"/>
      <c r="SJS173" s="6"/>
      <c r="SJT173" s="6"/>
      <c r="SJU173" s="6"/>
      <c r="SJV173" s="6"/>
      <c r="SJW173" s="6"/>
      <c r="SJX173" s="6"/>
      <c r="SJY173" s="6"/>
      <c r="SJZ173" s="6"/>
      <c r="SKA173" s="6"/>
      <c r="SKB173" s="6"/>
      <c r="SKC173" s="6"/>
      <c r="SKD173" s="6"/>
      <c r="SKE173" s="6"/>
      <c r="SKF173" s="6"/>
      <c r="SKG173" s="6"/>
      <c r="SKH173" s="6"/>
      <c r="SKI173" s="6"/>
      <c r="SKJ173" s="6"/>
      <c r="SKK173" s="6"/>
      <c r="SKL173" s="6"/>
      <c r="SKM173" s="6"/>
      <c r="SKN173" s="6"/>
      <c r="SKO173" s="6"/>
      <c r="SKP173" s="6"/>
      <c r="SKQ173" s="6"/>
      <c r="SKR173" s="6"/>
      <c r="SKS173" s="6"/>
      <c r="SKT173" s="6"/>
      <c r="SKU173" s="6"/>
      <c r="SKV173" s="6"/>
      <c r="SKW173" s="6"/>
      <c r="SKX173" s="6"/>
      <c r="SKY173" s="6"/>
      <c r="SKZ173" s="6"/>
      <c r="SLA173" s="6"/>
      <c r="SLB173" s="6"/>
      <c r="SLC173" s="6"/>
      <c r="SLD173" s="6"/>
      <c r="SLE173" s="6"/>
      <c r="SLF173" s="6"/>
      <c r="SLG173" s="6"/>
      <c r="SLH173" s="6"/>
      <c r="SLI173" s="6"/>
      <c r="SLJ173" s="6"/>
      <c r="SLK173" s="6"/>
      <c r="SLL173" s="6"/>
      <c r="SLM173" s="6"/>
      <c r="SLN173" s="6"/>
      <c r="SLO173" s="6"/>
      <c r="SLP173" s="6"/>
      <c r="SLQ173" s="6"/>
      <c r="SLR173" s="6"/>
      <c r="SLS173" s="6"/>
      <c r="SLT173" s="6"/>
      <c r="SLU173" s="6"/>
      <c r="SLV173" s="6"/>
      <c r="SLW173" s="6"/>
      <c r="SLX173" s="6"/>
      <c r="SLY173" s="6"/>
      <c r="SLZ173" s="6"/>
      <c r="SMA173" s="6"/>
      <c r="SMB173" s="6"/>
      <c r="SMC173" s="6"/>
      <c r="SMD173" s="6"/>
      <c r="SME173" s="6"/>
      <c r="SMF173" s="6"/>
      <c r="SMG173" s="6"/>
      <c r="SMH173" s="6"/>
      <c r="SMI173" s="6"/>
      <c r="SMJ173" s="6"/>
      <c r="SMK173" s="6"/>
      <c r="SML173" s="6"/>
      <c r="SMM173" s="6"/>
      <c r="SMN173" s="6"/>
      <c r="SMO173" s="6"/>
      <c r="SMP173" s="6"/>
      <c r="SMQ173" s="6"/>
      <c r="SMR173" s="6"/>
      <c r="SMS173" s="6"/>
      <c r="SMT173" s="6"/>
      <c r="SMU173" s="6"/>
      <c r="SMV173" s="6"/>
      <c r="SMW173" s="6"/>
      <c r="SMX173" s="6"/>
      <c r="SMY173" s="6"/>
      <c r="SMZ173" s="6"/>
      <c r="SNA173" s="6"/>
      <c r="SNB173" s="6"/>
      <c r="SNC173" s="6"/>
      <c r="SND173" s="6"/>
      <c r="SNE173" s="6"/>
      <c r="SNF173" s="6"/>
      <c r="SNG173" s="6"/>
      <c r="SNH173" s="6"/>
      <c r="SNI173" s="6"/>
      <c r="SNJ173" s="6"/>
      <c r="SNK173" s="6"/>
      <c r="SNL173" s="6"/>
      <c r="SNM173" s="6"/>
      <c r="SNN173" s="6"/>
      <c r="SNO173" s="6"/>
      <c r="SNP173" s="6"/>
      <c r="SNQ173" s="6"/>
      <c r="SNR173" s="6"/>
      <c r="SNS173" s="6"/>
      <c r="SNT173" s="6"/>
      <c r="SNU173" s="6"/>
      <c r="SNV173" s="6"/>
      <c r="SNW173" s="6"/>
      <c r="SNX173" s="6"/>
      <c r="SNY173" s="6"/>
      <c r="SNZ173" s="6"/>
      <c r="SOA173" s="6"/>
      <c r="SOB173" s="6"/>
      <c r="SOC173" s="6"/>
      <c r="SOD173" s="6"/>
      <c r="SOE173" s="6"/>
      <c r="SOF173" s="6"/>
      <c r="SOG173" s="6"/>
      <c r="SOH173" s="6"/>
      <c r="SOI173" s="6"/>
      <c r="SOJ173" s="6"/>
      <c r="SOK173" s="6"/>
      <c r="SOL173" s="6"/>
      <c r="SOM173" s="6"/>
      <c r="SON173" s="6"/>
      <c r="SOO173" s="6"/>
      <c r="SOP173" s="6"/>
      <c r="SOQ173" s="6"/>
      <c r="SOR173" s="6"/>
      <c r="SOS173" s="6"/>
      <c r="SOT173" s="6"/>
      <c r="SOU173" s="6"/>
      <c r="SOV173" s="6"/>
      <c r="SOW173" s="6"/>
      <c r="SOX173" s="6"/>
      <c r="SOY173" s="6"/>
      <c r="SOZ173" s="6"/>
      <c r="SPA173" s="6"/>
      <c r="SPB173" s="6"/>
      <c r="SPC173" s="6"/>
      <c r="SPD173" s="6"/>
      <c r="SPE173" s="6"/>
      <c r="SPF173" s="6"/>
      <c r="SPG173" s="6"/>
      <c r="SPH173" s="6"/>
      <c r="SPI173" s="6"/>
      <c r="SPJ173" s="6"/>
      <c r="SPK173" s="6"/>
      <c r="SPL173" s="6"/>
      <c r="SPM173" s="6"/>
      <c r="SPN173" s="6"/>
      <c r="SPO173" s="6"/>
      <c r="SPP173" s="6"/>
      <c r="SPQ173" s="6"/>
      <c r="SPR173" s="6"/>
      <c r="SPS173" s="6"/>
      <c r="SPT173" s="6"/>
      <c r="SPU173" s="6"/>
      <c r="SPV173" s="6"/>
      <c r="SPW173" s="6"/>
      <c r="SPX173" s="6"/>
      <c r="SPY173" s="6"/>
      <c r="SPZ173" s="6"/>
      <c r="SQA173" s="6"/>
      <c r="SQB173" s="6"/>
      <c r="SQC173" s="6"/>
      <c r="SQD173" s="6"/>
      <c r="SQE173" s="6"/>
      <c r="SQF173" s="6"/>
      <c r="SQG173" s="6"/>
      <c r="SQH173" s="6"/>
      <c r="SQI173" s="6"/>
      <c r="SQJ173" s="6"/>
      <c r="SQK173" s="6"/>
      <c r="SQL173" s="6"/>
      <c r="SQM173" s="6"/>
      <c r="SQN173" s="6"/>
      <c r="SQO173" s="6"/>
      <c r="SQP173" s="6"/>
      <c r="SQQ173" s="6"/>
      <c r="SQR173" s="6"/>
      <c r="SQS173" s="6"/>
      <c r="SQT173" s="6"/>
      <c r="SQU173" s="6"/>
      <c r="SQV173" s="6"/>
      <c r="SQW173" s="6"/>
      <c r="SQX173" s="6"/>
      <c r="SQY173" s="6"/>
      <c r="SQZ173" s="6"/>
      <c r="SRA173" s="6"/>
      <c r="SRB173" s="6"/>
      <c r="SRC173" s="6"/>
      <c r="SRD173" s="6"/>
      <c r="SRE173" s="6"/>
      <c r="SRF173" s="6"/>
      <c r="SRG173" s="6"/>
      <c r="SRH173" s="6"/>
      <c r="SRI173" s="6"/>
      <c r="SRJ173" s="6"/>
      <c r="SRK173" s="6"/>
      <c r="SRL173" s="6"/>
      <c r="SRM173" s="6"/>
      <c r="SRN173" s="6"/>
      <c r="SRO173" s="6"/>
      <c r="SRP173" s="6"/>
      <c r="SRQ173" s="6"/>
      <c r="SRR173" s="6"/>
      <c r="SRS173" s="6"/>
      <c r="SRT173" s="6"/>
      <c r="SRU173" s="6"/>
      <c r="SRV173" s="6"/>
      <c r="SRW173" s="6"/>
      <c r="SRX173" s="6"/>
      <c r="SRY173" s="6"/>
      <c r="SRZ173" s="6"/>
      <c r="SSA173" s="6"/>
      <c r="SSB173" s="6"/>
      <c r="SSC173" s="6"/>
      <c r="SSD173" s="6"/>
      <c r="SSE173" s="6"/>
      <c r="SSF173" s="6"/>
      <c r="SSG173" s="6"/>
      <c r="SSH173" s="6"/>
      <c r="SSI173" s="6"/>
      <c r="SSJ173" s="6"/>
      <c r="SSK173" s="6"/>
      <c r="SSL173" s="6"/>
      <c r="SSM173" s="6"/>
      <c r="SSN173" s="6"/>
      <c r="SSO173" s="6"/>
      <c r="SSP173" s="6"/>
      <c r="SSQ173" s="6"/>
      <c r="SSR173" s="6"/>
      <c r="SSS173" s="6"/>
      <c r="SST173" s="6"/>
      <c r="SSU173" s="6"/>
      <c r="SSV173" s="6"/>
      <c r="SSW173" s="6"/>
      <c r="SSX173" s="6"/>
      <c r="SSY173" s="6"/>
      <c r="SSZ173" s="6"/>
      <c r="STA173" s="6"/>
      <c r="STB173" s="6"/>
      <c r="STC173" s="6"/>
      <c r="STD173" s="6"/>
      <c r="STE173" s="6"/>
      <c r="STF173" s="6"/>
      <c r="STG173" s="6"/>
      <c r="STH173" s="6"/>
      <c r="STI173" s="6"/>
      <c r="STJ173" s="6"/>
      <c r="STK173" s="6"/>
      <c r="STL173" s="6"/>
      <c r="STM173" s="6"/>
      <c r="STN173" s="6"/>
      <c r="STO173" s="6"/>
      <c r="STP173" s="6"/>
      <c r="STQ173" s="6"/>
      <c r="STR173" s="6"/>
      <c r="STS173" s="6"/>
      <c r="STT173" s="6"/>
      <c r="STU173" s="6"/>
      <c r="STV173" s="6"/>
      <c r="STW173" s="6"/>
      <c r="STX173" s="6"/>
      <c r="STY173" s="6"/>
      <c r="STZ173" s="6"/>
      <c r="SUA173" s="6"/>
      <c r="SUB173" s="6"/>
      <c r="SUC173" s="6"/>
      <c r="SUD173" s="6"/>
      <c r="SUE173" s="6"/>
      <c r="SUF173" s="6"/>
      <c r="SUG173" s="6"/>
      <c r="SUH173" s="6"/>
      <c r="SUI173" s="6"/>
      <c r="SUJ173" s="6"/>
      <c r="SUK173" s="6"/>
      <c r="SUL173" s="6"/>
      <c r="SUM173" s="6"/>
      <c r="SUN173" s="6"/>
      <c r="SUO173" s="6"/>
      <c r="SUP173" s="6"/>
      <c r="SUQ173" s="6"/>
      <c r="SUR173" s="6"/>
      <c r="SUS173" s="6"/>
      <c r="SUT173" s="6"/>
      <c r="SUU173" s="6"/>
      <c r="SUV173" s="6"/>
      <c r="SUW173" s="6"/>
      <c r="SUX173" s="6"/>
      <c r="SUY173" s="6"/>
      <c r="SUZ173" s="6"/>
      <c r="SVA173" s="6"/>
      <c r="SVB173" s="6"/>
      <c r="SVC173" s="6"/>
      <c r="SVD173" s="6"/>
      <c r="SVE173" s="6"/>
      <c r="SVF173" s="6"/>
      <c r="SVG173" s="6"/>
      <c r="SVH173" s="6"/>
      <c r="SVI173" s="6"/>
      <c r="SVJ173" s="6"/>
      <c r="SVK173" s="6"/>
      <c r="SVL173" s="6"/>
      <c r="SVM173" s="6"/>
      <c r="SVN173" s="6"/>
      <c r="SVO173" s="6"/>
      <c r="SVP173" s="6"/>
      <c r="SVQ173" s="6"/>
      <c r="SVR173" s="6"/>
      <c r="SVS173" s="6"/>
      <c r="SVT173" s="6"/>
      <c r="SVU173" s="6"/>
      <c r="SVV173" s="6"/>
      <c r="SVW173" s="6"/>
      <c r="SVX173" s="6"/>
      <c r="SVY173" s="6"/>
      <c r="SVZ173" s="6"/>
      <c r="SWA173" s="6"/>
      <c r="SWB173" s="6"/>
      <c r="SWC173" s="6"/>
      <c r="SWD173" s="6"/>
      <c r="SWE173" s="6"/>
      <c r="SWF173" s="6"/>
      <c r="SWG173" s="6"/>
      <c r="SWH173" s="6"/>
      <c r="SWI173" s="6"/>
      <c r="SWJ173" s="6"/>
      <c r="SWK173" s="6"/>
      <c r="SWL173" s="6"/>
      <c r="SWM173" s="6"/>
      <c r="SWN173" s="6"/>
      <c r="SWO173" s="6"/>
      <c r="SWP173" s="6"/>
      <c r="SWQ173" s="6"/>
      <c r="SWR173" s="6"/>
      <c r="SWS173" s="6"/>
      <c r="SWT173" s="6"/>
      <c r="SWU173" s="6"/>
      <c r="SWV173" s="6"/>
      <c r="SWW173" s="6"/>
      <c r="SWX173" s="6"/>
      <c r="SWY173" s="6"/>
      <c r="SWZ173" s="6"/>
      <c r="SXA173" s="6"/>
      <c r="SXB173" s="6"/>
      <c r="SXC173" s="6"/>
      <c r="SXD173" s="6"/>
      <c r="SXE173" s="6"/>
      <c r="SXF173" s="6"/>
      <c r="SXG173" s="6"/>
      <c r="SXH173" s="6"/>
      <c r="SXI173" s="6"/>
      <c r="SXJ173" s="6"/>
      <c r="SXK173" s="6"/>
      <c r="SXL173" s="6"/>
      <c r="SXM173" s="6"/>
      <c r="SXN173" s="6"/>
      <c r="SXO173" s="6"/>
      <c r="SXP173" s="6"/>
      <c r="SXQ173" s="6"/>
      <c r="SXR173" s="6"/>
      <c r="SXS173" s="6"/>
      <c r="SXT173" s="6"/>
      <c r="SXU173" s="6"/>
      <c r="SXV173" s="6"/>
      <c r="SXW173" s="6"/>
      <c r="SXX173" s="6"/>
      <c r="SXY173" s="6"/>
      <c r="SXZ173" s="6"/>
      <c r="SYA173" s="6"/>
      <c r="SYB173" s="6"/>
      <c r="SYC173" s="6"/>
      <c r="SYD173" s="6"/>
      <c r="SYE173" s="6"/>
      <c r="SYF173" s="6"/>
      <c r="SYG173" s="6"/>
      <c r="SYH173" s="6"/>
      <c r="SYI173" s="6"/>
      <c r="SYJ173" s="6"/>
      <c r="SYK173" s="6"/>
      <c r="SYL173" s="6"/>
      <c r="SYM173" s="6"/>
      <c r="SYN173" s="6"/>
      <c r="SYO173" s="6"/>
      <c r="SYP173" s="6"/>
      <c r="SYQ173" s="6"/>
      <c r="SYR173" s="6"/>
      <c r="SYS173" s="6"/>
      <c r="SYT173" s="6"/>
      <c r="SYU173" s="6"/>
      <c r="SYV173" s="6"/>
      <c r="SYW173" s="6"/>
      <c r="SYX173" s="6"/>
      <c r="SYY173" s="6"/>
      <c r="SYZ173" s="6"/>
      <c r="SZA173" s="6"/>
      <c r="SZB173" s="6"/>
      <c r="SZC173" s="6"/>
      <c r="SZD173" s="6"/>
      <c r="SZE173" s="6"/>
      <c r="SZF173" s="6"/>
      <c r="SZG173" s="6"/>
      <c r="SZH173" s="6"/>
      <c r="SZI173" s="6"/>
      <c r="SZJ173" s="6"/>
      <c r="SZK173" s="6"/>
      <c r="SZL173" s="6"/>
      <c r="SZM173" s="6"/>
      <c r="SZN173" s="6"/>
      <c r="SZO173" s="6"/>
      <c r="SZP173" s="6"/>
      <c r="SZQ173" s="6"/>
      <c r="SZR173" s="6"/>
      <c r="SZS173" s="6"/>
      <c r="SZT173" s="6"/>
      <c r="SZU173" s="6"/>
      <c r="SZV173" s="6"/>
      <c r="SZW173" s="6"/>
      <c r="SZX173" s="6"/>
      <c r="SZY173" s="6"/>
      <c r="SZZ173" s="6"/>
      <c r="TAA173" s="6"/>
      <c r="TAB173" s="6"/>
      <c r="TAC173" s="6"/>
      <c r="TAD173" s="6"/>
      <c r="TAE173" s="6"/>
      <c r="TAF173" s="6"/>
      <c r="TAG173" s="6"/>
      <c r="TAH173" s="6"/>
      <c r="TAI173" s="6"/>
      <c r="TAJ173" s="6"/>
      <c r="TAK173" s="6"/>
      <c r="TAL173" s="6"/>
      <c r="TAM173" s="6"/>
      <c r="TAN173" s="6"/>
      <c r="TAO173" s="6"/>
      <c r="TAP173" s="6"/>
      <c r="TAQ173" s="6"/>
      <c r="TAR173" s="6"/>
      <c r="TAS173" s="6"/>
      <c r="TAT173" s="6"/>
      <c r="TAU173" s="6"/>
      <c r="TAV173" s="6"/>
      <c r="TAW173" s="6"/>
      <c r="TAX173" s="6"/>
      <c r="TAY173" s="6"/>
      <c r="TAZ173" s="6"/>
      <c r="TBA173" s="6"/>
      <c r="TBB173" s="6"/>
      <c r="TBC173" s="6"/>
      <c r="TBD173" s="6"/>
      <c r="TBE173" s="6"/>
      <c r="TBF173" s="6"/>
      <c r="TBG173" s="6"/>
      <c r="TBH173" s="6"/>
      <c r="TBI173" s="6"/>
      <c r="TBJ173" s="6"/>
      <c r="TBK173" s="6"/>
      <c r="TBL173" s="6"/>
      <c r="TBM173" s="6"/>
      <c r="TBN173" s="6"/>
      <c r="TBO173" s="6"/>
      <c r="TBP173" s="6"/>
      <c r="TBQ173" s="6"/>
      <c r="TBR173" s="6"/>
      <c r="TBS173" s="6"/>
      <c r="TBT173" s="6"/>
      <c r="TBU173" s="6"/>
      <c r="TBV173" s="6"/>
      <c r="TBW173" s="6"/>
      <c r="TBX173" s="6"/>
      <c r="TBY173" s="6"/>
      <c r="TBZ173" s="6"/>
      <c r="TCA173" s="6"/>
      <c r="TCB173" s="6"/>
      <c r="TCC173" s="6"/>
      <c r="TCD173" s="6"/>
      <c r="TCE173" s="6"/>
      <c r="TCF173" s="6"/>
      <c r="TCG173" s="6"/>
      <c r="TCH173" s="6"/>
      <c r="TCI173" s="6"/>
      <c r="TCJ173" s="6"/>
      <c r="TCK173" s="6"/>
      <c r="TCL173" s="6"/>
      <c r="TCM173" s="6"/>
      <c r="TCN173" s="6"/>
      <c r="TCO173" s="6"/>
      <c r="TCP173" s="6"/>
      <c r="TCQ173" s="6"/>
      <c r="TCR173" s="6"/>
      <c r="TCS173" s="6"/>
      <c r="TCT173" s="6"/>
      <c r="TCU173" s="6"/>
      <c r="TCV173" s="6"/>
      <c r="TCW173" s="6"/>
      <c r="TCX173" s="6"/>
      <c r="TCY173" s="6"/>
      <c r="TCZ173" s="6"/>
      <c r="TDA173" s="6"/>
      <c r="TDB173" s="6"/>
      <c r="TDC173" s="6"/>
      <c r="TDD173" s="6"/>
      <c r="TDE173" s="6"/>
      <c r="TDF173" s="6"/>
      <c r="TDG173" s="6"/>
      <c r="TDH173" s="6"/>
      <c r="TDI173" s="6"/>
      <c r="TDJ173" s="6"/>
      <c r="TDK173" s="6"/>
      <c r="TDL173" s="6"/>
      <c r="TDM173" s="6"/>
      <c r="TDN173" s="6"/>
      <c r="TDO173" s="6"/>
      <c r="TDP173" s="6"/>
      <c r="TDQ173" s="6"/>
      <c r="TDR173" s="6"/>
      <c r="TDS173" s="6"/>
      <c r="TDT173" s="6"/>
      <c r="TDU173" s="6"/>
      <c r="TDV173" s="6"/>
      <c r="TDW173" s="6"/>
      <c r="TDX173" s="6"/>
      <c r="TDY173" s="6"/>
      <c r="TDZ173" s="6"/>
      <c r="TEA173" s="6"/>
      <c r="TEB173" s="6"/>
      <c r="TEC173" s="6"/>
      <c r="TED173" s="6"/>
      <c r="TEE173" s="6"/>
      <c r="TEF173" s="6"/>
      <c r="TEG173" s="6"/>
      <c r="TEH173" s="6"/>
      <c r="TEI173" s="6"/>
      <c r="TEJ173" s="6"/>
      <c r="TEK173" s="6"/>
      <c r="TEL173" s="6"/>
      <c r="TEM173" s="6"/>
      <c r="TEN173" s="6"/>
      <c r="TEO173" s="6"/>
      <c r="TEP173" s="6"/>
      <c r="TEQ173" s="6"/>
      <c r="TER173" s="6"/>
      <c r="TES173" s="6"/>
      <c r="TET173" s="6"/>
      <c r="TEU173" s="6"/>
      <c r="TEV173" s="6"/>
      <c r="TEW173" s="6"/>
      <c r="TEX173" s="6"/>
      <c r="TEY173" s="6"/>
      <c r="TEZ173" s="6"/>
      <c r="TFA173" s="6"/>
      <c r="TFB173" s="6"/>
      <c r="TFC173" s="6"/>
      <c r="TFD173" s="6"/>
      <c r="TFE173" s="6"/>
      <c r="TFF173" s="6"/>
      <c r="TFG173" s="6"/>
      <c r="TFH173" s="6"/>
      <c r="TFI173" s="6"/>
      <c r="TFJ173" s="6"/>
      <c r="TFK173" s="6"/>
      <c r="TFL173" s="6"/>
      <c r="TFM173" s="6"/>
      <c r="TFN173" s="6"/>
      <c r="TFO173" s="6"/>
      <c r="TFP173" s="6"/>
      <c r="TFQ173" s="6"/>
      <c r="TFR173" s="6"/>
      <c r="TFS173" s="6"/>
      <c r="TFT173" s="6"/>
      <c r="TFU173" s="6"/>
      <c r="TFV173" s="6"/>
      <c r="TFW173" s="6"/>
      <c r="TFX173" s="6"/>
      <c r="TFY173" s="6"/>
      <c r="TFZ173" s="6"/>
      <c r="TGA173" s="6"/>
      <c r="TGB173" s="6"/>
      <c r="TGC173" s="6"/>
      <c r="TGD173" s="6"/>
      <c r="TGE173" s="6"/>
      <c r="TGF173" s="6"/>
      <c r="TGG173" s="6"/>
      <c r="TGH173" s="6"/>
      <c r="TGI173" s="6"/>
      <c r="TGJ173" s="6"/>
      <c r="TGK173" s="6"/>
      <c r="TGL173" s="6"/>
      <c r="TGM173" s="6"/>
      <c r="TGN173" s="6"/>
      <c r="TGO173" s="6"/>
      <c r="TGP173" s="6"/>
      <c r="TGQ173" s="6"/>
      <c r="TGR173" s="6"/>
      <c r="TGS173" s="6"/>
      <c r="TGT173" s="6"/>
      <c r="TGU173" s="6"/>
      <c r="TGV173" s="6"/>
      <c r="TGW173" s="6"/>
      <c r="TGX173" s="6"/>
      <c r="TGY173" s="6"/>
      <c r="TGZ173" s="6"/>
      <c r="THA173" s="6"/>
      <c r="THB173" s="6"/>
      <c r="THC173" s="6"/>
      <c r="THD173" s="6"/>
      <c r="THE173" s="6"/>
      <c r="THF173" s="6"/>
      <c r="THG173" s="6"/>
      <c r="THH173" s="6"/>
      <c r="THI173" s="6"/>
      <c r="THJ173" s="6"/>
      <c r="THK173" s="6"/>
      <c r="THL173" s="6"/>
      <c r="THM173" s="6"/>
      <c r="THN173" s="6"/>
      <c r="THO173" s="6"/>
      <c r="THP173" s="6"/>
      <c r="THQ173" s="6"/>
      <c r="THR173" s="6"/>
      <c r="THS173" s="6"/>
      <c r="THT173" s="6"/>
      <c r="THU173" s="6"/>
      <c r="THV173" s="6"/>
      <c r="THW173" s="6"/>
      <c r="THX173" s="6"/>
      <c r="THY173" s="6"/>
      <c r="THZ173" s="6"/>
      <c r="TIA173" s="6"/>
      <c r="TIB173" s="6"/>
      <c r="TIC173" s="6"/>
      <c r="TID173" s="6"/>
      <c r="TIE173" s="6"/>
      <c r="TIF173" s="6"/>
      <c r="TIG173" s="6"/>
      <c r="TIH173" s="6"/>
      <c r="TII173" s="6"/>
      <c r="TIJ173" s="6"/>
      <c r="TIK173" s="6"/>
      <c r="TIL173" s="6"/>
      <c r="TIM173" s="6"/>
      <c r="TIN173" s="6"/>
      <c r="TIO173" s="6"/>
      <c r="TIP173" s="6"/>
      <c r="TIQ173" s="6"/>
      <c r="TIR173" s="6"/>
      <c r="TIS173" s="6"/>
      <c r="TIT173" s="6"/>
      <c r="TIU173" s="6"/>
      <c r="TIV173" s="6"/>
      <c r="TIW173" s="6"/>
      <c r="TIX173" s="6"/>
      <c r="TIY173" s="6"/>
      <c r="TIZ173" s="6"/>
      <c r="TJA173" s="6"/>
      <c r="TJB173" s="6"/>
      <c r="TJC173" s="6"/>
      <c r="TJD173" s="6"/>
      <c r="TJE173" s="6"/>
      <c r="TJF173" s="6"/>
      <c r="TJG173" s="6"/>
      <c r="TJH173" s="6"/>
      <c r="TJI173" s="6"/>
      <c r="TJJ173" s="6"/>
      <c r="TJK173" s="6"/>
      <c r="TJL173" s="6"/>
      <c r="TJM173" s="6"/>
      <c r="TJN173" s="6"/>
      <c r="TJO173" s="6"/>
      <c r="TJP173" s="6"/>
      <c r="TJQ173" s="6"/>
      <c r="TJR173" s="6"/>
      <c r="TJS173" s="6"/>
      <c r="TJT173" s="6"/>
      <c r="TJU173" s="6"/>
      <c r="TJV173" s="6"/>
      <c r="TJW173" s="6"/>
      <c r="TJX173" s="6"/>
      <c r="TJY173" s="6"/>
      <c r="TJZ173" s="6"/>
      <c r="TKA173" s="6"/>
      <c r="TKB173" s="6"/>
      <c r="TKC173" s="6"/>
      <c r="TKD173" s="6"/>
      <c r="TKE173" s="6"/>
      <c r="TKF173" s="6"/>
      <c r="TKG173" s="6"/>
      <c r="TKH173" s="6"/>
      <c r="TKI173" s="6"/>
      <c r="TKJ173" s="6"/>
      <c r="TKK173" s="6"/>
      <c r="TKL173" s="6"/>
      <c r="TKM173" s="6"/>
      <c r="TKN173" s="6"/>
      <c r="TKO173" s="6"/>
      <c r="TKP173" s="6"/>
      <c r="TKQ173" s="6"/>
      <c r="TKR173" s="6"/>
      <c r="TKS173" s="6"/>
      <c r="TKT173" s="6"/>
      <c r="TKU173" s="6"/>
      <c r="TKV173" s="6"/>
      <c r="TKW173" s="6"/>
      <c r="TKX173" s="6"/>
      <c r="TKY173" s="6"/>
      <c r="TKZ173" s="6"/>
      <c r="TLA173" s="6"/>
      <c r="TLB173" s="6"/>
      <c r="TLC173" s="6"/>
      <c r="TLD173" s="6"/>
      <c r="TLE173" s="6"/>
      <c r="TLF173" s="6"/>
      <c r="TLG173" s="6"/>
      <c r="TLH173" s="6"/>
      <c r="TLI173" s="6"/>
      <c r="TLJ173" s="6"/>
      <c r="TLK173" s="6"/>
      <c r="TLL173" s="6"/>
      <c r="TLM173" s="6"/>
      <c r="TLN173" s="6"/>
      <c r="TLO173" s="6"/>
      <c r="TLP173" s="6"/>
      <c r="TLQ173" s="6"/>
      <c r="TLR173" s="6"/>
      <c r="TLS173" s="6"/>
      <c r="TLT173" s="6"/>
      <c r="TLU173" s="6"/>
      <c r="TLV173" s="6"/>
      <c r="TLW173" s="6"/>
      <c r="TLX173" s="6"/>
      <c r="TLY173" s="6"/>
      <c r="TLZ173" s="6"/>
      <c r="TMA173" s="6"/>
      <c r="TMB173" s="6"/>
      <c r="TMC173" s="6"/>
      <c r="TMD173" s="6"/>
      <c r="TME173" s="6"/>
      <c r="TMF173" s="6"/>
      <c r="TMG173" s="6"/>
      <c r="TMH173" s="6"/>
      <c r="TMI173" s="6"/>
      <c r="TMJ173" s="6"/>
      <c r="TMK173" s="6"/>
      <c r="TML173" s="6"/>
      <c r="TMM173" s="6"/>
      <c r="TMN173" s="6"/>
      <c r="TMO173" s="6"/>
      <c r="TMP173" s="6"/>
      <c r="TMQ173" s="6"/>
      <c r="TMR173" s="6"/>
      <c r="TMS173" s="6"/>
      <c r="TMT173" s="6"/>
      <c r="TMU173" s="6"/>
      <c r="TMV173" s="6"/>
      <c r="TMW173" s="6"/>
      <c r="TMX173" s="6"/>
      <c r="TMY173" s="6"/>
      <c r="TMZ173" s="6"/>
      <c r="TNA173" s="6"/>
      <c r="TNB173" s="6"/>
      <c r="TNC173" s="6"/>
      <c r="TND173" s="6"/>
      <c r="TNE173" s="6"/>
      <c r="TNF173" s="6"/>
      <c r="TNG173" s="6"/>
      <c r="TNH173" s="6"/>
      <c r="TNI173" s="6"/>
      <c r="TNJ173" s="6"/>
      <c r="TNK173" s="6"/>
      <c r="TNL173" s="6"/>
      <c r="TNM173" s="6"/>
      <c r="TNN173" s="6"/>
      <c r="TNO173" s="6"/>
      <c r="TNP173" s="6"/>
      <c r="TNQ173" s="6"/>
      <c r="TNR173" s="6"/>
      <c r="TNS173" s="6"/>
      <c r="TNT173" s="6"/>
      <c r="TNU173" s="6"/>
      <c r="TNV173" s="6"/>
      <c r="TNW173" s="6"/>
      <c r="TNX173" s="6"/>
      <c r="TNY173" s="6"/>
      <c r="TNZ173" s="6"/>
      <c r="TOA173" s="6"/>
      <c r="TOB173" s="6"/>
      <c r="TOC173" s="6"/>
      <c r="TOD173" s="6"/>
      <c r="TOE173" s="6"/>
      <c r="TOF173" s="6"/>
      <c r="TOG173" s="6"/>
      <c r="TOH173" s="6"/>
      <c r="TOI173" s="6"/>
      <c r="TOJ173" s="6"/>
      <c r="TOK173" s="6"/>
      <c r="TOL173" s="6"/>
      <c r="TOM173" s="6"/>
      <c r="TON173" s="6"/>
      <c r="TOO173" s="6"/>
      <c r="TOP173" s="6"/>
      <c r="TOQ173" s="6"/>
      <c r="TOR173" s="6"/>
      <c r="TOS173" s="6"/>
      <c r="TOT173" s="6"/>
      <c r="TOU173" s="6"/>
      <c r="TOV173" s="6"/>
      <c r="TOW173" s="6"/>
      <c r="TOX173" s="6"/>
      <c r="TOY173" s="6"/>
      <c r="TOZ173" s="6"/>
      <c r="TPA173" s="6"/>
      <c r="TPB173" s="6"/>
      <c r="TPC173" s="6"/>
      <c r="TPD173" s="6"/>
      <c r="TPE173" s="6"/>
      <c r="TPF173" s="6"/>
      <c r="TPG173" s="6"/>
      <c r="TPH173" s="6"/>
      <c r="TPI173" s="6"/>
      <c r="TPJ173" s="6"/>
      <c r="TPK173" s="6"/>
      <c r="TPL173" s="6"/>
      <c r="TPM173" s="6"/>
      <c r="TPN173" s="6"/>
      <c r="TPO173" s="6"/>
      <c r="TPP173" s="6"/>
      <c r="TPQ173" s="6"/>
      <c r="TPR173" s="6"/>
      <c r="TPS173" s="6"/>
      <c r="TPT173" s="6"/>
      <c r="TPU173" s="6"/>
      <c r="TPV173" s="6"/>
      <c r="TPW173" s="6"/>
      <c r="TPX173" s="6"/>
      <c r="TPY173" s="6"/>
      <c r="TPZ173" s="6"/>
      <c r="TQA173" s="6"/>
      <c r="TQB173" s="6"/>
      <c r="TQC173" s="6"/>
      <c r="TQD173" s="6"/>
      <c r="TQE173" s="6"/>
      <c r="TQF173" s="6"/>
      <c r="TQG173" s="6"/>
      <c r="TQH173" s="6"/>
      <c r="TQI173" s="6"/>
      <c r="TQJ173" s="6"/>
      <c r="TQK173" s="6"/>
      <c r="TQL173" s="6"/>
      <c r="TQM173" s="6"/>
      <c r="TQN173" s="6"/>
      <c r="TQO173" s="6"/>
      <c r="TQP173" s="6"/>
      <c r="TQQ173" s="6"/>
      <c r="TQR173" s="6"/>
      <c r="TQS173" s="6"/>
      <c r="TQT173" s="6"/>
      <c r="TQU173" s="6"/>
      <c r="TQV173" s="6"/>
      <c r="TQW173" s="6"/>
      <c r="TQX173" s="6"/>
      <c r="TQY173" s="6"/>
      <c r="TQZ173" s="6"/>
      <c r="TRA173" s="6"/>
      <c r="TRB173" s="6"/>
      <c r="TRC173" s="6"/>
      <c r="TRD173" s="6"/>
      <c r="TRE173" s="6"/>
      <c r="TRF173" s="6"/>
      <c r="TRG173" s="6"/>
      <c r="TRH173" s="6"/>
      <c r="TRI173" s="6"/>
      <c r="TRJ173" s="6"/>
      <c r="TRK173" s="6"/>
      <c r="TRL173" s="6"/>
      <c r="TRM173" s="6"/>
      <c r="TRN173" s="6"/>
      <c r="TRO173" s="6"/>
      <c r="TRP173" s="6"/>
      <c r="TRQ173" s="6"/>
      <c r="TRR173" s="6"/>
      <c r="TRS173" s="6"/>
      <c r="TRT173" s="6"/>
      <c r="TRU173" s="6"/>
      <c r="TRV173" s="6"/>
      <c r="TRW173" s="6"/>
      <c r="TRX173" s="6"/>
      <c r="TRY173" s="6"/>
      <c r="TRZ173" s="6"/>
      <c r="TSA173" s="6"/>
      <c r="TSB173" s="6"/>
      <c r="TSC173" s="6"/>
      <c r="TSD173" s="6"/>
      <c r="TSE173" s="6"/>
      <c r="TSF173" s="6"/>
      <c r="TSG173" s="6"/>
      <c r="TSH173" s="6"/>
      <c r="TSI173" s="6"/>
      <c r="TSJ173" s="6"/>
      <c r="TSK173" s="6"/>
      <c r="TSL173" s="6"/>
      <c r="TSM173" s="6"/>
      <c r="TSN173" s="6"/>
      <c r="TSO173" s="6"/>
      <c r="TSP173" s="6"/>
      <c r="TSQ173" s="6"/>
      <c r="TSR173" s="6"/>
      <c r="TSS173" s="6"/>
      <c r="TST173" s="6"/>
      <c r="TSU173" s="6"/>
      <c r="TSV173" s="6"/>
      <c r="TSW173" s="6"/>
      <c r="TSX173" s="6"/>
      <c r="TSY173" s="6"/>
      <c r="TSZ173" s="6"/>
      <c r="TTA173" s="6"/>
      <c r="TTB173" s="6"/>
      <c r="TTC173" s="6"/>
      <c r="TTD173" s="6"/>
      <c r="TTE173" s="6"/>
      <c r="TTF173" s="6"/>
      <c r="TTG173" s="6"/>
      <c r="TTH173" s="6"/>
      <c r="TTI173" s="6"/>
      <c r="TTJ173" s="6"/>
      <c r="TTK173" s="6"/>
      <c r="TTL173" s="6"/>
      <c r="TTM173" s="6"/>
      <c r="TTN173" s="6"/>
      <c r="TTO173" s="6"/>
      <c r="TTP173" s="6"/>
      <c r="TTQ173" s="6"/>
      <c r="TTR173" s="6"/>
      <c r="TTS173" s="6"/>
      <c r="TTT173" s="6"/>
      <c r="TTU173" s="6"/>
      <c r="TTV173" s="6"/>
      <c r="TTW173" s="6"/>
      <c r="TTX173" s="6"/>
      <c r="TTY173" s="6"/>
      <c r="TTZ173" s="6"/>
      <c r="TUA173" s="6"/>
      <c r="TUB173" s="6"/>
      <c r="TUC173" s="6"/>
      <c r="TUD173" s="6"/>
      <c r="TUE173" s="6"/>
      <c r="TUF173" s="6"/>
      <c r="TUG173" s="6"/>
      <c r="TUH173" s="6"/>
      <c r="TUI173" s="6"/>
      <c r="TUJ173" s="6"/>
      <c r="TUK173" s="6"/>
      <c r="TUL173" s="6"/>
      <c r="TUM173" s="6"/>
      <c r="TUN173" s="6"/>
      <c r="TUO173" s="6"/>
      <c r="TUP173" s="6"/>
      <c r="TUQ173" s="6"/>
      <c r="TUR173" s="6"/>
      <c r="TUS173" s="6"/>
      <c r="TUT173" s="6"/>
      <c r="TUU173" s="6"/>
      <c r="TUV173" s="6"/>
      <c r="TUW173" s="6"/>
      <c r="TUX173" s="6"/>
      <c r="TUY173" s="6"/>
      <c r="TUZ173" s="6"/>
      <c r="TVA173" s="6"/>
      <c r="TVB173" s="6"/>
      <c r="TVC173" s="6"/>
      <c r="TVD173" s="6"/>
      <c r="TVE173" s="6"/>
      <c r="TVF173" s="6"/>
      <c r="TVG173" s="6"/>
      <c r="TVH173" s="6"/>
      <c r="TVI173" s="6"/>
      <c r="TVJ173" s="6"/>
      <c r="TVK173" s="6"/>
      <c r="TVL173" s="6"/>
      <c r="TVM173" s="6"/>
      <c r="TVN173" s="6"/>
      <c r="TVO173" s="6"/>
      <c r="TVP173" s="6"/>
      <c r="TVQ173" s="6"/>
      <c r="TVR173" s="6"/>
      <c r="TVS173" s="6"/>
      <c r="TVT173" s="6"/>
      <c r="TVU173" s="6"/>
      <c r="TVV173" s="6"/>
      <c r="TVW173" s="6"/>
      <c r="TVX173" s="6"/>
      <c r="TVY173" s="6"/>
      <c r="TVZ173" s="6"/>
      <c r="TWA173" s="6"/>
      <c r="TWB173" s="6"/>
      <c r="TWC173" s="6"/>
      <c r="TWD173" s="6"/>
      <c r="TWE173" s="6"/>
      <c r="TWF173" s="6"/>
      <c r="TWG173" s="6"/>
      <c r="TWH173" s="6"/>
      <c r="TWI173" s="6"/>
      <c r="TWJ173" s="6"/>
      <c r="TWK173" s="6"/>
      <c r="TWL173" s="6"/>
      <c r="TWM173" s="6"/>
      <c r="TWN173" s="6"/>
      <c r="TWO173" s="6"/>
      <c r="TWP173" s="6"/>
      <c r="TWQ173" s="6"/>
      <c r="TWR173" s="6"/>
      <c r="TWS173" s="6"/>
      <c r="TWT173" s="6"/>
      <c r="TWU173" s="6"/>
      <c r="TWV173" s="6"/>
      <c r="TWW173" s="6"/>
      <c r="TWX173" s="6"/>
      <c r="TWY173" s="6"/>
      <c r="TWZ173" s="6"/>
      <c r="TXA173" s="6"/>
      <c r="TXB173" s="6"/>
      <c r="TXC173" s="6"/>
      <c r="TXD173" s="6"/>
      <c r="TXE173" s="6"/>
      <c r="TXF173" s="6"/>
      <c r="TXG173" s="6"/>
      <c r="TXH173" s="6"/>
      <c r="TXI173" s="6"/>
      <c r="TXJ173" s="6"/>
      <c r="TXK173" s="6"/>
      <c r="TXL173" s="6"/>
      <c r="TXM173" s="6"/>
      <c r="TXN173" s="6"/>
      <c r="TXO173" s="6"/>
      <c r="TXP173" s="6"/>
      <c r="TXQ173" s="6"/>
      <c r="TXR173" s="6"/>
      <c r="TXS173" s="6"/>
      <c r="TXT173" s="6"/>
      <c r="TXU173" s="6"/>
      <c r="TXV173" s="6"/>
      <c r="TXW173" s="6"/>
      <c r="TXX173" s="6"/>
      <c r="TXY173" s="6"/>
      <c r="TXZ173" s="6"/>
      <c r="TYA173" s="6"/>
      <c r="TYB173" s="6"/>
      <c r="TYC173" s="6"/>
      <c r="TYD173" s="6"/>
      <c r="TYE173" s="6"/>
      <c r="TYF173" s="6"/>
      <c r="TYG173" s="6"/>
      <c r="TYH173" s="6"/>
      <c r="TYI173" s="6"/>
      <c r="TYJ173" s="6"/>
      <c r="TYK173" s="6"/>
      <c r="TYL173" s="6"/>
      <c r="TYM173" s="6"/>
      <c r="TYN173" s="6"/>
      <c r="TYO173" s="6"/>
      <c r="TYP173" s="6"/>
      <c r="TYQ173" s="6"/>
      <c r="TYR173" s="6"/>
      <c r="TYS173" s="6"/>
      <c r="TYT173" s="6"/>
      <c r="TYU173" s="6"/>
      <c r="TYV173" s="6"/>
      <c r="TYW173" s="6"/>
      <c r="TYX173" s="6"/>
      <c r="TYY173" s="6"/>
      <c r="TYZ173" s="6"/>
      <c r="TZA173" s="6"/>
      <c r="TZB173" s="6"/>
      <c r="TZC173" s="6"/>
      <c r="TZD173" s="6"/>
      <c r="TZE173" s="6"/>
      <c r="TZF173" s="6"/>
      <c r="TZG173" s="6"/>
      <c r="TZH173" s="6"/>
      <c r="TZI173" s="6"/>
      <c r="TZJ173" s="6"/>
      <c r="TZK173" s="6"/>
      <c r="TZL173" s="6"/>
      <c r="TZM173" s="6"/>
      <c r="TZN173" s="6"/>
      <c r="TZO173" s="6"/>
      <c r="TZP173" s="6"/>
      <c r="TZQ173" s="6"/>
      <c r="TZR173" s="6"/>
      <c r="TZS173" s="6"/>
      <c r="TZT173" s="6"/>
      <c r="TZU173" s="6"/>
      <c r="TZV173" s="6"/>
      <c r="TZW173" s="6"/>
      <c r="TZX173" s="6"/>
      <c r="TZY173" s="6"/>
      <c r="TZZ173" s="6"/>
      <c r="UAA173" s="6"/>
      <c r="UAB173" s="6"/>
      <c r="UAC173" s="6"/>
      <c r="UAD173" s="6"/>
      <c r="UAE173" s="6"/>
      <c r="UAF173" s="6"/>
      <c r="UAG173" s="6"/>
      <c r="UAH173" s="6"/>
      <c r="UAI173" s="6"/>
      <c r="UAJ173" s="6"/>
      <c r="UAK173" s="6"/>
      <c r="UAL173" s="6"/>
      <c r="UAM173" s="6"/>
      <c r="UAN173" s="6"/>
      <c r="UAO173" s="6"/>
      <c r="UAP173" s="6"/>
      <c r="UAQ173" s="6"/>
      <c r="UAR173" s="6"/>
      <c r="UAS173" s="6"/>
      <c r="UAT173" s="6"/>
      <c r="UAU173" s="6"/>
      <c r="UAV173" s="6"/>
      <c r="UAW173" s="6"/>
      <c r="UAX173" s="6"/>
      <c r="UAY173" s="6"/>
      <c r="UAZ173" s="6"/>
      <c r="UBA173" s="6"/>
      <c r="UBB173" s="6"/>
      <c r="UBC173" s="6"/>
      <c r="UBD173" s="6"/>
      <c r="UBE173" s="6"/>
      <c r="UBF173" s="6"/>
      <c r="UBG173" s="6"/>
      <c r="UBH173" s="6"/>
      <c r="UBI173" s="6"/>
      <c r="UBJ173" s="6"/>
      <c r="UBK173" s="6"/>
      <c r="UBL173" s="6"/>
      <c r="UBM173" s="6"/>
      <c r="UBN173" s="6"/>
      <c r="UBO173" s="6"/>
      <c r="UBP173" s="6"/>
      <c r="UBQ173" s="6"/>
      <c r="UBR173" s="6"/>
      <c r="UBS173" s="6"/>
      <c r="UBT173" s="6"/>
      <c r="UBU173" s="6"/>
      <c r="UBV173" s="6"/>
      <c r="UBW173" s="6"/>
      <c r="UBX173" s="6"/>
      <c r="UBY173" s="6"/>
      <c r="UBZ173" s="6"/>
      <c r="UCA173" s="6"/>
      <c r="UCB173" s="6"/>
      <c r="UCC173" s="6"/>
      <c r="UCD173" s="6"/>
      <c r="UCE173" s="6"/>
      <c r="UCF173" s="6"/>
      <c r="UCG173" s="6"/>
      <c r="UCH173" s="6"/>
      <c r="UCI173" s="6"/>
      <c r="UCJ173" s="6"/>
      <c r="UCK173" s="6"/>
      <c r="UCL173" s="6"/>
      <c r="UCM173" s="6"/>
      <c r="UCN173" s="6"/>
      <c r="UCO173" s="6"/>
      <c r="UCP173" s="6"/>
      <c r="UCQ173" s="6"/>
      <c r="UCR173" s="6"/>
      <c r="UCS173" s="6"/>
      <c r="UCT173" s="6"/>
      <c r="UCU173" s="6"/>
      <c r="UCV173" s="6"/>
      <c r="UCW173" s="6"/>
      <c r="UCX173" s="6"/>
      <c r="UCY173" s="6"/>
      <c r="UCZ173" s="6"/>
      <c r="UDA173" s="6"/>
      <c r="UDB173" s="6"/>
      <c r="UDC173" s="6"/>
      <c r="UDD173" s="6"/>
      <c r="UDE173" s="6"/>
      <c r="UDF173" s="6"/>
      <c r="UDG173" s="6"/>
      <c r="UDH173" s="6"/>
      <c r="UDI173" s="6"/>
      <c r="UDJ173" s="6"/>
      <c r="UDK173" s="6"/>
      <c r="UDL173" s="6"/>
      <c r="UDM173" s="6"/>
      <c r="UDN173" s="6"/>
      <c r="UDO173" s="6"/>
      <c r="UDP173" s="6"/>
      <c r="UDQ173" s="6"/>
      <c r="UDR173" s="6"/>
      <c r="UDS173" s="6"/>
      <c r="UDT173" s="6"/>
      <c r="UDU173" s="6"/>
      <c r="UDV173" s="6"/>
      <c r="UDW173" s="6"/>
      <c r="UDX173" s="6"/>
      <c r="UDY173" s="6"/>
      <c r="UDZ173" s="6"/>
      <c r="UEA173" s="6"/>
      <c r="UEB173" s="6"/>
      <c r="UEC173" s="6"/>
      <c r="UED173" s="6"/>
      <c r="UEE173" s="6"/>
      <c r="UEF173" s="6"/>
      <c r="UEG173" s="6"/>
      <c r="UEH173" s="6"/>
      <c r="UEI173" s="6"/>
      <c r="UEJ173" s="6"/>
      <c r="UEK173" s="6"/>
      <c r="UEL173" s="6"/>
      <c r="UEM173" s="6"/>
      <c r="UEN173" s="6"/>
      <c r="UEO173" s="6"/>
      <c r="UEP173" s="6"/>
      <c r="UEQ173" s="6"/>
      <c r="UER173" s="6"/>
      <c r="UES173" s="6"/>
      <c r="UET173" s="6"/>
      <c r="UEU173" s="6"/>
      <c r="UEV173" s="6"/>
      <c r="UEW173" s="6"/>
      <c r="UEX173" s="6"/>
      <c r="UEY173" s="6"/>
      <c r="UEZ173" s="6"/>
      <c r="UFA173" s="6"/>
      <c r="UFB173" s="6"/>
      <c r="UFC173" s="6"/>
      <c r="UFD173" s="6"/>
      <c r="UFE173" s="6"/>
      <c r="UFF173" s="6"/>
      <c r="UFG173" s="6"/>
      <c r="UFH173" s="6"/>
      <c r="UFI173" s="6"/>
      <c r="UFJ173" s="6"/>
      <c r="UFK173" s="6"/>
      <c r="UFL173" s="6"/>
      <c r="UFM173" s="6"/>
      <c r="UFN173" s="6"/>
      <c r="UFO173" s="6"/>
      <c r="UFP173" s="6"/>
      <c r="UFQ173" s="6"/>
      <c r="UFR173" s="6"/>
      <c r="UFS173" s="6"/>
      <c r="UFT173" s="6"/>
      <c r="UFU173" s="6"/>
      <c r="UFV173" s="6"/>
      <c r="UFW173" s="6"/>
      <c r="UFX173" s="6"/>
      <c r="UFY173" s="6"/>
      <c r="UFZ173" s="6"/>
      <c r="UGA173" s="6"/>
      <c r="UGB173" s="6"/>
      <c r="UGC173" s="6"/>
      <c r="UGD173" s="6"/>
      <c r="UGE173" s="6"/>
      <c r="UGF173" s="6"/>
      <c r="UGG173" s="6"/>
      <c r="UGH173" s="6"/>
      <c r="UGI173" s="6"/>
      <c r="UGJ173" s="6"/>
      <c r="UGK173" s="6"/>
      <c r="UGL173" s="6"/>
      <c r="UGM173" s="6"/>
      <c r="UGN173" s="6"/>
      <c r="UGO173" s="6"/>
      <c r="UGP173" s="6"/>
      <c r="UGQ173" s="6"/>
      <c r="UGR173" s="6"/>
      <c r="UGS173" s="6"/>
      <c r="UGT173" s="6"/>
      <c r="UGU173" s="6"/>
      <c r="UGV173" s="6"/>
      <c r="UGW173" s="6"/>
      <c r="UGX173" s="6"/>
      <c r="UGY173" s="6"/>
      <c r="UGZ173" s="6"/>
      <c r="UHA173" s="6"/>
      <c r="UHB173" s="6"/>
      <c r="UHC173" s="6"/>
      <c r="UHD173" s="6"/>
      <c r="UHE173" s="6"/>
      <c r="UHF173" s="6"/>
      <c r="UHG173" s="6"/>
      <c r="UHH173" s="6"/>
      <c r="UHI173" s="6"/>
      <c r="UHJ173" s="6"/>
      <c r="UHK173" s="6"/>
      <c r="UHL173" s="6"/>
      <c r="UHM173" s="6"/>
      <c r="UHN173" s="6"/>
      <c r="UHO173" s="6"/>
      <c r="UHP173" s="6"/>
      <c r="UHQ173" s="6"/>
      <c r="UHR173" s="6"/>
      <c r="UHS173" s="6"/>
      <c r="UHT173" s="6"/>
      <c r="UHU173" s="6"/>
      <c r="UHV173" s="6"/>
      <c r="UHW173" s="6"/>
      <c r="UHX173" s="6"/>
      <c r="UHY173" s="6"/>
      <c r="UHZ173" s="6"/>
      <c r="UIA173" s="6"/>
      <c r="UIB173" s="6"/>
      <c r="UIC173" s="6"/>
      <c r="UID173" s="6"/>
      <c r="UIE173" s="6"/>
      <c r="UIF173" s="6"/>
      <c r="UIG173" s="6"/>
      <c r="UIH173" s="6"/>
      <c r="UII173" s="6"/>
      <c r="UIJ173" s="6"/>
      <c r="UIK173" s="6"/>
      <c r="UIL173" s="6"/>
      <c r="UIM173" s="6"/>
      <c r="UIN173" s="6"/>
      <c r="UIO173" s="6"/>
      <c r="UIP173" s="6"/>
      <c r="UIQ173" s="6"/>
      <c r="UIR173" s="6"/>
      <c r="UIS173" s="6"/>
      <c r="UIT173" s="6"/>
      <c r="UIU173" s="6"/>
      <c r="UIV173" s="6"/>
      <c r="UIW173" s="6"/>
      <c r="UIX173" s="6"/>
      <c r="UIY173" s="6"/>
      <c r="UIZ173" s="6"/>
      <c r="UJA173" s="6"/>
      <c r="UJB173" s="6"/>
      <c r="UJC173" s="6"/>
      <c r="UJD173" s="6"/>
      <c r="UJE173" s="6"/>
      <c r="UJF173" s="6"/>
      <c r="UJG173" s="6"/>
      <c r="UJH173" s="6"/>
      <c r="UJI173" s="6"/>
      <c r="UJJ173" s="6"/>
      <c r="UJK173" s="6"/>
      <c r="UJL173" s="6"/>
      <c r="UJM173" s="6"/>
      <c r="UJN173" s="6"/>
      <c r="UJO173" s="6"/>
      <c r="UJP173" s="6"/>
      <c r="UJQ173" s="6"/>
      <c r="UJR173" s="6"/>
      <c r="UJS173" s="6"/>
      <c r="UJT173" s="6"/>
      <c r="UJU173" s="6"/>
      <c r="UJV173" s="6"/>
      <c r="UJW173" s="6"/>
      <c r="UJX173" s="6"/>
      <c r="UJY173" s="6"/>
      <c r="UJZ173" s="6"/>
      <c r="UKA173" s="6"/>
      <c r="UKB173" s="6"/>
      <c r="UKC173" s="6"/>
      <c r="UKD173" s="6"/>
      <c r="UKE173" s="6"/>
      <c r="UKF173" s="6"/>
      <c r="UKG173" s="6"/>
      <c r="UKH173" s="6"/>
      <c r="UKI173" s="6"/>
      <c r="UKJ173" s="6"/>
      <c r="UKK173" s="6"/>
      <c r="UKL173" s="6"/>
      <c r="UKM173" s="6"/>
      <c r="UKN173" s="6"/>
      <c r="UKO173" s="6"/>
      <c r="UKP173" s="6"/>
      <c r="UKQ173" s="6"/>
      <c r="UKR173" s="6"/>
      <c r="UKS173" s="6"/>
      <c r="UKT173" s="6"/>
      <c r="UKU173" s="6"/>
      <c r="UKV173" s="6"/>
      <c r="UKW173" s="6"/>
      <c r="UKX173" s="6"/>
      <c r="UKY173" s="6"/>
      <c r="UKZ173" s="6"/>
      <c r="ULA173" s="6"/>
      <c r="ULB173" s="6"/>
      <c r="ULC173" s="6"/>
      <c r="ULD173" s="6"/>
      <c r="ULE173" s="6"/>
      <c r="ULF173" s="6"/>
      <c r="ULG173" s="6"/>
      <c r="ULH173" s="6"/>
      <c r="ULI173" s="6"/>
      <c r="ULJ173" s="6"/>
      <c r="ULK173" s="6"/>
      <c r="ULL173" s="6"/>
      <c r="ULM173" s="6"/>
      <c r="ULN173" s="6"/>
      <c r="ULO173" s="6"/>
      <c r="ULP173" s="6"/>
      <c r="ULQ173" s="6"/>
      <c r="ULR173" s="6"/>
      <c r="ULS173" s="6"/>
      <c r="ULT173" s="6"/>
      <c r="ULU173" s="6"/>
      <c r="ULV173" s="6"/>
      <c r="ULW173" s="6"/>
      <c r="ULX173" s="6"/>
      <c r="ULY173" s="6"/>
      <c r="ULZ173" s="6"/>
      <c r="UMA173" s="6"/>
      <c r="UMB173" s="6"/>
      <c r="UMC173" s="6"/>
      <c r="UMD173" s="6"/>
      <c r="UME173" s="6"/>
      <c r="UMF173" s="6"/>
      <c r="UMG173" s="6"/>
      <c r="UMH173" s="6"/>
      <c r="UMI173" s="6"/>
      <c r="UMJ173" s="6"/>
      <c r="UMK173" s="6"/>
      <c r="UML173" s="6"/>
      <c r="UMM173" s="6"/>
      <c r="UMN173" s="6"/>
      <c r="UMO173" s="6"/>
      <c r="UMP173" s="6"/>
      <c r="UMQ173" s="6"/>
      <c r="UMR173" s="6"/>
      <c r="UMS173" s="6"/>
      <c r="UMT173" s="6"/>
      <c r="UMU173" s="6"/>
      <c r="UMV173" s="6"/>
      <c r="UMW173" s="6"/>
      <c r="UMX173" s="6"/>
      <c r="UMY173" s="6"/>
      <c r="UMZ173" s="6"/>
      <c r="UNA173" s="6"/>
      <c r="UNB173" s="6"/>
      <c r="UNC173" s="6"/>
      <c r="UND173" s="6"/>
      <c r="UNE173" s="6"/>
      <c r="UNF173" s="6"/>
      <c r="UNG173" s="6"/>
      <c r="UNH173" s="6"/>
      <c r="UNI173" s="6"/>
      <c r="UNJ173" s="6"/>
      <c r="UNK173" s="6"/>
      <c r="UNL173" s="6"/>
      <c r="UNM173" s="6"/>
      <c r="UNN173" s="6"/>
      <c r="UNO173" s="6"/>
      <c r="UNP173" s="6"/>
      <c r="UNQ173" s="6"/>
      <c r="UNR173" s="6"/>
      <c r="UNS173" s="6"/>
      <c r="UNT173" s="6"/>
      <c r="UNU173" s="6"/>
      <c r="UNV173" s="6"/>
      <c r="UNW173" s="6"/>
      <c r="UNX173" s="6"/>
      <c r="UNY173" s="6"/>
      <c r="UNZ173" s="6"/>
      <c r="UOA173" s="6"/>
      <c r="UOB173" s="6"/>
      <c r="UOC173" s="6"/>
      <c r="UOD173" s="6"/>
      <c r="UOE173" s="6"/>
      <c r="UOF173" s="6"/>
      <c r="UOG173" s="6"/>
      <c r="UOH173" s="6"/>
      <c r="UOI173" s="6"/>
      <c r="UOJ173" s="6"/>
      <c r="UOK173" s="6"/>
      <c r="UOL173" s="6"/>
      <c r="UOM173" s="6"/>
      <c r="UON173" s="6"/>
      <c r="UOO173" s="6"/>
      <c r="UOP173" s="6"/>
      <c r="UOQ173" s="6"/>
      <c r="UOR173" s="6"/>
      <c r="UOS173" s="6"/>
      <c r="UOT173" s="6"/>
      <c r="UOU173" s="6"/>
      <c r="UOV173" s="6"/>
      <c r="UOW173" s="6"/>
      <c r="UOX173" s="6"/>
      <c r="UOY173" s="6"/>
      <c r="UOZ173" s="6"/>
      <c r="UPA173" s="6"/>
      <c r="UPB173" s="6"/>
      <c r="UPC173" s="6"/>
      <c r="UPD173" s="6"/>
      <c r="UPE173" s="6"/>
      <c r="UPF173" s="6"/>
      <c r="UPG173" s="6"/>
      <c r="UPH173" s="6"/>
      <c r="UPI173" s="6"/>
      <c r="UPJ173" s="6"/>
      <c r="UPK173" s="6"/>
      <c r="UPL173" s="6"/>
      <c r="UPM173" s="6"/>
      <c r="UPN173" s="6"/>
      <c r="UPO173" s="6"/>
      <c r="UPP173" s="6"/>
      <c r="UPQ173" s="6"/>
      <c r="UPR173" s="6"/>
      <c r="UPS173" s="6"/>
      <c r="UPT173" s="6"/>
      <c r="UPU173" s="6"/>
      <c r="UPV173" s="6"/>
      <c r="UPW173" s="6"/>
      <c r="UPX173" s="6"/>
      <c r="UPY173" s="6"/>
      <c r="UPZ173" s="6"/>
      <c r="UQA173" s="6"/>
      <c r="UQB173" s="6"/>
      <c r="UQC173" s="6"/>
      <c r="UQD173" s="6"/>
      <c r="UQE173" s="6"/>
      <c r="UQF173" s="6"/>
      <c r="UQG173" s="6"/>
      <c r="UQH173" s="6"/>
      <c r="UQI173" s="6"/>
      <c r="UQJ173" s="6"/>
      <c r="UQK173" s="6"/>
      <c r="UQL173" s="6"/>
      <c r="UQM173" s="6"/>
      <c r="UQN173" s="6"/>
      <c r="UQO173" s="6"/>
      <c r="UQP173" s="6"/>
      <c r="UQQ173" s="6"/>
      <c r="UQR173" s="6"/>
      <c r="UQS173" s="6"/>
      <c r="UQT173" s="6"/>
      <c r="UQU173" s="6"/>
      <c r="UQV173" s="6"/>
      <c r="UQW173" s="6"/>
      <c r="UQX173" s="6"/>
      <c r="UQY173" s="6"/>
      <c r="UQZ173" s="6"/>
      <c r="URA173" s="6"/>
      <c r="URB173" s="6"/>
      <c r="URC173" s="6"/>
      <c r="URD173" s="6"/>
      <c r="URE173" s="6"/>
      <c r="URF173" s="6"/>
      <c r="URG173" s="6"/>
      <c r="URH173" s="6"/>
      <c r="URI173" s="6"/>
      <c r="URJ173" s="6"/>
      <c r="URK173" s="6"/>
      <c r="URL173" s="6"/>
      <c r="URM173" s="6"/>
      <c r="URN173" s="6"/>
      <c r="URO173" s="6"/>
      <c r="URP173" s="6"/>
      <c r="URQ173" s="6"/>
      <c r="URR173" s="6"/>
      <c r="URS173" s="6"/>
      <c r="URT173" s="6"/>
      <c r="URU173" s="6"/>
      <c r="URV173" s="6"/>
      <c r="URW173" s="6"/>
      <c r="URX173" s="6"/>
      <c r="URY173" s="6"/>
      <c r="URZ173" s="6"/>
      <c r="USA173" s="6"/>
      <c r="USB173" s="6"/>
      <c r="USC173" s="6"/>
      <c r="USD173" s="6"/>
      <c r="USE173" s="6"/>
      <c r="USF173" s="6"/>
      <c r="USG173" s="6"/>
      <c r="USH173" s="6"/>
      <c r="USI173" s="6"/>
      <c r="USJ173" s="6"/>
      <c r="USK173" s="6"/>
      <c r="USL173" s="6"/>
      <c r="USM173" s="6"/>
      <c r="USN173" s="6"/>
      <c r="USO173" s="6"/>
      <c r="USP173" s="6"/>
      <c r="USQ173" s="6"/>
      <c r="USR173" s="6"/>
      <c r="USS173" s="6"/>
      <c r="UST173" s="6"/>
      <c r="USU173" s="6"/>
      <c r="USV173" s="6"/>
      <c r="USW173" s="6"/>
      <c r="USX173" s="6"/>
      <c r="USY173" s="6"/>
      <c r="USZ173" s="6"/>
      <c r="UTA173" s="6"/>
      <c r="UTB173" s="6"/>
      <c r="UTC173" s="6"/>
      <c r="UTD173" s="6"/>
      <c r="UTE173" s="6"/>
      <c r="UTF173" s="6"/>
      <c r="UTG173" s="6"/>
      <c r="UTH173" s="6"/>
      <c r="UTI173" s="6"/>
      <c r="UTJ173" s="6"/>
      <c r="UTK173" s="6"/>
      <c r="UTL173" s="6"/>
      <c r="UTM173" s="6"/>
      <c r="UTN173" s="6"/>
      <c r="UTO173" s="6"/>
      <c r="UTP173" s="6"/>
      <c r="UTQ173" s="6"/>
      <c r="UTR173" s="6"/>
      <c r="UTS173" s="6"/>
      <c r="UTT173" s="6"/>
      <c r="UTU173" s="6"/>
      <c r="UTV173" s="6"/>
      <c r="UTW173" s="6"/>
      <c r="UTX173" s="6"/>
      <c r="UTY173" s="6"/>
      <c r="UTZ173" s="6"/>
      <c r="UUA173" s="6"/>
      <c r="UUB173" s="6"/>
      <c r="UUC173" s="6"/>
      <c r="UUD173" s="6"/>
      <c r="UUE173" s="6"/>
      <c r="UUF173" s="6"/>
      <c r="UUG173" s="6"/>
      <c r="UUH173" s="6"/>
      <c r="UUI173" s="6"/>
      <c r="UUJ173" s="6"/>
      <c r="UUK173" s="6"/>
      <c r="UUL173" s="6"/>
      <c r="UUM173" s="6"/>
      <c r="UUN173" s="6"/>
      <c r="UUO173" s="6"/>
      <c r="UUP173" s="6"/>
      <c r="UUQ173" s="6"/>
      <c r="UUR173" s="6"/>
      <c r="UUS173" s="6"/>
      <c r="UUT173" s="6"/>
      <c r="UUU173" s="6"/>
      <c r="UUV173" s="6"/>
      <c r="UUW173" s="6"/>
      <c r="UUX173" s="6"/>
      <c r="UUY173" s="6"/>
      <c r="UUZ173" s="6"/>
      <c r="UVA173" s="6"/>
      <c r="UVB173" s="6"/>
      <c r="UVC173" s="6"/>
      <c r="UVD173" s="6"/>
      <c r="UVE173" s="6"/>
      <c r="UVF173" s="6"/>
      <c r="UVG173" s="6"/>
      <c r="UVH173" s="6"/>
      <c r="UVI173" s="6"/>
      <c r="UVJ173" s="6"/>
      <c r="UVK173" s="6"/>
      <c r="UVL173" s="6"/>
      <c r="UVM173" s="6"/>
      <c r="UVN173" s="6"/>
      <c r="UVO173" s="6"/>
      <c r="UVP173" s="6"/>
      <c r="UVQ173" s="6"/>
      <c r="UVR173" s="6"/>
      <c r="UVS173" s="6"/>
      <c r="UVT173" s="6"/>
      <c r="UVU173" s="6"/>
      <c r="UVV173" s="6"/>
      <c r="UVW173" s="6"/>
      <c r="UVX173" s="6"/>
      <c r="UVY173" s="6"/>
      <c r="UVZ173" s="6"/>
      <c r="UWA173" s="6"/>
      <c r="UWB173" s="6"/>
      <c r="UWC173" s="6"/>
      <c r="UWD173" s="6"/>
      <c r="UWE173" s="6"/>
      <c r="UWF173" s="6"/>
      <c r="UWG173" s="6"/>
      <c r="UWH173" s="6"/>
      <c r="UWI173" s="6"/>
      <c r="UWJ173" s="6"/>
      <c r="UWK173" s="6"/>
      <c r="UWL173" s="6"/>
      <c r="UWM173" s="6"/>
      <c r="UWN173" s="6"/>
      <c r="UWO173" s="6"/>
      <c r="UWP173" s="6"/>
      <c r="UWQ173" s="6"/>
      <c r="UWR173" s="6"/>
      <c r="UWS173" s="6"/>
      <c r="UWT173" s="6"/>
      <c r="UWU173" s="6"/>
      <c r="UWV173" s="6"/>
      <c r="UWW173" s="6"/>
      <c r="UWX173" s="6"/>
      <c r="UWY173" s="6"/>
      <c r="UWZ173" s="6"/>
      <c r="UXA173" s="6"/>
      <c r="UXB173" s="6"/>
      <c r="UXC173" s="6"/>
      <c r="UXD173" s="6"/>
      <c r="UXE173" s="6"/>
      <c r="UXF173" s="6"/>
      <c r="UXG173" s="6"/>
      <c r="UXH173" s="6"/>
      <c r="UXI173" s="6"/>
      <c r="UXJ173" s="6"/>
      <c r="UXK173" s="6"/>
      <c r="UXL173" s="6"/>
      <c r="UXM173" s="6"/>
      <c r="UXN173" s="6"/>
      <c r="UXO173" s="6"/>
      <c r="UXP173" s="6"/>
      <c r="UXQ173" s="6"/>
      <c r="UXR173" s="6"/>
      <c r="UXS173" s="6"/>
      <c r="UXT173" s="6"/>
      <c r="UXU173" s="6"/>
      <c r="UXV173" s="6"/>
      <c r="UXW173" s="6"/>
      <c r="UXX173" s="6"/>
      <c r="UXY173" s="6"/>
      <c r="UXZ173" s="6"/>
      <c r="UYA173" s="6"/>
      <c r="UYB173" s="6"/>
      <c r="UYC173" s="6"/>
      <c r="UYD173" s="6"/>
      <c r="UYE173" s="6"/>
      <c r="UYF173" s="6"/>
      <c r="UYG173" s="6"/>
      <c r="UYH173" s="6"/>
      <c r="UYI173" s="6"/>
      <c r="UYJ173" s="6"/>
      <c r="UYK173" s="6"/>
      <c r="UYL173" s="6"/>
      <c r="UYM173" s="6"/>
      <c r="UYN173" s="6"/>
      <c r="UYO173" s="6"/>
      <c r="UYP173" s="6"/>
      <c r="UYQ173" s="6"/>
      <c r="UYR173" s="6"/>
      <c r="UYS173" s="6"/>
      <c r="UYT173" s="6"/>
      <c r="UYU173" s="6"/>
      <c r="UYV173" s="6"/>
      <c r="UYW173" s="6"/>
      <c r="UYX173" s="6"/>
      <c r="UYY173" s="6"/>
      <c r="UYZ173" s="6"/>
      <c r="UZA173" s="6"/>
      <c r="UZB173" s="6"/>
      <c r="UZC173" s="6"/>
      <c r="UZD173" s="6"/>
      <c r="UZE173" s="6"/>
      <c r="UZF173" s="6"/>
      <c r="UZG173" s="6"/>
      <c r="UZH173" s="6"/>
      <c r="UZI173" s="6"/>
      <c r="UZJ173" s="6"/>
      <c r="UZK173" s="6"/>
      <c r="UZL173" s="6"/>
      <c r="UZM173" s="6"/>
      <c r="UZN173" s="6"/>
      <c r="UZO173" s="6"/>
      <c r="UZP173" s="6"/>
      <c r="UZQ173" s="6"/>
      <c r="UZR173" s="6"/>
      <c r="UZS173" s="6"/>
      <c r="UZT173" s="6"/>
      <c r="UZU173" s="6"/>
      <c r="UZV173" s="6"/>
      <c r="UZW173" s="6"/>
      <c r="UZX173" s="6"/>
      <c r="UZY173" s="6"/>
      <c r="UZZ173" s="6"/>
      <c r="VAA173" s="6"/>
      <c r="VAB173" s="6"/>
      <c r="VAC173" s="6"/>
      <c r="VAD173" s="6"/>
      <c r="VAE173" s="6"/>
      <c r="VAF173" s="6"/>
      <c r="VAG173" s="6"/>
      <c r="VAH173" s="6"/>
      <c r="VAI173" s="6"/>
      <c r="VAJ173" s="6"/>
      <c r="VAK173" s="6"/>
      <c r="VAL173" s="6"/>
      <c r="VAM173" s="6"/>
      <c r="VAN173" s="6"/>
      <c r="VAO173" s="6"/>
      <c r="VAP173" s="6"/>
      <c r="VAQ173" s="6"/>
      <c r="VAR173" s="6"/>
      <c r="VAS173" s="6"/>
      <c r="VAT173" s="6"/>
      <c r="VAU173" s="6"/>
      <c r="VAV173" s="6"/>
      <c r="VAW173" s="6"/>
      <c r="VAX173" s="6"/>
      <c r="VAY173" s="6"/>
      <c r="VAZ173" s="6"/>
      <c r="VBA173" s="6"/>
      <c r="VBB173" s="6"/>
      <c r="VBC173" s="6"/>
      <c r="VBD173" s="6"/>
      <c r="VBE173" s="6"/>
      <c r="VBF173" s="6"/>
      <c r="VBG173" s="6"/>
      <c r="VBH173" s="6"/>
      <c r="VBI173" s="6"/>
      <c r="VBJ173" s="6"/>
      <c r="VBK173" s="6"/>
      <c r="VBL173" s="6"/>
      <c r="VBM173" s="6"/>
      <c r="VBN173" s="6"/>
      <c r="VBO173" s="6"/>
      <c r="VBP173" s="6"/>
      <c r="VBQ173" s="6"/>
      <c r="VBR173" s="6"/>
      <c r="VBS173" s="6"/>
      <c r="VBT173" s="6"/>
      <c r="VBU173" s="6"/>
      <c r="VBV173" s="6"/>
      <c r="VBW173" s="6"/>
      <c r="VBX173" s="6"/>
      <c r="VBY173" s="6"/>
      <c r="VBZ173" s="6"/>
      <c r="VCA173" s="6"/>
      <c r="VCB173" s="6"/>
      <c r="VCC173" s="6"/>
      <c r="VCD173" s="6"/>
      <c r="VCE173" s="6"/>
      <c r="VCF173" s="6"/>
      <c r="VCG173" s="6"/>
      <c r="VCH173" s="6"/>
      <c r="VCI173" s="6"/>
      <c r="VCJ173" s="6"/>
      <c r="VCK173" s="6"/>
      <c r="VCL173" s="6"/>
      <c r="VCM173" s="6"/>
      <c r="VCN173" s="6"/>
      <c r="VCO173" s="6"/>
      <c r="VCP173" s="6"/>
      <c r="VCQ173" s="6"/>
      <c r="VCR173" s="6"/>
      <c r="VCS173" s="6"/>
      <c r="VCT173" s="6"/>
      <c r="VCU173" s="6"/>
      <c r="VCV173" s="6"/>
      <c r="VCW173" s="6"/>
      <c r="VCX173" s="6"/>
      <c r="VCY173" s="6"/>
      <c r="VCZ173" s="6"/>
      <c r="VDA173" s="6"/>
      <c r="VDB173" s="6"/>
      <c r="VDC173" s="6"/>
      <c r="VDD173" s="6"/>
      <c r="VDE173" s="6"/>
      <c r="VDF173" s="6"/>
      <c r="VDG173" s="6"/>
      <c r="VDH173" s="6"/>
      <c r="VDI173" s="6"/>
      <c r="VDJ173" s="6"/>
      <c r="VDK173" s="6"/>
      <c r="VDL173" s="6"/>
      <c r="VDM173" s="6"/>
      <c r="VDN173" s="6"/>
      <c r="VDO173" s="6"/>
      <c r="VDP173" s="6"/>
      <c r="VDQ173" s="6"/>
      <c r="VDR173" s="6"/>
      <c r="VDS173" s="6"/>
      <c r="VDT173" s="6"/>
      <c r="VDU173" s="6"/>
      <c r="VDV173" s="6"/>
      <c r="VDW173" s="6"/>
      <c r="VDX173" s="6"/>
      <c r="VDY173" s="6"/>
      <c r="VDZ173" s="6"/>
      <c r="VEA173" s="6"/>
      <c r="VEB173" s="6"/>
      <c r="VEC173" s="6"/>
      <c r="VED173" s="6"/>
      <c r="VEE173" s="6"/>
      <c r="VEF173" s="6"/>
      <c r="VEG173" s="6"/>
      <c r="VEH173" s="6"/>
      <c r="VEI173" s="6"/>
      <c r="VEJ173" s="6"/>
      <c r="VEK173" s="6"/>
      <c r="VEL173" s="6"/>
      <c r="VEM173" s="6"/>
      <c r="VEN173" s="6"/>
      <c r="VEO173" s="6"/>
      <c r="VEP173" s="6"/>
      <c r="VEQ173" s="6"/>
      <c r="VER173" s="6"/>
      <c r="VES173" s="6"/>
      <c r="VET173" s="6"/>
      <c r="VEU173" s="6"/>
      <c r="VEV173" s="6"/>
      <c r="VEW173" s="6"/>
      <c r="VEX173" s="6"/>
      <c r="VEY173" s="6"/>
      <c r="VEZ173" s="6"/>
      <c r="VFA173" s="6"/>
      <c r="VFB173" s="6"/>
      <c r="VFC173" s="6"/>
      <c r="VFD173" s="6"/>
      <c r="VFE173" s="6"/>
      <c r="VFF173" s="6"/>
      <c r="VFG173" s="6"/>
      <c r="VFH173" s="6"/>
      <c r="VFI173" s="6"/>
      <c r="VFJ173" s="6"/>
      <c r="VFK173" s="6"/>
      <c r="VFL173" s="6"/>
      <c r="VFM173" s="6"/>
      <c r="VFN173" s="6"/>
      <c r="VFO173" s="6"/>
      <c r="VFP173" s="6"/>
      <c r="VFQ173" s="6"/>
      <c r="VFR173" s="6"/>
      <c r="VFS173" s="6"/>
      <c r="VFT173" s="6"/>
      <c r="VFU173" s="6"/>
      <c r="VFV173" s="6"/>
      <c r="VFW173" s="6"/>
      <c r="VFX173" s="6"/>
      <c r="VFY173" s="6"/>
      <c r="VFZ173" s="6"/>
      <c r="VGA173" s="6"/>
      <c r="VGB173" s="6"/>
      <c r="VGC173" s="6"/>
      <c r="VGD173" s="6"/>
      <c r="VGE173" s="6"/>
      <c r="VGF173" s="6"/>
      <c r="VGG173" s="6"/>
      <c r="VGH173" s="6"/>
      <c r="VGI173" s="6"/>
      <c r="VGJ173" s="6"/>
      <c r="VGK173" s="6"/>
      <c r="VGL173" s="6"/>
      <c r="VGM173" s="6"/>
      <c r="VGN173" s="6"/>
      <c r="VGO173" s="6"/>
      <c r="VGP173" s="6"/>
      <c r="VGQ173" s="6"/>
      <c r="VGR173" s="6"/>
      <c r="VGS173" s="6"/>
      <c r="VGT173" s="6"/>
      <c r="VGU173" s="6"/>
      <c r="VGV173" s="6"/>
      <c r="VGW173" s="6"/>
      <c r="VGX173" s="6"/>
      <c r="VGY173" s="6"/>
      <c r="VGZ173" s="6"/>
      <c r="VHA173" s="6"/>
      <c r="VHB173" s="6"/>
      <c r="VHC173" s="6"/>
      <c r="VHD173" s="6"/>
      <c r="VHE173" s="6"/>
      <c r="VHF173" s="6"/>
      <c r="VHG173" s="6"/>
      <c r="VHH173" s="6"/>
      <c r="VHI173" s="6"/>
      <c r="VHJ173" s="6"/>
      <c r="VHK173" s="6"/>
      <c r="VHL173" s="6"/>
      <c r="VHM173" s="6"/>
      <c r="VHN173" s="6"/>
      <c r="VHO173" s="6"/>
      <c r="VHP173" s="6"/>
      <c r="VHQ173" s="6"/>
      <c r="VHR173" s="6"/>
      <c r="VHS173" s="6"/>
      <c r="VHT173" s="6"/>
      <c r="VHU173" s="6"/>
      <c r="VHV173" s="6"/>
      <c r="VHW173" s="6"/>
      <c r="VHX173" s="6"/>
      <c r="VHY173" s="6"/>
      <c r="VHZ173" s="6"/>
      <c r="VIA173" s="6"/>
      <c r="VIB173" s="6"/>
      <c r="VIC173" s="6"/>
      <c r="VID173" s="6"/>
      <c r="VIE173" s="6"/>
      <c r="VIF173" s="6"/>
      <c r="VIG173" s="6"/>
      <c r="VIH173" s="6"/>
      <c r="VII173" s="6"/>
      <c r="VIJ173" s="6"/>
      <c r="VIK173" s="6"/>
      <c r="VIL173" s="6"/>
      <c r="VIM173" s="6"/>
      <c r="VIN173" s="6"/>
      <c r="VIO173" s="6"/>
      <c r="VIP173" s="6"/>
      <c r="VIQ173" s="6"/>
      <c r="VIR173" s="6"/>
      <c r="VIS173" s="6"/>
      <c r="VIT173" s="6"/>
      <c r="VIU173" s="6"/>
      <c r="VIV173" s="6"/>
      <c r="VIW173" s="6"/>
      <c r="VIX173" s="6"/>
      <c r="VIY173" s="6"/>
      <c r="VIZ173" s="6"/>
      <c r="VJA173" s="6"/>
      <c r="VJB173" s="6"/>
      <c r="VJC173" s="6"/>
      <c r="VJD173" s="6"/>
      <c r="VJE173" s="6"/>
      <c r="VJF173" s="6"/>
      <c r="VJG173" s="6"/>
      <c r="VJH173" s="6"/>
      <c r="VJI173" s="6"/>
      <c r="VJJ173" s="6"/>
      <c r="VJK173" s="6"/>
      <c r="VJL173" s="6"/>
      <c r="VJM173" s="6"/>
      <c r="VJN173" s="6"/>
      <c r="VJO173" s="6"/>
      <c r="VJP173" s="6"/>
      <c r="VJQ173" s="6"/>
      <c r="VJR173" s="6"/>
      <c r="VJS173" s="6"/>
      <c r="VJT173" s="6"/>
      <c r="VJU173" s="6"/>
      <c r="VJV173" s="6"/>
      <c r="VJW173" s="6"/>
      <c r="VJX173" s="6"/>
      <c r="VJY173" s="6"/>
      <c r="VJZ173" s="6"/>
      <c r="VKA173" s="6"/>
      <c r="VKB173" s="6"/>
      <c r="VKC173" s="6"/>
      <c r="VKD173" s="6"/>
      <c r="VKE173" s="6"/>
      <c r="VKF173" s="6"/>
      <c r="VKG173" s="6"/>
      <c r="VKH173" s="6"/>
      <c r="VKI173" s="6"/>
      <c r="VKJ173" s="6"/>
      <c r="VKK173" s="6"/>
      <c r="VKL173" s="6"/>
      <c r="VKM173" s="6"/>
      <c r="VKN173" s="6"/>
      <c r="VKO173" s="6"/>
      <c r="VKP173" s="6"/>
      <c r="VKQ173" s="6"/>
      <c r="VKR173" s="6"/>
      <c r="VKS173" s="6"/>
      <c r="VKT173" s="6"/>
      <c r="VKU173" s="6"/>
      <c r="VKV173" s="6"/>
      <c r="VKW173" s="6"/>
      <c r="VKX173" s="6"/>
      <c r="VKY173" s="6"/>
      <c r="VKZ173" s="6"/>
      <c r="VLA173" s="6"/>
      <c r="VLB173" s="6"/>
      <c r="VLC173" s="6"/>
      <c r="VLD173" s="6"/>
      <c r="VLE173" s="6"/>
      <c r="VLF173" s="6"/>
      <c r="VLG173" s="6"/>
      <c r="VLH173" s="6"/>
      <c r="VLI173" s="6"/>
      <c r="VLJ173" s="6"/>
      <c r="VLK173" s="6"/>
      <c r="VLL173" s="6"/>
      <c r="VLM173" s="6"/>
      <c r="VLN173" s="6"/>
      <c r="VLO173" s="6"/>
      <c r="VLP173" s="6"/>
      <c r="VLQ173" s="6"/>
      <c r="VLR173" s="6"/>
      <c r="VLS173" s="6"/>
      <c r="VLT173" s="6"/>
      <c r="VLU173" s="6"/>
      <c r="VLV173" s="6"/>
      <c r="VLW173" s="6"/>
      <c r="VLX173" s="6"/>
      <c r="VLY173" s="6"/>
      <c r="VLZ173" s="6"/>
      <c r="VMA173" s="6"/>
      <c r="VMB173" s="6"/>
      <c r="VMC173" s="6"/>
      <c r="VMD173" s="6"/>
      <c r="VME173" s="6"/>
      <c r="VMF173" s="6"/>
      <c r="VMG173" s="6"/>
      <c r="VMH173" s="6"/>
      <c r="VMI173" s="6"/>
      <c r="VMJ173" s="6"/>
      <c r="VMK173" s="6"/>
      <c r="VML173" s="6"/>
      <c r="VMM173" s="6"/>
      <c r="VMN173" s="6"/>
      <c r="VMO173" s="6"/>
      <c r="VMP173" s="6"/>
      <c r="VMQ173" s="6"/>
      <c r="VMR173" s="6"/>
      <c r="VMS173" s="6"/>
      <c r="VMT173" s="6"/>
      <c r="VMU173" s="6"/>
      <c r="VMV173" s="6"/>
      <c r="VMW173" s="6"/>
      <c r="VMX173" s="6"/>
      <c r="VMY173" s="6"/>
      <c r="VMZ173" s="6"/>
      <c r="VNA173" s="6"/>
      <c r="VNB173" s="6"/>
      <c r="VNC173" s="6"/>
      <c r="VND173" s="6"/>
      <c r="VNE173" s="6"/>
      <c r="VNF173" s="6"/>
      <c r="VNG173" s="6"/>
      <c r="VNH173" s="6"/>
      <c r="VNI173" s="6"/>
      <c r="VNJ173" s="6"/>
      <c r="VNK173" s="6"/>
      <c r="VNL173" s="6"/>
      <c r="VNM173" s="6"/>
      <c r="VNN173" s="6"/>
      <c r="VNO173" s="6"/>
      <c r="VNP173" s="6"/>
      <c r="VNQ173" s="6"/>
      <c r="VNR173" s="6"/>
      <c r="VNS173" s="6"/>
      <c r="VNT173" s="6"/>
      <c r="VNU173" s="6"/>
      <c r="VNV173" s="6"/>
      <c r="VNW173" s="6"/>
      <c r="VNX173" s="6"/>
      <c r="VNY173" s="6"/>
      <c r="VNZ173" s="6"/>
      <c r="VOA173" s="6"/>
      <c r="VOB173" s="6"/>
      <c r="VOC173" s="6"/>
      <c r="VOD173" s="6"/>
      <c r="VOE173" s="6"/>
      <c r="VOF173" s="6"/>
      <c r="VOG173" s="6"/>
      <c r="VOH173" s="6"/>
      <c r="VOI173" s="6"/>
      <c r="VOJ173" s="6"/>
      <c r="VOK173" s="6"/>
      <c r="VOL173" s="6"/>
      <c r="VOM173" s="6"/>
      <c r="VON173" s="6"/>
      <c r="VOO173" s="6"/>
      <c r="VOP173" s="6"/>
      <c r="VOQ173" s="6"/>
      <c r="VOR173" s="6"/>
      <c r="VOS173" s="6"/>
      <c r="VOT173" s="6"/>
      <c r="VOU173" s="6"/>
      <c r="VOV173" s="6"/>
      <c r="VOW173" s="6"/>
      <c r="VOX173" s="6"/>
      <c r="VOY173" s="6"/>
      <c r="VOZ173" s="6"/>
      <c r="VPA173" s="6"/>
      <c r="VPB173" s="6"/>
      <c r="VPC173" s="6"/>
      <c r="VPD173" s="6"/>
      <c r="VPE173" s="6"/>
      <c r="VPF173" s="6"/>
      <c r="VPG173" s="6"/>
      <c r="VPH173" s="6"/>
      <c r="VPI173" s="6"/>
      <c r="VPJ173" s="6"/>
      <c r="VPK173" s="6"/>
      <c r="VPL173" s="6"/>
      <c r="VPM173" s="6"/>
      <c r="VPN173" s="6"/>
      <c r="VPO173" s="6"/>
      <c r="VPP173" s="6"/>
      <c r="VPQ173" s="6"/>
      <c r="VPR173" s="6"/>
      <c r="VPS173" s="6"/>
      <c r="VPT173" s="6"/>
      <c r="VPU173" s="6"/>
      <c r="VPV173" s="6"/>
      <c r="VPW173" s="6"/>
      <c r="VPX173" s="6"/>
      <c r="VPY173" s="6"/>
      <c r="VPZ173" s="6"/>
      <c r="VQA173" s="6"/>
      <c r="VQB173" s="6"/>
      <c r="VQC173" s="6"/>
      <c r="VQD173" s="6"/>
      <c r="VQE173" s="6"/>
      <c r="VQF173" s="6"/>
      <c r="VQG173" s="6"/>
      <c r="VQH173" s="6"/>
      <c r="VQI173" s="6"/>
      <c r="VQJ173" s="6"/>
      <c r="VQK173" s="6"/>
      <c r="VQL173" s="6"/>
      <c r="VQM173" s="6"/>
      <c r="VQN173" s="6"/>
      <c r="VQO173" s="6"/>
      <c r="VQP173" s="6"/>
      <c r="VQQ173" s="6"/>
      <c r="VQR173" s="6"/>
      <c r="VQS173" s="6"/>
      <c r="VQT173" s="6"/>
      <c r="VQU173" s="6"/>
      <c r="VQV173" s="6"/>
      <c r="VQW173" s="6"/>
      <c r="VQX173" s="6"/>
      <c r="VQY173" s="6"/>
      <c r="VQZ173" s="6"/>
      <c r="VRA173" s="6"/>
      <c r="VRB173" s="6"/>
      <c r="VRC173" s="6"/>
      <c r="VRD173" s="6"/>
      <c r="VRE173" s="6"/>
      <c r="VRF173" s="6"/>
      <c r="VRG173" s="6"/>
      <c r="VRH173" s="6"/>
      <c r="VRI173" s="6"/>
      <c r="VRJ173" s="6"/>
      <c r="VRK173" s="6"/>
      <c r="VRL173" s="6"/>
      <c r="VRM173" s="6"/>
      <c r="VRN173" s="6"/>
      <c r="VRO173" s="6"/>
      <c r="VRP173" s="6"/>
      <c r="VRQ173" s="6"/>
      <c r="VRR173" s="6"/>
      <c r="VRS173" s="6"/>
      <c r="VRT173" s="6"/>
      <c r="VRU173" s="6"/>
      <c r="VRV173" s="6"/>
      <c r="VRW173" s="6"/>
      <c r="VRX173" s="6"/>
      <c r="VRY173" s="6"/>
      <c r="VRZ173" s="6"/>
      <c r="VSA173" s="6"/>
      <c r="VSB173" s="6"/>
      <c r="VSC173" s="6"/>
      <c r="VSD173" s="6"/>
      <c r="VSE173" s="6"/>
      <c r="VSF173" s="6"/>
      <c r="VSG173" s="6"/>
      <c r="VSH173" s="6"/>
      <c r="VSI173" s="6"/>
      <c r="VSJ173" s="6"/>
      <c r="VSK173" s="6"/>
      <c r="VSL173" s="6"/>
      <c r="VSM173" s="6"/>
      <c r="VSN173" s="6"/>
      <c r="VSO173" s="6"/>
      <c r="VSP173" s="6"/>
      <c r="VSQ173" s="6"/>
      <c r="VSR173" s="6"/>
      <c r="VSS173" s="6"/>
      <c r="VST173" s="6"/>
      <c r="VSU173" s="6"/>
      <c r="VSV173" s="6"/>
      <c r="VSW173" s="6"/>
      <c r="VSX173" s="6"/>
      <c r="VSY173" s="6"/>
      <c r="VSZ173" s="6"/>
      <c r="VTA173" s="6"/>
      <c r="VTB173" s="6"/>
      <c r="VTC173" s="6"/>
      <c r="VTD173" s="6"/>
      <c r="VTE173" s="6"/>
      <c r="VTF173" s="6"/>
      <c r="VTG173" s="6"/>
      <c r="VTH173" s="6"/>
      <c r="VTI173" s="6"/>
      <c r="VTJ173" s="6"/>
      <c r="VTK173" s="6"/>
      <c r="VTL173" s="6"/>
      <c r="VTM173" s="6"/>
      <c r="VTN173" s="6"/>
      <c r="VTO173" s="6"/>
      <c r="VTP173" s="6"/>
      <c r="VTQ173" s="6"/>
      <c r="VTR173" s="6"/>
      <c r="VTS173" s="6"/>
      <c r="VTT173" s="6"/>
      <c r="VTU173" s="6"/>
      <c r="VTV173" s="6"/>
      <c r="VTW173" s="6"/>
      <c r="VTX173" s="6"/>
      <c r="VTY173" s="6"/>
      <c r="VTZ173" s="6"/>
      <c r="VUA173" s="6"/>
      <c r="VUB173" s="6"/>
      <c r="VUC173" s="6"/>
      <c r="VUD173" s="6"/>
      <c r="VUE173" s="6"/>
      <c r="VUF173" s="6"/>
      <c r="VUG173" s="6"/>
      <c r="VUH173" s="6"/>
      <c r="VUI173" s="6"/>
      <c r="VUJ173" s="6"/>
      <c r="VUK173" s="6"/>
      <c r="VUL173" s="6"/>
      <c r="VUM173" s="6"/>
      <c r="VUN173" s="6"/>
      <c r="VUO173" s="6"/>
      <c r="VUP173" s="6"/>
      <c r="VUQ173" s="6"/>
      <c r="VUR173" s="6"/>
      <c r="VUS173" s="6"/>
      <c r="VUT173" s="6"/>
      <c r="VUU173" s="6"/>
      <c r="VUV173" s="6"/>
      <c r="VUW173" s="6"/>
      <c r="VUX173" s="6"/>
      <c r="VUY173" s="6"/>
      <c r="VUZ173" s="6"/>
      <c r="VVA173" s="6"/>
      <c r="VVB173" s="6"/>
      <c r="VVC173" s="6"/>
      <c r="VVD173" s="6"/>
      <c r="VVE173" s="6"/>
      <c r="VVF173" s="6"/>
      <c r="VVG173" s="6"/>
      <c r="VVH173" s="6"/>
      <c r="VVI173" s="6"/>
      <c r="VVJ173" s="6"/>
      <c r="VVK173" s="6"/>
      <c r="VVL173" s="6"/>
      <c r="VVM173" s="6"/>
      <c r="VVN173" s="6"/>
      <c r="VVO173" s="6"/>
      <c r="VVP173" s="6"/>
      <c r="VVQ173" s="6"/>
      <c r="VVR173" s="6"/>
      <c r="VVS173" s="6"/>
      <c r="VVT173" s="6"/>
      <c r="VVU173" s="6"/>
      <c r="VVV173" s="6"/>
      <c r="VVW173" s="6"/>
      <c r="VVX173" s="6"/>
      <c r="VVY173" s="6"/>
      <c r="VVZ173" s="6"/>
      <c r="VWA173" s="6"/>
      <c r="VWB173" s="6"/>
      <c r="VWC173" s="6"/>
      <c r="VWD173" s="6"/>
      <c r="VWE173" s="6"/>
      <c r="VWF173" s="6"/>
      <c r="VWG173" s="6"/>
      <c r="VWH173" s="6"/>
      <c r="VWI173" s="6"/>
      <c r="VWJ173" s="6"/>
      <c r="VWK173" s="6"/>
      <c r="VWL173" s="6"/>
      <c r="VWM173" s="6"/>
      <c r="VWN173" s="6"/>
      <c r="VWO173" s="6"/>
      <c r="VWP173" s="6"/>
      <c r="VWQ173" s="6"/>
      <c r="VWR173" s="6"/>
      <c r="VWS173" s="6"/>
      <c r="VWT173" s="6"/>
      <c r="VWU173" s="6"/>
      <c r="VWV173" s="6"/>
      <c r="VWW173" s="6"/>
      <c r="VWX173" s="6"/>
      <c r="VWY173" s="6"/>
      <c r="VWZ173" s="6"/>
      <c r="VXA173" s="6"/>
      <c r="VXB173" s="6"/>
      <c r="VXC173" s="6"/>
      <c r="VXD173" s="6"/>
      <c r="VXE173" s="6"/>
      <c r="VXF173" s="6"/>
      <c r="VXG173" s="6"/>
      <c r="VXH173" s="6"/>
      <c r="VXI173" s="6"/>
      <c r="VXJ173" s="6"/>
      <c r="VXK173" s="6"/>
      <c r="VXL173" s="6"/>
      <c r="VXM173" s="6"/>
      <c r="VXN173" s="6"/>
      <c r="VXO173" s="6"/>
      <c r="VXP173" s="6"/>
      <c r="VXQ173" s="6"/>
      <c r="VXR173" s="6"/>
      <c r="VXS173" s="6"/>
      <c r="VXT173" s="6"/>
      <c r="VXU173" s="6"/>
      <c r="VXV173" s="6"/>
      <c r="VXW173" s="6"/>
      <c r="VXX173" s="6"/>
      <c r="VXY173" s="6"/>
      <c r="VXZ173" s="6"/>
      <c r="VYA173" s="6"/>
      <c r="VYB173" s="6"/>
      <c r="VYC173" s="6"/>
      <c r="VYD173" s="6"/>
      <c r="VYE173" s="6"/>
      <c r="VYF173" s="6"/>
      <c r="VYG173" s="6"/>
      <c r="VYH173" s="6"/>
      <c r="VYI173" s="6"/>
      <c r="VYJ173" s="6"/>
      <c r="VYK173" s="6"/>
      <c r="VYL173" s="6"/>
      <c r="VYM173" s="6"/>
      <c r="VYN173" s="6"/>
      <c r="VYO173" s="6"/>
      <c r="VYP173" s="6"/>
      <c r="VYQ173" s="6"/>
      <c r="VYR173" s="6"/>
      <c r="VYS173" s="6"/>
      <c r="VYT173" s="6"/>
      <c r="VYU173" s="6"/>
      <c r="VYV173" s="6"/>
      <c r="VYW173" s="6"/>
      <c r="VYX173" s="6"/>
      <c r="VYY173" s="6"/>
      <c r="VYZ173" s="6"/>
      <c r="VZA173" s="6"/>
      <c r="VZB173" s="6"/>
      <c r="VZC173" s="6"/>
      <c r="VZD173" s="6"/>
      <c r="VZE173" s="6"/>
      <c r="VZF173" s="6"/>
      <c r="VZG173" s="6"/>
      <c r="VZH173" s="6"/>
      <c r="VZI173" s="6"/>
      <c r="VZJ173" s="6"/>
      <c r="VZK173" s="6"/>
      <c r="VZL173" s="6"/>
      <c r="VZM173" s="6"/>
      <c r="VZN173" s="6"/>
      <c r="VZO173" s="6"/>
      <c r="VZP173" s="6"/>
      <c r="VZQ173" s="6"/>
      <c r="VZR173" s="6"/>
      <c r="VZS173" s="6"/>
      <c r="VZT173" s="6"/>
      <c r="VZU173" s="6"/>
      <c r="VZV173" s="6"/>
      <c r="VZW173" s="6"/>
      <c r="VZX173" s="6"/>
      <c r="VZY173" s="6"/>
      <c r="VZZ173" s="6"/>
      <c r="WAA173" s="6"/>
      <c r="WAB173" s="6"/>
      <c r="WAC173" s="6"/>
      <c r="WAD173" s="6"/>
      <c r="WAE173" s="6"/>
      <c r="WAF173" s="6"/>
      <c r="WAG173" s="6"/>
      <c r="WAH173" s="6"/>
      <c r="WAI173" s="6"/>
      <c r="WAJ173" s="6"/>
      <c r="WAK173" s="6"/>
      <c r="WAL173" s="6"/>
      <c r="WAM173" s="6"/>
      <c r="WAN173" s="6"/>
      <c r="WAO173" s="6"/>
      <c r="WAP173" s="6"/>
      <c r="WAQ173" s="6"/>
      <c r="WAR173" s="6"/>
      <c r="WAS173" s="6"/>
      <c r="WAT173" s="6"/>
      <c r="WAU173" s="6"/>
      <c r="WAV173" s="6"/>
      <c r="WAW173" s="6"/>
      <c r="WAX173" s="6"/>
      <c r="WAY173" s="6"/>
      <c r="WAZ173" s="6"/>
      <c r="WBA173" s="6"/>
      <c r="WBB173" s="6"/>
      <c r="WBC173" s="6"/>
      <c r="WBD173" s="6"/>
      <c r="WBE173" s="6"/>
      <c r="WBF173" s="6"/>
      <c r="WBG173" s="6"/>
      <c r="WBH173" s="6"/>
      <c r="WBI173" s="6"/>
      <c r="WBJ173" s="6"/>
      <c r="WBK173" s="6"/>
      <c r="WBL173" s="6"/>
      <c r="WBM173" s="6"/>
      <c r="WBN173" s="6"/>
      <c r="WBO173" s="6"/>
      <c r="WBP173" s="6"/>
      <c r="WBQ173" s="6"/>
      <c r="WBR173" s="6"/>
      <c r="WBS173" s="6"/>
      <c r="WBT173" s="6"/>
      <c r="WBU173" s="6"/>
      <c r="WBV173" s="6"/>
      <c r="WBW173" s="6"/>
      <c r="WBX173" s="6"/>
      <c r="WBY173" s="6"/>
      <c r="WBZ173" s="6"/>
      <c r="WCA173" s="6"/>
      <c r="WCB173" s="6"/>
      <c r="WCC173" s="6"/>
      <c r="WCD173" s="6"/>
      <c r="WCE173" s="6"/>
      <c r="WCF173" s="6"/>
      <c r="WCG173" s="6"/>
      <c r="WCH173" s="6"/>
      <c r="WCI173" s="6"/>
      <c r="WCJ173" s="6"/>
      <c r="WCK173" s="6"/>
      <c r="WCL173" s="6"/>
      <c r="WCM173" s="6"/>
      <c r="WCN173" s="6"/>
      <c r="WCO173" s="6"/>
      <c r="WCP173" s="6"/>
      <c r="WCQ173" s="6"/>
      <c r="WCR173" s="6"/>
      <c r="WCS173" s="6"/>
      <c r="WCT173" s="6"/>
      <c r="WCU173" s="6"/>
      <c r="WCV173" s="6"/>
      <c r="WCW173" s="6"/>
      <c r="WCX173" s="6"/>
      <c r="WCY173" s="6"/>
      <c r="WCZ173" s="6"/>
      <c r="WDA173" s="6"/>
      <c r="WDB173" s="6"/>
      <c r="WDC173" s="6"/>
      <c r="WDD173" s="6"/>
      <c r="WDE173" s="6"/>
      <c r="WDF173" s="6"/>
      <c r="WDG173" s="6"/>
      <c r="WDH173" s="6"/>
      <c r="WDI173" s="6"/>
      <c r="WDJ173" s="6"/>
      <c r="WDK173" s="6"/>
      <c r="WDL173" s="6"/>
      <c r="WDM173" s="6"/>
      <c r="WDN173" s="6"/>
      <c r="WDO173" s="6"/>
      <c r="WDP173" s="6"/>
      <c r="WDQ173" s="6"/>
      <c r="WDR173" s="6"/>
      <c r="WDS173" s="6"/>
      <c r="WDT173" s="6"/>
      <c r="WDU173" s="6"/>
      <c r="WDV173" s="6"/>
      <c r="WDW173" s="6"/>
      <c r="WDX173" s="6"/>
      <c r="WDY173" s="6"/>
      <c r="WDZ173" s="6"/>
      <c r="WEA173" s="6"/>
      <c r="WEB173" s="6"/>
      <c r="WEC173" s="6"/>
      <c r="WED173" s="6"/>
      <c r="WEE173" s="6"/>
      <c r="WEF173" s="6"/>
      <c r="WEG173" s="6"/>
      <c r="WEH173" s="6"/>
      <c r="WEI173" s="6"/>
      <c r="WEJ173" s="6"/>
      <c r="WEK173" s="6"/>
      <c r="WEL173" s="6"/>
      <c r="WEM173" s="6"/>
      <c r="WEN173" s="6"/>
      <c r="WEO173" s="6"/>
      <c r="WEP173" s="6"/>
      <c r="WEQ173" s="6"/>
      <c r="WER173" s="6"/>
      <c r="WES173" s="6"/>
      <c r="WET173" s="6"/>
      <c r="WEU173" s="6"/>
      <c r="WEV173" s="6"/>
      <c r="WEW173" s="6"/>
      <c r="WEX173" s="6"/>
      <c r="WEY173" s="6"/>
      <c r="WEZ173" s="6"/>
      <c r="WFA173" s="6"/>
      <c r="WFB173" s="6"/>
      <c r="WFC173" s="6"/>
      <c r="WFD173" s="6"/>
      <c r="WFE173" s="6"/>
      <c r="WFF173" s="6"/>
      <c r="WFG173" s="6"/>
      <c r="WFH173" s="6"/>
      <c r="WFI173" s="6"/>
      <c r="WFJ173" s="6"/>
      <c r="WFK173" s="6"/>
      <c r="WFL173" s="6"/>
      <c r="WFM173" s="6"/>
      <c r="WFN173" s="6"/>
      <c r="WFO173" s="6"/>
      <c r="WFP173" s="6"/>
      <c r="WFQ173" s="6"/>
      <c r="WFR173" s="6"/>
      <c r="WFS173" s="6"/>
      <c r="WFT173" s="6"/>
      <c r="WFU173" s="6"/>
      <c r="WFV173" s="6"/>
      <c r="WFW173" s="6"/>
      <c r="WFX173" s="6"/>
      <c r="WFY173" s="6"/>
      <c r="WFZ173" s="6"/>
      <c r="WGA173" s="6"/>
      <c r="WGB173" s="6"/>
      <c r="WGC173" s="6"/>
      <c r="WGD173" s="6"/>
      <c r="WGE173" s="6"/>
      <c r="WGF173" s="6"/>
      <c r="WGG173" s="6"/>
      <c r="WGH173" s="6"/>
      <c r="WGI173" s="6"/>
      <c r="WGJ173" s="6"/>
      <c r="WGK173" s="6"/>
      <c r="WGL173" s="6"/>
      <c r="WGM173" s="6"/>
      <c r="WGN173" s="6"/>
      <c r="WGO173" s="6"/>
      <c r="WGP173" s="6"/>
      <c r="WGQ173" s="6"/>
      <c r="WGR173" s="6"/>
      <c r="WGS173" s="6"/>
      <c r="WGT173" s="6"/>
      <c r="WGU173" s="6"/>
      <c r="WGV173" s="6"/>
      <c r="WGW173" s="6"/>
      <c r="WGX173" s="6"/>
      <c r="WGY173" s="6"/>
      <c r="WGZ173" s="6"/>
      <c r="WHA173" s="6"/>
      <c r="WHB173" s="6"/>
      <c r="WHC173" s="6"/>
      <c r="WHD173" s="6"/>
      <c r="WHE173" s="6"/>
      <c r="WHF173" s="6"/>
      <c r="WHG173" s="6"/>
      <c r="WHH173" s="6"/>
      <c r="WHI173" s="6"/>
      <c r="WHJ173" s="6"/>
      <c r="WHK173" s="6"/>
      <c r="WHL173" s="6"/>
      <c r="WHM173" s="6"/>
      <c r="WHN173" s="6"/>
      <c r="WHO173" s="6"/>
      <c r="WHP173" s="6"/>
      <c r="WHQ173" s="6"/>
      <c r="WHR173" s="6"/>
      <c r="WHS173" s="6"/>
      <c r="WHT173" s="6"/>
      <c r="WHU173" s="6"/>
      <c r="WHV173" s="6"/>
      <c r="WHW173" s="6"/>
      <c r="WHX173" s="6"/>
      <c r="WHY173" s="6"/>
      <c r="WHZ173" s="6"/>
      <c r="WIA173" s="6"/>
      <c r="WIB173" s="6"/>
      <c r="WIC173" s="6"/>
      <c r="WID173" s="6"/>
      <c r="WIE173" s="6"/>
      <c r="WIF173" s="6"/>
      <c r="WIG173" s="6"/>
      <c r="WIH173" s="6"/>
      <c r="WII173" s="6"/>
      <c r="WIJ173" s="6"/>
      <c r="WIK173" s="6"/>
      <c r="WIL173" s="6"/>
      <c r="WIM173" s="6"/>
      <c r="WIN173" s="6"/>
      <c r="WIO173" s="6"/>
      <c r="WIP173" s="6"/>
      <c r="WIQ173" s="6"/>
      <c r="WIR173" s="6"/>
      <c r="WIS173" s="6"/>
      <c r="WIT173" s="6"/>
      <c r="WIU173" s="6"/>
      <c r="WIV173" s="6"/>
      <c r="WIW173" s="6"/>
      <c r="WIX173" s="6"/>
      <c r="WIY173" s="6"/>
      <c r="WIZ173" s="6"/>
      <c r="WJA173" s="6"/>
      <c r="WJB173" s="6"/>
      <c r="WJC173" s="6"/>
      <c r="WJD173" s="6"/>
      <c r="WJE173" s="6"/>
      <c r="WJF173" s="6"/>
      <c r="WJG173" s="6"/>
      <c r="WJH173" s="6"/>
      <c r="WJI173" s="6"/>
      <c r="WJJ173" s="6"/>
      <c r="WJK173" s="6"/>
      <c r="WJL173" s="6"/>
      <c r="WJM173" s="6"/>
      <c r="WJN173" s="6"/>
      <c r="WJO173" s="6"/>
      <c r="WJP173" s="6"/>
      <c r="WJQ173" s="6"/>
      <c r="WJR173" s="6"/>
      <c r="WJS173" s="6"/>
      <c r="WJT173" s="6"/>
      <c r="WJU173" s="6"/>
      <c r="WJV173" s="6"/>
      <c r="WJW173" s="6"/>
      <c r="WJX173" s="6"/>
      <c r="WJY173" s="6"/>
      <c r="WJZ173" s="6"/>
      <c r="WKA173" s="6"/>
      <c r="WKB173" s="6"/>
      <c r="WKC173" s="6"/>
      <c r="WKD173" s="6"/>
      <c r="WKE173" s="6"/>
      <c r="WKF173" s="6"/>
      <c r="WKG173" s="6"/>
      <c r="WKH173" s="6"/>
      <c r="WKI173" s="6"/>
      <c r="WKJ173" s="6"/>
      <c r="WKK173" s="6"/>
      <c r="WKL173" s="6"/>
      <c r="WKM173" s="6"/>
      <c r="WKN173" s="6"/>
      <c r="WKO173" s="6"/>
      <c r="WKP173" s="6"/>
      <c r="WKQ173" s="6"/>
      <c r="WKR173" s="6"/>
      <c r="WKS173" s="6"/>
      <c r="WKT173" s="6"/>
      <c r="WKU173" s="6"/>
      <c r="WKV173" s="6"/>
      <c r="WKW173" s="6"/>
      <c r="WKX173" s="6"/>
      <c r="WKY173" s="6"/>
      <c r="WKZ173" s="6"/>
      <c r="WLA173" s="6"/>
      <c r="WLB173" s="6"/>
      <c r="WLC173" s="6"/>
      <c r="WLD173" s="6"/>
      <c r="WLE173" s="6"/>
      <c r="WLF173" s="6"/>
      <c r="WLG173" s="6"/>
      <c r="WLH173" s="6"/>
      <c r="WLI173" s="6"/>
      <c r="WLJ173" s="6"/>
      <c r="WLK173" s="6"/>
      <c r="WLL173" s="6"/>
      <c r="WLM173" s="6"/>
      <c r="WLN173" s="6"/>
      <c r="WLO173" s="6"/>
      <c r="WLP173" s="6"/>
      <c r="WLQ173" s="6"/>
      <c r="WLR173" s="6"/>
      <c r="WLS173" s="6"/>
      <c r="WLT173" s="6"/>
      <c r="WLU173" s="6"/>
      <c r="WLV173" s="6"/>
      <c r="WLW173" s="6"/>
      <c r="WLX173" s="6"/>
      <c r="WLY173" s="6"/>
      <c r="WLZ173" s="6"/>
      <c r="WMA173" s="6"/>
      <c r="WMB173" s="6"/>
      <c r="WMC173" s="6"/>
      <c r="WMD173" s="6"/>
      <c r="WME173" s="6"/>
      <c r="WMF173" s="6"/>
      <c r="WMG173" s="6"/>
      <c r="WMH173" s="6"/>
      <c r="WMI173" s="6"/>
      <c r="WMJ173" s="6"/>
      <c r="WMK173" s="6"/>
      <c r="WML173" s="6"/>
      <c r="WMM173" s="6"/>
      <c r="WMN173" s="6"/>
      <c r="WMO173" s="6"/>
      <c r="WMP173" s="6"/>
      <c r="WMQ173" s="6"/>
      <c r="WMR173" s="6"/>
      <c r="WMS173" s="6"/>
      <c r="WMT173" s="6"/>
      <c r="WMU173" s="6"/>
      <c r="WMV173" s="6"/>
      <c r="WMW173" s="6"/>
      <c r="WMX173" s="6"/>
      <c r="WMY173" s="6"/>
      <c r="WMZ173" s="6"/>
      <c r="WNA173" s="6"/>
      <c r="WNB173" s="6"/>
      <c r="WNC173" s="6"/>
      <c r="WND173" s="6"/>
      <c r="WNE173" s="6"/>
      <c r="WNF173" s="6"/>
      <c r="WNG173" s="6"/>
      <c r="WNH173" s="6"/>
      <c r="WNI173" s="6"/>
      <c r="WNJ173" s="6"/>
      <c r="WNK173" s="6"/>
      <c r="WNL173" s="6"/>
      <c r="WNM173" s="6"/>
      <c r="WNN173" s="6"/>
      <c r="WNO173" s="6"/>
      <c r="WNP173" s="6"/>
      <c r="WNQ173" s="6"/>
      <c r="WNR173" s="6"/>
      <c r="WNS173" s="6"/>
      <c r="WNT173" s="6"/>
      <c r="WNU173" s="6"/>
      <c r="WNV173" s="6"/>
      <c r="WNW173" s="6"/>
      <c r="WNX173" s="6"/>
      <c r="WNY173" s="6"/>
      <c r="WNZ173" s="6"/>
      <c r="WOA173" s="6"/>
      <c r="WOB173" s="6"/>
      <c r="WOC173" s="6"/>
      <c r="WOD173" s="6"/>
      <c r="WOE173" s="6"/>
      <c r="WOF173" s="6"/>
      <c r="WOG173" s="6"/>
      <c r="WOH173" s="6"/>
      <c r="WOI173" s="6"/>
      <c r="WOJ173" s="6"/>
      <c r="WOK173" s="6"/>
      <c r="WOL173" s="6"/>
      <c r="WOM173" s="6"/>
      <c r="WON173" s="6"/>
      <c r="WOO173" s="6"/>
      <c r="WOP173" s="6"/>
      <c r="WOQ173" s="6"/>
      <c r="WOR173" s="6"/>
      <c r="WOS173" s="6"/>
      <c r="WOT173" s="6"/>
      <c r="WOU173" s="6"/>
      <c r="WOV173" s="6"/>
      <c r="WOW173" s="6"/>
      <c r="WOX173" s="6"/>
      <c r="WOY173" s="6"/>
      <c r="WOZ173" s="6"/>
      <c r="WPA173" s="6"/>
      <c r="WPB173" s="6"/>
      <c r="WPC173" s="6"/>
      <c r="WPD173" s="6"/>
      <c r="WPE173" s="6"/>
      <c r="WPF173" s="6"/>
      <c r="WPG173" s="6"/>
      <c r="WPH173" s="6"/>
      <c r="WPI173" s="6"/>
      <c r="WPJ173" s="6"/>
      <c r="WPK173" s="6"/>
      <c r="WPL173" s="6"/>
      <c r="WPM173" s="6"/>
      <c r="WPN173" s="6"/>
      <c r="WPO173" s="6"/>
      <c r="WPP173" s="6"/>
      <c r="WPQ173" s="6"/>
      <c r="WPR173" s="6"/>
      <c r="WPS173" s="6"/>
      <c r="WPT173" s="6"/>
      <c r="WPU173" s="6"/>
      <c r="WPV173" s="6"/>
      <c r="WPW173" s="6"/>
      <c r="WPX173" s="6"/>
      <c r="WPY173" s="6"/>
      <c r="WPZ173" s="6"/>
      <c r="WQA173" s="6"/>
      <c r="WQB173" s="6"/>
      <c r="WQC173" s="6"/>
      <c r="WQD173" s="6"/>
      <c r="WQE173" s="6"/>
      <c r="WQF173" s="6"/>
      <c r="WQG173" s="6"/>
      <c r="WQH173" s="6"/>
      <c r="WQI173" s="6"/>
      <c r="WQJ173" s="6"/>
      <c r="WQK173" s="6"/>
      <c r="WQL173" s="6"/>
      <c r="WQM173" s="6"/>
      <c r="WQN173" s="6"/>
      <c r="WQO173" s="6"/>
      <c r="WQP173" s="6"/>
      <c r="WQQ173" s="6"/>
      <c r="WQR173" s="6"/>
      <c r="WQS173" s="6"/>
      <c r="WQT173" s="6"/>
      <c r="WQU173" s="6"/>
      <c r="WQV173" s="6"/>
      <c r="WQW173" s="6"/>
      <c r="WQX173" s="6"/>
      <c r="WQY173" s="6"/>
      <c r="WQZ173" s="6"/>
      <c r="WRA173" s="6"/>
      <c r="WRB173" s="6"/>
      <c r="WRC173" s="6"/>
      <c r="WRD173" s="6"/>
      <c r="WRE173" s="6"/>
      <c r="WRF173" s="6"/>
      <c r="WRG173" s="6"/>
      <c r="WRH173" s="6"/>
      <c r="WRI173" s="6"/>
      <c r="WRJ173" s="6"/>
      <c r="WRK173" s="6"/>
      <c r="WRL173" s="6"/>
      <c r="WRM173" s="6"/>
      <c r="WRN173" s="6"/>
      <c r="WRO173" s="6"/>
      <c r="WRP173" s="6"/>
      <c r="WRQ173" s="6"/>
      <c r="WRR173" s="6"/>
      <c r="WRS173" s="6"/>
      <c r="WRT173" s="6"/>
      <c r="WRU173" s="6"/>
      <c r="WRV173" s="6"/>
      <c r="WRW173" s="6"/>
      <c r="WRX173" s="6"/>
      <c r="WRY173" s="6"/>
      <c r="WRZ173" s="6"/>
      <c r="WSA173" s="6"/>
      <c r="WSB173" s="6"/>
      <c r="WSC173" s="6"/>
      <c r="WSD173" s="6"/>
      <c r="WSE173" s="6"/>
      <c r="WSF173" s="6"/>
      <c r="WSG173" s="6"/>
      <c r="WSH173" s="6"/>
      <c r="WSI173" s="6"/>
      <c r="WSJ173" s="6"/>
      <c r="WSK173" s="6"/>
      <c r="WSL173" s="6"/>
      <c r="WSM173" s="6"/>
      <c r="WSN173" s="6"/>
      <c r="WSO173" s="6"/>
      <c r="WSP173" s="6"/>
      <c r="WSQ173" s="6"/>
      <c r="WSR173" s="6"/>
      <c r="WSS173" s="6"/>
      <c r="WST173" s="6"/>
      <c r="WSU173" s="6"/>
      <c r="WSV173" s="6"/>
      <c r="WSW173" s="6"/>
      <c r="WSX173" s="6"/>
      <c r="WSY173" s="6"/>
      <c r="WSZ173" s="6"/>
      <c r="WTA173" s="6"/>
      <c r="WTB173" s="6"/>
      <c r="WTC173" s="6"/>
      <c r="WTD173" s="6"/>
      <c r="WTE173" s="6"/>
      <c r="WTF173" s="6"/>
      <c r="WTG173" s="6"/>
      <c r="WTH173" s="6"/>
      <c r="WTI173" s="6"/>
      <c r="WTJ173" s="6"/>
      <c r="WTK173" s="6"/>
      <c r="WTL173" s="6"/>
      <c r="WTM173" s="6"/>
      <c r="WTN173" s="6"/>
      <c r="WTO173" s="6"/>
      <c r="WTP173" s="6"/>
      <c r="WTQ173" s="6"/>
      <c r="WTR173" s="6"/>
      <c r="WTS173" s="6"/>
      <c r="WTT173" s="6"/>
      <c r="WTU173" s="6"/>
      <c r="WTV173" s="6"/>
      <c r="WTW173" s="6"/>
      <c r="WTX173" s="6"/>
      <c r="WTY173" s="6"/>
      <c r="WTZ173" s="6"/>
      <c r="WUA173" s="6"/>
      <c r="WUB173" s="6"/>
      <c r="WUC173" s="6"/>
      <c r="WUD173" s="6"/>
      <c r="WUE173" s="6"/>
      <c r="WUF173" s="6"/>
      <c r="WUG173" s="6"/>
      <c r="WUH173" s="6"/>
      <c r="WUI173" s="6"/>
      <c r="WUJ173" s="6"/>
      <c r="WUK173" s="6"/>
      <c r="WUL173" s="6"/>
      <c r="WUM173" s="6"/>
      <c r="WUN173" s="6"/>
      <c r="WUO173" s="6"/>
      <c r="WUP173" s="6"/>
      <c r="WUQ173" s="6"/>
      <c r="WUR173" s="6"/>
      <c r="WUS173" s="6"/>
      <c r="WUT173" s="6"/>
      <c r="WUU173" s="6"/>
      <c r="WUV173" s="6"/>
      <c r="WUW173" s="6"/>
      <c r="WUX173" s="6"/>
      <c r="WUY173" s="6"/>
      <c r="WUZ173" s="6"/>
      <c r="WVA173" s="6"/>
      <c r="WVB173" s="6"/>
      <c r="WVC173" s="6"/>
      <c r="WVD173" s="6"/>
      <c r="WVE173" s="6"/>
      <c r="WVF173" s="6"/>
      <c r="WVG173" s="6"/>
      <c r="WVH173" s="6"/>
      <c r="WVI173" s="6"/>
      <c r="WVJ173" s="6"/>
      <c r="WVK173" s="6"/>
      <c r="WVL173" s="6"/>
      <c r="WVM173" s="6"/>
      <c r="WVN173" s="6"/>
      <c r="WVO173" s="6"/>
      <c r="WVP173" s="6"/>
      <c r="WVQ173" s="6"/>
      <c r="WVR173" s="6"/>
      <c r="WVS173" s="6"/>
      <c r="WVT173" s="6"/>
      <c r="WVU173" s="6"/>
      <c r="WVV173" s="6"/>
      <c r="WVW173" s="6"/>
      <c r="WVX173" s="6"/>
      <c r="WVY173" s="6"/>
      <c r="WVZ173" s="6"/>
      <c r="WWA173" s="6"/>
      <c r="WWB173" s="6"/>
      <c r="WWC173" s="6"/>
      <c r="WWD173" s="6"/>
      <c r="WWE173" s="6"/>
      <c r="WWF173" s="6"/>
      <c r="WWG173" s="6"/>
      <c r="WWH173" s="6"/>
      <c r="WWI173" s="6"/>
      <c r="WWJ173" s="6"/>
      <c r="WWK173" s="6"/>
      <c r="WWL173" s="6"/>
      <c r="WWM173" s="6"/>
      <c r="WWN173" s="6"/>
      <c r="WWO173" s="6"/>
      <c r="WWP173" s="6"/>
      <c r="WWQ173" s="6"/>
      <c r="WWR173" s="6"/>
      <c r="WWS173" s="6"/>
      <c r="WWT173" s="6"/>
      <c r="WWU173" s="6"/>
      <c r="WWV173" s="6"/>
      <c r="WWW173" s="6"/>
      <c r="WWX173" s="6"/>
      <c r="WWY173" s="6"/>
      <c r="WWZ173" s="6"/>
      <c r="WXA173" s="6"/>
      <c r="WXB173" s="6"/>
      <c r="WXC173" s="6"/>
      <c r="WXD173" s="6"/>
      <c r="WXE173" s="6"/>
      <c r="WXF173" s="6"/>
      <c r="WXG173" s="6"/>
      <c r="WXH173" s="6"/>
      <c r="WXI173" s="6"/>
      <c r="WXJ173" s="6"/>
      <c r="WXK173" s="6"/>
      <c r="WXL173" s="6"/>
      <c r="WXM173" s="6"/>
      <c r="WXN173" s="6"/>
      <c r="WXO173" s="6"/>
      <c r="WXP173" s="6"/>
      <c r="WXQ173" s="6"/>
      <c r="WXR173" s="6"/>
      <c r="WXS173" s="6"/>
      <c r="WXT173" s="6"/>
      <c r="WXU173" s="6"/>
      <c r="WXV173" s="6"/>
      <c r="WXW173" s="6"/>
      <c r="WXX173" s="6"/>
      <c r="WXY173" s="6"/>
      <c r="WXZ173" s="6"/>
      <c r="WYA173" s="6"/>
      <c r="WYB173" s="6"/>
      <c r="WYC173" s="6"/>
      <c r="WYD173" s="6"/>
      <c r="WYE173" s="6"/>
      <c r="WYF173" s="6"/>
      <c r="WYG173" s="6"/>
      <c r="WYH173" s="6"/>
      <c r="WYI173" s="6"/>
      <c r="WYJ173" s="6"/>
      <c r="WYK173" s="6"/>
      <c r="WYL173" s="6"/>
      <c r="WYM173" s="6"/>
      <c r="WYN173" s="6"/>
      <c r="WYO173" s="6"/>
      <c r="WYP173" s="6"/>
      <c r="WYQ173" s="6"/>
      <c r="WYR173" s="6"/>
      <c r="WYS173" s="6"/>
      <c r="WYT173" s="6"/>
      <c r="WYU173" s="6"/>
      <c r="WYV173" s="6"/>
      <c r="WYW173" s="6"/>
      <c r="WYX173" s="6"/>
      <c r="WYY173" s="6"/>
      <c r="WYZ173" s="6"/>
      <c r="WZA173" s="6"/>
      <c r="WZB173" s="6"/>
      <c r="WZC173" s="6"/>
      <c r="WZD173" s="6"/>
      <c r="WZE173" s="6"/>
      <c r="WZF173" s="6"/>
      <c r="WZG173" s="6"/>
      <c r="WZH173" s="6"/>
      <c r="WZI173" s="6"/>
      <c r="WZJ173" s="6"/>
      <c r="WZK173" s="6"/>
      <c r="WZL173" s="6"/>
      <c r="WZM173" s="6"/>
      <c r="WZN173" s="6"/>
      <c r="WZO173" s="6"/>
      <c r="WZP173" s="6"/>
      <c r="WZQ173" s="6"/>
      <c r="WZR173" s="6"/>
      <c r="WZS173" s="6"/>
      <c r="WZT173" s="6"/>
      <c r="WZU173" s="6"/>
      <c r="WZV173" s="6"/>
      <c r="WZW173" s="6"/>
      <c r="WZX173" s="6"/>
      <c r="WZY173" s="6"/>
      <c r="WZZ173" s="6"/>
      <c r="XAA173" s="6"/>
      <c r="XAB173" s="6"/>
      <c r="XAC173" s="6"/>
      <c r="XAD173" s="6"/>
      <c r="XAE173" s="6"/>
      <c r="XAF173" s="6"/>
      <c r="XAG173" s="6"/>
      <c r="XAH173" s="6"/>
      <c r="XAI173" s="6"/>
      <c r="XAJ173" s="6"/>
      <c r="XAK173" s="6"/>
      <c r="XAL173" s="6"/>
      <c r="XAM173" s="6"/>
      <c r="XAN173" s="6"/>
      <c r="XAO173" s="6"/>
      <c r="XAP173" s="6"/>
      <c r="XAQ173" s="6"/>
      <c r="XAR173" s="6"/>
      <c r="XAS173" s="6"/>
      <c r="XAT173" s="6"/>
      <c r="XAU173" s="6"/>
      <c r="XAV173" s="6"/>
      <c r="XAW173" s="6"/>
      <c r="XAX173" s="6"/>
      <c r="XAY173" s="6"/>
      <c r="XAZ173" s="6"/>
      <c r="XBA173" s="6"/>
      <c r="XBB173" s="6"/>
      <c r="XBC173" s="6"/>
      <c r="XBD173" s="6"/>
      <c r="XBE173" s="6"/>
      <c r="XBF173" s="6"/>
      <c r="XBG173" s="6"/>
      <c r="XBH173" s="6"/>
      <c r="XBI173" s="6"/>
      <c r="XBJ173" s="6"/>
      <c r="XBK173" s="6"/>
      <c r="XBL173" s="6"/>
      <c r="XBM173" s="6"/>
      <c r="XBN173" s="6"/>
      <c r="XBO173" s="6"/>
      <c r="XBP173" s="6"/>
      <c r="XBQ173" s="6"/>
      <c r="XBR173" s="6"/>
      <c r="XBS173" s="6"/>
      <c r="XBT173" s="6"/>
      <c r="XBU173" s="6"/>
      <c r="XBV173" s="6"/>
      <c r="XBW173" s="6"/>
      <c r="XBX173" s="6"/>
      <c r="XBY173" s="6"/>
      <c r="XBZ173" s="6"/>
      <c r="XCA173" s="6"/>
      <c r="XCB173" s="6"/>
      <c r="XCC173" s="6"/>
      <c r="XCD173" s="6"/>
      <c r="XCE173" s="6"/>
      <c r="XCF173" s="6"/>
      <c r="XCG173" s="6"/>
      <c r="XCH173" s="6"/>
      <c r="XCI173" s="6"/>
      <c r="XCJ173" s="6"/>
      <c r="XCK173" s="6"/>
      <c r="XCL173" s="6"/>
      <c r="XCM173" s="6"/>
      <c r="XCN173" s="6"/>
      <c r="XCO173" s="6"/>
      <c r="XCP173" s="6"/>
      <c r="XCQ173" s="6"/>
      <c r="XCR173" s="6"/>
      <c r="XCS173" s="6"/>
      <c r="XCT173" s="6"/>
      <c r="XCU173" s="6"/>
      <c r="XCV173" s="6"/>
      <c r="XCW173" s="6"/>
      <c r="XCX173" s="6"/>
      <c r="XCY173" s="6"/>
      <c r="XCZ173" s="6"/>
      <c r="XDA173" s="6"/>
      <c r="XDB173" s="6"/>
      <c r="XDC173" s="6"/>
      <c r="XDD173" s="6"/>
      <c r="XDE173" s="6"/>
      <c r="XDF173" s="6"/>
      <c r="XDG173" s="6"/>
      <c r="XDH173" s="6"/>
      <c r="XDI173" s="6"/>
      <c r="XDJ173" s="6"/>
      <c r="XDK173" s="6"/>
      <c r="XDL173" s="6"/>
      <c r="XDM173" s="6"/>
      <c r="XDN173" s="6"/>
      <c r="XDO173" s="6"/>
      <c r="XDP173" s="6"/>
      <c r="XDQ173" s="6"/>
      <c r="XDR173" s="6"/>
      <c r="XDS173" s="6"/>
      <c r="XDT173" s="6"/>
      <c r="XDU173" s="6"/>
      <c r="XDV173" s="6"/>
      <c r="XDW173" s="6"/>
      <c r="XDX173" s="6"/>
      <c r="XDY173" s="6"/>
      <c r="XDZ173" s="6"/>
      <c r="XEA173" s="6"/>
      <c r="XEB173" s="6"/>
      <c r="XEC173" s="6"/>
      <c r="XED173" s="6"/>
      <c r="XEE173" s="6"/>
      <c r="XEF173" s="6"/>
      <c r="XEG173" s="6"/>
      <c r="XEH173" s="6"/>
      <c r="XEI173" s="6"/>
      <c r="XEJ173" s="6"/>
      <c r="XEK173" s="6"/>
      <c r="XEL173" s="6"/>
      <c r="XEM173" s="6"/>
      <c r="XEN173" s="6"/>
      <c r="XEO173" s="6"/>
      <c r="XEP173" s="6"/>
      <c r="XEQ173" s="6"/>
      <c r="XER173" s="6"/>
      <c r="XES173" s="6"/>
      <c r="XET173" s="6"/>
      <c r="XEU173" s="6"/>
      <c r="XEV173" s="6"/>
      <c r="XEW173" s="6"/>
      <c r="XEX173" s="6"/>
      <c r="XEY173" s="6"/>
      <c r="XEZ173" s="6"/>
      <c r="XFA173" s="6"/>
      <c r="XFB173" s="6"/>
      <c r="XFC173" s="6"/>
      <c r="XFD173" s="6"/>
    </row>
    <row r="174" spans="1:16384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16384" hidden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16384" hidden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idden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idden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idden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idden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idden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idden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idden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idden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idden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idden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idden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idden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idden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idden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idden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idden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idden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idden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idden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idden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idden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idden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idden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idden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idden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idden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idden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idden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idden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idden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idden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idden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idden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idden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idden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idden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idden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idden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idden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idden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idden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idden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idden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idden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idden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idden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idden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idden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idden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idden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idden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idden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idden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idden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idden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idden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idden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idden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idden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idden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idden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idden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idden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idden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idden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idden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idden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idden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idden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idden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idden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idden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idden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idden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idden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idden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idden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</sheetData>
  <mergeCells count="12">
    <mergeCell ref="C29:M29"/>
    <mergeCell ref="C5:M5"/>
    <mergeCell ref="C17:M17"/>
    <mergeCell ref="U6:W6"/>
    <mergeCell ref="U7:W7"/>
    <mergeCell ref="U8:W8"/>
    <mergeCell ref="U9:W9"/>
    <mergeCell ref="U10:W10"/>
    <mergeCell ref="U11:W11"/>
    <mergeCell ref="O5:T5"/>
    <mergeCell ref="U12:W12"/>
    <mergeCell ref="U13:W13"/>
  </mergeCells>
  <pageMargins left="0.19685039370078741" right="0.19685039370078741" top="0.19685039370078741" bottom="0.19685039370078741" header="0.31496062992125984" footer="0.31496062992125984"/>
  <pageSetup paperSize="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Assumptions</vt:lpstr>
      <vt:lpstr>Capex Costs</vt:lpstr>
      <vt:lpstr>Inflation</vt:lpstr>
      <vt:lpstr>Scenario Manager</vt:lpstr>
      <vt:lpstr>Base Case</vt:lpstr>
      <vt:lpstr>Scenario A</vt:lpstr>
      <vt:lpstr>Scenario B</vt:lpstr>
      <vt:lpstr>Scenario C</vt:lpstr>
      <vt:lpstr>Scenario D</vt:lpstr>
      <vt:lpstr>Scenario E</vt:lpstr>
      <vt:lpstr>Scenario F</vt:lpstr>
      <vt:lpstr>Annualised Cost</vt:lpstr>
      <vt:lpstr>Summary</vt:lpstr>
      <vt:lpstr>EN_Avg_SF6_per_Device</vt:lpstr>
      <vt:lpstr>EN_Cons_Disturb</vt:lpstr>
      <vt:lpstr>EN_Cons_Fire</vt:lpstr>
      <vt:lpstr>EN_Cons_Oil</vt:lpstr>
      <vt:lpstr>EN_Cons_SF6</vt:lpstr>
      <vt:lpstr>EN_Cons_Waste</vt:lpstr>
      <vt:lpstr>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2020-10-26T00:51:00Z</dcterms:created>
  <dcterms:modified xsi:type="dcterms:W3CDTF">2020-11-28T11:07:26Z</dcterms:modified>
</cp:coreProperties>
</file>