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588" yWindow="108" windowWidth="8532" windowHeight="8016" tabRatio="717"/>
  </bookViews>
  <sheets>
    <sheet name="Information" sheetId="22" r:id="rId1"/>
    <sheet name="Reporting 1 - Diffs - RIN" sheetId="16" r:id="rId2"/>
    <sheet name="Reporting 2 - Diffs - Equipment" sheetId="21" r:id="rId3"/>
    <sheet name="Reporting 3 - Difference - CBCT" sheetId="17" r:id="rId4"/>
    <sheet name="Reporting 4 - Project Diffs" sheetId="18" r:id="rId5"/>
    <sheet name="Reporting 5 - Totals" sheetId="19" r:id="rId6"/>
  </sheets>
  <definedNames>
    <definedName name="Years">'Reporting 5 - Totals'!$D$5:$H$5</definedName>
  </definedNames>
  <calcPr calcId="145621"/>
</workbook>
</file>

<file path=xl/calcChain.xml><?xml version="1.0" encoding="utf-8"?>
<calcChain xmlns="http://schemas.openxmlformats.org/spreadsheetml/2006/main">
  <c r="A100" i="19" l="1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99" i="19"/>
  <c r="N12" i="19" l="1"/>
  <c r="N11" i="19"/>
  <c r="N10" i="19"/>
  <c r="N9" i="19"/>
  <c r="J10" i="19" l="1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J22" i="19"/>
  <c r="K22" i="19"/>
  <c r="K9" i="19"/>
  <c r="J9" i="19"/>
  <c r="A34" i="19" l="1"/>
  <c r="A37" i="19" l="1"/>
  <c r="A30" i="19"/>
  <c r="D110" i="19" a="1"/>
  <c r="D104" i="19" a="1"/>
  <c r="D101" i="19" a="1"/>
  <c r="D108" i="19" a="1"/>
  <c r="D105" i="19" a="1"/>
  <c r="D100" i="19" a="1"/>
  <c r="D112" i="19" a="1"/>
  <c r="D111" i="19" a="1"/>
  <c r="D103" i="19" a="1"/>
  <c r="D107" i="19" a="1"/>
  <c r="D99" i="19" a="1"/>
  <c r="A28" i="19" l="1"/>
  <c r="A29" i="19"/>
  <c r="A31" i="19"/>
  <c r="A32" i="19"/>
  <c r="A33" i="19"/>
  <c r="A35" i="19"/>
  <c r="A36" i="19"/>
  <c r="A38" i="19"/>
  <c r="A39" i="19"/>
  <c r="A40" i="19"/>
  <c r="A27" i="19"/>
  <c r="D99" i="19"/>
  <c r="D105" i="19"/>
  <c r="H104" i="19"/>
  <c r="D101" i="19"/>
  <c r="H99" i="19"/>
  <c r="H101" i="19"/>
  <c r="D103" i="19"/>
  <c r="H112" i="19"/>
  <c r="E112" i="19"/>
  <c r="H110" i="19"/>
  <c r="E108" i="19"/>
  <c r="E103" i="19"/>
  <c r="H105" i="19"/>
  <c r="E99" i="19"/>
  <c r="H111" i="19"/>
  <c r="G99" i="19"/>
  <c r="H108" i="19"/>
  <c r="D110" i="19"/>
  <c r="H103" i="19"/>
  <c r="E110" i="19"/>
  <c r="E101" i="19"/>
  <c r="G110" i="19"/>
  <c r="H107" i="19"/>
  <c r="H100" i="19"/>
  <c r="D112" i="19"/>
  <c r="G103" i="19"/>
  <c r="D108" i="19"/>
  <c r="E105" i="19"/>
  <c r="D39" i="19" a="1"/>
  <c r="D31" i="19" a="1"/>
  <c r="D28" i="19" a="1"/>
  <c r="D40" i="19" a="1"/>
  <c r="D29" i="19" a="1"/>
  <c r="D33" i="19" a="1"/>
  <c r="D35" i="19" a="1"/>
  <c r="D38" i="19" a="1"/>
  <c r="D36" i="19" a="1"/>
  <c r="D27" i="19" a="1"/>
  <c r="D32" i="19" a="1"/>
  <c r="D73" i="19" l="1" a="1"/>
  <c r="F73" i="19" s="1"/>
  <c r="G40" i="19"/>
  <c r="D38" i="19"/>
  <c r="E38" i="19"/>
  <c r="G33" i="19"/>
  <c r="H28" i="19"/>
  <c r="G29" i="19"/>
  <c r="E31" i="19"/>
  <c r="G36" i="19"/>
  <c r="D33" i="19"/>
  <c r="H36" i="19"/>
  <c r="E40" i="19"/>
  <c r="H32" i="19"/>
  <c r="D40" i="19"/>
  <c r="D27" i="19"/>
  <c r="E36" i="19"/>
  <c r="F27" i="19"/>
  <c r="H39" i="19"/>
  <c r="E29" i="19"/>
  <c r="H40" i="19"/>
  <c r="E33" i="19"/>
  <c r="H31" i="19"/>
  <c r="F38" i="19"/>
  <c r="H38" i="19"/>
  <c r="E27" i="19"/>
  <c r="H33" i="19"/>
  <c r="H27" i="19"/>
  <c r="D29" i="19"/>
  <c r="H29" i="19"/>
  <c r="F31" i="19"/>
  <c r="H35" i="19"/>
  <c r="D36" i="19"/>
  <c r="D31" i="19"/>
  <c r="H73" i="19" l="1"/>
  <c r="E73" i="19"/>
  <c r="G73" i="19"/>
  <c r="D73" i="19"/>
  <c r="G107" i="19"/>
  <c r="F107" i="19"/>
  <c r="D74" i="19" l="1" a="1"/>
  <c r="D75" i="19" a="1"/>
  <c r="H75" i="19" s="1"/>
  <c r="D76" i="19" a="1"/>
  <c r="F76" i="19" s="1"/>
  <c r="J73" i="19"/>
  <c r="G108" i="19"/>
  <c r="E100" i="19"/>
  <c r="G101" i="19"/>
  <c r="D107" i="19"/>
  <c r="D100" i="19"/>
  <c r="F104" i="19"/>
  <c r="F108" i="19"/>
  <c r="D104" i="19"/>
  <c r="E104" i="19"/>
  <c r="E107" i="19"/>
  <c r="G105" i="19"/>
  <c r="F103" i="19"/>
  <c r="G104" i="19"/>
  <c r="F105" i="19"/>
  <c r="F99" i="19"/>
  <c r="F40" i="19"/>
  <c r="D35" i="19"/>
  <c r="G38" i="19"/>
  <c r="G39" i="19"/>
  <c r="E28" i="19"/>
  <c r="F28" i="19"/>
  <c r="F33" i="19"/>
  <c r="F35" i="19"/>
  <c r="G31" i="19"/>
  <c r="G35" i="19"/>
  <c r="D39" i="19"/>
  <c r="G28" i="19"/>
  <c r="G27" i="19"/>
  <c r="F36" i="19"/>
  <c r="F32" i="19"/>
  <c r="D32" i="19"/>
  <c r="G32" i="19"/>
  <c r="E32" i="19"/>
  <c r="D28" i="19"/>
  <c r="E35" i="19"/>
  <c r="F39" i="19"/>
  <c r="E39" i="19"/>
  <c r="F29" i="19"/>
  <c r="N27" i="19" l="1"/>
  <c r="G75" i="19"/>
  <c r="D76" i="19"/>
  <c r="G76" i="19"/>
  <c r="H76" i="19"/>
  <c r="E76" i="19"/>
  <c r="D75" i="19"/>
  <c r="D74" i="19"/>
  <c r="H74" i="19"/>
  <c r="G74" i="19"/>
  <c r="E74" i="19"/>
  <c r="E75" i="19"/>
  <c r="F74" i="19"/>
  <c r="F75" i="19"/>
  <c r="J40" i="19"/>
  <c r="J108" i="19"/>
  <c r="J36" i="19"/>
  <c r="J31" i="19"/>
  <c r="J35" i="19"/>
  <c r="J32" i="19"/>
  <c r="J29" i="19"/>
  <c r="J27" i="19"/>
  <c r="J28" i="19"/>
  <c r="J33" i="19"/>
  <c r="J39" i="19"/>
  <c r="J38" i="19"/>
  <c r="N66" i="19" l="1"/>
  <c r="J75" i="19"/>
  <c r="J76" i="19"/>
  <c r="J74" i="19"/>
  <c r="J105" i="19"/>
  <c r="J104" i="19"/>
  <c r="J103" i="19"/>
  <c r="J107" i="19"/>
  <c r="F100" i="19" l="1"/>
  <c r="G100" i="19"/>
  <c r="F101" i="19"/>
  <c r="N99" i="19" l="1"/>
  <c r="J99" i="19"/>
  <c r="F111" i="19"/>
  <c r="G112" i="19"/>
  <c r="J100" i="19" l="1"/>
  <c r="J101" i="19"/>
  <c r="E111" i="19"/>
  <c r="F112" i="19"/>
  <c r="F110" i="19"/>
  <c r="G111" i="19"/>
  <c r="D111" i="19"/>
  <c r="J110" i="19" l="1"/>
  <c r="J111" i="19"/>
  <c r="J112" i="19"/>
  <c r="D56" i="19" a="1"/>
  <c r="D102" i="19" a="1"/>
  <c r="D106" i="19" a="1"/>
  <c r="D58" i="19" a="1"/>
  <c r="D49" i="19" a="1"/>
  <c r="D51" i="19" a="1"/>
  <c r="D52" i="19" a="1"/>
  <c r="D57" i="19" a="1"/>
  <c r="D37" i="19" a="1"/>
  <c r="D54" i="19" a="1"/>
  <c r="D109" i="19" a="1"/>
  <c r="D50" i="19" a="1"/>
  <c r="D55" i="19" a="1"/>
  <c r="D53" i="19" a="1"/>
  <c r="D46" i="19" a="1"/>
  <c r="D48" i="19" a="1"/>
  <c r="D30" i="19" a="1"/>
  <c r="D47" i="19" a="1"/>
  <c r="D34" i="19" a="1"/>
  <c r="D45" i="19" a="1"/>
  <c r="F47" i="19" l="1"/>
  <c r="F83" i="19" s="1"/>
  <c r="F119" i="19" s="1"/>
  <c r="G47" i="19"/>
  <c r="G83" i="19" s="1"/>
  <c r="G119" i="19" s="1"/>
  <c r="H47" i="19"/>
  <c r="H83" i="19" s="1"/>
  <c r="H119" i="19" s="1"/>
  <c r="D47" i="19"/>
  <c r="E47" i="19"/>
  <c r="E83" i="19" s="1"/>
  <c r="E119" i="19" s="1"/>
  <c r="G109" i="19"/>
  <c r="D109" i="19"/>
  <c r="H109" i="19"/>
  <c r="E109" i="19"/>
  <c r="F109" i="19"/>
  <c r="E106" i="19"/>
  <c r="G106" i="19"/>
  <c r="F106" i="19"/>
  <c r="H106" i="19"/>
  <c r="D106" i="19"/>
  <c r="H45" i="19"/>
  <c r="H81" i="19" s="1"/>
  <c r="H117" i="19" s="1"/>
  <c r="G45" i="19"/>
  <c r="G81" i="19" s="1"/>
  <c r="G117" i="19" s="1"/>
  <c r="F45" i="19"/>
  <c r="D45" i="19"/>
  <c r="E45" i="19"/>
  <c r="E81" i="19" s="1"/>
  <c r="E117" i="19" s="1"/>
  <c r="H58" i="19"/>
  <c r="H94" i="19" s="1"/>
  <c r="H130" i="19" s="1"/>
  <c r="D58" i="19"/>
  <c r="G58" i="19"/>
  <c r="G94" i="19" s="1"/>
  <c r="G130" i="19" s="1"/>
  <c r="F58" i="19"/>
  <c r="F94" i="19" s="1"/>
  <c r="F130" i="19" s="1"/>
  <c r="E58" i="19"/>
  <c r="E94" i="19" s="1"/>
  <c r="E130" i="19" s="1"/>
  <c r="F50" i="19"/>
  <c r="F86" i="19" s="1"/>
  <c r="F122" i="19" s="1"/>
  <c r="H50" i="19"/>
  <c r="H86" i="19" s="1"/>
  <c r="H122" i="19" s="1"/>
  <c r="G50" i="19"/>
  <c r="G86" i="19" s="1"/>
  <c r="G122" i="19" s="1"/>
  <c r="D50" i="19"/>
  <c r="E50" i="19"/>
  <c r="E86" i="19" s="1"/>
  <c r="E122" i="19" s="1"/>
  <c r="G53" i="19"/>
  <c r="G89" i="19" s="1"/>
  <c r="G125" i="19" s="1"/>
  <c r="H53" i="19"/>
  <c r="H89" i="19" s="1"/>
  <c r="H125" i="19" s="1"/>
  <c r="E53" i="19"/>
  <c r="E89" i="19" s="1"/>
  <c r="E125" i="19" s="1"/>
  <c r="F53" i="19"/>
  <c r="F89" i="19" s="1"/>
  <c r="F125" i="19" s="1"/>
  <c r="D53" i="19"/>
  <c r="G51" i="19"/>
  <c r="G87" i="19" s="1"/>
  <c r="G123" i="19" s="1"/>
  <c r="D51" i="19"/>
  <c r="E51" i="19"/>
  <c r="E87" i="19" s="1"/>
  <c r="E123" i="19" s="1"/>
  <c r="H51" i="19"/>
  <c r="H87" i="19" s="1"/>
  <c r="H123" i="19" s="1"/>
  <c r="F51" i="19"/>
  <c r="F87" i="19" s="1"/>
  <c r="F123" i="19" s="1"/>
  <c r="E102" i="19"/>
  <c r="H102" i="19"/>
  <c r="G102" i="19"/>
  <c r="F102" i="19"/>
  <c r="D102" i="19"/>
  <c r="H34" i="19"/>
  <c r="G34" i="19"/>
  <c r="D34" i="19"/>
  <c r="E34" i="19"/>
  <c r="F34" i="19"/>
  <c r="G57" i="19"/>
  <c r="G93" i="19" s="1"/>
  <c r="G129" i="19" s="1"/>
  <c r="D57" i="19"/>
  <c r="E57" i="19"/>
  <c r="E93" i="19" s="1"/>
  <c r="E129" i="19" s="1"/>
  <c r="H57" i="19"/>
  <c r="H93" i="19" s="1"/>
  <c r="H129" i="19" s="1"/>
  <c r="F57" i="19"/>
  <c r="F93" i="19" s="1"/>
  <c r="F129" i="19" s="1"/>
  <c r="H56" i="19"/>
  <c r="H92" i="19" s="1"/>
  <c r="H128" i="19" s="1"/>
  <c r="E56" i="19"/>
  <c r="E92" i="19" s="1"/>
  <c r="E128" i="19" s="1"/>
  <c r="G56" i="19"/>
  <c r="G92" i="19" s="1"/>
  <c r="G128" i="19" s="1"/>
  <c r="F56" i="19"/>
  <c r="F92" i="19" s="1"/>
  <c r="F128" i="19" s="1"/>
  <c r="D56" i="19"/>
  <c r="H48" i="19"/>
  <c r="F48" i="19"/>
  <c r="E48" i="19"/>
  <c r="D48" i="19"/>
  <c r="G48" i="19"/>
  <c r="H49" i="19"/>
  <c r="H85" i="19" s="1"/>
  <c r="H121" i="19" s="1"/>
  <c r="E49" i="19"/>
  <c r="E85" i="19" s="1"/>
  <c r="E121" i="19" s="1"/>
  <c r="F49" i="19"/>
  <c r="F85" i="19" s="1"/>
  <c r="F121" i="19" s="1"/>
  <c r="D49" i="19"/>
  <c r="G49" i="19"/>
  <c r="G85" i="19" s="1"/>
  <c r="G121" i="19" s="1"/>
  <c r="D37" i="19"/>
  <c r="G37" i="19"/>
  <c r="H37" i="19"/>
  <c r="E37" i="19"/>
  <c r="F37" i="19"/>
  <c r="E52" i="19"/>
  <c r="G52" i="19"/>
  <c r="F52" i="19"/>
  <c r="H52" i="19"/>
  <c r="D52" i="19"/>
  <c r="G30" i="19"/>
  <c r="F30" i="19"/>
  <c r="D30" i="19"/>
  <c r="H30" i="19"/>
  <c r="E30" i="19"/>
  <c r="D55" i="19"/>
  <c r="E55" i="19"/>
  <c r="G55" i="19"/>
  <c r="F55" i="19"/>
  <c r="H55" i="19"/>
  <c r="D54" i="19"/>
  <c r="E54" i="19"/>
  <c r="E90" i="19" s="1"/>
  <c r="E126" i="19" s="1"/>
  <c r="G54" i="19"/>
  <c r="G90" i="19" s="1"/>
  <c r="G126" i="19" s="1"/>
  <c r="F54" i="19"/>
  <c r="F90" i="19" s="1"/>
  <c r="F126" i="19" s="1"/>
  <c r="H54" i="19"/>
  <c r="H90" i="19" s="1"/>
  <c r="H126" i="19" s="1"/>
  <c r="H46" i="19"/>
  <c r="H82" i="19" s="1"/>
  <c r="H118" i="19" s="1"/>
  <c r="F46" i="19"/>
  <c r="F82" i="19" s="1"/>
  <c r="F118" i="19" s="1"/>
  <c r="D46" i="19"/>
  <c r="E46" i="19"/>
  <c r="E82" i="19" s="1"/>
  <c r="E118" i="19" s="1"/>
  <c r="G46" i="19"/>
  <c r="G82" i="19" s="1"/>
  <c r="G118" i="19" s="1"/>
  <c r="G135" i="19" l="1"/>
  <c r="E135" i="19"/>
  <c r="H135" i="19"/>
  <c r="F84" i="19"/>
  <c r="F120" i="19" s="1"/>
  <c r="F136" i="19" s="1"/>
  <c r="G84" i="19"/>
  <c r="G120" i="19" s="1"/>
  <c r="G136" i="19" s="1"/>
  <c r="N28" i="19"/>
  <c r="N29" i="19"/>
  <c r="N30" i="19"/>
  <c r="N48" i="19"/>
  <c r="N47" i="19"/>
  <c r="N46" i="19"/>
  <c r="N45" i="19"/>
  <c r="N101" i="19"/>
  <c r="N102" i="19"/>
  <c r="N100" i="19"/>
  <c r="E84" i="19"/>
  <c r="E120" i="19" s="1"/>
  <c r="E136" i="19" s="1"/>
  <c r="H91" i="19"/>
  <c r="H127" i="19" s="1"/>
  <c r="H138" i="19" s="1"/>
  <c r="E88" i="19"/>
  <c r="E124" i="19" s="1"/>
  <c r="E137" i="19" s="1"/>
  <c r="J102" i="19"/>
  <c r="J109" i="19"/>
  <c r="H84" i="19"/>
  <c r="H120" i="19" s="1"/>
  <c r="H136" i="19" s="1"/>
  <c r="D91" i="19"/>
  <c r="D127" i="19" s="1"/>
  <c r="J47" i="19"/>
  <c r="D83" i="19"/>
  <c r="J49" i="19"/>
  <c r="D85" i="19"/>
  <c r="D87" i="19"/>
  <c r="J51" i="19"/>
  <c r="J50" i="19"/>
  <c r="D86" i="19"/>
  <c r="J30" i="19"/>
  <c r="J52" i="19"/>
  <c r="G91" i="19"/>
  <c r="G127" i="19" s="1"/>
  <c r="G138" i="19" s="1"/>
  <c r="J48" i="19"/>
  <c r="J56" i="19"/>
  <c r="D92" i="19"/>
  <c r="D93" i="19"/>
  <c r="J57" i="19"/>
  <c r="J34" i="19"/>
  <c r="D88" i="19"/>
  <c r="J37" i="19"/>
  <c r="J54" i="19"/>
  <c r="D90" i="19"/>
  <c r="D84" i="19"/>
  <c r="F91" i="19"/>
  <c r="G88" i="19"/>
  <c r="G124" i="19" s="1"/>
  <c r="G137" i="19" s="1"/>
  <c r="J53" i="19"/>
  <c r="D89" i="19"/>
  <c r="J45" i="19"/>
  <c r="D81" i="19"/>
  <c r="J106" i="19"/>
  <c r="J46" i="19"/>
  <c r="D82" i="19"/>
  <c r="J55" i="19"/>
  <c r="E91" i="19"/>
  <c r="E127" i="19" s="1"/>
  <c r="E138" i="19" s="1"/>
  <c r="F88" i="19"/>
  <c r="H88" i="19"/>
  <c r="H124" i="19" s="1"/>
  <c r="H137" i="19" s="1"/>
  <c r="J58" i="19"/>
  <c r="D94" i="19"/>
  <c r="F81" i="19"/>
  <c r="N84" i="19" l="1"/>
  <c r="N83" i="19"/>
  <c r="J91" i="19"/>
  <c r="D120" i="19"/>
  <c r="N82" i="19"/>
  <c r="J84" i="19"/>
  <c r="N81" i="19"/>
  <c r="D125" i="19"/>
  <c r="J125" i="19" s="1"/>
  <c r="J89" i="19"/>
  <c r="D129" i="19"/>
  <c r="J129" i="19" s="1"/>
  <c r="J93" i="19"/>
  <c r="D122" i="19"/>
  <c r="J122" i="19" s="1"/>
  <c r="J86" i="19"/>
  <c r="D121" i="19"/>
  <c r="J85" i="19"/>
  <c r="F117" i="19"/>
  <c r="F135" i="19" s="1"/>
  <c r="F124" i="19"/>
  <c r="F137" i="19" s="1"/>
  <c r="D126" i="19"/>
  <c r="J126" i="19" s="1"/>
  <c r="J90" i="19"/>
  <c r="D124" i="19"/>
  <c r="J88" i="19"/>
  <c r="D128" i="19"/>
  <c r="J128" i="19" s="1"/>
  <c r="J92" i="19"/>
  <c r="D130" i="19"/>
  <c r="J130" i="19" s="1"/>
  <c r="J94" i="19"/>
  <c r="D117" i="19"/>
  <c r="J81" i="19"/>
  <c r="D119" i="19"/>
  <c r="J119" i="19" s="1"/>
  <c r="J83" i="19"/>
  <c r="D118" i="19"/>
  <c r="J118" i="19" s="1"/>
  <c r="J82" i="19"/>
  <c r="F127" i="19"/>
  <c r="F138" i="19" s="1"/>
  <c r="D123" i="19"/>
  <c r="J123" i="19" s="1"/>
  <c r="J87" i="19"/>
  <c r="D135" i="19" l="1"/>
  <c r="D137" i="19"/>
  <c r="D138" i="19"/>
  <c r="D136" i="19"/>
  <c r="J120" i="19"/>
  <c r="N118" i="19"/>
  <c r="N120" i="19"/>
  <c r="N117" i="19"/>
  <c r="N119" i="19"/>
  <c r="J127" i="19"/>
  <c r="J124" i="19"/>
  <c r="J117" i="19"/>
  <c r="J121" i="19"/>
  <c r="J138" i="19" l="1"/>
  <c r="K138" i="19"/>
  <c r="J135" i="19"/>
  <c r="K135" i="19"/>
  <c r="J137" i="19"/>
  <c r="K137" i="19"/>
  <c r="K136" i="19"/>
  <c r="J136" i="19"/>
</calcChain>
</file>

<file path=xl/sharedStrings.xml><?xml version="1.0" encoding="utf-8"?>
<sst xmlns="http://schemas.openxmlformats.org/spreadsheetml/2006/main" count="384" uniqueCount="104">
  <si>
    <t>2008/09</t>
  </si>
  <si>
    <t>2009/10</t>
  </si>
  <si>
    <t>2010/11</t>
  </si>
  <si>
    <t>2011/12</t>
  </si>
  <si>
    <t>2012/13</t>
  </si>
  <si>
    <t>Project</t>
  </si>
  <si>
    <t>Year</t>
  </si>
  <si>
    <t>Richlands Primary &amp; Secondary Plant Replacement</t>
  </si>
  <si>
    <t>CP.01019</t>
  </si>
  <si>
    <t>Moranbah Secondary Systems Replacement</t>
  </si>
  <si>
    <t>CP.02207</t>
  </si>
  <si>
    <t>Loganlea 110kV substation rebuild</t>
  </si>
  <si>
    <t>CP.00836</t>
  </si>
  <si>
    <t>Cairns 132kV Substation Rebuild</t>
  </si>
  <si>
    <t>CP.00881</t>
  </si>
  <si>
    <t>Ingham/Yabulu Sth 275/132kV Line Replacement</t>
  </si>
  <si>
    <t>CP.01018</t>
  </si>
  <si>
    <t>Swanbank A 110kV Substation Rebuild</t>
  </si>
  <si>
    <t>Belmont 110kV Substation Replacement</t>
  </si>
  <si>
    <t>CP.01732</t>
  </si>
  <si>
    <t>Runcorn 110kV Substation Replacement</t>
  </si>
  <si>
    <t>CP.02058</t>
  </si>
  <si>
    <t>Replacement of 66kV Equipment at Tarong</t>
  </si>
  <si>
    <t>CP.02059</t>
  </si>
  <si>
    <t>Woree and Chalumbin Single Pole Auto Reclose</t>
  </si>
  <si>
    <t>Kareeya Substation Redevelopment</t>
  </si>
  <si>
    <t>CP.01166</t>
  </si>
  <si>
    <t>Palmwoods Secondary Systems Replacement</t>
  </si>
  <si>
    <t>CP.01292</t>
  </si>
  <si>
    <t>Broadsound Secondary Systems Replacement</t>
  </si>
  <si>
    <t>CT</t>
  </si>
  <si>
    <t>CB</t>
  </si>
  <si>
    <t>IsolES</t>
  </si>
  <si>
    <t>VT</t>
  </si>
  <si>
    <t>Equipment</t>
  </si>
  <si>
    <t>Description</t>
  </si>
  <si>
    <t/>
  </si>
  <si>
    <t>Total</t>
  </si>
  <si>
    <t>Project Name</t>
  </si>
  <si>
    <t>Average</t>
  </si>
  <si>
    <t>Voltage</t>
  </si>
  <si>
    <t>Financial Year</t>
  </si>
  <si>
    <t>Reported RIN Quantities</t>
  </si>
  <si>
    <t>Adjusted Quantities</t>
  </si>
  <si>
    <t>Repex Model Calibration Quantities</t>
  </si>
  <si>
    <t>Voltage (kV)</t>
  </si>
  <si>
    <t>Summation of Adjustments to RIN Data</t>
  </si>
  <si>
    <t>Summation of Adjustments - Due to Deadtank CB / CTs</t>
  </si>
  <si>
    <t>Summation of Adjustments - Effect of Project Drivers (Non Condition Based)</t>
  </si>
  <si>
    <t>CTs Replaced</t>
  </si>
  <si>
    <t>DeadTank CBs Replaced</t>
  </si>
  <si>
    <t>Reporting_NonConditionDriverProjects</t>
  </si>
  <si>
    <t>Exclude cap bank balance CTs</t>
  </si>
  <si>
    <t>Summation of Adjustments - Due to Equipment</t>
  </si>
  <si>
    <t>Adjusted Quantities - Including RIN adjustment, Deadtank CBs, not replacement plant</t>
  </si>
  <si>
    <t>Purpose</t>
  </si>
  <si>
    <t>Context</t>
  </si>
  <si>
    <t>Adjust RIN reported switchgear replacement volumes, so that the quantities are suitable for use in prediction of future replacement need.</t>
  </si>
  <si>
    <t>"Reporting 1 - Diffs - RIN" - lists projects that made up RIN replacement data, and modifications to the RIN data to adjust the basis on which data is determined.</t>
  </si>
  <si>
    <t>Per Year</t>
  </si>
  <si>
    <t>CP.01127</t>
  </si>
  <si>
    <t>Loganlea 110kV Secondary Systems Replacement</t>
  </si>
  <si>
    <t>CP.02039</t>
  </si>
  <si>
    <t>Collinsville 132 kV Substation Replacement</t>
  </si>
  <si>
    <t>CP.01163</t>
  </si>
  <si>
    <t>Swanbank B 275 kV Substation Rebuild</t>
  </si>
  <si>
    <t>old values</t>
  </si>
  <si>
    <t>Summation of type for 5 years</t>
  </si>
  <si>
    <t>Adjustments to RIN Data - Data Source of Replacement Volume</t>
  </si>
  <si>
    <t>Adjustment to RIN Data - Equipment Type Exclusions</t>
  </si>
  <si>
    <t>Adjustment to RIN Data - Deadtank CB / CT Adjustment</t>
  </si>
  <si>
    <t>Calculate Replacement Quantities</t>
  </si>
  <si>
    <t>"Reporting 5 - Totals" - totals all the changes above, starting with the reported RIN data, and finishing (cells K135 - K138) with average replacement quantities appropriate for use in the calibration (2010) repex model.</t>
  </si>
  <si>
    <t>12 VTs are site infrastructure assets</t>
  </si>
  <si>
    <t>Woolooga transformer replacement</t>
  </si>
  <si>
    <t>Adjustment - Projects With Drivers Not Completely Asset Condition</t>
  </si>
  <si>
    <t>Lines condition, switchgear was incidental.</t>
  </si>
  <si>
    <t>Condition of Transformer. Switchgear incidental.</t>
  </si>
  <si>
    <t>System Functionality.</t>
  </si>
  <si>
    <t>Fault Level / Condition.</t>
  </si>
  <si>
    <t>Project Driver</t>
  </si>
  <si>
    <t>CBs replaced due to condition. Other equipment replaced due to fault level.</t>
  </si>
  <si>
    <t>CP.01397</t>
  </si>
  <si>
    <t>CP.01401</t>
  </si>
  <si>
    <t>Nebo 275/132kV No. 1 Transformer Replacement</t>
  </si>
  <si>
    <t>CP.01177</t>
  </si>
  <si>
    <t>CP.01548</t>
  </si>
  <si>
    <t>CP.01658</t>
  </si>
  <si>
    <t>CP.01780</t>
  </si>
  <si>
    <t>Gladstone Switchyard Rebuild</t>
  </si>
  <si>
    <t>Calibration Quantities - Switchgear</t>
  </si>
  <si>
    <t>CB - All Voltages</t>
  </si>
  <si>
    <t>IsolES - All Voltages</t>
  </si>
  <si>
    <t>VT - All Voltages</t>
  </si>
  <si>
    <t>CT - All Voltages</t>
  </si>
  <si>
    <t>Procurement vs Equipment Records. Split up of RIN data into additional voltage level (11kV).</t>
  </si>
  <si>
    <t>Procurement vs Equipment Records.</t>
  </si>
  <si>
    <t>Split up of RIN data into additional voltage level.</t>
  </si>
  <si>
    <t>Procurement vs Equipment Records. Split up of RIN data into additional voltage level.</t>
  </si>
  <si>
    <t>275 kV equipment required for project execution (temporary stage), not included in RIN data.</t>
  </si>
  <si>
    <t>"Reporting 3 - Difference - CBCT" - Where a CB and CTs were replaced with a deadtank CB, this would only have been reported as a CB replacement in the RIN data (CT quantities were not recorded). Those CTs still required replacement, and should be included in future replacement need quantities.</t>
  </si>
  <si>
    <t>"Reporting 4 - Project Diffs" - some projects replaced switchgear where condition was not a driver. This sheet removes those quantities not replaced due to condition driver.</t>
  </si>
  <si>
    <t>Secondary Systems Replacement.</t>
  </si>
  <si>
    <t>"Reporting 2 - Diffs - Equipment" - lists projects that had replacement volumes in the RIN data, however, some equipment quantities are not reflective of future capex replacement need, and these quantities are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</si>
</sst>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1" applyNumberFormat="0" applyFill="0" applyAlignment="0" applyProtection="0"/>
    <xf numFmtId="0" fontId="3" fillId="3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1" fillId="2" borderId="0" xfId="1"/>
    <xf numFmtId="0" fontId="0" fillId="0" borderId="0" xfId="0" applyNumberFormat="1" applyAlignment="1">
      <alignment wrapText="1"/>
    </xf>
    <xf numFmtId="0" fontId="2" fillId="0" borderId="0" xfId="0" applyFont="1"/>
    <xf numFmtId="0" fontId="4" fillId="0" borderId="1" xfId="2"/>
    <xf numFmtId="0" fontId="0" fillId="0" borderId="0" xfId="0" applyFont="1"/>
    <xf numFmtId="0" fontId="5" fillId="0" borderId="2" xfId="4"/>
    <xf numFmtId="0" fontId="6" fillId="0" borderId="3" xfId="5"/>
    <xf numFmtId="0" fontId="7" fillId="3" borderId="0" xfId="3" applyFont="1"/>
    <xf numFmtId="0" fontId="5" fillId="0" borderId="2" xfId="4" applyAlignment="1">
      <alignment wrapText="1"/>
    </xf>
  </cellXfs>
  <cellStyles count="6">
    <cellStyle name="20% - Accent6" xfId="1" builtinId="50"/>
    <cellStyle name="60% - Accent4" xfId="3" builtinId="44"/>
    <cellStyle name="Heading 1" xfId="4" builtinId="16"/>
    <cellStyle name="Heading 2" xfId="5" builtinId="17"/>
    <cellStyle name="Heading 3" xfId="2" builtinId="18"/>
    <cellStyle name="Normal" xfId="0" builtinId="0"/>
  </cellStyles>
  <dxfs count="2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4" name="Reporting_RINAdjust" displayName="Reporting_RINAdjust" ref="A4:I23" totalsRowShown="0">
  <autoFilter ref="A4:I23"/>
  <tableColumns count="9">
    <tableColumn id="1" name="Project"/>
    <tableColumn id="2" name="Project Name" dataDxfId="28"/>
    <tableColumn id="8" name="Year" dataDxfId="27"/>
    <tableColumn id="3" name="Voltage" dataDxfId="26"/>
    <tableColumn id="4" name="CB" dataDxfId="25"/>
    <tableColumn id="5" name="IsolES" dataDxfId="24"/>
    <tableColumn id="6" name="VT" dataDxfId="23"/>
    <tableColumn id="7" name="CT" dataDxfId="22"/>
    <tableColumn id="9" name="Description" dataDxfId="2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Reporting_NonReplacement" displayName="Reporting_NonReplacement" ref="A4:I7" totalsRowShown="0">
  <autoFilter ref="A4:I7"/>
  <tableColumns count="9">
    <tableColumn id="1" name="Project"/>
    <tableColumn id="2" name="Project Name" dataDxfId="20"/>
    <tableColumn id="8" name="Year" dataDxfId="19"/>
    <tableColumn id="3" name="Voltage" dataDxfId="18"/>
    <tableColumn id="4" name="CB" dataDxfId="17"/>
    <tableColumn id="5" name="IsolES" dataDxfId="16"/>
    <tableColumn id="6" name="VT" dataDxfId="15"/>
    <tableColumn id="7" name="CT" dataDxfId="14"/>
    <tableColumn id="9" name="Description" dataDxfId="13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0" name="Reporting_DeadtankCB" displayName="Reporting_DeadtankCB" ref="B4:G15" totalsRowShown="0">
  <autoFilter ref="B4:G15"/>
  <tableColumns count="6">
    <tableColumn id="1" name="Project"/>
    <tableColumn id="6" name="Project Name" dataDxfId="12"/>
    <tableColumn id="2" name="Voltage" dataDxfId="11"/>
    <tableColumn id="3" name="Year" dataDxfId="10"/>
    <tableColumn id="4" name="DeadTank CBs Replaced" dataDxfId="9"/>
    <tableColumn id="5" name="CTs Replaced" dataDxfId="8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6" name="Reporting_NonConditionDriverProjects" displayName="Reporting_NonConditionDriverProjects" ref="B5:J15" totalsRowShown="0">
  <autoFilter ref="B5:J15"/>
  <tableColumns count="9">
    <tableColumn id="1" name="Project"/>
    <tableColumn id="6" name="Project Name" dataDxfId="7"/>
    <tableColumn id="2" name="Voltage" dataDxfId="6"/>
    <tableColumn id="3" name="Year" dataDxfId="5"/>
    <tableColumn id="11" name="Project Driver" dataDxfId="4"/>
    <tableColumn id="12" name="CB" dataDxfId="3"/>
    <tableColumn id="13" name="IsolES" dataDxfId="2"/>
    <tableColumn id="14" name="VT" dataDxfId="1"/>
    <tableColumn id="15" name="CT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1"/>
  <sheetViews>
    <sheetView tabSelected="1" workbookViewId="0"/>
  </sheetViews>
  <sheetFormatPr defaultRowHeight="14.4" x14ac:dyDescent="0.3"/>
  <sheetData>
    <row r="1" spans="1:1" s="8" customFormat="1" ht="20.399999999999999" thickBot="1" x14ac:dyDescent="0.45">
      <c r="A1" s="8" t="s">
        <v>90</v>
      </c>
    </row>
    <row r="2" spans="1:1" ht="15" thickTop="1" x14ac:dyDescent="0.3"/>
    <row r="3" spans="1:1" s="9" customFormat="1" ht="18" thickBot="1" x14ac:dyDescent="0.4">
      <c r="A3" s="9" t="s">
        <v>55</v>
      </c>
    </row>
    <row r="4" spans="1:1" ht="15" thickTop="1" x14ac:dyDescent="0.3">
      <c r="A4" t="s">
        <v>57</v>
      </c>
    </row>
    <row r="6" spans="1:1" s="9" customFormat="1" ht="18" thickBot="1" x14ac:dyDescent="0.4">
      <c r="A6" s="9" t="s">
        <v>56</v>
      </c>
    </row>
    <row r="7" spans="1:1" ht="15" thickTop="1" x14ac:dyDescent="0.3">
      <c r="A7" t="s">
        <v>58</v>
      </c>
    </row>
    <row r="8" spans="1:1" x14ac:dyDescent="0.3">
      <c r="A8" t="s">
        <v>103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/>
  </sheetViews>
  <sheetFormatPr defaultRowHeight="14.4" x14ac:dyDescent="0.3"/>
  <cols>
    <col min="1" max="1" width="11.109375" customWidth="1"/>
    <col min="2" max="2" width="47" bestFit="1" customWidth="1"/>
    <col min="3" max="3" width="6.88671875" bestFit="1" customWidth="1"/>
    <col min="4" max="4" width="8.109375" bestFit="1" customWidth="1"/>
    <col min="5" max="5" width="6.33203125" bestFit="1" customWidth="1"/>
    <col min="6" max="6" width="8.109375" bestFit="1" customWidth="1"/>
    <col min="7" max="7" width="5.44140625" bestFit="1" customWidth="1"/>
    <col min="8" max="8" width="5.33203125" bestFit="1" customWidth="1"/>
    <col min="9" max="9" width="78.6640625" customWidth="1"/>
  </cols>
  <sheetData>
    <row r="2" spans="1:9" s="8" customFormat="1" ht="20.399999999999999" thickBot="1" x14ac:dyDescent="0.45">
      <c r="A2" s="8" t="s">
        <v>68</v>
      </c>
      <c r="I2" s="11"/>
    </row>
    <row r="3" spans="1:9" ht="15" thickTop="1" x14ac:dyDescent="0.3">
      <c r="I3" s="1"/>
    </row>
    <row r="4" spans="1:9" x14ac:dyDescent="0.3">
      <c r="A4" t="s">
        <v>5</v>
      </c>
      <c r="B4" t="s">
        <v>38</v>
      </c>
      <c r="C4" t="s">
        <v>6</v>
      </c>
      <c r="D4" t="s">
        <v>40</v>
      </c>
      <c r="E4" t="s">
        <v>31</v>
      </c>
      <c r="F4" t="s">
        <v>32</v>
      </c>
      <c r="G4" t="s">
        <v>33</v>
      </c>
      <c r="H4" t="s">
        <v>30</v>
      </c>
      <c r="I4" s="1" t="s">
        <v>35</v>
      </c>
    </row>
    <row r="5" spans="1:9" x14ac:dyDescent="0.3">
      <c r="A5" t="s">
        <v>12</v>
      </c>
      <c r="B5" t="s">
        <v>13</v>
      </c>
      <c r="C5">
        <v>2011</v>
      </c>
      <c r="D5">
        <v>132</v>
      </c>
      <c r="E5" t="s">
        <v>36</v>
      </c>
      <c r="F5">
        <v>-6</v>
      </c>
      <c r="G5">
        <v>14</v>
      </c>
      <c r="H5">
        <v>1</v>
      </c>
      <c r="I5" t="s">
        <v>96</v>
      </c>
    </row>
    <row r="6" spans="1:9" x14ac:dyDescent="0.3">
      <c r="A6" t="s">
        <v>14</v>
      </c>
      <c r="B6" t="s">
        <v>15</v>
      </c>
      <c r="C6">
        <v>2012</v>
      </c>
      <c r="D6">
        <v>132</v>
      </c>
      <c r="E6">
        <v>2</v>
      </c>
      <c r="F6">
        <v>6</v>
      </c>
      <c r="G6" t="s">
        <v>36</v>
      </c>
      <c r="H6">
        <v>6</v>
      </c>
      <c r="I6" t="s">
        <v>96</v>
      </c>
    </row>
    <row r="7" spans="1:9" x14ac:dyDescent="0.3">
      <c r="A7" t="s">
        <v>16</v>
      </c>
      <c r="B7" s="2" t="s">
        <v>17</v>
      </c>
      <c r="C7" s="2">
        <v>2011</v>
      </c>
      <c r="D7" s="2">
        <v>132</v>
      </c>
      <c r="E7" s="2" t="s">
        <v>36</v>
      </c>
      <c r="F7" s="2" t="s">
        <v>36</v>
      </c>
      <c r="G7" s="2">
        <v>3</v>
      </c>
      <c r="H7" s="2" t="s">
        <v>36</v>
      </c>
      <c r="I7" t="s">
        <v>96</v>
      </c>
    </row>
    <row r="8" spans="1:9" x14ac:dyDescent="0.3">
      <c r="A8" t="s">
        <v>8</v>
      </c>
      <c r="B8" s="2" t="s">
        <v>9</v>
      </c>
      <c r="C8" s="2">
        <v>2014</v>
      </c>
      <c r="D8" s="2">
        <v>132</v>
      </c>
      <c r="E8" s="2" t="s">
        <v>36</v>
      </c>
      <c r="F8" s="2" t="s">
        <v>36</v>
      </c>
      <c r="G8" s="2">
        <v>1</v>
      </c>
      <c r="H8" s="2" t="s">
        <v>36</v>
      </c>
      <c r="I8" t="s">
        <v>96</v>
      </c>
    </row>
    <row r="9" spans="1:9" x14ac:dyDescent="0.3">
      <c r="A9" t="s">
        <v>85</v>
      </c>
      <c r="B9" s="2" t="s">
        <v>18</v>
      </c>
      <c r="C9" s="2">
        <v>2012</v>
      </c>
      <c r="D9" s="2">
        <v>132</v>
      </c>
      <c r="E9" s="2">
        <v>-3</v>
      </c>
      <c r="F9" s="2">
        <v>-64</v>
      </c>
      <c r="G9" s="2">
        <v>-40</v>
      </c>
      <c r="H9" s="2">
        <v>-4</v>
      </c>
      <c r="I9" s="4" t="s">
        <v>95</v>
      </c>
    </row>
    <row r="10" spans="1:9" x14ac:dyDescent="0.3">
      <c r="A10" t="s">
        <v>85</v>
      </c>
      <c r="B10" s="2" t="s">
        <v>18</v>
      </c>
      <c r="C10" s="2">
        <v>2012</v>
      </c>
      <c r="D10" s="2">
        <v>11</v>
      </c>
      <c r="E10" s="2" t="s">
        <v>36</v>
      </c>
      <c r="F10" s="2">
        <v>2</v>
      </c>
      <c r="G10" s="2" t="s">
        <v>36</v>
      </c>
      <c r="H10" s="2" t="s">
        <v>36</v>
      </c>
      <c r="I10" s="4" t="s">
        <v>97</v>
      </c>
    </row>
    <row r="11" spans="1:9" x14ac:dyDescent="0.3">
      <c r="A11" t="s">
        <v>28</v>
      </c>
      <c r="B11" s="2" t="s">
        <v>29</v>
      </c>
      <c r="C11" s="2">
        <v>2013</v>
      </c>
      <c r="D11" s="2">
        <v>275</v>
      </c>
      <c r="E11" s="2" t="s">
        <v>36</v>
      </c>
      <c r="F11" s="2" t="s">
        <v>36</v>
      </c>
      <c r="G11" s="2">
        <v>-4</v>
      </c>
      <c r="H11" s="2" t="s">
        <v>36</v>
      </c>
      <c r="I11" t="s">
        <v>96</v>
      </c>
    </row>
    <row r="12" spans="1:9" x14ac:dyDescent="0.3">
      <c r="A12" t="s">
        <v>83</v>
      </c>
      <c r="B12" t="s">
        <v>74</v>
      </c>
      <c r="C12" s="2">
        <v>2013</v>
      </c>
      <c r="D12" s="2">
        <v>132</v>
      </c>
      <c r="E12" s="2">
        <v>1</v>
      </c>
      <c r="F12" s="2" t="s">
        <v>36</v>
      </c>
      <c r="G12" s="2" t="s">
        <v>36</v>
      </c>
      <c r="H12" s="2" t="s">
        <v>36</v>
      </c>
      <c r="I12" t="s">
        <v>96</v>
      </c>
    </row>
    <row r="13" spans="1:9" x14ac:dyDescent="0.3">
      <c r="A13" t="s">
        <v>83</v>
      </c>
      <c r="B13" t="s">
        <v>74</v>
      </c>
      <c r="C13" s="2">
        <v>2013</v>
      </c>
      <c r="D13" s="2">
        <v>275</v>
      </c>
      <c r="E13" s="2">
        <v>1</v>
      </c>
      <c r="F13" s="2">
        <v>4</v>
      </c>
      <c r="G13" s="2">
        <v>1</v>
      </c>
      <c r="H13" s="2">
        <v>3</v>
      </c>
      <c r="I13" t="s">
        <v>96</v>
      </c>
    </row>
    <row r="14" spans="1:9" x14ac:dyDescent="0.3">
      <c r="A14" t="s">
        <v>86</v>
      </c>
      <c r="B14" s="2" t="s">
        <v>25</v>
      </c>
      <c r="C14" s="2">
        <v>2013</v>
      </c>
      <c r="D14" s="2">
        <v>132</v>
      </c>
      <c r="E14" s="2" t="s">
        <v>36</v>
      </c>
      <c r="F14" s="2" t="s">
        <v>36</v>
      </c>
      <c r="G14" s="2" t="s">
        <v>36</v>
      </c>
      <c r="H14" s="2">
        <v>-12</v>
      </c>
      <c r="I14" s="4" t="s">
        <v>97</v>
      </c>
    </row>
    <row r="15" spans="1:9" x14ac:dyDescent="0.3">
      <c r="A15" t="s">
        <v>86</v>
      </c>
      <c r="B15" s="2" t="s">
        <v>25</v>
      </c>
      <c r="C15" s="2">
        <v>2013</v>
      </c>
      <c r="D15" s="2">
        <v>11</v>
      </c>
      <c r="E15" s="2" t="s">
        <v>36</v>
      </c>
      <c r="F15" s="2" t="s">
        <v>36</v>
      </c>
      <c r="G15" s="2" t="s">
        <v>36</v>
      </c>
      <c r="H15" s="2">
        <v>12</v>
      </c>
      <c r="I15" s="4" t="s">
        <v>97</v>
      </c>
    </row>
    <row r="16" spans="1:9" x14ac:dyDescent="0.3">
      <c r="A16" t="s">
        <v>87</v>
      </c>
      <c r="B16" s="2" t="s">
        <v>7</v>
      </c>
      <c r="C16" s="2">
        <v>2014</v>
      </c>
      <c r="D16" s="2">
        <v>132</v>
      </c>
      <c r="E16" s="2" t="s">
        <v>36</v>
      </c>
      <c r="F16" s="2">
        <v>-3</v>
      </c>
      <c r="G16" s="2" t="s">
        <v>36</v>
      </c>
      <c r="H16" s="2">
        <v>-3</v>
      </c>
      <c r="I16" s="4" t="s">
        <v>98</v>
      </c>
    </row>
    <row r="17" spans="1:9" x14ac:dyDescent="0.3">
      <c r="A17" t="s">
        <v>87</v>
      </c>
      <c r="B17" s="2" t="s">
        <v>7</v>
      </c>
      <c r="C17" s="2">
        <v>2014</v>
      </c>
      <c r="D17" s="2">
        <v>66</v>
      </c>
      <c r="E17" s="2" t="s">
        <v>36</v>
      </c>
      <c r="F17" s="2">
        <v>3</v>
      </c>
      <c r="G17" s="2" t="s">
        <v>36</v>
      </c>
      <c r="H17" s="2" t="s">
        <v>36</v>
      </c>
      <c r="I17" s="4" t="s">
        <v>97</v>
      </c>
    </row>
    <row r="18" spans="1:9" x14ac:dyDescent="0.3">
      <c r="A18" t="s">
        <v>88</v>
      </c>
      <c r="B18" s="2" t="s">
        <v>89</v>
      </c>
      <c r="C18" s="2">
        <v>2013</v>
      </c>
      <c r="D18" s="2">
        <v>132</v>
      </c>
      <c r="E18" s="2" t="s">
        <v>36</v>
      </c>
      <c r="F18" s="2" t="s">
        <v>36</v>
      </c>
      <c r="G18" s="2" t="s">
        <v>36</v>
      </c>
      <c r="H18" s="2">
        <v>3</v>
      </c>
      <c r="I18" t="s">
        <v>96</v>
      </c>
    </row>
    <row r="19" spans="1:9" x14ac:dyDescent="0.3">
      <c r="A19" t="s">
        <v>88</v>
      </c>
      <c r="B19" s="2" t="s">
        <v>89</v>
      </c>
      <c r="C19" s="2">
        <v>2014</v>
      </c>
      <c r="D19" s="2">
        <v>132</v>
      </c>
      <c r="E19" s="2">
        <v>2</v>
      </c>
      <c r="F19" s="2">
        <v>13</v>
      </c>
      <c r="G19" s="2">
        <v>4</v>
      </c>
      <c r="H19" s="2">
        <v>6</v>
      </c>
      <c r="I19" t="s">
        <v>96</v>
      </c>
    </row>
    <row r="20" spans="1:9" x14ac:dyDescent="0.3">
      <c r="A20" t="s">
        <v>88</v>
      </c>
      <c r="B20" s="2" t="s">
        <v>89</v>
      </c>
      <c r="C20" s="2">
        <v>2014</v>
      </c>
      <c r="D20" s="2">
        <v>275</v>
      </c>
      <c r="E20" s="2" t="s">
        <v>36</v>
      </c>
      <c r="F20" s="2" t="s">
        <v>36</v>
      </c>
      <c r="G20" s="2" t="s">
        <v>36</v>
      </c>
      <c r="H20" s="2">
        <v>1</v>
      </c>
      <c r="I20" t="s">
        <v>96</v>
      </c>
    </row>
    <row r="21" spans="1:9" x14ac:dyDescent="0.3">
      <c r="A21" t="s">
        <v>21</v>
      </c>
      <c r="B21" s="2" t="s">
        <v>22</v>
      </c>
      <c r="C21" s="2">
        <v>2013</v>
      </c>
      <c r="D21" s="2">
        <v>66</v>
      </c>
      <c r="E21" s="2">
        <v>-1</v>
      </c>
      <c r="F21" s="2" t="s">
        <v>36</v>
      </c>
      <c r="G21" s="2" t="s">
        <v>36</v>
      </c>
      <c r="H21" s="2" t="s">
        <v>36</v>
      </c>
      <c r="I21" t="s">
        <v>96</v>
      </c>
    </row>
    <row r="22" spans="1:9" x14ac:dyDescent="0.3">
      <c r="A22" t="s">
        <v>23</v>
      </c>
      <c r="B22" s="2" t="s">
        <v>24</v>
      </c>
      <c r="C22" s="2">
        <v>2013</v>
      </c>
      <c r="D22" s="2">
        <v>275</v>
      </c>
      <c r="E22" s="2" t="s">
        <v>36</v>
      </c>
      <c r="F22" s="2" t="s">
        <v>36</v>
      </c>
      <c r="G22" s="2" t="s">
        <v>36</v>
      </c>
      <c r="H22" s="2">
        <v>-3</v>
      </c>
      <c r="I22" t="s">
        <v>96</v>
      </c>
    </row>
    <row r="23" spans="1:9" x14ac:dyDescent="0.3">
      <c r="A23" t="s">
        <v>64</v>
      </c>
      <c r="B23" s="2" t="s">
        <v>65</v>
      </c>
      <c r="C23" s="2">
        <v>2015</v>
      </c>
      <c r="D23" s="2">
        <v>275</v>
      </c>
      <c r="E23" s="2" t="s">
        <v>36</v>
      </c>
      <c r="F23" s="2">
        <v>1</v>
      </c>
      <c r="G23" s="2">
        <v>1</v>
      </c>
      <c r="H23" s="2">
        <v>3</v>
      </c>
      <c r="I23" s="4" t="s">
        <v>99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4.4" x14ac:dyDescent="0.3"/>
  <cols>
    <col min="1" max="1" width="11.109375" customWidth="1"/>
    <col min="2" max="2" width="47" bestFit="1" customWidth="1"/>
    <col min="3" max="3" width="6.88671875" bestFit="1" customWidth="1"/>
    <col min="4" max="4" width="8.109375" bestFit="1" customWidth="1"/>
    <col min="5" max="5" width="6.33203125" bestFit="1" customWidth="1"/>
    <col min="6" max="6" width="8.109375" bestFit="1" customWidth="1"/>
    <col min="7" max="7" width="10.88671875" bestFit="1" customWidth="1"/>
    <col min="8" max="8" width="9.5546875" bestFit="1" customWidth="1"/>
    <col min="9" max="9" width="36.5546875" customWidth="1"/>
  </cols>
  <sheetData>
    <row r="1" spans="1:9" x14ac:dyDescent="0.3">
      <c r="I1" s="1"/>
    </row>
    <row r="2" spans="1:9" s="8" customFormat="1" ht="20.399999999999999" thickBot="1" x14ac:dyDescent="0.45">
      <c r="A2" s="8" t="s">
        <v>69</v>
      </c>
    </row>
    <row r="3" spans="1:9" ht="15" thickTop="1" x14ac:dyDescent="0.3">
      <c r="I3" s="1"/>
    </row>
    <row r="4" spans="1:9" x14ac:dyDescent="0.3">
      <c r="A4" t="s">
        <v>5</v>
      </c>
      <c r="B4" t="s">
        <v>38</v>
      </c>
      <c r="C4" t="s">
        <v>6</v>
      </c>
      <c r="D4" t="s">
        <v>40</v>
      </c>
      <c r="E4" t="s">
        <v>31</v>
      </c>
      <c r="F4" t="s">
        <v>32</v>
      </c>
      <c r="G4" t="s">
        <v>33</v>
      </c>
      <c r="H4" t="s">
        <v>30</v>
      </c>
      <c r="I4" s="1" t="s">
        <v>35</v>
      </c>
    </row>
    <row r="5" spans="1:9" x14ac:dyDescent="0.3">
      <c r="A5" t="s">
        <v>12</v>
      </c>
      <c r="B5" t="s">
        <v>13</v>
      </c>
      <c r="C5">
        <v>2011</v>
      </c>
      <c r="D5">
        <v>132</v>
      </c>
      <c r="E5" t="s">
        <v>36</v>
      </c>
      <c r="F5" t="s">
        <v>36</v>
      </c>
      <c r="G5" t="s">
        <v>36</v>
      </c>
      <c r="H5">
        <v>-2</v>
      </c>
      <c r="I5" t="s">
        <v>52</v>
      </c>
    </row>
    <row r="6" spans="1:9" x14ac:dyDescent="0.3">
      <c r="A6" t="s">
        <v>85</v>
      </c>
      <c r="B6" s="2" t="s">
        <v>18</v>
      </c>
      <c r="C6" s="2">
        <v>2012</v>
      </c>
      <c r="D6" s="2">
        <v>132</v>
      </c>
      <c r="E6" s="2" t="s">
        <v>36</v>
      </c>
      <c r="F6" s="2" t="s">
        <v>36</v>
      </c>
      <c r="G6" s="2" t="s">
        <v>36</v>
      </c>
      <c r="H6" s="2">
        <v>-2</v>
      </c>
      <c r="I6" s="4" t="s">
        <v>52</v>
      </c>
    </row>
    <row r="7" spans="1:9" x14ac:dyDescent="0.3">
      <c r="A7" t="s">
        <v>28</v>
      </c>
      <c r="B7" s="2" t="s">
        <v>29</v>
      </c>
      <c r="C7" s="2">
        <v>2013</v>
      </c>
      <c r="D7" s="2">
        <v>275</v>
      </c>
      <c r="E7" s="2" t="s">
        <v>36</v>
      </c>
      <c r="F7" s="2" t="s">
        <v>36</v>
      </c>
      <c r="G7" s="2">
        <v>-12</v>
      </c>
      <c r="H7" s="2" t="s">
        <v>36</v>
      </c>
      <c r="I7" s="4" t="s">
        <v>73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Normal="100" workbookViewId="0"/>
  </sheetViews>
  <sheetFormatPr defaultRowHeight="14.4" x14ac:dyDescent="0.3"/>
  <cols>
    <col min="2" max="2" width="10.77734375" bestFit="1" customWidth="1"/>
    <col min="3" max="3" width="48.77734375" bestFit="1" customWidth="1"/>
    <col min="4" max="4" width="12.109375" bestFit="1" customWidth="1"/>
    <col min="5" max="5" width="10.77734375" bestFit="1" customWidth="1"/>
    <col min="6" max="6" width="23.5546875" bestFit="1" customWidth="1"/>
    <col min="7" max="7" width="11.77734375" bestFit="1" customWidth="1"/>
  </cols>
  <sheetData>
    <row r="2" spans="1:7" s="8" customFormat="1" ht="20.399999999999999" thickBot="1" x14ac:dyDescent="0.45">
      <c r="A2" s="8" t="s">
        <v>70</v>
      </c>
    </row>
    <row r="3" spans="1:7" ht="15" thickTop="1" x14ac:dyDescent="0.3"/>
    <row r="4" spans="1:7" x14ac:dyDescent="0.3">
      <c r="B4" t="s">
        <v>5</v>
      </c>
      <c r="C4" t="s">
        <v>38</v>
      </c>
      <c r="D4" t="s">
        <v>40</v>
      </c>
      <c r="E4" t="s">
        <v>6</v>
      </c>
      <c r="F4" t="s">
        <v>50</v>
      </c>
      <c r="G4" t="s">
        <v>49</v>
      </c>
    </row>
    <row r="5" spans="1:7" x14ac:dyDescent="0.3">
      <c r="B5" t="s">
        <v>14</v>
      </c>
      <c r="C5" t="s">
        <v>15</v>
      </c>
      <c r="D5">
        <v>132</v>
      </c>
      <c r="E5">
        <v>2012</v>
      </c>
      <c r="F5">
        <v>4</v>
      </c>
      <c r="G5">
        <v>12</v>
      </c>
    </row>
    <row r="6" spans="1:7" x14ac:dyDescent="0.3">
      <c r="B6" t="s">
        <v>16</v>
      </c>
      <c r="C6" t="s">
        <v>17</v>
      </c>
      <c r="D6">
        <v>132</v>
      </c>
      <c r="E6">
        <v>2011</v>
      </c>
      <c r="F6">
        <v>11</v>
      </c>
      <c r="G6">
        <v>33</v>
      </c>
    </row>
    <row r="7" spans="1:7" x14ac:dyDescent="0.3">
      <c r="B7" t="s">
        <v>8</v>
      </c>
      <c r="C7" t="s">
        <v>9</v>
      </c>
      <c r="D7">
        <v>132</v>
      </c>
      <c r="E7">
        <v>2014</v>
      </c>
      <c r="F7">
        <v>8</v>
      </c>
      <c r="G7">
        <v>24</v>
      </c>
    </row>
    <row r="8" spans="1:7" x14ac:dyDescent="0.3">
      <c r="B8" t="s">
        <v>83</v>
      </c>
      <c r="C8" t="s">
        <v>74</v>
      </c>
      <c r="D8">
        <v>132</v>
      </c>
      <c r="E8">
        <v>2013</v>
      </c>
      <c r="F8">
        <v>3</v>
      </c>
      <c r="G8">
        <v>9</v>
      </c>
    </row>
    <row r="9" spans="1:7" x14ac:dyDescent="0.3">
      <c r="B9" t="s">
        <v>87</v>
      </c>
      <c r="C9" t="s">
        <v>7</v>
      </c>
      <c r="D9">
        <v>132</v>
      </c>
      <c r="E9">
        <v>2014</v>
      </c>
      <c r="F9">
        <v>9</v>
      </c>
      <c r="G9">
        <v>27</v>
      </c>
    </row>
    <row r="10" spans="1:7" x14ac:dyDescent="0.3">
      <c r="B10" t="s">
        <v>19</v>
      </c>
      <c r="C10" t="s">
        <v>20</v>
      </c>
      <c r="D10">
        <v>132</v>
      </c>
      <c r="E10">
        <v>2013</v>
      </c>
      <c r="F10">
        <v>5</v>
      </c>
      <c r="G10">
        <v>15</v>
      </c>
    </row>
    <row r="11" spans="1:7" x14ac:dyDescent="0.3">
      <c r="B11" t="s">
        <v>21</v>
      </c>
      <c r="C11" t="s">
        <v>22</v>
      </c>
      <c r="D11">
        <v>66</v>
      </c>
      <c r="E11">
        <v>2013</v>
      </c>
      <c r="F11">
        <v>9</v>
      </c>
      <c r="G11">
        <v>27</v>
      </c>
    </row>
    <row r="12" spans="1:7" x14ac:dyDescent="0.3">
      <c r="B12" t="s">
        <v>23</v>
      </c>
      <c r="C12" t="s">
        <v>24</v>
      </c>
      <c r="D12">
        <v>275</v>
      </c>
      <c r="E12">
        <v>2013</v>
      </c>
      <c r="F12">
        <v>2</v>
      </c>
      <c r="G12">
        <v>6</v>
      </c>
    </row>
    <row r="13" spans="1:7" x14ac:dyDescent="0.3">
      <c r="B13" t="s">
        <v>10</v>
      </c>
      <c r="C13" t="s">
        <v>11</v>
      </c>
      <c r="D13">
        <v>132</v>
      </c>
      <c r="E13">
        <v>2014</v>
      </c>
      <c r="F13">
        <v>7</v>
      </c>
      <c r="G13">
        <v>21</v>
      </c>
    </row>
    <row r="14" spans="1:7" x14ac:dyDescent="0.3">
      <c r="B14" t="s">
        <v>60</v>
      </c>
      <c r="C14" s="2" t="s">
        <v>61</v>
      </c>
      <c r="D14" s="2">
        <v>132</v>
      </c>
      <c r="E14" s="2">
        <v>2015</v>
      </c>
      <c r="F14" s="2">
        <v>1</v>
      </c>
      <c r="G14" s="2">
        <v>3</v>
      </c>
    </row>
    <row r="15" spans="1:7" x14ac:dyDescent="0.3">
      <c r="B15" t="s">
        <v>62</v>
      </c>
      <c r="C15" s="2" t="s">
        <v>63</v>
      </c>
      <c r="D15" s="2">
        <v>132</v>
      </c>
      <c r="E15" s="2">
        <v>2015</v>
      </c>
      <c r="F15" s="2">
        <v>10</v>
      </c>
      <c r="G15" s="2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F8" sqref="F8"/>
    </sheetView>
  </sheetViews>
  <sheetFormatPr defaultRowHeight="14.4" x14ac:dyDescent="0.3"/>
  <cols>
    <col min="2" max="2" width="9.88671875" bestFit="1" customWidth="1"/>
    <col min="3" max="3" width="48.77734375" bestFit="1" customWidth="1"/>
    <col min="4" max="4" width="9.6640625" bestFit="1" customWidth="1"/>
    <col min="5" max="5" width="6.88671875" bestFit="1" customWidth="1"/>
    <col min="6" max="6" width="63.5546875" bestFit="1" customWidth="1"/>
    <col min="7" max="7" width="5.44140625" bestFit="1" customWidth="1"/>
    <col min="8" max="8" width="8.109375" bestFit="1" customWidth="1"/>
    <col min="9" max="9" width="5.44140625" bestFit="1" customWidth="1"/>
    <col min="10" max="10" width="5.33203125" bestFit="1" customWidth="1"/>
  </cols>
  <sheetData>
    <row r="2" spans="1:10" s="8" customFormat="1" ht="20.399999999999999" thickBot="1" x14ac:dyDescent="0.45">
      <c r="A2" s="8" t="s">
        <v>75</v>
      </c>
    </row>
    <row r="3" spans="1:10" ht="15" thickTop="1" x14ac:dyDescent="0.3"/>
    <row r="5" spans="1:10" x14ac:dyDescent="0.3">
      <c r="B5" t="s">
        <v>5</v>
      </c>
      <c r="C5" t="s">
        <v>38</v>
      </c>
      <c r="D5" t="s">
        <v>40</v>
      </c>
      <c r="E5" t="s">
        <v>6</v>
      </c>
      <c r="F5" t="s">
        <v>80</v>
      </c>
      <c r="G5" t="s">
        <v>31</v>
      </c>
      <c r="H5" t="s">
        <v>32</v>
      </c>
      <c r="I5" t="s">
        <v>33</v>
      </c>
      <c r="J5" t="s">
        <v>30</v>
      </c>
    </row>
    <row r="6" spans="1:10" x14ac:dyDescent="0.3">
      <c r="B6" t="s">
        <v>14</v>
      </c>
      <c r="C6" t="s">
        <v>15</v>
      </c>
      <c r="D6">
        <v>132</v>
      </c>
      <c r="E6">
        <v>2012</v>
      </c>
      <c r="F6" t="s">
        <v>76</v>
      </c>
      <c r="G6">
        <v>-4</v>
      </c>
      <c r="H6">
        <v>-14</v>
      </c>
      <c r="I6">
        <v>-13</v>
      </c>
      <c r="J6">
        <v>-18</v>
      </c>
    </row>
    <row r="7" spans="1:10" x14ac:dyDescent="0.3">
      <c r="B7" t="s">
        <v>26</v>
      </c>
      <c r="C7" t="s">
        <v>27</v>
      </c>
      <c r="D7">
        <v>132</v>
      </c>
      <c r="E7">
        <v>2011</v>
      </c>
      <c r="F7" s="2" t="s">
        <v>102</v>
      </c>
      <c r="G7" s="2">
        <v>0</v>
      </c>
      <c r="H7" s="2">
        <v>0</v>
      </c>
      <c r="I7" s="2">
        <v>-12</v>
      </c>
      <c r="J7" s="2">
        <v>0</v>
      </c>
    </row>
    <row r="8" spans="1:10" x14ac:dyDescent="0.3">
      <c r="B8" t="s">
        <v>28</v>
      </c>
      <c r="C8" t="s">
        <v>29</v>
      </c>
      <c r="D8">
        <v>275</v>
      </c>
      <c r="E8">
        <v>2013</v>
      </c>
      <c r="F8" s="2" t="s">
        <v>102</v>
      </c>
      <c r="G8" s="2">
        <v>0</v>
      </c>
      <c r="H8" s="2">
        <v>0</v>
      </c>
      <c r="I8" s="2">
        <v>-4</v>
      </c>
      <c r="J8" s="2">
        <v>0</v>
      </c>
    </row>
    <row r="9" spans="1:10" x14ac:dyDescent="0.3">
      <c r="B9" t="s">
        <v>82</v>
      </c>
      <c r="C9" t="s">
        <v>84</v>
      </c>
      <c r="D9">
        <v>132</v>
      </c>
      <c r="E9">
        <v>2014</v>
      </c>
      <c r="F9" s="2" t="s">
        <v>77</v>
      </c>
      <c r="G9" s="2">
        <v>-1</v>
      </c>
      <c r="H9" s="2">
        <v>-2</v>
      </c>
      <c r="I9" s="2">
        <v>-4</v>
      </c>
      <c r="J9" s="2">
        <v>0</v>
      </c>
    </row>
    <row r="10" spans="1:10" x14ac:dyDescent="0.3">
      <c r="B10" t="s">
        <v>82</v>
      </c>
      <c r="C10" t="s">
        <v>84</v>
      </c>
      <c r="D10">
        <v>275</v>
      </c>
      <c r="E10">
        <v>2014</v>
      </c>
      <c r="F10" s="2" t="s">
        <v>77</v>
      </c>
      <c r="G10" s="2">
        <v>-1</v>
      </c>
      <c r="H10" s="2">
        <v>-2</v>
      </c>
      <c r="I10" s="2">
        <v>0</v>
      </c>
      <c r="J10" s="2">
        <v>0</v>
      </c>
    </row>
    <row r="11" spans="1:10" x14ac:dyDescent="0.3">
      <c r="B11" t="s">
        <v>83</v>
      </c>
      <c r="C11" t="s">
        <v>74</v>
      </c>
      <c r="D11" s="2">
        <v>132</v>
      </c>
      <c r="E11" s="2">
        <v>2013</v>
      </c>
      <c r="F11" s="2" t="s">
        <v>77</v>
      </c>
      <c r="G11" s="2">
        <v>-4</v>
      </c>
      <c r="H11" s="2">
        <v>-5</v>
      </c>
      <c r="I11" s="2">
        <v>-1</v>
      </c>
      <c r="J11" s="2">
        <v>-9</v>
      </c>
    </row>
    <row r="12" spans="1:10" x14ac:dyDescent="0.3">
      <c r="B12" t="s">
        <v>83</v>
      </c>
      <c r="C12" s="2" t="s">
        <v>74</v>
      </c>
      <c r="D12" s="2">
        <v>275</v>
      </c>
      <c r="E12" s="2">
        <v>2013</v>
      </c>
      <c r="F12" s="2" t="s">
        <v>77</v>
      </c>
      <c r="G12" s="2">
        <v>-1</v>
      </c>
      <c r="H12" s="2">
        <v>-7</v>
      </c>
      <c r="I12" s="2">
        <v>-1</v>
      </c>
      <c r="J12" s="2">
        <v>-3</v>
      </c>
    </row>
    <row r="13" spans="1:10" x14ac:dyDescent="0.3">
      <c r="B13" t="s">
        <v>21</v>
      </c>
      <c r="C13" s="2" t="s">
        <v>22</v>
      </c>
      <c r="D13" s="2">
        <v>66</v>
      </c>
      <c r="E13" s="2">
        <v>2013</v>
      </c>
      <c r="F13" s="2" t="s">
        <v>81</v>
      </c>
      <c r="G13" s="2">
        <v>0</v>
      </c>
      <c r="H13" s="2">
        <v>-31</v>
      </c>
      <c r="I13" s="2">
        <v>0</v>
      </c>
      <c r="J13" s="2">
        <v>-27</v>
      </c>
    </row>
    <row r="14" spans="1:10" x14ac:dyDescent="0.3">
      <c r="B14" t="s">
        <v>23</v>
      </c>
      <c r="C14" s="2" t="s">
        <v>24</v>
      </c>
      <c r="D14" s="2">
        <v>275</v>
      </c>
      <c r="E14" s="2">
        <v>2013</v>
      </c>
      <c r="F14" s="2" t="s">
        <v>78</v>
      </c>
      <c r="G14" s="2">
        <v>-2</v>
      </c>
      <c r="H14" s="2">
        <v>-6</v>
      </c>
      <c r="I14" s="2">
        <v>0</v>
      </c>
      <c r="J14" s="2">
        <v>-12</v>
      </c>
    </row>
    <row r="15" spans="1:10" x14ac:dyDescent="0.3">
      <c r="B15" t="s">
        <v>10</v>
      </c>
      <c r="C15" s="2" t="s">
        <v>11</v>
      </c>
      <c r="D15" s="2">
        <v>132</v>
      </c>
      <c r="E15" s="2">
        <v>2014</v>
      </c>
      <c r="F15" s="2" t="s">
        <v>79</v>
      </c>
      <c r="G15" s="2">
        <v>-7</v>
      </c>
      <c r="H15" s="2">
        <v>-20</v>
      </c>
      <c r="I15" s="2">
        <v>-15</v>
      </c>
      <c r="J15" s="2">
        <v>-21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P138"/>
  <sheetViews>
    <sheetView topLeftCell="B1" zoomScale="85" zoomScaleNormal="85" workbookViewId="0">
      <pane ySplit="5" topLeftCell="A6" activePane="bottomLeft" state="frozen"/>
      <selection activeCell="B1" sqref="B1"/>
      <selection pane="bottomLeft" activeCell="B6" sqref="B6"/>
    </sheetView>
  </sheetViews>
  <sheetFormatPr defaultRowHeight="14.4" outlineLevelRow="1" outlineLevelCol="1" x14ac:dyDescent="0.3"/>
  <cols>
    <col min="1" max="1" width="33.21875" hidden="1" customWidth="1" outlineLevel="1"/>
    <col min="2" max="2" width="24.44140625" bestFit="1" customWidth="1" collapsed="1"/>
    <col min="3" max="3" width="24.44140625" customWidth="1"/>
    <col min="12" max="15" width="8.88671875" hidden="1" customWidth="1" outlineLevel="1"/>
    <col min="16" max="16" width="8.88671875" collapsed="1"/>
  </cols>
  <sheetData>
    <row r="2" spans="2:14" s="8" customFormat="1" ht="20.399999999999999" thickBot="1" x14ac:dyDescent="0.45">
      <c r="B2" s="8" t="s">
        <v>71</v>
      </c>
    </row>
    <row r="3" spans="2:14" ht="15" thickTop="1" x14ac:dyDescent="0.3"/>
    <row r="4" spans="2:14" x14ac:dyDescent="0.3">
      <c r="B4" s="5" t="s">
        <v>6</v>
      </c>
      <c r="C4" s="5"/>
      <c r="D4" s="5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5"/>
      <c r="J4" s="5" t="s">
        <v>37</v>
      </c>
      <c r="K4" s="5" t="s">
        <v>39</v>
      </c>
      <c r="M4" t="s">
        <v>67</v>
      </c>
    </row>
    <row r="5" spans="2:14" x14ac:dyDescent="0.3">
      <c r="B5" s="5" t="s">
        <v>41</v>
      </c>
      <c r="C5" s="5"/>
      <c r="D5" s="5">
        <v>2011</v>
      </c>
      <c r="E5" s="5">
        <v>2012</v>
      </c>
      <c r="F5" s="5">
        <v>2013</v>
      </c>
      <c r="G5" s="5">
        <v>2014</v>
      </c>
      <c r="H5" s="5">
        <v>2015</v>
      </c>
      <c r="I5" s="5"/>
      <c r="J5" s="5"/>
      <c r="K5" s="5" t="s">
        <v>59</v>
      </c>
    </row>
    <row r="6" spans="2:14" x14ac:dyDescent="0.3">
      <c r="B6" s="5"/>
      <c r="C6" s="5"/>
      <c r="D6" s="5"/>
      <c r="E6" s="5"/>
      <c r="F6" s="5"/>
      <c r="G6" s="5"/>
      <c r="H6" s="5"/>
      <c r="I6" s="5"/>
      <c r="J6" s="5"/>
      <c r="K6" s="5"/>
    </row>
    <row r="7" spans="2:14" s="6" customFormat="1" ht="15" thickBot="1" x14ac:dyDescent="0.35">
      <c r="B7" s="6" t="s">
        <v>42</v>
      </c>
    </row>
    <row r="8" spans="2:14" ht="15" thickBot="1" x14ac:dyDescent="0.35">
      <c r="B8" s="6" t="s">
        <v>34</v>
      </c>
      <c r="C8" s="6" t="s">
        <v>45</v>
      </c>
      <c r="J8" s="5"/>
      <c r="K8" s="5"/>
    </row>
    <row r="9" spans="2:14" x14ac:dyDescent="0.3">
      <c r="B9" t="s">
        <v>31</v>
      </c>
      <c r="C9">
        <v>66</v>
      </c>
      <c r="D9">
        <v>0</v>
      </c>
      <c r="E9">
        <v>0</v>
      </c>
      <c r="F9">
        <v>10</v>
      </c>
      <c r="G9">
        <v>0</v>
      </c>
      <c r="H9">
        <v>0</v>
      </c>
      <c r="I9" s="5"/>
      <c r="J9" s="5">
        <f>SUM(D9:H9)</f>
        <v>10</v>
      </c>
      <c r="K9" s="7">
        <f>AVERAGE(D9:H9)</f>
        <v>2</v>
      </c>
      <c r="M9" t="s">
        <v>31</v>
      </c>
      <c r="N9">
        <f>SUM(D9:H11)</f>
        <v>160</v>
      </c>
    </row>
    <row r="10" spans="2:14" x14ac:dyDescent="0.3">
      <c r="B10" t="s">
        <v>31</v>
      </c>
      <c r="C10">
        <v>132</v>
      </c>
      <c r="D10">
        <v>18</v>
      </c>
      <c r="E10">
        <v>27</v>
      </c>
      <c r="F10">
        <v>22</v>
      </c>
      <c r="G10">
        <v>35</v>
      </c>
      <c r="H10">
        <v>11</v>
      </c>
      <c r="I10" s="5"/>
      <c r="J10" s="5">
        <f t="shared" ref="J10:J22" si="0">SUM(D10:H10)</f>
        <v>113</v>
      </c>
      <c r="K10" s="7">
        <f t="shared" ref="K10:K22" si="1">AVERAGE(D10:H10)</f>
        <v>22.6</v>
      </c>
      <c r="M10" t="s">
        <v>32</v>
      </c>
      <c r="N10">
        <f>SUM(D12:H15)</f>
        <v>649</v>
      </c>
    </row>
    <row r="11" spans="2:14" x14ac:dyDescent="0.3">
      <c r="B11" t="s">
        <v>31</v>
      </c>
      <c r="C11">
        <v>275</v>
      </c>
      <c r="D11">
        <v>0</v>
      </c>
      <c r="E11">
        <v>0</v>
      </c>
      <c r="F11">
        <v>20</v>
      </c>
      <c r="G11">
        <v>5</v>
      </c>
      <c r="H11">
        <v>12</v>
      </c>
      <c r="I11" s="5"/>
      <c r="J11" s="5">
        <f t="shared" si="0"/>
        <v>37</v>
      </c>
      <c r="K11" s="7">
        <f t="shared" si="1"/>
        <v>7.4</v>
      </c>
      <c r="M11" t="s">
        <v>33</v>
      </c>
      <c r="N11">
        <f>SUM(D16:H18)</f>
        <v>358</v>
      </c>
    </row>
    <row r="12" spans="2:14" x14ac:dyDescent="0.3">
      <c r="B12" t="s">
        <v>32</v>
      </c>
      <c r="C12">
        <v>11</v>
      </c>
      <c r="D12">
        <v>0</v>
      </c>
      <c r="E12">
        <v>0</v>
      </c>
      <c r="F12">
        <v>0</v>
      </c>
      <c r="G12">
        <v>0</v>
      </c>
      <c r="H12">
        <v>0</v>
      </c>
      <c r="I12" s="5"/>
      <c r="J12" s="5">
        <f t="shared" si="0"/>
        <v>0</v>
      </c>
      <c r="K12" s="7">
        <f t="shared" si="1"/>
        <v>0</v>
      </c>
      <c r="M12" t="s">
        <v>30</v>
      </c>
      <c r="N12">
        <f>SUM(D19:H22)</f>
        <v>257</v>
      </c>
    </row>
    <row r="13" spans="2:14" x14ac:dyDescent="0.3">
      <c r="B13" t="s">
        <v>32</v>
      </c>
      <c r="C13">
        <v>66</v>
      </c>
      <c r="D13">
        <v>0</v>
      </c>
      <c r="E13">
        <v>0</v>
      </c>
      <c r="F13">
        <v>31</v>
      </c>
      <c r="G13">
        <v>0</v>
      </c>
      <c r="H13">
        <v>0</v>
      </c>
      <c r="I13" s="5"/>
      <c r="J13" s="5">
        <f t="shared" si="0"/>
        <v>31</v>
      </c>
      <c r="K13" s="7">
        <f t="shared" si="1"/>
        <v>6.2</v>
      </c>
    </row>
    <row r="14" spans="2:14" x14ac:dyDescent="0.3">
      <c r="B14" t="s">
        <v>32</v>
      </c>
      <c r="C14">
        <v>132</v>
      </c>
      <c r="D14">
        <v>52</v>
      </c>
      <c r="E14">
        <v>130</v>
      </c>
      <c r="F14">
        <v>117</v>
      </c>
      <c r="G14">
        <v>84</v>
      </c>
      <c r="H14">
        <v>32</v>
      </c>
      <c r="I14" s="5"/>
      <c r="J14" s="5">
        <f t="shared" si="0"/>
        <v>415</v>
      </c>
      <c r="K14" s="7">
        <f t="shared" si="1"/>
        <v>83</v>
      </c>
    </row>
    <row r="15" spans="2:14" x14ac:dyDescent="0.3">
      <c r="B15" t="s">
        <v>32</v>
      </c>
      <c r="C15">
        <v>275</v>
      </c>
      <c r="D15">
        <v>0</v>
      </c>
      <c r="E15">
        <v>0</v>
      </c>
      <c r="F15">
        <v>116</v>
      </c>
      <c r="G15">
        <v>26</v>
      </c>
      <c r="H15">
        <v>61</v>
      </c>
      <c r="I15" s="5"/>
      <c r="J15" s="5">
        <f t="shared" si="0"/>
        <v>203</v>
      </c>
      <c r="K15" s="7">
        <f t="shared" si="1"/>
        <v>40.6</v>
      </c>
    </row>
    <row r="16" spans="2:14" x14ac:dyDescent="0.3">
      <c r="B16" t="s">
        <v>33</v>
      </c>
      <c r="C16">
        <v>33</v>
      </c>
      <c r="D16">
        <v>0</v>
      </c>
      <c r="E16">
        <v>0</v>
      </c>
      <c r="F16">
        <v>0</v>
      </c>
      <c r="G16">
        <v>0</v>
      </c>
      <c r="H16">
        <v>6</v>
      </c>
      <c r="I16" s="5"/>
      <c r="J16" s="5">
        <f t="shared" si="0"/>
        <v>6</v>
      </c>
      <c r="K16" s="7">
        <f t="shared" si="1"/>
        <v>1.2</v>
      </c>
    </row>
    <row r="17" spans="1:14" x14ac:dyDescent="0.3">
      <c r="B17" t="s">
        <v>33</v>
      </c>
      <c r="C17">
        <v>132</v>
      </c>
      <c r="D17">
        <v>37</v>
      </c>
      <c r="E17">
        <v>96</v>
      </c>
      <c r="F17">
        <v>46</v>
      </c>
      <c r="G17">
        <v>67</v>
      </c>
      <c r="H17">
        <v>20</v>
      </c>
      <c r="I17" s="5"/>
      <c r="J17" s="5">
        <f t="shared" si="0"/>
        <v>266</v>
      </c>
      <c r="K17" s="7">
        <f t="shared" si="1"/>
        <v>53.2</v>
      </c>
    </row>
    <row r="18" spans="1:14" x14ac:dyDescent="0.3">
      <c r="B18" t="s">
        <v>33</v>
      </c>
      <c r="C18">
        <v>275</v>
      </c>
      <c r="D18">
        <v>0</v>
      </c>
      <c r="E18">
        <v>0</v>
      </c>
      <c r="F18">
        <v>51</v>
      </c>
      <c r="G18">
        <v>16</v>
      </c>
      <c r="H18">
        <v>19</v>
      </c>
      <c r="I18" s="5"/>
      <c r="J18" s="5">
        <f t="shared" si="0"/>
        <v>86</v>
      </c>
      <c r="K18" s="7">
        <f t="shared" si="1"/>
        <v>17.2</v>
      </c>
    </row>
    <row r="19" spans="1:14" x14ac:dyDescent="0.3">
      <c r="B19" t="s">
        <v>30</v>
      </c>
      <c r="C19">
        <v>11</v>
      </c>
      <c r="D19">
        <v>0</v>
      </c>
      <c r="E19">
        <v>0</v>
      </c>
      <c r="F19">
        <v>0</v>
      </c>
      <c r="G19">
        <v>0</v>
      </c>
      <c r="H19">
        <v>0</v>
      </c>
      <c r="I19" s="5"/>
      <c r="J19" s="5">
        <f t="shared" si="0"/>
        <v>0</v>
      </c>
      <c r="K19" s="7">
        <f t="shared" si="1"/>
        <v>0</v>
      </c>
    </row>
    <row r="20" spans="1:14" x14ac:dyDescent="0.3">
      <c r="B20" t="s">
        <v>30</v>
      </c>
      <c r="C20">
        <v>66</v>
      </c>
      <c r="D20">
        <v>0</v>
      </c>
      <c r="E20">
        <v>0</v>
      </c>
      <c r="F20">
        <v>0</v>
      </c>
      <c r="G20">
        <v>0</v>
      </c>
      <c r="H20">
        <v>0</v>
      </c>
      <c r="I20" s="5"/>
      <c r="J20" s="5">
        <f t="shared" si="0"/>
        <v>0</v>
      </c>
      <c r="K20" s="7">
        <f t="shared" si="1"/>
        <v>0</v>
      </c>
    </row>
    <row r="21" spans="1:14" x14ac:dyDescent="0.3">
      <c r="B21" t="s">
        <v>30</v>
      </c>
      <c r="C21">
        <v>132</v>
      </c>
      <c r="D21">
        <v>9</v>
      </c>
      <c r="E21">
        <v>78</v>
      </c>
      <c r="F21">
        <v>51</v>
      </c>
      <c r="G21">
        <v>9</v>
      </c>
      <c r="H21">
        <v>0</v>
      </c>
      <c r="I21" s="5"/>
      <c r="J21" s="5">
        <f t="shared" si="0"/>
        <v>147</v>
      </c>
      <c r="K21" s="7">
        <f t="shared" si="1"/>
        <v>29.4</v>
      </c>
    </row>
    <row r="22" spans="1:14" x14ac:dyDescent="0.3">
      <c r="B22" t="s">
        <v>30</v>
      </c>
      <c r="C22">
        <v>275</v>
      </c>
      <c r="D22">
        <v>0</v>
      </c>
      <c r="E22">
        <v>0</v>
      </c>
      <c r="F22">
        <v>63</v>
      </c>
      <c r="G22">
        <v>11</v>
      </c>
      <c r="H22">
        <v>36</v>
      </c>
      <c r="I22" s="5"/>
      <c r="J22" s="5">
        <f t="shared" si="0"/>
        <v>110</v>
      </c>
      <c r="K22" s="7">
        <f t="shared" si="1"/>
        <v>22</v>
      </c>
    </row>
    <row r="23" spans="1:14" x14ac:dyDescent="0.3">
      <c r="B23" s="5"/>
      <c r="C23" s="5"/>
      <c r="J23" s="5"/>
      <c r="K23" s="5"/>
    </row>
    <row r="25" spans="1:14" s="6" customFormat="1" ht="15" thickBot="1" x14ac:dyDescent="0.35">
      <c r="B25" s="6" t="s">
        <v>46</v>
      </c>
    </row>
    <row r="26" spans="1:14" ht="15" thickBot="1" x14ac:dyDescent="0.35">
      <c r="B26" s="6" t="s">
        <v>34</v>
      </c>
      <c r="C26" s="6" t="s">
        <v>45</v>
      </c>
    </row>
    <row r="27" spans="1:14" x14ac:dyDescent="0.3">
      <c r="A27" t="str">
        <f>B27</f>
        <v>CB</v>
      </c>
      <c r="B27" t="s">
        <v>31</v>
      </c>
      <c r="C27">
        <v>66</v>
      </c>
      <c r="D27">
        <f t="array" aca="1" ref="D27:H27" ca="1">SUMIFS(INDIRECT("Reporting_RINAdjust[" &amp; A27 &amp; "]"),Reporting_RINAdjust[Year],Years,Reporting_RINAdjust[Voltage],C27)</f>
        <v>0</v>
      </c>
      <c r="E27">
        <f ca="1"/>
        <v>0</v>
      </c>
      <c r="F27">
        <f ca="1"/>
        <v>-1</v>
      </c>
      <c r="G27">
        <f ca="1"/>
        <v>0</v>
      </c>
      <c r="H27">
        <f ca="1"/>
        <v>0</v>
      </c>
      <c r="I27" s="5"/>
      <c r="J27" s="5">
        <f t="shared" ref="J27:J40" ca="1" si="2">SUM(D27:H27)</f>
        <v>-1</v>
      </c>
      <c r="M27" t="s">
        <v>31</v>
      </c>
      <c r="N27">
        <f ca="1">SUM(D27:H29)</f>
        <v>2</v>
      </c>
    </row>
    <row r="28" spans="1:14" x14ac:dyDescent="0.3">
      <c r="A28" t="str">
        <f t="shared" ref="A28:A40" si="3">B28</f>
        <v>CB</v>
      </c>
      <c r="B28" t="s">
        <v>31</v>
      </c>
      <c r="C28">
        <v>132</v>
      </c>
      <c r="D28">
        <f t="array" aca="1" ref="D28:H28" ca="1">SUMIFS(INDIRECT("Reporting_RINAdjust[" &amp; A28 &amp; "]"),Reporting_RINAdjust[Year],Years,Reporting_RINAdjust[Voltage],C28)</f>
        <v>0</v>
      </c>
      <c r="E28">
        <f ca="1"/>
        <v>-1</v>
      </c>
      <c r="F28">
        <f ca="1"/>
        <v>1</v>
      </c>
      <c r="G28">
        <f ca="1"/>
        <v>2</v>
      </c>
      <c r="H28">
        <f ca="1"/>
        <v>0</v>
      </c>
      <c r="I28" s="5"/>
      <c r="J28" s="5">
        <f t="shared" ca="1" si="2"/>
        <v>2</v>
      </c>
      <c r="M28" t="s">
        <v>32</v>
      </c>
      <c r="N28">
        <f ca="1">SUM(D30:H33)</f>
        <v>-44</v>
      </c>
    </row>
    <row r="29" spans="1:14" x14ac:dyDescent="0.3">
      <c r="A29" t="str">
        <f t="shared" si="3"/>
        <v>CB</v>
      </c>
      <c r="B29" t="s">
        <v>31</v>
      </c>
      <c r="C29">
        <v>275</v>
      </c>
      <c r="D29">
        <f t="array" aca="1" ref="D29:H29" ca="1">SUMIFS(INDIRECT("Reporting_RINAdjust[" &amp; A29 &amp; "]"),Reporting_RINAdjust[Year],Years,Reporting_RINAdjust[Voltage],C29)</f>
        <v>0</v>
      </c>
      <c r="E29">
        <f ca="1"/>
        <v>0</v>
      </c>
      <c r="F29">
        <f ca="1"/>
        <v>1</v>
      </c>
      <c r="G29">
        <f ca="1"/>
        <v>0</v>
      </c>
      <c r="H29">
        <f ca="1"/>
        <v>0</v>
      </c>
      <c r="I29" s="5"/>
      <c r="J29" s="5">
        <f t="shared" ca="1" si="2"/>
        <v>1</v>
      </c>
      <c r="M29" t="s">
        <v>33</v>
      </c>
      <c r="N29">
        <f ca="1">SUM(D34:H36)</f>
        <v>-20</v>
      </c>
    </row>
    <row r="30" spans="1:14" x14ac:dyDescent="0.3">
      <c r="A30" t="str">
        <f t="shared" ref="A30" si="4">B30</f>
        <v>IsolES</v>
      </c>
      <c r="B30" t="s">
        <v>32</v>
      </c>
      <c r="C30">
        <v>11</v>
      </c>
      <c r="D30">
        <f t="array" aca="1" ref="D30:H30" ca="1">SUMIFS(INDIRECT("Reporting_RINAdjust[" &amp; A30 &amp; "]"),Reporting_RINAdjust[Year],Years,Reporting_RINAdjust[Voltage],C30)</f>
        <v>0</v>
      </c>
      <c r="E30">
        <f ca="1"/>
        <v>2</v>
      </c>
      <c r="F30">
        <f ca="1"/>
        <v>0</v>
      </c>
      <c r="G30">
        <f ca="1"/>
        <v>0</v>
      </c>
      <c r="H30">
        <f ca="1"/>
        <v>0</v>
      </c>
      <c r="I30" s="5"/>
      <c r="J30" s="5">
        <f t="shared" ca="1" si="2"/>
        <v>2</v>
      </c>
      <c r="M30" t="s">
        <v>30</v>
      </c>
      <c r="N30">
        <f ca="1">SUM(D37:H40)</f>
        <v>13</v>
      </c>
    </row>
    <row r="31" spans="1:14" x14ac:dyDescent="0.3">
      <c r="A31" t="str">
        <f t="shared" si="3"/>
        <v>IsolES</v>
      </c>
      <c r="B31" t="s">
        <v>32</v>
      </c>
      <c r="C31">
        <v>66</v>
      </c>
      <c r="D31">
        <f t="array" aca="1" ref="D31:H31" ca="1">SUMIFS(INDIRECT("Reporting_RINAdjust[" &amp; A31 &amp; "]"),Reporting_RINAdjust[Year],Years,Reporting_RINAdjust[Voltage],C31)</f>
        <v>0</v>
      </c>
      <c r="E31">
        <f ca="1"/>
        <v>0</v>
      </c>
      <c r="F31">
        <f ca="1"/>
        <v>0</v>
      </c>
      <c r="G31">
        <f ca="1"/>
        <v>3</v>
      </c>
      <c r="H31">
        <f ca="1"/>
        <v>0</v>
      </c>
      <c r="I31" s="5"/>
      <c r="J31" s="5">
        <f t="shared" ca="1" si="2"/>
        <v>3</v>
      </c>
    </row>
    <row r="32" spans="1:14" x14ac:dyDescent="0.3">
      <c r="A32" t="str">
        <f t="shared" si="3"/>
        <v>IsolES</v>
      </c>
      <c r="B32" t="s">
        <v>32</v>
      </c>
      <c r="C32">
        <v>132</v>
      </c>
      <c r="D32">
        <f t="array" aca="1" ref="D32:H32" ca="1">SUMIFS(INDIRECT("Reporting_RINAdjust[" &amp; A32 &amp; "]"),Reporting_RINAdjust[Year],Years,Reporting_RINAdjust[Voltage],C32)</f>
        <v>-6</v>
      </c>
      <c r="E32">
        <f ca="1"/>
        <v>-58</v>
      </c>
      <c r="F32">
        <f ca="1"/>
        <v>0</v>
      </c>
      <c r="G32">
        <f ca="1"/>
        <v>10</v>
      </c>
      <c r="H32">
        <f ca="1"/>
        <v>0</v>
      </c>
      <c r="I32" s="5"/>
      <c r="J32" s="5">
        <f t="shared" ca="1" si="2"/>
        <v>-54</v>
      </c>
    </row>
    <row r="33" spans="1:14" x14ac:dyDescent="0.3">
      <c r="A33" t="str">
        <f t="shared" si="3"/>
        <v>IsolES</v>
      </c>
      <c r="B33" t="s">
        <v>32</v>
      </c>
      <c r="C33">
        <v>275</v>
      </c>
      <c r="D33">
        <f t="array" aca="1" ref="D33:H33" ca="1">SUMIFS(INDIRECT("Reporting_RINAdjust[" &amp; A33 &amp; "]"),Reporting_RINAdjust[Year],Years,Reporting_RINAdjust[Voltage],C33)</f>
        <v>0</v>
      </c>
      <c r="E33">
        <f ca="1"/>
        <v>0</v>
      </c>
      <c r="F33">
        <f ca="1"/>
        <v>4</v>
      </c>
      <c r="G33">
        <f ca="1"/>
        <v>0</v>
      </c>
      <c r="H33">
        <f ca="1"/>
        <v>1</v>
      </c>
      <c r="I33" s="5"/>
      <c r="J33" s="5">
        <f t="shared" ca="1" si="2"/>
        <v>5</v>
      </c>
    </row>
    <row r="34" spans="1:14" x14ac:dyDescent="0.3">
      <c r="A34" t="str">
        <f t="shared" ref="A34" si="5">B34</f>
        <v>VT</v>
      </c>
      <c r="B34" t="s">
        <v>33</v>
      </c>
      <c r="C34">
        <v>33</v>
      </c>
      <c r="D34">
        <f t="array" aca="1" ref="D34:H34" ca="1">SUMIFS(INDIRECT("Reporting_RINAdjust[" &amp; A34 &amp; "]"),Reporting_RINAdjust[Year],Years,Reporting_RINAdjust[Voltage],C34)</f>
        <v>0</v>
      </c>
      <c r="E34">
        <f ca="1"/>
        <v>0</v>
      </c>
      <c r="F34">
        <f ca="1"/>
        <v>0</v>
      </c>
      <c r="G34">
        <f ca="1"/>
        <v>0</v>
      </c>
      <c r="H34">
        <f ca="1"/>
        <v>0</v>
      </c>
      <c r="I34" s="5"/>
      <c r="J34" s="5">
        <f t="shared" ca="1" si="2"/>
        <v>0</v>
      </c>
    </row>
    <row r="35" spans="1:14" x14ac:dyDescent="0.3">
      <c r="A35" t="str">
        <f t="shared" si="3"/>
        <v>VT</v>
      </c>
      <c r="B35" t="s">
        <v>33</v>
      </c>
      <c r="C35">
        <v>132</v>
      </c>
      <c r="D35">
        <f t="array" aca="1" ref="D35:H35" ca="1">SUMIFS(INDIRECT("Reporting_RINAdjust[" &amp; A35 &amp; "]"),Reporting_RINAdjust[Year],Years,Reporting_RINAdjust[Voltage],C35)</f>
        <v>17</v>
      </c>
      <c r="E35">
        <f ca="1"/>
        <v>-40</v>
      </c>
      <c r="F35">
        <f ca="1"/>
        <v>0</v>
      </c>
      <c r="G35">
        <f ca="1"/>
        <v>5</v>
      </c>
      <c r="H35">
        <f ca="1"/>
        <v>0</v>
      </c>
      <c r="I35" s="5"/>
      <c r="J35" s="5">
        <f t="shared" ca="1" si="2"/>
        <v>-18</v>
      </c>
    </row>
    <row r="36" spans="1:14" x14ac:dyDescent="0.3">
      <c r="A36" t="str">
        <f t="shared" si="3"/>
        <v>VT</v>
      </c>
      <c r="B36" t="s">
        <v>33</v>
      </c>
      <c r="C36">
        <v>275</v>
      </c>
      <c r="D36">
        <f t="array" aca="1" ref="D36:H36" ca="1">SUMIFS(INDIRECT("Reporting_RINAdjust[" &amp; A36 &amp; "]"),Reporting_RINAdjust[Year],Years,Reporting_RINAdjust[Voltage],C36)</f>
        <v>0</v>
      </c>
      <c r="E36">
        <f ca="1"/>
        <v>0</v>
      </c>
      <c r="F36">
        <f ca="1"/>
        <v>-3</v>
      </c>
      <c r="G36">
        <f ca="1"/>
        <v>0</v>
      </c>
      <c r="H36">
        <f ca="1"/>
        <v>1</v>
      </c>
      <c r="I36" s="5"/>
      <c r="J36" s="5">
        <f t="shared" ca="1" si="2"/>
        <v>-2</v>
      </c>
    </row>
    <row r="37" spans="1:14" x14ac:dyDescent="0.3">
      <c r="A37" t="str">
        <f t="shared" ref="A37" si="6">B37</f>
        <v>CT</v>
      </c>
      <c r="B37" t="s">
        <v>30</v>
      </c>
      <c r="C37">
        <v>11</v>
      </c>
      <c r="D37">
        <f t="array" aca="1" ref="D37:H37" ca="1">SUMIFS(INDIRECT("Reporting_RINAdjust[" &amp; A37 &amp; "]"),Reporting_RINAdjust[Year],Years,Reporting_RINAdjust[Voltage],C37)</f>
        <v>0</v>
      </c>
      <c r="E37">
        <f ca="1"/>
        <v>0</v>
      </c>
      <c r="F37">
        <f ca="1"/>
        <v>12</v>
      </c>
      <c r="G37">
        <f ca="1"/>
        <v>0</v>
      </c>
      <c r="H37">
        <f ca="1"/>
        <v>0</v>
      </c>
      <c r="I37" s="5"/>
      <c r="J37" s="5">
        <f t="shared" ca="1" si="2"/>
        <v>12</v>
      </c>
    </row>
    <row r="38" spans="1:14" x14ac:dyDescent="0.3">
      <c r="A38" t="str">
        <f t="shared" si="3"/>
        <v>CT</v>
      </c>
      <c r="B38" t="s">
        <v>30</v>
      </c>
      <c r="C38">
        <v>66</v>
      </c>
      <c r="D38">
        <f t="array" aca="1" ref="D38:H38" ca="1">SUMIFS(INDIRECT("Reporting_RINAdjust[" &amp; A38 &amp; "]"),Reporting_RINAdjust[Year],Years,Reporting_RINAdjust[Voltage],C38)</f>
        <v>0</v>
      </c>
      <c r="E38">
        <f ca="1"/>
        <v>0</v>
      </c>
      <c r="F38">
        <f ca="1"/>
        <v>0</v>
      </c>
      <c r="G38">
        <f ca="1"/>
        <v>0</v>
      </c>
      <c r="H38">
        <f ca="1"/>
        <v>0</v>
      </c>
      <c r="I38" s="5"/>
      <c r="J38" s="5">
        <f t="shared" ca="1" si="2"/>
        <v>0</v>
      </c>
    </row>
    <row r="39" spans="1:14" x14ac:dyDescent="0.3">
      <c r="A39" t="str">
        <f t="shared" si="3"/>
        <v>CT</v>
      </c>
      <c r="B39" t="s">
        <v>30</v>
      </c>
      <c r="C39">
        <v>132</v>
      </c>
      <c r="D39">
        <f t="array" aca="1" ref="D39:H39" ca="1">SUMIFS(INDIRECT("Reporting_RINAdjust[" &amp; A39 &amp; "]"),Reporting_RINAdjust[Year],Years,Reporting_RINAdjust[Voltage],C39)</f>
        <v>1</v>
      </c>
      <c r="E39">
        <f ca="1"/>
        <v>2</v>
      </c>
      <c r="F39">
        <f ca="1"/>
        <v>-9</v>
      </c>
      <c r="G39">
        <f ca="1"/>
        <v>3</v>
      </c>
      <c r="H39">
        <f ca="1"/>
        <v>0</v>
      </c>
      <c r="I39" s="5"/>
      <c r="J39" s="5">
        <f t="shared" ca="1" si="2"/>
        <v>-3</v>
      </c>
    </row>
    <row r="40" spans="1:14" x14ac:dyDescent="0.3">
      <c r="A40" t="str">
        <f t="shared" si="3"/>
        <v>CT</v>
      </c>
      <c r="B40" t="s">
        <v>30</v>
      </c>
      <c r="C40">
        <v>275</v>
      </c>
      <c r="D40">
        <f t="array" aca="1" ref="D40:H40" ca="1">SUMIFS(INDIRECT("Reporting_RINAdjust[" &amp; A40 &amp; "]"),Reporting_RINAdjust[Year],Years,Reporting_RINAdjust[Voltage],C40)</f>
        <v>0</v>
      </c>
      <c r="E40">
        <f ca="1"/>
        <v>0</v>
      </c>
      <c r="F40">
        <f ca="1"/>
        <v>0</v>
      </c>
      <c r="G40">
        <f ca="1"/>
        <v>1</v>
      </c>
      <c r="H40">
        <f ca="1"/>
        <v>3</v>
      </c>
      <c r="I40" s="5"/>
      <c r="J40" s="5">
        <f t="shared" ca="1" si="2"/>
        <v>4</v>
      </c>
    </row>
    <row r="43" spans="1:14" s="6" customFormat="1" ht="15" thickBot="1" x14ac:dyDescent="0.35">
      <c r="B43" s="6" t="s">
        <v>53</v>
      </c>
    </row>
    <row r="44" spans="1:14" ht="15" thickBot="1" x14ac:dyDescent="0.35">
      <c r="B44" s="6" t="s">
        <v>34</v>
      </c>
      <c r="C44" s="6" t="s">
        <v>45</v>
      </c>
    </row>
    <row r="45" spans="1:14" x14ac:dyDescent="0.3">
      <c r="B45" t="s">
        <v>31</v>
      </c>
      <c r="C45">
        <v>66</v>
      </c>
      <c r="D45">
        <f t="array" aca="1" ref="D45:H45" ca="1">SUMIFS(INDIRECT("Reporting_NonReplacement[" &amp; B45 &amp; "]"),Reporting_NonReplacement[Year],Years,Reporting_NonReplacement[Voltage],C45)</f>
        <v>0</v>
      </c>
      <c r="E45">
        <f ca="1"/>
        <v>0</v>
      </c>
      <c r="F45">
        <f ca="1"/>
        <v>0</v>
      </c>
      <c r="G45">
        <f ca="1"/>
        <v>0</v>
      </c>
      <c r="H45">
        <f ca="1"/>
        <v>0</v>
      </c>
      <c r="I45" s="5"/>
      <c r="J45" s="5">
        <f t="shared" ref="J45:J58" ca="1" si="7">SUM(D45:H45)</f>
        <v>0</v>
      </c>
      <c r="M45" t="s">
        <v>31</v>
      </c>
      <c r="N45">
        <f ca="1">SUM(D45:H47)</f>
        <v>0</v>
      </c>
    </row>
    <row r="46" spans="1:14" x14ac:dyDescent="0.3">
      <c r="B46" t="s">
        <v>31</v>
      </c>
      <c r="C46">
        <v>132</v>
      </c>
      <c r="D46">
        <f t="array" aca="1" ref="D46:H46" ca="1">SUMIFS(INDIRECT("Reporting_NonReplacement[" &amp; B46 &amp; "]"),Reporting_NonReplacement[Year],Years,Reporting_NonReplacement[Voltage],C46)</f>
        <v>0</v>
      </c>
      <c r="E46">
        <f ca="1"/>
        <v>0</v>
      </c>
      <c r="F46">
        <f ca="1"/>
        <v>0</v>
      </c>
      <c r="G46">
        <f ca="1"/>
        <v>0</v>
      </c>
      <c r="H46">
        <f ca="1"/>
        <v>0</v>
      </c>
      <c r="I46" s="5"/>
      <c r="J46" s="5">
        <f t="shared" ca="1" si="7"/>
        <v>0</v>
      </c>
      <c r="M46" t="s">
        <v>32</v>
      </c>
      <c r="N46">
        <f ca="1">SUM(D48:H51)</f>
        <v>0</v>
      </c>
    </row>
    <row r="47" spans="1:14" x14ac:dyDescent="0.3">
      <c r="B47" t="s">
        <v>31</v>
      </c>
      <c r="C47">
        <v>275</v>
      </c>
      <c r="D47">
        <f t="array" aca="1" ref="D47:H47" ca="1">SUMIFS(INDIRECT("Reporting_NonReplacement[" &amp; B47 &amp; "]"),Reporting_NonReplacement[Year],Years,Reporting_NonReplacement[Voltage],C47)</f>
        <v>0</v>
      </c>
      <c r="E47">
        <f ca="1"/>
        <v>0</v>
      </c>
      <c r="F47">
        <f ca="1"/>
        <v>0</v>
      </c>
      <c r="G47">
        <f ca="1"/>
        <v>0</v>
      </c>
      <c r="H47">
        <f ca="1"/>
        <v>0</v>
      </c>
      <c r="I47" s="5"/>
      <c r="J47" s="5">
        <f t="shared" ca="1" si="7"/>
        <v>0</v>
      </c>
      <c r="M47" t="s">
        <v>33</v>
      </c>
      <c r="N47">
        <f ca="1">SUM(D52:H54)</f>
        <v>-12</v>
      </c>
    </row>
    <row r="48" spans="1:14" x14ac:dyDescent="0.3">
      <c r="B48" t="s">
        <v>32</v>
      </c>
      <c r="C48">
        <v>11</v>
      </c>
      <c r="D48">
        <f t="array" aca="1" ref="D48:H48" ca="1">SUMIFS(INDIRECT("Reporting_NonReplacement[" &amp; B48 &amp; "]"),Reporting_NonReplacement[Year],Years,Reporting_NonReplacement[Voltage],C48)</f>
        <v>0</v>
      </c>
      <c r="E48">
        <f ca="1"/>
        <v>0</v>
      </c>
      <c r="F48">
        <f ca="1"/>
        <v>0</v>
      </c>
      <c r="G48">
        <f ca="1"/>
        <v>0</v>
      </c>
      <c r="H48">
        <f ca="1"/>
        <v>0</v>
      </c>
      <c r="I48" s="5"/>
      <c r="J48" s="5">
        <f t="shared" ca="1" si="7"/>
        <v>0</v>
      </c>
      <c r="M48" t="s">
        <v>30</v>
      </c>
      <c r="N48">
        <f ca="1">SUM(D55:H58)</f>
        <v>-4</v>
      </c>
    </row>
    <row r="49" spans="2:13" x14ac:dyDescent="0.3">
      <c r="B49" t="s">
        <v>32</v>
      </c>
      <c r="C49">
        <v>66</v>
      </c>
      <c r="D49">
        <f t="array" aca="1" ref="D49:H49" ca="1">SUMIFS(INDIRECT("Reporting_NonReplacement[" &amp; B49 &amp; "]"),Reporting_NonReplacement[Year],Years,Reporting_NonReplacement[Voltage],C49)</f>
        <v>0</v>
      </c>
      <c r="E49">
        <f ca="1"/>
        <v>0</v>
      </c>
      <c r="F49">
        <f ca="1"/>
        <v>0</v>
      </c>
      <c r="G49">
        <f ca="1"/>
        <v>0</v>
      </c>
      <c r="H49">
        <f ca="1"/>
        <v>0</v>
      </c>
      <c r="I49" s="5"/>
      <c r="J49" s="5">
        <f t="shared" ca="1" si="7"/>
        <v>0</v>
      </c>
    </row>
    <row r="50" spans="2:13" x14ac:dyDescent="0.3">
      <c r="B50" t="s">
        <v>32</v>
      </c>
      <c r="C50">
        <v>132</v>
      </c>
      <c r="D50">
        <f t="array" aca="1" ref="D50:H50" ca="1">SUMIFS(INDIRECT("Reporting_NonReplacement[" &amp; B50 &amp; "]"),Reporting_NonReplacement[Year],Years,Reporting_NonReplacement[Voltage],C50)</f>
        <v>0</v>
      </c>
      <c r="E50">
        <f ca="1"/>
        <v>0</v>
      </c>
      <c r="F50">
        <f ca="1"/>
        <v>0</v>
      </c>
      <c r="G50">
        <f ca="1"/>
        <v>0</v>
      </c>
      <c r="H50">
        <f ca="1"/>
        <v>0</v>
      </c>
      <c r="I50" s="5"/>
      <c r="J50" s="5">
        <f t="shared" ca="1" si="7"/>
        <v>0</v>
      </c>
    </row>
    <row r="51" spans="2:13" x14ac:dyDescent="0.3">
      <c r="B51" t="s">
        <v>32</v>
      </c>
      <c r="C51">
        <v>275</v>
      </c>
      <c r="D51">
        <f t="array" aca="1" ref="D51:H51" ca="1">SUMIFS(INDIRECT("Reporting_NonReplacement[" &amp; B51 &amp; "]"),Reporting_NonReplacement[Year],Years,Reporting_NonReplacement[Voltage],C51)</f>
        <v>0</v>
      </c>
      <c r="E51">
        <f ca="1"/>
        <v>0</v>
      </c>
      <c r="F51">
        <f ca="1"/>
        <v>0</v>
      </c>
      <c r="G51">
        <f ca="1"/>
        <v>0</v>
      </c>
      <c r="H51">
        <f ca="1"/>
        <v>0</v>
      </c>
      <c r="I51" s="5"/>
      <c r="J51" s="5">
        <f t="shared" ca="1" si="7"/>
        <v>0</v>
      </c>
    </row>
    <row r="52" spans="2:13" x14ac:dyDescent="0.3">
      <c r="B52" t="s">
        <v>33</v>
      </c>
      <c r="C52">
        <v>33</v>
      </c>
      <c r="D52">
        <f t="array" aca="1" ref="D52:H52" ca="1">SUMIFS(INDIRECT("Reporting_NonReplacement[" &amp; B52 &amp; "]"),Reporting_NonReplacement[Year],Years,Reporting_NonReplacement[Voltage],C52)</f>
        <v>0</v>
      </c>
      <c r="E52">
        <f ca="1"/>
        <v>0</v>
      </c>
      <c r="F52">
        <f ca="1"/>
        <v>0</v>
      </c>
      <c r="G52">
        <f ca="1"/>
        <v>0</v>
      </c>
      <c r="H52">
        <f ca="1"/>
        <v>0</v>
      </c>
      <c r="I52" s="5"/>
      <c r="J52" s="5">
        <f t="shared" ca="1" si="7"/>
        <v>0</v>
      </c>
    </row>
    <row r="53" spans="2:13" x14ac:dyDescent="0.3">
      <c r="B53" t="s">
        <v>33</v>
      </c>
      <c r="C53">
        <v>132</v>
      </c>
      <c r="D53">
        <f t="array" aca="1" ref="D53:H53" ca="1">SUMIFS(INDIRECT("Reporting_NonReplacement[" &amp; B53 &amp; "]"),Reporting_NonReplacement[Year],Years,Reporting_NonReplacement[Voltage],C53)</f>
        <v>0</v>
      </c>
      <c r="E53">
        <f ca="1"/>
        <v>0</v>
      </c>
      <c r="F53">
        <f ca="1"/>
        <v>0</v>
      </c>
      <c r="G53">
        <f ca="1"/>
        <v>0</v>
      </c>
      <c r="H53">
        <f ca="1"/>
        <v>0</v>
      </c>
      <c r="I53" s="5"/>
      <c r="J53" s="5">
        <f t="shared" ca="1" si="7"/>
        <v>0</v>
      </c>
    </row>
    <row r="54" spans="2:13" x14ac:dyDescent="0.3">
      <c r="B54" t="s">
        <v>33</v>
      </c>
      <c r="C54">
        <v>275</v>
      </c>
      <c r="D54">
        <f t="array" aca="1" ref="D54:H54" ca="1">SUMIFS(INDIRECT("Reporting_NonReplacement[" &amp; B54 &amp; "]"),Reporting_NonReplacement[Year],Years,Reporting_NonReplacement[Voltage],C54)</f>
        <v>0</v>
      </c>
      <c r="E54">
        <f ca="1"/>
        <v>0</v>
      </c>
      <c r="F54">
        <f ca="1"/>
        <v>-12</v>
      </c>
      <c r="G54">
        <f ca="1"/>
        <v>0</v>
      </c>
      <c r="H54">
        <f ca="1"/>
        <v>0</v>
      </c>
      <c r="I54" s="5"/>
      <c r="J54" s="5">
        <f t="shared" ca="1" si="7"/>
        <v>-12</v>
      </c>
    </row>
    <row r="55" spans="2:13" x14ac:dyDescent="0.3">
      <c r="B55" t="s">
        <v>30</v>
      </c>
      <c r="C55">
        <v>11</v>
      </c>
      <c r="D55">
        <f t="array" aca="1" ref="D55:H55" ca="1">SUMIFS(INDIRECT("Reporting_NonReplacement[" &amp; B55 &amp; "]"),Reporting_NonReplacement[Year],Years,Reporting_NonReplacement[Voltage],C55)</f>
        <v>0</v>
      </c>
      <c r="E55">
        <f ca="1"/>
        <v>0</v>
      </c>
      <c r="F55">
        <f ca="1"/>
        <v>0</v>
      </c>
      <c r="G55">
        <f ca="1"/>
        <v>0</v>
      </c>
      <c r="H55">
        <f ca="1"/>
        <v>0</v>
      </c>
      <c r="I55" s="5"/>
      <c r="J55" s="5">
        <f t="shared" ca="1" si="7"/>
        <v>0</v>
      </c>
    </row>
    <row r="56" spans="2:13" x14ac:dyDescent="0.3">
      <c r="B56" t="s">
        <v>30</v>
      </c>
      <c r="C56">
        <v>66</v>
      </c>
      <c r="D56">
        <f t="array" aca="1" ref="D56:H56" ca="1">SUMIFS(INDIRECT("Reporting_NonReplacement[" &amp; B56 &amp; "]"),Reporting_NonReplacement[Year],Years,Reporting_NonReplacement[Voltage],C56)</f>
        <v>0</v>
      </c>
      <c r="E56">
        <f ca="1"/>
        <v>0</v>
      </c>
      <c r="F56">
        <f ca="1"/>
        <v>0</v>
      </c>
      <c r="G56">
        <f ca="1"/>
        <v>0</v>
      </c>
      <c r="H56">
        <f ca="1"/>
        <v>0</v>
      </c>
      <c r="I56" s="5"/>
      <c r="J56" s="5">
        <f t="shared" ca="1" si="7"/>
        <v>0</v>
      </c>
    </row>
    <row r="57" spans="2:13" x14ac:dyDescent="0.3">
      <c r="B57" t="s">
        <v>30</v>
      </c>
      <c r="C57">
        <v>132</v>
      </c>
      <c r="D57">
        <f t="array" aca="1" ref="D57:H57" ca="1">SUMIFS(INDIRECT("Reporting_NonReplacement[" &amp; B57 &amp; "]"),Reporting_NonReplacement[Year],Years,Reporting_NonReplacement[Voltage],C57)</f>
        <v>-2</v>
      </c>
      <c r="E57">
        <f ca="1"/>
        <v>-2</v>
      </c>
      <c r="F57">
        <f ca="1"/>
        <v>0</v>
      </c>
      <c r="G57">
        <f ca="1"/>
        <v>0</v>
      </c>
      <c r="H57">
        <f ca="1"/>
        <v>0</v>
      </c>
      <c r="I57" s="5"/>
      <c r="J57" s="5">
        <f t="shared" ca="1" si="7"/>
        <v>-4</v>
      </c>
    </row>
    <row r="58" spans="2:13" x14ac:dyDescent="0.3">
      <c r="B58" t="s">
        <v>30</v>
      </c>
      <c r="C58">
        <v>275</v>
      </c>
      <c r="D58">
        <f t="array" aca="1" ref="D58:H58" ca="1">SUMIFS(INDIRECT("Reporting_NonReplacement[" &amp; B58 &amp; "]"),Reporting_NonReplacement[Year],Years,Reporting_NonReplacement[Voltage],C58)</f>
        <v>0</v>
      </c>
      <c r="E58">
        <f ca="1"/>
        <v>0</v>
      </c>
      <c r="F58">
        <f ca="1"/>
        <v>0</v>
      </c>
      <c r="G58">
        <f ca="1"/>
        <v>0</v>
      </c>
      <c r="H58">
        <f ca="1"/>
        <v>0</v>
      </c>
      <c r="I58" s="5"/>
      <c r="J58" s="5">
        <f t="shared" ca="1" si="7"/>
        <v>0</v>
      </c>
    </row>
    <row r="59" spans="2:13" x14ac:dyDescent="0.3">
      <c r="I59" s="7"/>
      <c r="J59" s="7"/>
    </row>
    <row r="61" spans="2:13" s="6" customFormat="1" ht="15" thickBot="1" x14ac:dyDescent="0.35">
      <c r="B61" s="6" t="s">
        <v>47</v>
      </c>
      <c r="M61" s="6" t="s">
        <v>66</v>
      </c>
    </row>
    <row r="62" spans="2:13" ht="15" thickBot="1" x14ac:dyDescent="0.35">
      <c r="B62" s="6" t="s">
        <v>34</v>
      </c>
      <c r="C62" s="6" t="s">
        <v>45</v>
      </c>
    </row>
    <row r="63" spans="2:13" hidden="1" outlineLevel="1" x14ac:dyDescent="0.3">
      <c r="B63" t="s">
        <v>31</v>
      </c>
      <c r="C63">
        <v>66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5"/>
      <c r="J63" s="5"/>
      <c r="M63" t="s">
        <v>31</v>
      </c>
    </row>
    <row r="64" spans="2:13" hidden="1" outlineLevel="1" x14ac:dyDescent="0.3">
      <c r="B64" t="s">
        <v>31</v>
      </c>
      <c r="C64">
        <v>132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5"/>
      <c r="J64" s="5"/>
      <c r="M64" t="s">
        <v>32</v>
      </c>
    </row>
    <row r="65" spans="2:14" hidden="1" outlineLevel="1" x14ac:dyDescent="0.3">
      <c r="B65" t="s">
        <v>31</v>
      </c>
      <c r="C65">
        <v>275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5"/>
      <c r="J65" s="5"/>
      <c r="M65" t="s">
        <v>33</v>
      </c>
    </row>
    <row r="66" spans="2:14" hidden="1" outlineLevel="1" x14ac:dyDescent="0.3">
      <c r="B66" t="s">
        <v>32</v>
      </c>
      <c r="C66">
        <v>11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7"/>
      <c r="J66" s="7"/>
      <c r="M66" t="s">
        <v>30</v>
      </c>
      <c r="N66">
        <f>SUM(D73:H76)</f>
        <v>207</v>
      </c>
    </row>
    <row r="67" spans="2:14" hidden="1" outlineLevel="1" x14ac:dyDescent="0.3">
      <c r="B67" t="s">
        <v>32</v>
      </c>
      <c r="C67">
        <v>66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7"/>
      <c r="J67" s="7"/>
    </row>
    <row r="68" spans="2:14" hidden="1" outlineLevel="1" x14ac:dyDescent="0.3">
      <c r="B68" t="s">
        <v>32</v>
      </c>
      <c r="C68">
        <v>132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7"/>
      <c r="J68" s="7"/>
    </row>
    <row r="69" spans="2:14" hidden="1" outlineLevel="1" x14ac:dyDescent="0.3">
      <c r="B69" t="s">
        <v>32</v>
      </c>
      <c r="C69">
        <v>275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7"/>
      <c r="J69" s="7"/>
    </row>
    <row r="70" spans="2:14" hidden="1" outlineLevel="1" x14ac:dyDescent="0.3">
      <c r="B70" t="s">
        <v>33</v>
      </c>
      <c r="C70">
        <v>33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7"/>
      <c r="J70" s="7"/>
    </row>
    <row r="71" spans="2:14" hidden="1" outlineLevel="1" x14ac:dyDescent="0.3">
      <c r="B71" t="s">
        <v>33</v>
      </c>
      <c r="C71">
        <v>132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7"/>
      <c r="J71" s="7"/>
    </row>
    <row r="72" spans="2:14" hidden="1" outlineLevel="1" x14ac:dyDescent="0.3">
      <c r="B72" t="s">
        <v>33</v>
      </c>
      <c r="C72">
        <v>275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7"/>
      <c r="J72" s="7"/>
    </row>
    <row r="73" spans="2:14" hidden="1" outlineLevel="1" x14ac:dyDescent="0.3">
      <c r="B73" t="s">
        <v>30</v>
      </c>
      <c r="C73">
        <v>11</v>
      </c>
      <c r="D73">
        <f t="array" ref="D73:H73">SUMIFS(Reporting_DeadtankCB[CTs Replaced],Reporting_DeadtankCB[Year],Years,Reporting_DeadtankCB[Voltage],C73)</f>
        <v>0</v>
      </c>
      <c r="E73">
        <v>0</v>
      </c>
      <c r="F73">
        <v>0</v>
      </c>
      <c r="G73">
        <v>0</v>
      </c>
      <c r="H73">
        <v>0</v>
      </c>
      <c r="I73" s="5"/>
      <c r="J73" s="5">
        <f>SUM(D73:H73)</f>
        <v>0</v>
      </c>
    </row>
    <row r="74" spans="2:14" collapsed="1" x14ac:dyDescent="0.3">
      <c r="B74" t="s">
        <v>30</v>
      </c>
      <c r="C74">
        <v>66</v>
      </c>
      <c r="D74">
        <f t="array" ref="D74:H74">SUMIFS(Reporting_DeadtankCB[CTs Replaced],Reporting_DeadtankCB[Year],Years,Reporting_DeadtankCB[Voltage],C74)</f>
        <v>0</v>
      </c>
      <c r="E74">
        <v>0</v>
      </c>
      <c r="F74">
        <v>27</v>
      </c>
      <c r="G74">
        <v>0</v>
      </c>
      <c r="H74">
        <v>0</v>
      </c>
      <c r="I74" s="5"/>
      <c r="J74" s="5">
        <f>SUM(D74:H74)</f>
        <v>27</v>
      </c>
    </row>
    <row r="75" spans="2:14" x14ac:dyDescent="0.3">
      <c r="B75" t="s">
        <v>30</v>
      </c>
      <c r="C75">
        <v>132</v>
      </c>
      <c r="D75">
        <f t="array" ref="D75:H75">SUMIFS(Reporting_DeadtankCB[CTs Replaced],Reporting_DeadtankCB[Year],Years,Reporting_DeadtankCB[Voltage],C75)</f>
        <v>33</v>
      </c>
      <c r="E75">
        <v>12</v>
      </c>
      <c r="F75">
        <v>24</v>
      </c>
      <c r="G75">
        <v>72</v>
      </c>
      <c r="H75">
        <v>33</v>
      </c>
      <c r="I75" s="5"/>
      <c r="J75" s="5">
        <f>SUM(D75:H75)</f>
        <v>174</v>
      </c>
    </row>
    <row r="76" spans="2:14" x14ac:dyDescent="0.3">
      <c r="B76" t="s">
        <v>30</v>
      </c>
      <c r="C76">
        <v>275</v>
      </c>
      <c r="D76">
        <f t="array" ref="D76:H76">SUMIFS(Reporting_DeadtankCB[CTs Replaced],Reporting_DeadtankCB[Year],Years,Reporting_DeadtankCB[Voltage],C76)</f>
        <v>0</v>
      </c>
      <c r="E76">
        <v>0</v>
      </c>
      <c r="F76">
        <v>6</v>
      </c>
      <c r="G76">
        <v>0</v>
      </c>
      <c r="H76">
        <v>0</v>
      </c>
      <c r="I76" s="5"/>
      <c r="J76" s="5">
        <f>SUM(D76:H76)</f>
        <v>6</v>
      </c>
    </row>
    <row r="77" spans="2:14" x14ac:dyDescent="0.3">
      <c r="I77" s="7"/>
      <c r="J77" s="7"/>
    </row>
    <row r="79" spans="2:14" s="6" customFormat="1" ht="15" thickBot="1" x14ac:dyDescent="0.35">
      <c r="B79" s="6" t="s">
        <v>54</v>
      </c>
    </row>
    <row r="80" spans="2:14" ht="15" thickBot="1" x14ac:dyDescent="0.35">
      <c r="B80" s="6" t="s">
        <v>34</v>
      </c>
      <c r="C80" s="6" t="s">
        <v>45</v>
      </c>
    </row>
    <row r="81" spans="2:14" x14ac:dyDescent="0.3">
      <c r="B81" t="s">
        <v>31</v>
      </c>
      <c r="C81">
        <v>66</v>
      </c>
      <c r="D81">
        <f t="shared" ref="D81:H94" ca="1" si="8">D9+D27+D45+D63</f>
        <v>0</v>
      </c>
      <c r="E81">
        <f t="shared" ca="1" si="8"/>
        <v>0</v>
      </c>
      <c r="F81">
        <f t="shared" ca="1" si="8"/>
        <v>9</v>
      </c>
      <c r="G81">
        <f t="shared" ca="1" si="8"/>
        <v>0</v>
      </c>
      <c r="H81">
        <f t="shared" ca="1" si="8"/>
        <v>0</v>
      </c>
      <c r="I81" s="5"/>
      <c r="J81" s="5">
        <f t="shared" ref="J81:J94" ca="1" si="9">SUM(D81:H81)</f>
        <v>9</v>
      </c>
      <c r="M81" t="s">
        <v>31</v>
      </c>
      <c r="N81">
        <f ca="1">SUM(D81:H83)</f>
        <v>162</v>
      </c>
    </row>
    <row r="82" spans="2:14" x14ac:dyDescent="0.3">
      <c r="B82" t="s">
        <v>31</v>
      </c>
      <c r="C82">
        <v>132</v>
      </c>
      <c r="D82">
        <f t="shared" ca="1" si="8"/>
        <v>18</v>
      </c>
      <c r="E82">
        <f t="shared" ca="1" si="8"/>
        <v>26</v>
      </c>
      <c r="F82">
        <f t="shared" ca="1" si="8"/>
        <v>23</v>
      </c>
      <c r="G82">
        <f t="shared" ca="1" si="8"/>
        <v>37</v>
      </c>
      <c r="H82">
        <f t="shared" ca="1" si="8"/>
        <v>11</v>
      </c>
      <c r="I82" s="5"/>
      <c r="J82" s="5">
        <f t="shared" ca="1" si="9"/>
        <v>115</v>
      </c>
      <c r="M82" t="s">
        <v>32</v>
      </c>
      <c r="N82">
        <f ca="1">SUM(D84:H87)</f>
        <v>605</v>
      </c>
    </row>
    <row r="83" spans="2:14" x14ac:dyDescent="0.3">
      <c r="B83" t="s">
        <v>31</v>
      </c>
      <c r="C83">
        <v>275</v>
      </c>
      <c r="D83">
        <f t="shared" ca="1" si="8"/>
        <v>0</v>
      </c>
      <c r="E83">
        <f t="shared" ca="1" si="8"/>
        <v>0</v>
      </c>
      <c r="F83">
        <f t="shared" ca="1" si="8"/>
        <v>21</v>
      </c>
      <c r="G83">
        <f t="shared" ca="1" si="8"/>
        <v>5</v>
      </c>
      <c r="H83">
        <f t="shared" ca="1" si="8"/>
        <v>12</v>
      </c>
      <c r="I83" s="5"/>
      <c r="J83" s="5">
        <f t="shared" ca="1" si="9"/>
        <v>38</v>
      </c>
      <c r="M83" t="s">
        <v>33</v>
      </c>
      <c r="N83">
        <f ca="1">SUM(D88:H90)</f>
        <v>326</v>
      </c>
    </row>
    <row r="84" spans="2:14" x14ac:dyDescent="0.3">
      <c r="B84" t="s">
        <v>32</v>
      </c>
      <c r="C84">
        <v>11</v>
      </c>
      <c r="D84">
        <f t="shared" ca="1" si="8"/>
        <v>0</v>
      </c>
      <c r="E84">
        <f t="shared" ca="1" si="8"/>
        <v>2</v>
      </c>
      <c r="F84">
        <f t="shared" ca="1" si="8"/>
        <v>0</v>
      </c>
      <c r="G84">
        <f t="shared" ca="1" si="8"/>
        <v>0</v>
      </c>
      <c r="H84">
        <f t="shared" ca="1" si="8"/>
        <v>0</v>
      </c>
      <c r="I84" s="5"/>
      <c r="J84" s="5">
        <f t="shared" ca="1" si="9"/>
        <v>2</v>
      </c>
      <c r="M84" t="s">
        <v>30</v>
      </c>
      <c r="N84">
        <f ca="1">SUM(D91:H94)</f>
        <v>473</v>
      </c>
    </row>
    <row r="85" spans="2:14" x14ac:dyDescent="0.3">
      <c r="B85" t="s">
        <v>32</v>
      </c>
      <c r="C85">
        <v>66</v>
      </c>
      <c r="D85">
        <f t="shared" ca="1" si="8"/>
        <v>0</v>
      </c>
      <c r="E85">
        <f t="shared" ca="1" si="8"/>
        <v>0</v>
      </c>
      <c r="F85">
        <f t="shared" ca="1" si="8"/>
        <v>31</v>
      </c>
      <c r="G85">
        <f t="shared" ca="1" si="8"/>
        <v>3</v>
      </c>
      <c r="H85">
        <f t="shared" ca="1" si="8"/>
        <v>0</v>
      </c>
      <c r="I85" s="5"/>
      <c r="J85" s="5">
        <f t="shared" ca="1" si="9"/>
        <v>34</v>
      </c>
    </row>
    <row r="86" spans="2:14" x14ac:dyDescent="0.3">
      <c r="B86" t="s">
        <v>32</v>
      </c>
      <c r="C86">
        <v>132</v>
      </c>
      <c r="D86">
        <f t="shared" ca="1" si="8"/>
        <v>46</v>
      </c>
      <c r="E86">
        <f t="shared" ca="1" si="8"/>
        <v>72</v>
      </c>
      <c r="F86">
        <f t="shared" ca="1" si="8"/>
        <v>117</v>
      </c>
      <c r="G86">
        <f t="shared" ca="1" si="8"/>
        <v>94</v>
      </c>
      <c r="H86">
        <f t="shared" ca="1" si="8"/>
        <v>32</v>
      </c>
      <c r="I86" s="5"/>
      <c r="J86" s="5">
        <f t="shared" ca="1" si="9"/>
        <v>361</v>
      </c>
    </row>
    <row r="87" spans="2:14" x14ac:dyDescent="0.3">
      <c r="B87" t="s">
        <v>32</v>
      </c>
      <c r="C87">
        <v>275</v>
      </c>
      <c r="D87">
        <f t="shared" ca="1" si="8"/>
        <v>0</v>
      </c>
      <c r="E87">
        <f t="shared" ca="1" si="8"/>
        <v>0</v>
      </c>
      <c r="F87">
        <f t="shared" ca="1" si="8"/>
        <v>120</v>
      </c>
      <c r="G87">
        <f t="shared" ca="1" si="8"/>
        <v>26</v>
      </c>
      <c r="H87">
        <f t="shared" ca="1" si="8"/>
        <v>62</v>
      </c>
      <c r="I87" s="5"/>
      <c r="J87" s="5">
        <f t="shared" ca="1" si="9"/>
        <v>208</v>
      </c>
    </row>
    <row r="88" spans="2:14" x14ac:dyDescent="0.3">
      <c r="B88" t="s">
        <v>33</v>
      </c>
      <c r="C88">
        <v>33</v>
      </c>
      <c r="D88">
        <f t="shared" ca="1" si="8"/>
        <v>0</v>
      </c>
      <c r="E88">
        <f t="shared" ca="1" si="8"/>
        <v>0</v>
      </c>
      <c r="F88">
        <f t="shared" ca="1" si="8"/>
        <v>0</v>
      </c>
      <c r="G88">
        <f t="shared" ca="1" si="8"/>
        <v>0</v>
      </c>
      <c r="H88">
        <f t="shared" ca="1" si="8"/>
        <v>6</v>
      </c>
      <c r="I88" s="5"/>
      <c r="J88" s="5">
        <f t="shared" ca="1" si="9"/>
        <v>6</v>
      </c>
    </row>
    <row r="89" spans="2:14" x14ac:dyDescent="0.3">
      <c r="B89" t="s">
        <v>33</v>
      </c>
      <c r="C89">
        <v>132</v>
      </c>
      <c r="D89">
        <f t="shared" ca="1" si="8"/>
        <v>54</v>
      </c>
      <c r="E89">
        <f t="shared" ca="1" si="8"/>
        <v>56</v>
      </c>
      <c r="F89">
        <f t="shared" ca="1" si="8"/>
        <v>46</v>
      </c>
      <c r="G89">
        <f t="shared" ca="1" si="8"/>
        <v>72</v>
      </c>
      <c r="H89">
        <f t="shared" ca="1" si="8"/>
        <v>20</v>
      </c>
      <c r="I89" s="5"/>
      <c r="J89" s="5">
        <f t="shared" ca="1" si="9"/>
        <v>248</v>
      </c>
    </row>
    <row r="90" spans="2:14" x14ac:dyDescent="0.3">
      <c r="B90" t="s">
        <v>33</v>
      </c>
      <c r="C90">
        <v>275</v>
      </c>
      <c r="D90">
        <f t="shared" ca="1" si="8"/>
        <v>0</v>
      </c>
      <c r="E90">
        <f t="shared" ca="1" si="8"/>
        <v>0</v>
      </c>
      <c r="F90">
        <f t="shared" ca="1" si="8"/>
        <v>36</v>
      </c>
      <c r="G90">
        <f t="shared" ca="1" si="8"/>
        <v>16</v>
      </c>
      <c r="H90">
        <f t="shared" ca="1" si="8"/>
        <v>20</v>
      </c>
      <c r="I90" s="5"/>
      <c r="J90" s="5">
        <f t="shared" ca="1" si="9"/>
        <v>72</v>
      </c>
    </row>
    <row r="91" spans="2:14" x14ac:dyDescent="0.3">
      <c r="B91" t="s">
        <v>30</v>
      </c>
      <c r="C91">
        <v>11</v>
      </c>
      <c r="D91">
        <f t="shared" ca="1" si="8"/>
        <v>0</v>
      </c>
      <c r="E91">
        <f t="shared" ca="1" si="8"/>
        <v>0</v>
      </c>
      <c r="F91">
        <f t="shared" ca="1" si="8"/>
        <v>12</v>
      </c>
      <c r="G91">
        <f t="shared" ca="1" si="8"/>
        <v>0</v>
      </c>
      <c r="H91">
        <f t="shared" ca="1" si="8"/>
        <v>0</v>
      </c>
      <c r="I91" s="5"/>
      <c r="J91" s="5">
        <f t="shared" ca="1" si="9"/>
        <v>12</v>
      </c>
    </row>
    <row r="92" spans="2:14" x14ac:dyDescent="0.3">
      <c r="B92" t="s">
        <v>30</v>
      </c>
      <c r="C92">
        <v>66</v>
      </c>
      <c r="D92">
        <f t="shared" ca="1" si="8"/>
        <v>0</v>
      </c>
      <c r="E92">
        <f t="shared" ca="1" si="8"/>
        <v>0</v>
      </c>
      <c r="F92">
        <f t="shared" ca="1" si="8"/>
        <v>27</v>
      </c>
      <c r="G92">
        <f t="shared" ca="1" si="8"/>
        <v>0</v>
      </c>
      <c r="H92">
        <f t="shared" ca="1" si="8"/>
        <v>0</v>
      </c>
      <c r="I92" s="5"/>
      <c r="J92" s="5">
        <f t="shared" ca="1" si="9"/>
        <v>27</v>
      </c>
    </row>
    <row r="93" spans="2:14" x14ac:dyDescent="0.3">
      <c r="B93" t="s">
        <v>30</v>
      </c>
      <c r="C93">
        <v>132</v>
      </c>
      <c r="D93">
        <f t="shared" ca="1" si="8"/>
        <v>41</v>
      </c>
      <c r="E93">
        <f t="shared" ca="1" si="8"/>
        <v>90</v>
      </c>
      <c r="F93">
        <f t="shared" ca="1" si="8"/>
        <v>66</v>
      </c>
      <c r="G93">
        <f t="shared" ca="1" si="8"/>
        <v>84</v>
      </c>
      <c r="H93">
        <f t="shared" ca="1" si="8"/>
        <v>33</v>
      </c>
      <c r="I93" s="5"/>
      <c r="J93" s="5">
        <f t="shared" ca="1" si="9"/>
        <v>314</v>
      </c>
    </row>
    <row r="94" spans="2:14" x14ac:dyDescent="0.3">
      <c r="B94" t="s">
        <v>30</v>
      </c>
      <c r="C94">
        <v>275</v>
      </c>
      <c r="D94">
        <f t="shared" ca="1" si="8"/>
        <v>0</v>
      </c>
      <c r="E94">
        <f t="shared" ca="1" si="8"/>
        <v>0</v>
      </c>
      <c r="F94">
        <f t="shared" ca="1" si="8"/>
        <v>69</v>
      </c>
      <c r="G94">
        <f t="shared" ca="1" si="8"/>
        <v>12</v>
      </c>
      <c r="H94">
        <f t="shared" ca="1" si="8"/>
        <v>39</v>
      </c>
      <c r="I94" s="5"/>
      <c r="J94" s="5">
        <f t="shared" ca="1" si="9"/>
        <v>120</v>
      </c>
    </row>
    <row r="97" spans="1:14" s="6" customFormat="1" ht="15" thickBot="1" x14ac:dyDescent="0.35">
      <c r="B97" s="6" t="s">
        <v>48</v>
      </c>
    </row>
    <row r="98" spans="1:14" ht="15" thickBot="1" x14ac:dyDescent="0.35">
      <c r="A98" t="s">
        <v>51</v>
      </c>
      <c r="B98" s="6" t="s">
        <v>34</v>
      </c>
      <c r="C98" s="6" t="s">
        <v>45</v>
      </c>
    </row>
    <row r="99" spans="1:14" x14ac:dyDescent="0.3">
      <c r="A99" t="str">
        <f>B99</f>
        <v>CB</v>
      </c>
      <c r="B99" t="s">
        <v>31</v>
      </c>
      <c r="C99">
        <v>66</v>
      </c>
      <c r="D99">
        <f t="array" aca="1" ref="D99:H99" ca="1">SUMIFS(INDIRECT("Reporting_NonConditionDriverProjects[" &amp; A99 &amp; "]"),Reporting_NonConditionDriverProjects[Year],Years,Reporting_NonConditionDriverProjects[Voltage],C99)</f>
        <v>0</v>
      </c>
      <c r="E99">
        <f ca="1"/>
        <v>0</v>
      </c>
      <c r="F99">
        <f ca="1"/>
        <v>0</v>
      </c>
      <c r="G99">
        <f ca="1"/>
        <v>0</v>
      </c>
      <c r="H99">
        <f ca="1"/>
        <v>0</v>
      </c>
      <c r="I99" s="5"/>
      <c r="J99" s="5">
        <f t="shared" ref="J99:J112" ca="1" si="10">SUM(D99:H99)</f>
        <v>0</v>
      </c>
      <c r="M99" t="s">
        <v>31</v>
      </c>
      <c r="N99">
        <f ca="1">SUM(D99:H101)</f>
        <v>-20</v>
      </c>
    </row>
    <row r="100" spans="1:14" x14ac:dyDescent="0.3">
      <c r="A100" t="str">
        <f t="shared" ref="A100:A112" si="11">B100</f>
        <v>CB</v>
      </c>
      <c r="B100" t="s">
        <v>31</v>
      </c>
      <c r="C100">
        <v>132</v>
      </c>
      <c r="D100">
        <f t="array" aca="1" ref="D100:H100" ca="1">SUMIFS(INDIRECT("Reporting_NonConditionDriverProjects[" &amp; A100 &amp; "]"),Reporting_NonConditionDriverProjects[Year],Years,Reporting_NonConditionDriverProjects[Voltage],C100)</f>
        <v>0</v>
      </c>
      <c r="E100">
        <f ca="1"/>
        <v>-4</v>
      </c>
      <c r="F100">
        <f ca="1"/>
        <v>-4</v>
      </c>
      <c r="G100">
        <f ca="1"/>
        <v>-8</v>
      </c>
      <c r="H100">
        <f ca="1"/>
        <v>0</v>
      </c>
      <c r="I100" s="5"/>
      <c r="J100" s="5">
        <f t="shared" ca="1" si="10"/>
        <v>-16</v>
      </c>
      <c r="M100" t="s">
        <v>32</v>
      </c>
      <c r="N100">
        <f ca="1">SUM(D102:H105)</f>
        <v>-87</v>
      </c>
    </row>
    <row r="101" spans="1:14" x14ac:dyDescent="0.3">
      <c r="A101" t="str">
        <f t="shared" si="11"/>
        <v>CB</v>
      </c>
      <c r="B101" t="s">
        <v>31</v>
      </c>
      <c r="C101">
        <v>275</v>
      </c>
      <c r="D101">
        <f t="array" aca="1" ref="D101:H101" ca="1">SUMIFS(INDIRECT("Reporting_NonConditionDriverProjects[" &amp; A101 &amp; "]"),Reporting_NonConditionDriverProjects[Year],Years,Reporting_NonConditionDriverProjects[Voltage],C101)</f>
        <v>0</v>
      </c>
      <c r="E101">
        <f ca="1"/>
        <v>0</v>
      </c>
      <c r="F101">
        <f ca="1"/>
        <v>-3</v>
      </c>
      <c r="G101">
        <f ca="1"/>
        <v>-1</v>
      </c>
      <c r="H101">
        <f ca="1"/>
        <v>0</v>
      </c>
      <c r="I101" s="5"/>
      <c r="J101" s="5">
        <f t="shared" ca="1" si="10"/>
        <v>-4</v>
      </c>
      <c r="M101" t="s">
        <v>33</v>
      </c>
      <c r="N101">
        <f ca="1">SUM(D106:H108)</f>
        <v>-50</v>
      </c>
    </row>
    <row r="102" spans="1:14" x14ac:dyDescent="0.3">
      <c r="A102" t="str">
        <f t="shared" si="11"/>
        <v>IsolES</v>
      </c>
      <c r="B102" t="s">
        <v>32</v>
      </c>
      <c r="C102">
        <v>11</v>
      </c>
      <c r="D102">
        <f t="array" aca="1" ref="D102:H102" ca="1">SUMIFS(INDIRECT("Reporting_NonConditionDriverProjects[" &amp; A102 &amp; "]"),Reporting_NonConditionDriverProjects[Year],Years,Reporting_NonConditionDriverProjects[Voltage],C102)</f>
        <v>0</v>
      </c>
      <c r="E102">
        <f ca="1"/>
        <v>0</v>
      </c>
      <c r="F102">
        <f ca="1"/>
        <v>0</v>
      </c>
      <c r="G102">
        <f ca="1"/>
        <v>0</v>
      </c>
      <c r="H102">
        <f ca="1"/>
        <v>0</v>
      </c>
      <c r="I102" s="5"/>
      <c r="J102" s="5">
        <f t="shared" ca="1" si="10"/>
        <v>0</v>
      </c>
      <c r="M102" t="s">
        <v>30</v>
      </c>
      <c r="N102">
        <f ca="1">SUM(D109:H112)</f>
        <v>-90</v>
      </c>
    </row>
    <row r="103" spans="1:14" x14ac:dyDescent="0.3">
      <c r="A103" t="str">
        <f t="shared" si="11"/>
        <v>IsolES</v>
      </c>
      <c r="B103" t="s">
        <v>32</v>
      </c>
      <c r="C103">
        <v>66</v>
      </c>
      <c r="D103">
        <f t="array" aca="1" ref="D103:H103" ca="1">SUMIFS(INDIRECT("Reporting_NonConditionDriverProjects[" &amp; A103 &amp; "]"),Reporting_NonConditionDriverProjects[Year],Years,Reporting_NonConditionDriverProjects[Voltage],C103)</f>
        <v>0</v>
      </c>
      <c r="E103">
        <f ca="1"/>
        <v>0</v>
      </c>
      <c r="F103">
        <f ca="1"/>
        <v>-31</v>
      </c>
      <c r="G103">
        <f ca="1"/>
        <v>0</v>
      </c>
      <c r="H103">
        <f ca="1"/>
        <v>0</v>
      </c>
      <c r="I103" s="5"/>
      <c r="J103" s="5">
        <f t="shared" ca="1" si="10"/>
        <v>-31</v>
      </c>
    </row>
    <row r="104" spans="1:14" x14ac:dyDescent="0.3">
      <c r="A104" t="str">
        <f t="shared" si="11"/>
        <v>IsolES</v>
      </c>
      <c r="B104" t="s">
        <v>32</v>
      </c>
      <c r="C104">
        <v>132</v>
      </c>
      <c r="D104">
        <f t="array" aca="1" ref="D104:H104" ca="1">SUMIFS(INDIRECT("Reporting_NonConditionDriverProjects[" &amp; A104 &amp; "]"),Reporting_NonConditionDriverProjects[Year],Years,Reporting_NonConditionDriverProjects[Voltage],C104)</f>
        <v>0</v>
      </c>
      <c r="E104">
        <f ca="1"/>
        <v>-14</v>
      </c>
      <c r="F104">
        <f ca="1"/>
        <v>-5</v>
      </c>
      <c r="G104">
        <f ca="1"/>
        <v>-22</v>
      </c>
      <c r="H104">
        <f ca="1"/>
        <v>0</v>
      </c>
      <c r="I104" s="5"/>
      <c r="J104" s="5">
        <f t="shared" ca="1" si="10"/>
        <v>-41</v>
      </c>
    </row>
    <row r="105" spans="1:14" x14ac:dyDescent="0.3">
      <c r="A105" t="str">
        <f t="shared" si="11"/>
        <v>IsolES</v>
      </c>
      <c r="B105" t="s">
        <v>32</v>
      </c>
      <c r="C105">
        <v>275</v>
      </c>
      <c r="D105">
        <f t="array" aca="1" ref="D105:H105" ca="1">SUMIFS(INDIRECT("Reporting_NonConditionDriverProjects[" &amp; A105 &amp; "]"),Reporting_NonConditionDriverProjects[Year],Years,Reporting_NonConditionDriverProjects[Voltage],C105)</f>
        <v>0</v>
      </c>
      <c r="E105">
        <f ca="1"/>
        <v>0</v>
      </c>
      <c r="F105">
        <f ca="1"/>
        <v>-13</v>
      </c>
      <c r="G105">
        <f ca="1"/>
        <v>-2</v>
      </c>
      <c r="H105">
        <f ca="1"/>
        <v>0</v>
      </c>
      <c r="I105" s="5"/>
      <c r="J105" s="5">
        <f t="shared" ca="1" si="10"/>
        <v>-15</v>
      </c>
    </row>
    <row r="106" spans="1:14" x14ac:dyDescent="0.3">
      <c r="A106" t="str">
        <f t="shared" si="11"/>
        <v>VT</v>
      </c>
      <c r="B106" t="s">
        <v>33</v>
      </c>
      <c r="C106">
        <v>33</v>
      </c>
      <c r="D106">
        <f t="array" aca="1" ref="D106:H106" ca="1">SUMIFS(INDIRECT("Reporting_NonConditionDriverProjects[" &amp; A106 &amp; "]"),Reporting_NonConditionDriverProjects[Year],Years,Reporting_NonConditionDriverProjects[Voltage],C106)</f>
        <v>0</v>
      </c>
      <c r="E106">
        <f ca="1"/>
        <v>0</v>
      </c>
      <c r="F106">
        <f ca="1"/>
        <v>0</v>
      </c>
      <c r="G106">
        <f ca="1"/>
        <v>0</v>
      </c>
      <c r="H106">
        <f ca="1"/>
        <v>0</v>
      </c>
      <c r="I106" s="5"/>
      <c r="J106" s="5">
        <f t="shared" ca="1" si="10"/>
        <v>0</v>
      </c>
    </row>
    <row r="107" spans="1:14" x14ac:dyDescent="0.3">
      <c r="A107" t="str">
        <f t="shared" si="11"/>
        <v>VT</v>
      </c>
      <c r="B107" t="s">
        <v>33</v>
      </c>
      <c r="C107">
        <v>132</v>
      </c>
      <c r="D107">
        <f t="array" aca="1" ref="D107:H107" ca="1">SUMIFS(INDIRECT("Reporting_NonConditionDriverProjects[" &amp; A107 &amp; "]"),Reporting_NonConditionDriverProjects[Year],Years,Reporting_NonConditionDriverProjects[Voltage],C107)</f>
        <v>-12</v>
      </c>
      <c r="E107">
        <f ca="1"/>
        <v>-13</v>
      </c>
      <c r="F107">
        <f ca="1"/>
        <v>-1</v>
      </c>
      <c r="G107">
        <f ca="1"/>
        <v>-19</v>
      </c>
      <c r="H107">
        <f ca="1"/>
        <v>0</v>
      </c>
      <c r="I107" s="5"/>
      <c r="J107" s="5">
        <f t="shared" ca="1" si="10"/>
        <v>-45</v>
      </c>
    </row>
    <row r="108" spans="1:14" x14ac:dyDescent="0.3">
      <c r="A108" t="str">
        <f t="shared" si="11"/>
        <v>VT</v>
      </c>
      <c r="B108" t="s">
        <v>33</v>
      </c>
      <c r="C108">
        <v>275</v>
      </c>
      <c r="D108">
        <f t="array" aca="1" ref="D108:H108" ca="1">SUMIFS(INDIRECT("Reporting_NonConditionDriverProjects[" &amp; A108 &amp; "]"),Reporting_NonConditionDriverProjects[Year],Years,Reporting_NonConditionDriverProjects[Voltage],C108)</f>
        <v>0</v>
      </c>
      <c r="E108">
        <f ca="1"/>
        <v>0</v>
      </c>
      <c r="F108">
        <f ca="1"/>
        <v>-5</v>
      </c>
      <c r="G108">
        <f ca="1"/>
        <v>0</v>
      </c>
      <c r="H108">
        <f ca="1"/>
        <v>0</v>
      </c>
      <c r="I108" s="5"/>
      <c r="J108" s="5">
        <f t="shared" ca="1" si="10"/>
        <v>-5</v>
      </c>
    </row>
    <row r="109" spans="1:14" x14ac:dyDescent="0.3">
      <c r="A109" t="str">
        <f t="shared" si="11"/>
        <v>CT</v>
      </c>
      <c r="B109" t="s">
        <v>30</v>
      </c>
      <c r="C109">
        <v>11</v>
      </c>
      <c r="D109">
        <f t="array" aca="1" ref="D109:H109" ca="1">SUMIFS(INDIRECT("Reporting_NonConditionDriverProjects[" &amp; A109 &amp; "]"),Reporting_NonConditionDriverProjects[Year],Years,Reporting_NonConditionDriverProjects[Voltage],C109)</f>
        <v>0</v>
      </c>
      <c r="E109">
        <f ca="1"/>
        <v>0</v>
      </c>
      <c r="F109">
        <f ca="1"/>
        <v>0</v>
      </c>
      <c r="G109">
        <f ca="1"/>
        <v>0</v>
      </c>
      <c r="H109">
        <f ca="1"/>
        <v>0</v>
      </c>
      <c r="I109" s="5"/>
      <c r="J109" s="5">
        <f t="shared" ca="1" si="10"/>
        <v>0</v>
      </c>
    </row>
    <row r="110" spans="1:14" x14ac:dyDescent="0.3">
      <c r="A110" t="str">
        <f t="shared" si="11"/>
        <v>CT</v>
      </c>
      <c r="B110" t="s">
        <v>30</v>
      </c>
      <c r="C110">
        <v>66</v>
      </c>
      <c r="D110">
        <f t="array" aca="1" ref="D110:H110" ca="1">SUMIFS(INDIRECT("Reporting_NonConditionDriverProjects[" &amp; A110 &amp; "]"),Reporting_NonConditionDriverProjects[Year],Years,Reporting_NonConditionDriverProjects[Voltage],C110)</f>
        <v>0</v>
      </c>
      <c r="E110">
        <f ca="1"/>
        <v>0</v>
      </c>
      <c r="F110">
        <f ca="1"/>
        <v>-27</v>
      </c>
      <c r="G110">
        <f ca="1"/>
        <v>0</v>
      </c>
      <c r="H110">
        <f ca="1"/>
        <v>0</v>
      </c>
      <c r="I110" s="5"/>
      <c r="J110" s="5">
        <f t="shared" ca="1" si="10"/>
        <v>-27</v>
      </c>
    </row>
    <row r="111" spans="1:14" x14ac:dyDescent="0.3">
      <c r="A111" t="str">
        <f t="shared" si="11"/>
        <v>CT</v>
      </c>
      <c r="B111" t="s">
        <v>30</v>
      </c>
      <c r="C111">
        <v>132</v>
      </c>
      <c r="D111">
        <f t="array" aca="1" ref="D111:H111" ca="1">SUMIFS(INDIRECT("Reporting_NonConditionDriverProjects[" &amp; A111 &amp; "]"),Reporting_NonConditionDriverProjects[Year],Years,Reporting_NonConditionDriverProjects[Voltage],C111)</f>
        <v>0</v>
      </c>
      <c r="E111">
        <f ca="1"/>
        <v>-18</v>
      </c>
      <c r="F111">
        <f ca="1"/>
        <v>-9</v>
      </c>
      <c r="G111">
        <f ca="1"/>
        <v>-21</v>
      </c>
      <c r="H111">
        <f ca="1"/>
        <v>0</v>
      </c>
      <c r="I111" s="5"/>
      <c r="J111" s="5">
        <f t="shared" ca="1" si="10"/>
        <v>-48</v>
      </c>
    </row>
    <row r="112" spans="1:14" x14ac:dyDescent="0.3">
      <c r="A112" t="str">
        <f t="shared" si="11"/>
        <v>CT</v>
      </c>
      <c r="B112" t="s">
        <v>30</v>
      </c>
      <c r="C112">
        <v>275</v>
      </c>
      <c r="D112">
        <f t="array" aca="1" ref="D112:H112" ca="1">SUMIFS(INDIRECT("Reporting_NonConditionDriverProjects[" &amp; A112 &amp; "]"),Reporting_NonConditionDriverProjects[Year],Years,Reporting_NonConditionDriverProjects[Voltage],C112)</f>
        <v>0</v>
      </c>
      <c r="E112">
        <f ca="1"/>
        <v>0</v>
      </c>
      <c r="F112">
        <f ca="1"/>
        <v>-15</v>
      </c>
      <c r="G112">
        <f ca="1"/>
        <v>0</v>
      </c>
      <c r="H112">
        <f ca="1"/>
        <v>0</v>
      </c>
      <c r="I112" s="5"/>
      <c r="J112" s="5">
        <f t="shared" ca="1" si="10"/>
        <v>-15</v>
      </c>
    </row>
    <row r="115" spans="2:14" s="6" customFormat="1" ht="15" thickBot="1" x14ac:dyDescent="0.35">
      <c r="B115" s="6" t="s">
        <v>43</v>
      </c>
    </row>
    <row r="116" spans="2:14" ht="15" thickBot="1" x14ac:dyDescent="0.35">
      <c r="B116" s="6" t="s">
        <v>34</v>
      </c>
      <c r="C116" s="6" t="s">
        <v>45</v>
      </c>
    </row>
    <row r="117" spans="2:14" x14ac:dyDescent="0.3">
      <c r="B117" t="s">
        <v>31</v>
      </c>
      <c r="C117">
        <v>66</v>
      </c>
      <c r="D117">
        <f t="shared" ref="D117:D130" ca="1" si="12">D81+D99</f>
        <v>0</v>
      </c>
      <c r="E117">
        <f t="shared" ref="E117:H117" ca="1" si="13">E81+E99</f>
        <v>0</v>
      </c>
      <c r="F117">
        <f t="shared" ca="1" si="13"/>
        <v>9</v>
      </c>
      <c r="G117">
        <f t="shared" ca="1" si="13"/>
        <v>0</v>
      </c>
      <c r="H117">
        <f t="shared" ca="1" si="13"/>
        <v>0</v>
      </c>
      <c r="I117" s="5"/>
      <c r="J117" s="5">
        <f t="shared" ref="J117:J130" ca="1" si="14">SUM(D117:H117)</f>
        <v>9</v>
      </c>
      <c r="M117" t="s">
        <v>31</v>
      </c>
      <c r="N117">
        <f ca="1">SUM(D117:H119)</f>
        <v>142</v>
      </c>
    </row>
    <row r="118" spans="2:14" x14ac:dyDescent="0.3">
      <c r="B118" t="s">
        <v>31</v>
      </c>
      <c r="C118">
        <v>132</v>
      </c>
      <c r="D118">
        <f t="shared" ca="1" si="12"/>
        <v>18</v>
      </c>
      <c r="E118">
        <f t="shared" ref="E118:H130" ca="1" si="15">E82+E100</f>
        <v>22</v>
      </c>
      <c r="F118">
        <f t="shared" ca="1" si="15"/>
        <v>19</v>
      </c>
      <c r="G118">
        <f t="shared" ca="1" si="15"/>
        <v>29</v>
      </c>
      <c r="H118">
        <f t="shared" ca="1" si="15"/>
        <v>11</v>
      </c>
      <c r="I118" s="5"/>
      <c r="J118" s="5">
        <f t="shared" ca="1" si="14"/>
        <v>99</v>
      </c>
      <c r="M118" t="s">
        <v>32</v>
      </c>
      <c r="N118">
        <f ca="1">SUM(D120:H123)</f>
        <v>518</v>
      </c>
    </row>
    <row r="119" spans="2:14" x14ac:dyDescent="0.3">
      <c r="B119" t="s">
        <v>31</v>
      </c>
      <c r="C119">
        <v>275</v>
      </c>
      <c r="D119">
        <f t="shared" ca="1" si="12"/>
        <v>0</v>
      </c>
      <c r="E119">
        <f t="shared" ca="1" si="15"/>
        <v>0</v>
      </c>
      <c r="F119">
        <f t="shared" ca="1" si="15"/>
        <v>18</v>
      </c>
      <c r="G119">
        <f t="shared" ca="1" si="15"/>
        <v>4</v>
      </c>
      <c r="H119">
        <f t="shared" ca="1" si="15"/>
        <v>12</v>
      </c>
      <c r="I119" s="5"/>
      <c r="J119" s="5">
        <f t="shared" ca="1" si="14"/>
        <v>34</v>
      </c>
      <c r="M119" t="s">
        <v>33</v>
      </c>
      <c r="N119">
        <f ca="1">SUM(D124:H126)</f>
        <v>276</v>
      </c>
    </row>
    <row r="120" spans="2:14" x14ac:dyDescent="0.3">
      <c r="B120" t="s">
        <v>32</v>
      </c>
      <c r="C120">
        <v>11</v>
      </c>
      <c r="D120">
        <f t="shared" ca="1" si="12"/>
        <v>0</v>
      </c>
      <c r="E120">
        <f t="shared" ca="1" si="15"/>
        <v>2</v>
      </c>
      <c r="F120">
        <f t="shared" ca="1" si="15"/>
        <v>0</v>
      </c>
      <c r="G120">
        <f t="shared" ca="1" si="15"/>
        <v>0</v>
      </c>
      <c r="H120">
        <f t="shared" ca="1" si="15"/>
        <v>0</v>
      </c>
      <c r="I120" s="5"/>
      <c r="J120" s="5">
        <f t="shared" ca="1" si="14"/>
        <v>2</v>
      </c>
      <c r="M120" t="s">
        <v>30</v>
      </c>
      <c r="N120">
        <f ca="1">SUM(D127:H130)</f>
        <v>383</v>
      </c>
    </row>
    <row r="121" spans="2:14" x14ac:dyDescent="0.3">
      <c r="B121" t="s">
        <v>32</v>
      </c>
      <c r="C121">
        <v>66</v>
      </c>
      <c r="D121">
        <f t="shared" ca="1" si="12"/>
        <v>0</v>
      </c>
      <c r="E121">
        <f t="shared" ca="1" si="15"/>
        <v>0</v>
      </c>
      <c r="F121">
        <f t="shared" ca="1" si="15"/>
        <v>0</v>
      </c>
      <c r="G121">
        <f t="shared" ca="1" si="15"/>
        <v>3</v>
      </c>
      <c r="H121">
        <f t="shared" ca="1" si="15"/>
        <v>0</v>
      </c>
      <c r="I121" s="5"/>
      <c r="J121" s="5">
        <f t="shared" ca="1" si="14"/>
        <v>3</v>
      </c>
    </row>
    <row r="122" spans="2:14" x14ac:dyDescent="0.3">
      <c r="B122" t="s">
        <v>32</v>
      </c>
      <c r="C122">
        <v>132</v>
      </c>
      <c r="D122">
        <f t="shared" ca="1" si="12"/>
        <v>46</v>
      </c>
      <c r="E122">
        <f t="shared" ca="1" si="15"/>
        <v>58</v>
      </c>
      <c r="F122">
        <f t="shared" ca="1" si="15"/>
        <v>112</v>
      </c>
      <c r="G122">
        <f t="shared" ca="1" si="15"/>
        <v>72</v>
      </c>
      <c r="H122">
        <f t="shared" ca="1" si="15"/>
        <v>32</v>
      </c>
      <c r="I122" s="5"/>
      <c r="J122" s="5">
        <f t="shared" ca="1" si="14"/>
        <v>320</v>
      </c>
    </row>
    <row r="123" spans="2:14" x14ac:dyDescent="0.3">
      <c r="B123" t="s">
        <v>32</v>
      </c>
      <c r="C123">
        <v>275</v>
      </c>
      <c r="D123">
        <f t="shared" ca="1" si="12"/>
        <v>0</v>
      </c>
      <c r="E123">
        <f t="shared" ca="1" si="15"/>
        <v>0</v>
      </c>
      <c r="F123">
        <f t="shared" ca="1" si="15"/>
        <v>107</v>
      </c>
      <c r="G123">
        <f t="shared" ca="1" si="15"/>
        <v>24</v>
      </c>
      <c r="H123">
        <f t="shared" ca="1" si="15"/>
        <v>62</v>
      </c>
      <c r="I123" s="5"/>
      <c r="J123" s="5">
        <f t="shared" ca="1" si="14"/>
        <v>193</v>
      </c>
    </row>
    <row r="124" spans="2:14" x14ac:dyDescent="0.3">
      <c r="B124" t="s">
        <v>33</v>
      </c>
      <c r="C124">
        <v>33</v>
      </c>
      <c r="D124">
        <f t="shared" ca="1" si="12"/>
        <v>0</v>
      </c>
      <c r="E124">
        <f t="shared" ca="1" si="15"/>
        <v>0</v>
      </c>
      <c r="F124">
        <f t="shared" ca="1" si="15"/>
        <v>0</v>
      </c>
      <c r="G124">
        <f t="shared" ca="1" si="15"/>
        <v>0</v>
      </c>
      <c r="H124">
        <f t="shared" ca="1" si="15"/>
        <v>6</v>
      </c>
      <c r="I124" s="5"/>
      <c r="J124" s="5">
        <f t="shared" ca="1" si="14"/>
        <v>6</v>
      </c>
    </row>
    <row r="125" spans="2:14" x14ac:dyDescent="0.3">
      <c r="B125" t="s">
        <v>33</v>
      </c>
      <c r="C125">
        <v>132</v>
      </c>
      <c r="D125">
        <f t="shared" ca="1" si="12"/>
        <v>42</v>
      </c>
      <c r="E125">
        <f t="shared" ca="1" si="15"/>
        <v>43</v>
      </c>
      <c r="F125">
        <f t="shared" ca="1" si="15"/>
        <v>45</v>
      </c>
      <c r="G125">
        <f t="shared" ca="1" si="15"/>
        <v>53</v>
      </c>
      <c r="H125">
        <f t="shared" ca="1" si="15"/>
        <v>20</v>
      </c>
      <c r="I125" s="5"/>
      <c r="J125" s="5">
        <f t="shared" ca="1" si="14"/>
        <v>203</v>
      </c>
    </row>
    <row r="126" spans="2:14" x14ac:dyDescent="0.3">
      <c r="B126" t="s">
        <v>33</v>
      </c>
      <c r="C126">
        <v>275</v>
      </c>
      <c r="D126">
        <f t="shared" ca="1" si="12"/>
        <v>0</v>
      </c>
      <c r="E126">
        <f t="shared" ca="1" si="15"/>
        <v>0</v>
      </c>
      <c r="F126">
        <f t="shared" ca="1" si="15"/>
        <v>31</v>
      </c>
      <c r="G126">
        <f t="shared" ca="1" si="15"/>
        <v>16</v>
      </c>
      <c r="H126">
        <f t="shared" ca="1" si="15"/>
        <v>20</v>
      </c>
      <c r="I126" s="5"/>
      <c r="J126" s="5">
        <f t="shared" ca="1" si="14"/>
        <v>67</v>
      </c>
    </row>
    <row r="127" spans="2:14" x14ac:dyDescent="0.3">
      <c r="B127" t="s">
        <v>30</v>
      </c>
      <c r="C127">
        <v>11</v>
      </c>
      <c r="D127">
        <f t="shared" ca="1" si="12"/>
        <v>0</v>
      </c>
      <c r="E127">
        <f t="shared" ca="1" si="15"/>
        <v>0</v>
      </c>
      <c r="F127">
        <f t="shared" ca="1" si="15"/>
        <v>12</v>
      </c>
      <c r="G127">
        <f t="shared" ca="1" si="15"/>
        <v>0</v>
      </c>
      <c r="H127">
        <f t="shared" ca="1" si="15"/>
        <v>0</v>
      </c>
      <c r="I127" s="5"/>
      <c r="J127" s="5">
        <f t="shared" ca="1" si="14"/>
        <v>12</v>
      </c>
    </row>
    <row r="128" spans="2:14" x14ac:dyDescent="0.3">
      <c r="B128" t="s">
        <v>30</v>
      </c>
      <c r="C128">
        <v>66</v>
      </c>
      <c r="D128">
        <f t="shared" ca="1" si="12"/>
        <v>0</v>
      </c>
      <c r="E128">
        <f t="shared" ca="1" si="15"/>
        <v>0</v>
      </c>
      <c r="F128">
        <f t="shared" ca="1" si="15"/>
        <v>0</v>
      </c>
      <c r="G128">
        <f t="shared" ca="1" si="15"/>
        <v>0</v>
      </c>
      <c r="H128">
        <f t="shared" ca="1" si="15"/>
        <v>0</v>
      </c>
      <c r="I128" s="5"/>
      <c r="J128" s="5">
        <f t="shared" ca="1" si="14"/>
        <v>0</v>
      </c>
    </row>
    <row r="129" spans="1:12" x14ac:dyDescent="0.3">
      <c r="B129" t="s">
        <v>30</v>
      </c>
      <c r="C129">
        <v>132</v>
      </c>
      <c r="D129">
        <f t="shared" ca="1" si="12"/>
        <v>41</v>
      </c>
      <c r="E129">
        <f t="shared" ca="1" si="15"/>
        <v>72</v>
      </c>
      <c r="F129">
        <f t="shared" ca="1" si="15"/>
        <v>57</v>
      </c>
      <c r="G129">
        <f t="shared" ca="1" si="15"/>
        <v>63</v>
      </c>
      <c r="H129">
        <f t="shared" ca="1" si="15"/>
        <v>33</v>
      </c>
      <c r="I129" s="5"/>
      <c r="J129" s="5">
        <f t="shared" ca="1" si="14"/>
        <v>266</v>
      </c>
    </row>
    <row r="130" spans="1:12" x14ac:dyDescent="0.3">
      <c r="B130" t="s">
        <v>30</v>
      </c>
      <c r="C130">
        <v>275</v>
      </c>
      <c r="D130">
        <f t="shared" ca="1" si="12"/>
        <v>0</v>
      </c>
      <c r="E130">
        <f t="shared" ca="1" si="15"/>
        <v>0</v>
      </c>
      <c r="F130">
        <f t="shared" ca="1" si="15"/>
        <v>54</v>
      </c>
      <c r="G130">
        <f t="shared" ca="1" si="15"/>
        <v>12</v>
      </c>
      <c r="H130">
        <f t="shared" ca="1" si="15"/>
        <v>39</v>
      </c>
      <c r="I130" s="5"/>
      <c r="J130" s="5">
        <f t="shared" ca="1" si="14"/>
        <v>105</v>
      </c>
    </row>
    <row r="133" spans="1:12" x14ac:dyDescent="0.3">
      <c r="J133" s="5"/>
      <c r="K133" s="5"/>
    </row>
    <row r="134" spans="1:12" s="6" customFormat="1" ht="15" thickBot="1" x14ac:dyDescent="0.35">
      <c r="B134" s="6" t="s">
        <v>44</v>
      </c>
    </row>
    <row r="135" spans="1:12" x14ac:dyDescent="0.3">
      <c r="A135" t="s">
        <v>31</v>
      </c>
      <c r="B135" t="s">
        <v>91</v>
      </c>
      <c r="D135">
        <f ca="1">SUMIFS(D$117:D$130,$B$117:$B$130,$A135)</f>
        <v>18</v>
      </c>
      <c r="E135">
        <f t="shared" ref="E135:H138" ca="1" si="16">SUMIFS(E$117:E$130,$B$117:$B$130,$A135)</f>
        <v>22</v>
      </c>
      <c r="F135">
        <f t="shared" ca="1" si="16"/>
        <v>46</v>
      </c>
      <c r="G135">
        <f t="shared" ca="1" si="16"/>
        <v>33</v>
      </c>
      <c r="H135">
        <f t="shared" ca="1" si="16"/>
        <v>23</v>
      </c>
      <c r="I135" s="5"/>
      <c r="J135" s="5">
        <f ca="1">SUM(D135:H135)</f>
        <v>142</v>
      </c>
      <c r="K135" s="10">
        <f ca="1">AVERAGE(D135:H135)</f>
        <v>28.4</v>
      </c>
      <c r="L135">
        <v>28.4</v>
      </c>
    </row>
    <row r="136" spans="1:12" x14ac:dyDescent="0.3">
      <c r="A136" t="s">
        <v>32</v>
      </c>
      <c r="B136" t="s">
        <v>92</v>
      </c>
      <c r="D136">
        <f t="shared" ref="D136:D138" ca="1" si="17">SUMIFS(D$117:D$130,$B$117:$B$130,$A136)</f>
        <v>46</v>
      </c>
      <c r="E136">
        <f t="shared" ca="1" si="16"/>
        <v>60</v>
      </c>
      <c r="F136">
        <f t="shared" ca="1" si="16"/>
        <v>219</v>
      </c>
      <c r="G136">
        <f t="shared" ca="1" si="16"/>
        <v>99</v>
      </c>
      <c r="H136">
        <f t="shared" ca="1" si="16"/>
        <v>94</v>
      </c>
      <c r="I136" s="5"/>
      <c r="J136" s="5">
        <f ca="1">SUM(D136:H136)</f>
        <v>518</v>
      </c>
      <c r="K136" s="10">
        <f ca="1">AVERAGE(D136:H136)</f>
        <v>103.6</v>
      </c>
      <c r="L136">
        <v>103.6</v>
      </c>
    </row>
    <row r="137" spans="1:12" x14ac:dyDescent="0.3">
      <c r="A137" t="s">
        <v>33</v>
      </c>
      <c r="B137" t="s">
        <v>93</v>
      </c>
      <c r="D137">
        <f t="shared" ca="1" si="17"/>
        <v>42</v>
      </c>
      <c r="E137">
        <f t="shared" ca="1" si="16"/>
        <v>43</v>
      </c>
      <c r="F137">
        <f t="shared" ca="1" si="16"/>
        <v>76</v>
      </c>
      <c r="G137">
        <f t="shared" ca="1" si="16"/>
        <v>69</v>
      </c>
      <c r="H137">
        <f t="shared" ca="1" si="16"/>
        <v>46</v>
      </c>
      <c r="I137" s="5"/>
      <c r="J137" s="5">
        <f ca="1">SUM(D137:H137)</f>
        <v>276</v>
      </c>
      <c r="K137" s="10">
        <f ca="1">AVERAGE(D137:H137)</f>
        <v>55.2</v>
      </c>
      <c r="L137">
        <v>55.2</v>
      </c>
    </row>
    <row r="138" spans="1:12" x14ac:dyDescent="0.3">
      <c r="A138" t="s">
        <v>30</v>
      </c>
      <c r="B138" t="s">
        <v>94</v>
      </c>
      <c r="D138">
        <f t="shared" ca="1" si="17"/>
        <v>41</v>
      </c>
      <c r="E138">
        <f t="shared" ca="1" si="16"/>
        <v>72</v>
      </c>
      <c r="F138">
        <f t="shared" ca="1" si="16"/>
        <v>123</v>
      </c>
      <c r="G138">
        <f t="shared" ca="1" si="16"/>
        <v>75</v>
      </c>
      <c r="H138">
        <f t="shared" ca="1" si="16"/>
        <v>72</v>
      </c>
      <c r="I138" s="5"/>
      <c r="J138" s="5">
        <f ca="1">SUM(D138:H138)</f>
        <v>383</v>
      </c>
      <c r="K138" s="10">
        <f ca="1">AVERAGE(D138:H138)</f>
        <v>76.599999999999994</v>
      </c>
      <c r="L138">
        <v>76.599999999999994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Information</vt:lpstr>
      <vt:lpstr>Reporting 1 - Diffs - RIN</vt:lpstr>
      <vt:lpstr>Reporting 2 - Diffs - Equipment</vt:lpstr>
      <vt:lpstr>Reporting 3 - Difference - CBCT</vt:lpstr>
      <vt:lpstr>Reporting 4 - Project Diffs</vt:lpstr>
      <vt:lpstr>Reporting 5 - Totals</vt:lpstr>
      <vt:lpstr>Years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2016-01-28T00:18:20Z</dcterms:created>
  <dcterms:modified xsi:type="dcterms:W3CDTF">2016-01-28T00:18:24Z</dcterms:modified>
</cp:coreProperties>
</file>