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8" windowWidth="14808" windowHeight="7896" tabRatio="773"/>
  </bookViews>
  <sheets>
    <sheet name="Information" sheetId="11" r:id="rId1"/>
    <sheet name="Adjustments" sheetId="10" r:id="rId2"/>
    <sheet name="Reporting" sheetId="2" r:id="rId3"/>
  </sheets>
  <definedNames>
    <definedName name="Years">Reporting!$B$2:$F$2</definedName>
  </definedNames>
  <calcPr calcId="145621"/>
</workbook>
</file>

<file path=xl/calcChain.xml><?xml version="1.0" encoding="utf-8"?>
<calcChain xmlns="http://schemas.openxmlformats.org/spreadsheetml/2006/main">
  <c r="H6" i="2" l="1"/>
  <c r="H5" i="2"/>
  <c r="B19" i="2" l="1" a="1"/>
  <c r="F19" i="2" l="1"/>
  <c r="B21" i="2" a="1"/>
  <c r="D21" i="2" s="1"/>
  <c r="B20" i="2" a="1"/>
  <c r="F20" i="2" s="1"/>
  <c r="B24" i="2" a="1"/>
  <c r="F24" i="2" s="1"/>
  <c r="E19" i="2"/>
  <c r="B19" i="2"/>
  <c r="B22" i="2" a="1"/>
  <c r="D22" i="2" s="1"/>
  <c r="D19" i="2"/>
  <c r="C19" i="2"/>
  <c r="D24" i="2" l="1"/>
  <c r="F22" i="2"/>
  <c r="E21" i="2"/>
  <c r="B21" i="2"/>
  <c r="E24" i="2"/>
  <c r="B24" i="2"/>
  <c r="F21" i="2"/>
  <c r="E20" i="2"/>
  <c r="B20" i="2"/>
  <c r="C21" i="2"/>
  <c r="E22" i="2"/>
  <c r="B22" i="2"/>
  <c r="C24" i="2"/>
  <c r="D20" i="2"/>
  <c r="C22" i="2"/>
  <c r="C20" i="2"/>
  <c r="D32" i="2"/>
  <c r="D36" i="2" s="1"/>
  <c r="H9" i="2" l="1"/>
  <c r="H22" i="2"/>
  <c r="H24" i="2"/>
  <c r="H21" i="2"/>
  <c r="H11" i="2"/>
  <c r="H12" i="2"/>
  <c r="H10" i="2"/>
  <c r="H20" i="2"/>
  <c r="H19" i="2"/>
  <c r="B27" i="2"/>
  <c r="D28" i="2"/>
  <c r="B29" i="2"/>
  <c r="C30" i="2"/>
  <c r="C28" i="2"/>
  <c r="E30" i="2"/>
  <c r="E32" i="2"/>
  <c r="E36" i="2" s="1"/>
  <c r="D30" i="2"/>
  <c r="F28" i="2"/>
  <c r="E28" i="2"/>
  <c r="F30" i="2"/>
  <c r="C32" i="2"/>
  <c r="C36" i="2" s="1"/>
  <c r="F32" i="2"/>
  <c r="F36" i="2" s="1"/>
  <c r="E27" i="2"/>
  <c r="D27" i="2"/>
  <c r="C27" i="2"/>
  <c r="F27" i="2"/>
  <c r="H27" i="2" l="1"/>
  <c r="E35" i="2"/>
  <c r="F35" i="2"/>
  <c r="D35" i="2"/>
  <c r="C35" i="2"/>
  <c r="B32" i="2"/>
  <c r="B30" i="2"/>
  <c r="B28" i="2"/>
  <c r="D29" i="2"/>
  <c r="C29" i="2"/>
  <c r="F29" i="2"/>
  <c r="E29" i="2"/>
  <c r="D23" i="2"/>
  <c r="B23" i="2"/>
  <c r="C23" i="2"/>
  <c r="E23" i="2"/>
  <c r="F23" i="2"/>
  <c r="H29" i="2" l="1"/>
  <c r="H23" i="2"/>
  <c r="H30" i="2"/>
  <c r="H32" i="2"/>
  <c r="H28" i="2"/>
  <c r="B35" i="2"/>
  <c r="I35" i="2" s="1"/>
  <c r="B36" i="2"/>
  <c r="I36" i="2" s="1"/>
  <c r="H35" i="2" l="1"/>
  <c r="H36" i="2"/>
  <c r="H13" i="2" l="1"/>
  <c r="C16" i="2"/>
  <c r="C31" i="2"/>
  <c r="F16" i="2"/>
  <c r="F31" i="2"/>
  <c r="B16" i="2"/>
  <c r="B31" i="2"/>
  <c r="E16" i="2"/>
  <c r="E31" i="2"/>
  <c r="D16" i="2"/>
  <c r="D31" i="2"/>
  <c r="H31" i="2" l="1"/>
</calcChain>
</file>

<file path=xl/sharedStrings.xml><?xml version="1.0" encoding="utf-8"?>
<sst xmlns="http://schemas.openxmlformats.org/spreadsheetml/2006/main" count="133" uniqueCount="75">
  <si>
    <t>Year</t>
  </si>
  <si>
    <t>Bay</t>
  </si>
  <si>
    <t>Non Bay</t>
  </si>
  <si>
    <t>Metering</t>
  </si>
  <si>
    <t>2010/11</t>
  </si>
  <si>
    <t>2011/12</t>
  </si>
  <si>
    <t>2012/13</t>
  </si>
  <si>
    <t>2013/14</t>
  </si>
  <si>
    <t>2014/15</t>
  </si>
  <si>
    <t>Financial Year</t>
  </si>
  <si>
    <t>CP.01780</t>
  </si>
  <si>
    <t>Notes</t>
  </si>
  <si>
    <t>CP.01566</t>
  </si>
  <si>
    <t>Chalumbin Secondary Systems Replacement</t>
  </si>
  <si>
    <t>CP.01017</t>
  </si>
  <si>
    <t>Tarong Secondary Systems Replacement</t>
  </si>
  <si>
    <t>CP.01064</t>
  </si>
  <si>
    <t>Gin Gin Secondary Systems Replacement</t>
  </si>
  <si>
    <t>CP.01364</t>
  </si>
  <si>
    <t>Gin Gin No. 2 Transformer Replacement</t>
  </si>
  <si>
    <t>CP.01548</t>
  </si>
  <si>
    <t>Kareeya Substation Redevelopment</t>
  </si>
  <si>
    <t>CP.01732</t>
  </si>
  <si>
    <t>Runcorn 110kV Substation Replacement</t>
  </si>
  <si>
    <t>Calliope River Substation Establishment</t>
  </si>
  <si>
    <t>CP.02012</t>
  </si>
  <si>
    <t>Ross SVC Secondary System Replacement</t>
  </si>
  <si>
    <t>Project Name</t>
  </si>
  <si>
    <t>Total</t>
  </si>
  <si>
    <t>SVC</t>
  </si>
  <si>
    <t>Description</t>
  </si>
  <si>
    <t>Reported RIN Quantities</t>
  </si>
  <si>
    <t>Summation of Adjustments</t>
  </si>
  <si>
    <t>Repex Model Calibration Quantities</t>
  </si>
  <si>
    <t>Secondary Systems</t>
  </si>
  <si>
    <t>Communications Assets</t>
  </si>
  <si>
    <t>Secondary Systems (Total)</t>
  </si>
  <si>
    <t>Check - Secondary Systems</t>
  </si>
  <si>
    <t>Adjusted Quantities</t>
  </si>
  <si>
    <t>Recalculated RIN Quantities (Sec Sys By Function)</t>
  </si>
  <si>
    <t>RIN (Sec Sys By Function) - Check 0 (Sum)</t>
  </si>
  <si>
    <t>Project</t>
  </si>
  <si>
    <t>NonBay</t>
  </si>
  <si>
    <t>Purpose</t>
  </si>
  <si>
    <t>Context</t>
  </si>
  <si>
    <t>Segregate and adjust RIN reported secondary systems and telecommunications replacement volumes, so that the quantities are suitable for use in prediction of future replacement need.</t>
  </si>
  <si>
    <t>Average</t>
  </si>
  <si>
    <t>Per Year</t>
  </si>
  <si>
    <t>CP.01163</t>
  </si>
  <si>
    <t>Swanbank B 275 kV Substation Rebuild</t>
  </si>
  <si>
    <t>2011-2015</t>
  </si>
  <si>
    <t/>
  </si>
  <si>
    <t>Inadvertant counting of transformer secondary system as an asset.</t>
  </si>
  <si>
    <t>Adjustments to RIN Data - Secondary Systems and Telecommunications</t>
  </si>
  <si>
    <t>Calibration Quantities - Secondary Systems and Telecommunications</t>
  </si>
  <si>
    <t>The average annual secondary systems (bay and non bay, excluding SVC, excluding metering), and telecommunications replacement volumes are listed in "Totals", cell I35 and I36, and are used in the calibration (2010) repex model.</t>
  </si>
  <si>
    <t>Communications</t>
  </si>
  <si>
    <t>RIN Data - counted SVC sec sys and SVC thyristors as 2 assets. For repex model, this is one asset.</t>
  </si>
  <si>
    <t>Nonbay sec sys asset is not new [initially capitalised under earlier project].</t>
  </si>
  <si>
    <t>Refer Adjustments worksheet for details</t>
  </si>
  <si>
    <t xml:space="preserve">Bay &amp; Non-bay Secondary Systems </t>
  </si>
  <si>
    <t>Adjustments are made to the secondary systems quantities to account for the basis of preparation of the RIN data, and to ensure that the quantities are appropriate for use for future need (repex model calibration and forecasting).</t>
  </si>
  <si>
    <t>Two assets were reported under separate (concurrent) project.</t>
  </si>
  <si>
    <t>Six assets (5 Bays and 1 nonbay) are shared assets and were inadvertantly counted twice.</t>
  </si>
  <si>
    <t>Excludes Metering, SVC</t>
  </si>
  <si>
    <t>This workbook takes RIN reported secondary system and telecommunication replacement volumes, and excludes those quantities associated with SVC and metering secondary system replacements.</t>
  </si>
  <si>
    <t>Communications assets capitalised after commissioning of primary assets.</t>
  </si>
  <si>
    <t>Nonbay secondary system at Calliope River not reported, as it was initially capitalised under separate non replacement project. Communications assets capitalised after commissioning of primary assets.</t>
  </si>
  <si>
    <t>Revenue Proposal</t>
  </si>
  <si>
    <t>Gladstone P.S. Switchyard Full Rebuild</t>
  </si>
  <si>
    <t>CP.01018</t>
  </si>
  <si>
    <t>Swanbank A 110kV Substation Rebuild</t>
  </si>
  <si>
    <t>Exclusion of secondary systems assets at the Swanbank powerstation substation site</t>
  </si>
  <si>
    <t>Exclusion of secondary systems assets at the Gladstone powerstation residual substation site</t>
  </si>
  <si>
    <t>* Adjustments [Rows 14 - 16]: Secondary Systems at Swanbank powerstation substation site, and Gladstone powerstation residual substation site excluded.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</si>
</sst>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theme="0"/>
      <name val="Calibri"/>
      <family val="2"/>
      <scheme val="minor"/>
    </font>
    <font>
      <b/>
      <sz val="11"/>
      <color theme="3"/>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sz val="10"/>
      <name val="Arial"/>
      <family val="2"/>
    </font>
  </fonts>
  <fills count="3">
    <fill>
      <patternFill patternType="none"/>
    </fill>
    <fill>
      <patternFill patternType="gray125"/>
    </fill>
    <fill>
      <patternFill patternType="solid">
        <fgColor theme="7" tint="0.39997558519241921"/>
        <bgColor indexed="65"/>
      </patternFill>
    </fill>
  </fills>
  <borders count="4">
    <border>
      <left/>
      <right/>
      <top/>
      <bottom/>
      <diagonal/>
    </border>
    <border>
      <left/>
      <right/>
      <top/>
      <bottom style="medium">
        <color theme="4" tint="0.39997558519241921"/>
      </bottom>
      <diagonal/>
    </border>
    <border>
      <left/>
      <right/>
      <top/>
      <bottom style="thick">
        <color theme="4"/>
      </bottom>
      <diagonal/>
    </border>
    <border>
      <left/>
      <right/>
      <top/>
      <bottom style="thick">
        <color theme="4" tint="0.499984740745262"/>
      </bottom>
      <diagonal/>
    </border>
  </borders>
  <cellStyleXfs count="6">
    <xf numFmtId="0" fontId="0" fillId="0" borderId="0"/>
    <xf numFmtId="0" fontId="3" fillId="0" borderId="1" applyNumberFormat="0" applyFill="0" applyAlignment="0" applyProtection="0"/>
    <xf numFmtId="0" fontId="2" fillId="2" borderId="0" applyNumberFormat="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0"/>
  </cellStyleXfs>
  <cellXfs count="15">
    <xf numFmtId="0" fontId="0" fillId="0" borderId="0" xfId="0"/>
    <xf numFmtId="0" fontId="0" fillId="0" borderId="0" xfId="0" applyAlignment="1">
      <alignment wrapText="1"/>
    </xf>
    <xf numFmtId="0" fontId="1" fillId="0" borderId="0" xfId="0" applyFont="1"/>
    <xf numFmtId="0" fontId="3" fillId="0" borderId="1" xfId="1"/>
    <xf numFmtId="0" fontId="0" fillId="0" borderId="0" xfId="0" applyFont="1"/>
    <xf numFmtId="0" fontId="5" fillId="0" borderId="2" xfId="3"/>
    <xf numFmtId="0" fontId="6" fillId="0" borderId="3" xfId="4"/>
    <xf numFmtId="2" fontId="4" fillId="2" borderId="0" xfId="2" applyNumberFormat="1" applyFont="1"/>
    <xf numFmtId="0" fontId="5" fillId="0" borderId="2" xfId="3" applyAlignment="1">
      <alignment wrapText="1"/>
    </xf>
    <xf numFmtId="0" fontId="0" fillId="0" borderId="0" xfId="0" applyFont="1" applyAlignment="1">
      <alignment horizontal="right"/>
    </xf>
    <xf numFmtId="0" fontId="1" fillId="0" borderId="0" xfId="0" applyFont="1" applyAlignment="1">
      <alignment horizontal="right"/>
    </xf>
    <xf numFmtId="0" fontId="0" fillId="0" borderId="0" xfId="0" applyAlignment="1">
      <alignment horizontal="right"/>
    </xf>
    <xf numFmtId="0" fontId="7" fillId="0" borderId="0" xfId="5"/>
    <xf numFmtId="0" fontId="0" fillId="0" borderId="0" xfId="0" applyNumberFormat="1"/>
    <xf numFmtId="0" fontId="0" fillId="0" borderId="0" xfId="0" applyNumberFormat="1" applyAlignment="1">
      <alignment wrapText="1"/>
    </xf>
  </cellXfs>
  <cellStyles count="6">
    <cellStyle name="60% - Accent4" xfId="2" builtinId="44"/>
    <cellStyle name="Heading 1" xfId="3" builtinId="16"/>
    <cellStyle name="Heading 2" xfId="4" builtinId="17"/>
    <cellStyle name="Heading 3" xfId="1" builtinId="18"/>
    <cellStyle name="Normal" xfId="0" builtinId="0"/>
    <cellStyle name="Normal 2" xfId="5"/>
  </cellStyles>
  <dxfs count="6">
    <dxf>
      <numFmt numFmtId="0" formatCode="General"/>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ProjectDifferences" displayName="ProjectDifferences" ref="A4:I16" totalsRowShown="0">
  <autoFilter ref="A4:I16"/>
  <tableColumns count="9">
    <tableColumn id="1" name="Project"/>
    <tableColumn id="2" name="Project Name"/>
    <tableColumn id="3" name="Year"/>
    <tableColumn id="4" name="Bay" dataDxfId="5"/>
    <tableColumn id="5" name="NonBay" dataDxfId="4"/>
    <tableColumn id="6" name="Metering" dataDxfId="3"/>
    <tableColumn id="7" name="Communications" dataDxfId="2"/>
    <tableColumn id="8" name="SVC" dataDxfId="1"/>
    <tableColumn id="9" name="Description"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12"/>
  <sheetViews>
    <sheetView tabSelected="1" workbookViewId="0"/>
  </sheetViews>
  <sheetFormatPr defaultRowHeight="14.4" x14ac:dyDescent="0.3"/>
  <sheetData>
    <row r="1" spans="1:1" s="5" customFormat="1" ht="20.399999999999999" thickBot="1" x14ac:dyDescent="0.45">
      <c r="A1" s="5" t="s">
        <v>54</v>
      </c>
    </row>
    <row r="2" spans="1:1" ht="15" thickTop="1" x14ac:dyDescent="0.3"/>
    <row r="3" spans="1:1" s="6" customFormat="1" ht="18" thickBot="1" x14ac:dyDescent="0.4">
      <c r="A3" s="6" t="s">
        <v>43</v>
      </c>
    </row>
    <row r="4" spans="1:1" ht="15" thickTop="1" x14ac:dyDescent="0.3">
      <c r="A4" t="s">
        <v>45</v>
      </c>
    </row>
    <row r="6" spans="1:1" s="6" customFormat="1" ht="18" thickBot="1" x14ac:dyDescent="0.4">
      <c r="A6" s="6" t="s">
        <v>44</v>
      </c>
    </row>
    <row r="7" spans="1:1" ht="15" thickTop="1" x14ac:dyDescent="0.3">
      <c r="A7" t="s">
        <v>65</v>
      </c>
    </row>
    <row r="8" spans="1:1" x14ac:dyDescent="0.3">
      <c r="A8" t="s">
        <v>61</v>
      </c>
    </row>
    <row r="9" spans="1:1" x14ac:dyDescent="0.3">
      <c r="A9" t="s">
        <v>55</v>
      </c>
    </row>
    <row r="11" spans="1:1" s="6" customFormat="1" ht="18" thickBot="1" x14ac:dyDescent="0.4">
      <c r="A11" s="6" t="s">
        <v>68</v>
      </c>
    </row>
    <row r="12" spans="1:1" ht="15" thickTop="1" x14ac:dyDescent="0.3">
      <c r="A12" s="12" t="s">
        <v>74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6"/>
  <sheetViews>
    <sheetView workbookViewId="0"/>
  </sheetViews>
  <sheetFormatPr defaultRowHeight="14.4" x14ac:dyDescent="0.3"/>
  <cols>
    <col min="1" max="1" width="9.88671875" customWidth="1"/>
    <col min="2" max="2" width="37.21875" bestFit="1" customWidth="1"/>
    <col min="4" max="4" width="7.77734375" customWidth="1"/>
    <col min="5" max="5" width="9.88671875" bestFit="1" customWidth="1"/>
    <col min="6" max="6" width="10.88671875" bestFit="1" customWidth="1"/>
    <col min="7" max="7" width="17.5546875" bestFit="1" customWidth="1"/>
    <col min="8" max="8" width="6.77734375" customWidth="1"/>
    <col min="9" max="9" width="91" style="1" customWidth="1"/>
  </cols>
  <sheetData>
    <row r="2" spans="1:9" s="5" customFormat="1" ht="20.399999999999999" thickBot="1" x14ac:dyDescent="0.45">
      <c r="A2" s="5" t="s">
        <v>53</v>
      </c>
      <c r="I2" s="8"/>
    </row>
    <row r="3" spans="1:9" ht="15" thickTop="1" x14ac:dyDescent="0.3"/>
    <row r="4" spans="1:9" x14ac:dyDescent="0.3">
      <c r="A4" t="s">
        <v>41</v>
      </c>
      <c r="B4" t="s">
        <v>27</v>
      </c>
      <c r="C4" t="s">
        <v>0</v>
      </c>
      <c r="D4" t="s">
        <v>1</v>
      </c>
      <c r="E4" t="s">
        <v>42</v>
      </c>
      <c r="F4" t="s">
        <v>3</v>
      </c>
      <c r="G4" t="s">
        <v>56</v>
      </c>
      <c r="H4" t="s">
        <v>29</v>
      </c>
      <c r="I4" s="1" t="s">
        <v>30</v>
      </c>
    </row>
    <row r="5" spans="1:9" x14ac:dyDescent="0.3">
      <c r="A5" t="s">
        <v>12</v>
      </c>
      <c r="B5" t="s">
        <v>13</v>
      </c>
      <c r="C5">
        <v>2015</v>
      </c>
      <c r="D5" t="s">
        <v>51</v>
      </c>
      <c r="E5" t="s">
        <v>51</v>
      </c>
      <c r="F5" t="s">
        <v>51</v>
      </c>
      <c r="G5">
        <v>13</v>
      </c>
      <c r="H5" t="s">
        <v>51</v>
      </c>
      <c r="I5" s="1" t="s">
        <v>66</v>
      </c>
    </row>
    <row r="6" spans="1:9" x14ac:dyDescent="0.3">
      <c r="A6" t="s">
        <v>14</v>
      </c>
      <c r="B6" t="s">
        <v>15</v>
      </c>
      <c r="C6">
        <v>2012</v>
      </c>
      <c r="D6" t="s">
        <v>51</v>
      </c>
      <c r="E6" t="s">
        <v>51</v>
      </c>
      <c r="F6" t="s">
        <v>51</v>
      </c>
      <c r="G6">
        <v>16</v>
      </c>
      <c r="H6" t="s">
        <v>51</v>
      </c>
      <c r="I6" s="1" t="s">
        <v>66</v>
      </c>
    </row>
    <row r="7" spans="1:9" x14ac:dyDescent="0.3">
      <c r="A7" t="s">
        <v>16</v>
      </c>
      <c r="B7" t="s">
        <v>17</v>
      </c>
      <c r="C7">
        <v>2013</v>
      </c>
      <c r="D7" t="s">
        <v>51</v>
      </c>
      <c r="E7" t="s">
        <v>51</v>
      </c>
      <c r="F7" t="s">
        <v>51</v>
      </c>
      <c r="G7">
        <v>16</v>
      </c>
      <c r="H7" t="s">
        <v>51</v>
      </c>
      <c r="I7" s="1" t="s">
        <v>66</v>
      </c>
    </row>
    <row r="8" spans="1:9" x14ac:dyDescent="0.3">
      <c r="A8" t="s">
        <v>18</v>
      </c>
      <c r="B8" t="s">
        <v>19</v>
      </c>
      <c r="C8">
        <v>2012</v>
      </c>
      <c r="D8">
        <v>-2</v>
      </c>
      <c r="E8" t="s">
        <v>51</v>
      </c>
      <c r="F8" t="s">
        <v>51</v>
      </c>
      <c r="G8" t="s">
        <v>51</v>
      </c>
      <c r="H8" t="s">
        <v>51</v>
      </c>
      <c r="I8" s="1" t="s">
        <v>62</v>
      </c>
    </row>
    <row r="9" spans="1:9" x14ac:dyDescent="0.3">
      <c r="A9" t="s">
        <v>20</v>
      </c>
      <c r="B9" t="s">
        <v>21</v>
      </c>
      <c r="C9">
        <v>2013</v>
      </c>
      <c r="D9">
        <v>-5</v>
      </c>
      <c r="E9">
        <v>-1</v>
      </c>
      <c r="F9" t="s">
        <v>51</v>
      </c>
      <c r="G9" t="s">
        <v>51</v>
      </c>
      <c r="H9" t="s">
        <v>51</v>
      </c>
      <c r="I9" s="1" t="s">
        <v>63</v>
      </c>
    </row>
    <row r="10" spans="1:9" x14ac:dyDescent="0.3">
      <c r="A10" t="s">
        <v>22</v>
      </c>
      <c r="B10" t="s">
        <v>23</v>
      </c>
      <c r="C10">
        <v>2013</v>
      </c>
      <c r="D10">
        <v>-2</v>
      </c>
      <c r="E10" t="s">
        <v>51</v>
      </c>
      <c r="F10" t="s">
        <v>51</v>
      </c>
      <c r="G10" t="s">
        <v>51</v>
      </c>
      <c r="H10" t="s">
        <v>51</v>
      </c>
      <c r="I10" s="1" t="s">
        <v>52</v>
      </c>
    </row>
    <row r="11" spans="1:9" ht="28.8" x14ac:dyDescent="0.3">
      <c r="A11" t="s">
        <v>10</v>
      </c>
      <c r="B11" t="s">
        <v>24</v>
      </c>
      <c r="C11">
        <v>2013</v>
      </c>
      <c r="D11" t="s">
        <v>51</v>
      </c>
      <c r="E11">
        <v>1</v>
      </c>
      <c r="F11" t="s">
        <v>51</v>
      </c>
      <c r="G11">
        <v>42</v>
      </c>
      <c r="H11" t="s">
        <v>51</v>
      </c>
      <c r="I11" s="1" t="s">
        <v>67</v>
      </c>
    </row>
    <row r="12" spans="1:9" x14ac:dyDescent="0.3">
      <c r="A12" t="s">
        <v>25</v>
      </c>
      <c r="B12" t="s">
        <v>26</v>
      </c>
      <c r="C12">
        <v>2013</v>
      </c>
      <c r="D12" t="s">
        <v>51</v>
      </c>
      <c r="E12" t="s">
        <v>51</v>
      </c>
      <c r="F12" t="s">
        <v>51</v>
      </c>
      <c r="G12" t="s">
        <v>51</v>
      </c>
      <c r="H12">
        <v>-1</v>
      </c>
      <c r="I12" t="s">
        <v>57</v>
      </c>
    </row>
    <row r="13" spans="1:9" x14ac:dyDescent="0.3">
      <c r="A13" t="s">
        <v>48</v>
      </c>
      <c r="B13" t="s">
        <v>49</v>
      </c>
      <c r="C13">
        <v>2015</v>
      </c>
      <c r="D13" t="s">
        <v>51</v>
      </c>
      <c r="E13">
        <v>-1</v>
      </c>
      <c r="F13" t="s">
        <v>51</v>
      </c>
      <c r="G13" t="s">
        <v>51</v>
      </c>
      <c r="H13" t="s">
        <v>51</v>
      </c>
      <c r="I13" s="1" t="s">
        <v>58</v>
      </c>
    </row>
    <row r="14" spans="1:9" x14ac:dyDescent="0.3">
      <c r="A14" t="s">
        <v>10</v>
      </c>
      <c r="B14" t="s">
        <v>69</v>
      </c>
      <c r="C14">
        <v>2014</v>
      </c>
      <c r="D14" s="13">
        <v>-8</v>
      </c>
      <c r="E14" s="13">
        <v>-2</v>
      </c>
      <c r="F14" s="13">
        <v>-8</v>
      </c>
      <c r="G14" s="13"/>
      <c r="H14" s="13"/>
      <c r="I14" s="14" t="s">
        <v>73</v>
      </c>
    </row>
    <row r="15" spans="1:9" x14ac:dyDescent="0.3">
      <c r="A15" t="s">
        <v>70</v>
      </c>
      <c r="B15" t="s">
        <v>71</v>
      </c>
      <c r="C15">
        <v>2011</v>
      </c>
      <c r="D15" s="13">
        <v>-9</v>
      </c>
      <c r="E15" s="13">
        <v>-1</v>
      </c>
      <c r="F15" s="13">
        <v>-2</v>
      </c>
      <c r="G15" s="13"/>
      <c r="H15" s="13"/>
      <c r="I15" s="14" t="s">
        <v>72</v>
      </c>
    </row>
    <row r="16" spans="1:9" x14ac:dyDescent="0.3">
      <c r="A16" t="s">
        <v>48</v>
      </c>
      <c r="B16" t="s">
        <v>49</v>
      </c>
      <c r="C16">
        <v>2015</v>
      </c>
      <c r="D16" s="13">
        <v>-12</v>
      </c>
      <c r="E16" s="13" t="s">
        <v>51</v>
      </c>
      <c r="F16" s="13" t="s">
        <v>51</v>
      </c>
      <c r="G16" s="13"/>
      <c r="H16" s="13"/>
      <c r="I16" s="14" t="s">
        <v>72</v>
      </c>
    </row>
  </sheetData>
  <pageMargins left="0.25" right="0.25" top="0.75" bottom="0.75" header="0.3" footer="0.3"/>
  <pageSetup paperSize="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37"/>
  <sheetViews>
    <sheetView workbookViewId="0">
      <pane ySplit="2" topLeftCell="A3" activePane="bottomLeft" state="frozen"/>
      <selection pane="bottomLeft"/>
    </sheetView>
  </sheetViews>
  <sheetFormatPr defaultRowHeight="14.4" outlineLevelRow="1" x14ac:dyDescent="0.3"/>
  <cols>
    <col min="1" max="1" width="51.109375" bestFit="1" customWidth="1"/>
    <col min="2" max="6" width="7.88671875" bestFit="1" customWidth="1"/>
    <col min="7" max="7" width="7.88671875" customWidth="1"/>
    <col min="8" max="8" width="10.5546875" bestFit="1" customWidth="1"/>
    <col min="10" max="10" width="34.21875" style="11" bestFit="1" customWidth="1"/>
  </cols>
  <sheetData>
    <row r="1" spans="1:10" s="2" customFormat="1" x14ac:dyDescent="0.3">
      <c r="A1" s="2" t="s">
        <v>0</v>
      </c>
      <c r="B1" s="2" t="s">
        <v>4</v>
      </c>
      <c r="C1" s="2" t="s">
        <v>5</v>
      </c>
      <c r="D1" s="2" t="s">
        <v>6</v>
      </c>
      <c r="E1" s="2" t="s">
        <v>7</v>
      </c>
      <c r="F1" s="2" t="s">
        <v>8</v>
      </c>
      <c r="H1" s="2" t="s">
        <v>28</v>
      </c>
      <c r="I1" s="2" t="s">
        <v>46</v>
      </c>
    </row>
    <row r="2" spans="1:10" s="2" customFormat="1" x14ac:dyDescent="0.3">
      <c r="A2" s="2" t="s">
        <v>9</v>
      </c>
      <c r="B2" s="2">
        <v>2011</v>
      </c>
      <c r="C2" s="2">
        <v>2012</v>
      </c>
      <c r="D2" s="2">
        <v>2013</v>
      </c>
      <c r="E2" s="2">
        <v>2014</v>
      </c>
      <c r="F2" s="2">
        <v>2015</v>
      </c>
      <c r="H2" s="2" t="s">
        <v>50</v>
      </c>
      <c r="I2" s="2" t="s">
        <v>47</v>
      </c>
      <c r="J2" s="2" t="s">
        <v>11</v>
      </c>
    </row>
    <row r="3" spans="1:10" s="2" customFormat="1" x14ac:dyDescent="0.3"/>
    <row r="4" spans="1:10" s="2" customFormat="1" ht="15" thickBot="1" x14ac:dyDescent="0.35">
      <c r="A4" s="3" t="s">
        <v>31</v>
      </c>
      <c r="B4"/>
      <c r="C4"/>
      <c r="D4"/>
      <c r="E4"/>
      <c r="F4"/>
      <c r="G4"/>
      <c r="H4"/>
      <c r="J4" s="9"/>
    </row>
    <row r="5" spans="1:10" s="2" customFormat="1" x14ac:dyDescent="0.3">
      <c r="A5" t="s">
        <v>34</v>
      </c>
      <c r="B5">
        <v>40</v>
      </c>
      <c r="C5">
        <v>87</v>
      </c>
      <c r="D5">
        <v>94</v>
      </c>
      <c r="E5">
        <v>86</v>
      </c>
      <c r="F5">
        <v>56</v>
      </c>
      <c r="G5"/>
      <c r="H5" s="2">
        <f>SUM(B5:F5)</f>
        <v>363</v>
      </c>
      <c r="I5" s="4"/>
      <c r="J5" s="10"/>
    </row>
    <row r="6" spans="1:10" s="2" customFormat="1" x14ac:dyDescent="0.3">
      <c r="A6" t="s">
        <v>35</v>
      </c>
      <c r="B6">
        <v>34</v>
      </c>
      <c r="C6">
        <v>35</v>
      </c>
      <c r="D6">
        <v>73</v>
      </c>
      <c r="E6">
        <v>82</v>
      </c>
      <c r="F6">
        <v>742</v>
      </c>
      <c r="G6"/>
      <c r="H6" s="2">
        <f>SUM(B6:F6)</f>
        <v>966</v>
      </c>
      <c r="I6" s="4"/>
      <c r="J6" s="10"/>
    </row>
    <row r="7" spans="1:10" s="2" customFormat="1" x14ac:dyDescent="0.3">
      <c r="B7"/>
      <c r="C7"/>
      <c r="D7"/>
      <c r="E7"/>
      <c r="F7"/>
      <c r="G7"/>
      <c r="H7"/>
      <c r="J7" s="10"/>
    </row>
    <row r="8" spans="1:10" s="2" customFormat="1" ht="15" thickBot="1" x14ac:dyDescent="0.35">
      <c r="A8" s="3" t="s">
        <v>39</v>
      </c>
      <c r="B8"/>
      <c r="C8"/>
      <c r="D8"/>
      <c r="E8"/>
      <c r="F8"/>
      <c r="G8"/>
      <c r="H8"/>
      <c r="J8" s="9"/>
    </row>
    <row r="9" spans="1:10" s="2" customFormat="1" x14ac:dyDescent="0.3">
      <c r="A9" t="s">
        <v>1</v>
      </c>
      <c r="B9">
        <v>29</v>
      </c>
      <c r="C9">
        <v>74</v>
      </c>
      <c r="D9">
        <v>79</v>
      </c>
      <c r="E9">
        <v>69</v>
      </c>
      <c r="F9">
        <v>46</v>
      </c>
      <c r="G9"/>
      <c r="H9" s="2">
        <f>SUM(B9:F9)</f>
        <v>297</v>
      </c>
      <c r="J9" s="11"/>
    </row>
    <row r="10" spans="1:10" s="2" customFormat="1" x14ac:dyDescent="0.3">
      <c r="A10" t="s">
        <v>2</v>
      </c>
      <c r="B10">
        <v>3</v>
      </c>
      <c r="C10">
        <v>3</v>
      </c>
      <c r="D10">
        <v>8</v>
      </c>
      <c r="E10">
        <v>8</v>
      </c>
      <c r="F10">
        <v>3</v>
      </c>
      <c r="G10"/>
      <c r="H10" s="2">
        <f>SUM(B10:F10)</f>
        <v>25</v>
      </c>
      <c r="J10" s="11"/>
    </row>
    <row r="11" spans="1:10" s="2" customFormat="1" x14ac:dyDescent="0.3">
      <c r="A11" t="s">
        <v>3</v>
      </c>
      <c r="B11">
        <v>8</v>
      </c>
      <c r="C11">
        <v>10</v>
      </c>
      <c r="D11">
        <v>5</v>
      </c>
      <c r="E11">
        <v>9</v>
      </c>
      <c r="F11">
        <v>7</v>
      </c>
      <c r="G11"/>
      <c r="H11" s="2">
        <f>SUM(B11:F11)</f>
        <v>39</v>
      </c>
      <c r="J11" s="11"/>
    </row>
    <row r="12" spans="1:10" s="2" customFormat="1" x14ac:dyDescent="0.3">
      <c r="A12" t="s">
        <v>29</v>
      </c>
      <c r="B12">
        <v>0</v>
      </c>
      <c r="C12">
        <v>0</v>
      </c>
      <c r="D12">
        <v>2</v>
      </c>
      <c r="E12">
        <v>0</v>
      </c>
      <c r="F12">
        <v>0</v>
      </c>
      <c r="G12"/>
      <c r="H12" s="2">
        <f>SUM(B12:F12)</f>
        <v>2</v>
      </c>
      <c r="J12" s="11"/>
    </row>
    <row r="13" spans="1:10" s="2" customFormat="1" x14ac:dyDescent="0.3">
      <c r="A13" s="4" t="s">
        <v>36</v>
      </c>
      <c r="B13">
        <v>40</v>
      </c>
      <c r="C13">
        <v>87</v>
      </c>
      <c r="D13">
        <v>94</v>
      </c>
      <c r="E13">
        <v>86</v>
      </c>
      <c r="F13">
        <v>56</v>
      </c>
      <c r="G13"/>
      <c r="H13" s="2">
        <f>SUM(B13:F13)</f>
        <v>363</v>
      </c>
      <c r="J13" s="10"/>
    </row>
    <row r="14" spans="1:10" s="2" customFormat="1" x14ac:dyDescent="0.3">
      <c r="B14"/>
      <c r="C14"/>
      <c r="D14"/>
      <c r="E14"/>
      <c r="F14"/>
      <c r="G14"/>
      <c r="H14"/>
      <c r="J14" s="10"/>
    </row>
    <row r="15" spans="1:10" s="2" customFormat="1" ht="15" hidden="1" outlineLevel="1" thickBot="1" x14ac:dyDescent="0.35">
      <c r="A15" s="3" t="s">
        <v>40</v>
      </c>
      <c r="B15"/>
      <c r="C15"/>
      <c r="D15"/>
      <c r="E15"/>
      <c r="F15"/>
      <c r="G15"/>
      <c r="H15"/>
      <c r="J15" s="9"/>
    </row>
    <row r="16" spans="1:10" s="2" customFormat="1" hidden="1" outlineLevel="1" x14ac:dyDescent="0.3">
      <c r="A16" t="s">
        <v>37</v>
      </c>
      <c r="B16">
        <f>B13-B5</f>
        <v>0</v>
      </c>
      <c r="C16">
        <f>C13-C5</f>
        <v>0</v>
      </c>
      <c r="D16">
        <f>D13-D5</f>
        <v>0</v>
      </c>
      <c r="E16">
        <f>E13-E5</f>
        <v>0</v>
      </c>
      <c r="F16">
        <f>F13-F5</f>
        <v>0</v>
      </c>
      <c r="G16"/>
      <c r="H16"/>
      <c r="J16" s="9"/>
    </row>
    <row r="17" spans="1:10" s="2" customFormat="1" hidden="1" outlineLevel="1" x14ac:dyDescent="0.3">
      <c r="A17"/>
      <c r="B17"/>
      <c r="C17"/>
      <c r="D17"/>
      <c r="E17"/>
      <c r="F17"/>
      <c r="G17"/>
      <c r="H17"/>
      <c r="J17" s="10"/>
    </row>
    <row r="18" spans="1:10" s="2" customFormat="1" ht="15" collapsed="1" thickBot="1" x14ac:dyDescent="0.35">
      <c r="A18" s="3" t="s">
        <v>32</v>
      </c>
      <c r="B18"/>
      <c r="C18"/>
      <c r="D18"/>
      <c r="E18"/>
      <c r="F18"/>
      <c r="G18"/>
      <c r="H18"/>
      <c r="J18" s="9" t="s">
        <v>59</v>
      </c>
    </row>
    <row r="19" spans="1:10" s="2" customFormat="1" x14ac:dyDescent="0.3">
      <c r="A19" t="s">
        <v>1</v>
      </c>
      <c r="B19">
        <f t="array" ref="B19:F19">SUMIFS(ProjectDifferences[Bay],ProjectDifferences[Year],Years)</f>
        <v>-9</v>
      </c>
      <c r="C19">
        <v>-2</v>
      </c>
      <c r="D19">
        <v>-7</v>
      </c>
      <c r="E19">
        <v>-8</v>
      </c>
      <c r="F19">
        <v>-12</v>
      </c>
      <c r="G19"/>
      <c r="H19" s="2">
        <f t="shared" ref="H19:H24" si="0">SUM(B19:F19)</f>
        <v>-38</v>
      </c>
      <c r="J19" s="10"/>
    </row>
    <row r="20" spans="1:10" s="2" customFormat="1" x14ac:dyDescent="0.3">
      <c r="A20" t="s">
        <v>2</v>
      </c>
      <c r="B20">
        <f t="array" ref="B20:F20">SUMIFS(ProjectDifferences[NonBay],ProjectDifferences[Year],Years)</f>
        <v>-1</v>
      </c>
      <c r="C20">
        <v>0</v>
      </c>
      <c r="D20">
        <v>0</v>
      </c>
      <c r="E20">
        <v>-2</v>
      </c>
      <c r="F20">
        <v>-1</v>
      </c>
      <c r="G20"/>
      <c r="H20" s="2">
        <f t="shared" si="0"/>
        <v>-4</v>
      </c>
      <c r="J20" s="10"/>
    </row>
    <row r="21" spans="1:10" s="2" customFormat="1" x14ac:dyDescent="0.3">
      <c r="A21" t="s">
        <v>3</v>
      </c>
      <c r="B21">
        <f t="array" ref="B21:F21">SUMIFS(ProjectDifferences[Metering],ProjectDifferences[Year],Years)</f>
        <v>-2</v>
      </c>
      <c r="C21">
        <v>0</v>
      </c>
      <c r="D21">
        <v>0</v>
      </c>
      <c r="E21">
        <v>-8</v>
      </c>
      <c r="F21">
        <v>0</v>
      </c>
      <c r="G21"/>
      <c r="H21" s="2">
        <f t="shared" si="0"/>
        <v>-10</v>
      </c>
      <c r="J21" s="10"/>
    </row>
    <row r="22" spans="1:10" s="2" customFormat="1" x14ac:dyDescent="0.3">
      <c r="A22" t="s">
        <v>29</v>
      </c>
      <c r="B22">
        <f t="array" ref="B22:F22">SUMIFS(ProjectDifferences[SVC],ProjectDifferences[Year],Years)</f>
        <v>0</v>
      </c>
      <c r="C22">
        <v>0</v>
      </c>
      <c r="D22">
        <v>-1</v>
      </c>
      <c r="E22">
        <v>0</v>
      </c>
      <c r="F22">
        <v>0</v>
      </c>
      <c r="G22"/>
      <c r="H22" s="2">
        <f t="shared" si="0"/>
        <v>-1</v>
      </c>
      <c r="J22" s="10"/>
    </row>
    <row r="23" spans="1:10" s="2" customFormat="1" x14ac:dyDescent="0.3">
      <c r="A23" t="s">
        <v>36</v>
      </c>
      <c r="B23">
        <f>SUM(B19:B22)</f>
        <v>-12</v>
      </c>
      <c r="C23">
        <f t="shared" ref="C23:F23" si="1">SUM(C19:C22)</f>
        <v>-2</v>
      </c>
      <c r="D23">
        <f t="shared" si="1"/>
        <v>-8</v>
      </c>
      <c r="E23">
        <f t="shared" si="1"/>
        <v>-18</v>
      </c>
      <c r="F23">
        <f t="shared" si="1"/>
        <v>-13</v>
      </c>
      <c r="G23"/>
      <c r="H23" s="2">
        <f t="shared" si="0"/>
        <v>-53</v>
      </c>
      <c r="J23" s="10"/>
    </row>
    <row r="24" spans="1:10" s="2" customFormat="1" x14ac:dyDescent="0.3">
      <c r="A24" t="s">
        <v>35</v>
      </c>
      <c r="B24">
        <f t="array" ref="B24:F24">SUMIFS(ProjectDifferences[Communications],ProjectDifferences[Year],Years)</f>
        <v>0</v>
      </c>
      <c r="C24">
        <v>16</v>
      </c>
      <c r="D24">
        <v>58</v>
      </c>
      <c r="E24">
        <v>0</v>
      </c>
      <c r="F24">
        <v>13</v>
      </c>
      <c r="G24"/>
      <c r="H24" s="2">
        <f t="shared" si="0"/>
        <v>87</v>
      </c>
      <c r="J24" s="10"/>
    </row>
    <row r="25" spans="1:10" s="2" customFormat="1" x14ac:dyDescent="0.3">
      <c r="A25"/>
      <c r="B25"/>
      <c r="C25"/>
      <c r="D25"/>
      <c r="E25"/>
      <c r="F25"/>
      <c r="G25"/>
      <c r="H25"/>
      <c r="J25" s="10"/>
    </row>
    <row r="26" spans="1:10" s="2" customFormat="1" ht="15" thickBot="1" x14ac:dyDescent="0.35">
      <c r="A26" s="3" t="s">
        <v>38</v>
      </c>
      <c r="B26"/>
      <c r="C26"/>
      <c r="D26"/>
      <c r="E26"/>
      <c r="F26"/>
      <c r="G26"/>
      <c r="H26"/>
      <c r="J26" s="10"/>
    </row>
    <row r="27" spans="1:10" s="2" customFormat="1" x14ac:dyDescent="0.3">
      <c r="A27" t="s">
        <v>1</v>
      </c>
      <c r="B27">
        <f t="shared" ref="B27:F31" si="2">B9+B19</f>
        <v>20</v>
      </c>
      <c r="C27">
        <f t="shared" si="2"/>
        <v>72</v>
      </c>
      <c r="D27">
        <f t="shared" si="2"/>
        <v>72</v>
      </c>
      <c r="E27">
        <f t="shared" si="2"/>
        <v>61</v>
      </c>
      <c r="F27">
        <f t="shared" si="2"/>
        <v>34</v>
      </c>
      <c r="G27"/>
      <c r="H27" s="2">
        <f t="shared" ref="H27:H32" si="3">SUM(B27:F27)</f>
        <v>259</v>
      </c>
      <c r="J27" s="10"/>
    </row>
    <row r="28" spans="1:10" s="2" customFormat="1" x14ac:dyDescent="0.3">
      <c r="A28" t="s">
        <v>2</v>
      </c>
      <c r="B28">
        <f t="shared" si="2"/>
        <v>2</v>
      </c>
      <c r="C28">
        <f t="shared" si="2"/>
        <v>3</v>
      </c>
      <c r="D28">
        <f t="shared" si="2"/>
        <v>8</v>
      </c>
      <c r="E28">
        <f t="shared" si="2"/>
        <v>6</v>
      </c>
      <c r="F28">
        <f t="shared" si="2"/>
        <v>2</v>
      </c>
      <c r="G28"/>
      <c r="H28" s="2">
        <f t="shared" si="3"/>
        <v>21</v>
      </c>
      <c r="J28" s="10"/>
    </row>
    <row r="29" spans="1:10" s="2" customFormat="1" x14ac:dyDescent="0.3">
      <c r="A29" t="s">
        <v>3</v>
      </c>
      <c r="B29">
        <f t="shared" si="2"/>
        <v>6</v>
      </c>
      <c r="C29">
        <f t="shared" si="2"/>
        <v>10</v>
      </c>
      <c r="D29">
        <f t="shared" si="2"/>
        <v>5</v>
      </c>
      <c r="E29">
        <f t="shared" si="2"/>
        <v>1</v>
      </c>
      <c r="F29">
        <f t="shared" si="2"/>
        <v>7</v>
      </c>
      <c r="G29"/>
      <c r="H29" s="2">
        <f t="shared" si="3"/>
        <v>29</v>
      </c>
      <c r="J29" s="10"/>
    </row>
    <row r="30" spans="1:10" s="2" customFormat="1" x14ac:dyDescent="0.3">
      <c r="A30" t="s">
        <v>29</v>
      </c>
      <c r="B30">
        <f t="shared" si="2"/>
        <v>0</v>
      </c>
      <c r="C30">
        <f t="shared" si="2"/>
        <v>0</v>
      </c>
      <c r="D30">
        <f t="shared" si="2"/>
        <v>1</v>
      </c>
      <c r="E30">
        <f t="shared" si="2"/>
        <v>0</v>
      </c>
      <c r="F30">
        <f t="shared" si="2"/>
        <v>0</v>
      </c>
      <c r="G30"/>
      <c r="H30" s="2">
        <f t="shared" si="3"/>
        <v>1</v>
      </c>
      <c r="J30" s="10"/>
    </row>
    <row r="31" spans="1:10" s="2" customFormat="1" x14ac:dyDescent="0.3">
      <c r="A31" t="s">
        <v>36</v>
      </c>
      <c r="B31">
        <f t="shared" si="2"/>
        <v>28</v>
      </c>
      <c r="C31">
        <f t="shared" si="2"/>
        <v>85</v>
      </c>
      <c r="D31">
        <f t="shared" si="2"/>
        <v>86</v>
      </c>
      <c r="E31">
        <f t="shared" si="2"/>
        <v>68</v>
      </c>
      <c r="F31">
        <f t="shared" si="2"/>
        <v>43</v>
      </c>
      <c r="G31"/>
      <c r="H31" s="2">
        <f t="shared" si="3"/>
        <v>310</v>
      </c>
      <c r="J31" s="10"/>
    </row>
    <row r="32" spans="1:10" s="2" customFormat="1" x14ac:dyDescent="0.3">
      <c r="A32" t="s">
        <v>35</v>
      </c>
      <c r="B32">
        <f>B6+B24</f>
        <v>34</v>
      </c>
      <c r="C32">
        <f>C6+C24</f>
        <v>51</v>
      </c>
      <c r="D32">
        <f>D6+D24</f>
        <v>131</v>
      </c>
      <c r="E32">
        <f>E6+E24</f>
        <v>82</v>
      </c>
      <c r="F32">
        <f>F6+F24</f>
        <v>755</v>
      </c>
      <c r="G32"/>
      <c r="H32" s="2">
        <f t="shared" si="3"/>
        <v>1053</v>
      </c>
      <c r="J32" s="10"/>
    </row>
    <row r="33" spans="1:10" s="2" customFormat="1" x14ac:dyDescent="0.3">
      <c r="A33"/>
      <c r="B33"/>
      <c r="C33"/>
      <c r="D33"/>
      <c r="E33"/>
      <c r="F33"/>
      <c r="G33"/>
      <c r="H33"/>
      <c r="J33" s="10"/>
    </row>
    <row r="34" spans="1:10" s="2" customFormat="1" ht="15" thickBot="1" x14ac:dyDescent="0.35">
      <c r="A34" s="3" t="s">
        <v>33</v>
      </c>
      <c r="B34"/>
      <c r="C34"/>
      <c r="D34"/>
      <c r="E34"/>
      <c r="F34"/>
      <c r="G34"/>
      <c r="H34"/>
      <c r="J34" s="10"/>
    </row>
    <row r="35" spans="1:10" s="2" customFormat="1" x14ac:dyDescent="0.3">
      <c r="A35" t="s">
        <v>60</v>
      </c>
      <c r="B35">
        <f>B27+B28</f>
        <v>22</v>
      </c>
      <c r="C35">
        <f t="shared" ref="C35:F35" si="4">C27+C28</f>
        <v>75</v>
      </c>
      <c r="D35">
        <f t="shared" si="4"/>
        <v>80</v>
      </c>
      <c r="E35">
        <f t="shared" si="4"/>
        <v>67</v>
      </c>
      <c r="F35">
        <f t="shared" si="4"/>
        <v>36</v>
      </c>
      <c r="G35"/>
      <c r="H35" s="2">
        <f>SUM(B35:F35)</f>
        <v>280</v>
      </c>
      <c r="I35" s="7">
        <f>AVERAGE(B35:F35)</f>
        <v>56</v>
      </c>
      <c r="J35" s="9" t="s">
        <v>64</v>
      </c>
    </row>
    <row r="36" spans="1:10" s="2" customFormat="1" x14ac:dyDescent="0.3">
      <c r="A36" t="s">
        <v>35</v>
      </c>
      <c r="B36">
        <f>B32</f>
        <v>34</v>
      </c>
      <c r="C36">
        <f t="shared" ref="C36:F36" si="5">C32</f>
        <v>51</v>
      </c>
      <c r="D36">
        <f t="shared" si="5"/>
        <v>131</v>
      </c>
      <c r="E36">
        <f t="shared" si="5"/>
        <v>82</v>
      </c>
      <c r="F36">
        <f t="shared" si="5"/>
        <v>755</v>
      </c>
      <c r="G36"/>
      <c r="H36" s="2">
        <f>SUM(B36:F36)</f>
        <v>1053</v>
      </c>
      <c r="I36" s="7">
        <f>AVERAGE(B36:F36)</f>
        <v>210.6</v>
      </c>
      <c r="J36" s="10"/>
    </row>
    <row r="37" spans="1:10" s="2" customFormat="1" x14ac:dyDescent="0.3">
      <c r="A37"/>
      <c r="B37"/>
      <c r="C37"/>
      <c r="D37"/>
      <c r="E37"/>
      <c r="F37"/>
      <c r="G37"/>
      <c r="H37"/>
      <c r="J37" s="10"/>
    </row>
  </sheetData>
  <printOptions gridLines="1"/>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Information</vt:lpstr>
      <vt:lpstr>Adjustments</vt:lpstr>
      <vt:lpstr>Reporting</vt:lpstr>
      <vt:lpstr>Years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2016-11-18T01:44:38Z</dcterms:created>
  <dcterms:modified xsi:type="dcterms:W3CDTF">2016-11-18T01:44:42Z</dcterms:modified>
</cp:coreProperties>
</file>