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Jonathan Chan" reservationPassword="8DD9"/>
  <workbookPr defaultThemeVersion="124226"/>
  <bookViews>
    <workbookView xWindow="240" yWindow="105" windowWidth="20115" windowHeight="7680"/>
  </bookViews>
  <sheets>
    <sheet name="Calc|Tax losses" sheetId="1" r:id="rId1"/>
  </sheets>
  <externalReferences>
    <externalReference r:id="rId2"/>
    <externalReference r:id="rId3"/>
    <externalReference r:id="rId4"/>
    <externalReference r:id="rId5"/>
    <externalReference r:id="rId6"/>
    <externalReference r:id="rId7"/>
  </externalReferences>
  <definedNames>
    <definedName name="Asset1">'[1]Lookup|Tables'!$H$20</definedName>
    <definedName name="Asset10">'[1]Lookup|Tables'!$H$29</definedName>
    <definedName name="Asset11">'[1]Lookup|Tables'!$H$30</definedName>
    <definedName name="Asset12">'[1]Lookup|Tables'!$H$31</definedName>
    <definedName name="Asset13">'[1]Lookup|Tables'!$H$32</definedName>
    <definedName name="Asset14">'[1]Lookup|Tables'!$H$33</definedName>
    <definedName name="Asset15">'[1]Lookup|Tables'!$H$34</definedName>
    <definedName name="Asset16">'[1]Lookup|Tables'!$H$35</definedName>
    <definedName name="Asset17">'[1]Lookup|Tables'!$H$36</definedName>
    <definedName name="Asset18">'[1]Lookup|Tables'!$H$37</definedName>
    <definedName name="Asset19">'[1]Lookup|Tables'!$H$38</definedName>
    <definedName name="Asset2">'[1]Lookup|Tables'!$H$21</definedName>
    <definedName name="Asset20">'[1]Lookup|Tables'!$H$39</definedName>
    <definedName name="Asset21">'[1]Lookup|Tables'!$H$40</definedName>
    <definedName name="Asset22">'[1]Lookup|Tables'!$H$41</definedName>
    <definedName name="Asset23">'[1]Lookup|Tables'!$H$42</definedName>
    <definedName name="Asset24">'[1]Lookup|Tables'!$H$43</definedName>
    <definedName name="Asset3">'[1]Lookup|Tables'!$H$22</definedName>
    <definedName name="Asset4">'[1]Lookup|Tables'!$H$23</definedName>
    <definedName name="Asset5">'[1]Lookup|Tables'!$H$24</definedName>
    <definedName name="Asset6">'[1]Lookup|Tables'!$H$25</definedName>
    <definedName name="Asset7">'[1]Lookup|Tables'!$H$26</definedName>
    <definedName name="Asset8">'[1]Lookup|Tables'!$H$27</definedName>
    <definedName name="Asset9">'[1]Lookup|Tables'!$H$28</definedName>
    <definedName name="BaseData">'[1]Lookup|Tables'!$H$13</definedName>
    <definedName name="BaseYear">'[1]Lookup|Tables'!$H$12</definedName>
    <definedName name="BroughtForward">'[1]Inputs|Assumptions'!$H$12</definedName>
    <definedName name="CoD_1">'[1]Inputs|Costs'!$N$241</definedName>
    <definedName name="CoD_2">'[1]Inputs|Costs'!$O$241</definedName>
    <definedName name="CoD_3">'[1]Inputs|Costs'!$P$241</definedName>
    <definedName name="CoD_4">'[1]Inputs|Costs'!$Q$241</definedName>
    <definedName name="CoD_5">'[1]Inputs|Costs'!$R$241</definedName>
    <definedName name="CoE">'[1]Inputs|Costs'!$N$240</definedName>
    <definedName name="DebtRaising_Cost">'[1]Inputs|Costs'!$N$254</definedName>
    <definedName name="Dollar_Basis">'[1]Lookup|Tables'!$G$43:$G$44</definedName>
    <definedName name="DRP_Cost">'[1]Inputs|Costs'!$N$257</definedName>
    <definedName name="DRP_Takeup">'[1]Inputs|Costs'!$N$258</definedName>
    <definedName name="EquityCostDiff">'[1]Calc|Equity Raising Costs'!$M$64</definedName>
    <definedName name="Forecast_Inflation">'[1]Inputs|Costs'!$N$233</definedName>
    <definedName name="Gamma">'[1]Inputs|Costs'!$N$243</definedName>
    <definedName name="Leverage">'[1]Inputs|Costs'!$N$242</definedName>
    <definedName name="Payout_Ratio">'[1]Inputs|Costs'!$N$255</definedName>
    <definedName name="Price_1">'[1]Calc|X Factor'!$O$21</definedName>
    <definedName name="SOE_Cost">'[1]Inputs|Costs'!$N$256</definedName>
    <definedName name="Source">'[1]Lookup|Tables'!$H$15</definedName>
    <definedName name="TaxRate">'[1]Inputs|Costs'!$N$244</definedName>
    <definedName name="Undrawn_Bank_1">'[2]Outputs|Liquidity Test'!$N$42</definedName>
    <definedName name="Undrawn_Bank_2">'[2]Outputs|Liquidity Test'!$O$42</definedName>
    <definedName name="Undrawn_Bank_3">'[2]Outputs|Liquidity Test'!$P$42</definedName>
    <definedName name="Undrawn_Bank_4">'[2]Outputs|Liquidity Test'!$Q$42</definedName>
    <definedName name="Undrawn_Bank_5">'[2]Outputs|Liquidity Test'!$R$42</definedName>
    <definedName name="Unit">'[1]Lookup|Tables'!$H$14</definedName>
    <definedName name="YearEnd">'[1]Inputs|Assumptions'!$H$15</definedName>
  </definedNames>
  <calcPr calcId="145621"/>
</workbook>
</file>

<file path=xl/calcChain.xml><?xml version="1.0" encoding="utf-8"?>
<calcChain xmlns="http://schemas.openxmlformats.org/spreadsheetml/2006/main">
  <c r="K68" i="1" l="1"/>
  <c r="J68" i="1"/>
  <c r="I68" i="1"/>
  <c r="L68" i="1" l="1"/>
  <c r="I60" i="1" l="1"/>
  <c r="M53" i="1"/>
  <c r="L53" i="1"/>
  <c r="K53" i="1"/>
  <c r="J53" i="1"/>
  <c r="I53" i="1"/>
  <c r="M55" i="1" l="1"/>
  <c r="J55" i="1"/>
  <c r="I55" i="1"/>
  <c r="I61" i="1" s="1"/>
  <c r="I77" i="1" s="1"/>
  <c r="B23" i="1"/>
  <c r="B26" i="1"/>
  <c r="B29" i="1"/>
  <c r="B32" i="1"/>
  <c r="B35" i="1"/>
  <c r="B38" i="1"/>
  <c r="B41" i="1"/>
  <c r="B44" i="1"/>
  <c r="J56" i="1"/>
  <c r="K56" i="1"/>
  <c r="L56" i="1"/>
  <c r="M56" i="1"/>
  <c r="F51" i="1"/>
  <c r="E51" i="1"/>
  <c r="D51" i="1"/>
  <c r="J54" i="1"/>
  <c r="K54" i="1"/>
  <c r="D66" i="1"/>
  <c r="E66" i="1"/>
  <c r="F66" i="1"/>
  <c r="L54" i="1"/>
  <c r="M54" i="1"/>
  <c r="K55" i="1"/>
  <c r="L55" i="1"/>
  <c r="N51" i="1"/>
  <c r="N66" i="1"/>
  <c r="O4" i="1"/>
  <c r="M4" i="1"/>
  <c r="M51" i="1"/>
  <c r="O51" i="1"/>
  <c r="O66" i="1"/>
  <c r="M66" i="1"/>
  <c r="P4" i="1"/>
  <c r="L4" i="1"/>
  <c r="L51" i="1"/>
  <c r="P51" i="1"/>
  <c r="L66" i="1"/>
  <c r="P66" i="1"/>
  <c r="Q4" i="1"/>
  <c r="K4" i="1"/>
  <c r="K51" i="1"/>
  <c r="Q51" i="1"/>
  <c r="K66" i="1"/>
  <c r="Q66" i="1"/>
  <c r="R4" i="1"/>
  <c r="J4" i="1"/>
  <c r="J51" i="1"/>
  <c r="R51" i="1"/>
  <c r="J66" i="1"/>
  <c r="R66" i="1"/>
  <c r="I4" i="1"/>
  <c r="I51" i="1"/>
  <c r="I66" i="1"/>
  <c r="H4" i="1"/>
  <c r="H51" i="1"/>
  <c r="H66" i="1"/>
  <c r="J69" i="1" l="1"/>
  <c r="J71" i="1" s="1"/>
  <c r="K69" i="1"/>
  <c r="K71" i="1" s="1"/>
  <c r="I69" i="1"/>
  <c r="I71" i="1" s="1"/>
  <c r="L69" i="1" l="1"/>
  <c r="L71" i="1" s="1"/>
  <c r="I78" i="1" l="1"/>
  <c r="J78" i="1" l="1"/>
  <c r="J60" i="1" l="1"/>
  <c r="J61" i="1" s="1"/>
  <c r="J77" i="1" s="1"/>
  <c r="K78" i="1"/>
  <c r="K60" i="1" l="1"/>
  <c r="K61" i="1" s="1"/>
  <c r="K77" i="1" s="1"/>
  <c r="L78" i="1"/>
  <c r="L60" i="1" l="1"/>
  <c r="L61" i="1" s="1"/>
  <c r="L77" i="1" s="1"/>
  <c r="M60" i="1" l="1"/>
  <c r="M61" i="1" s="1"/>
  <c r="M77" i="1" s="1"/>
  <c r="M68" i="1" l="1"/>
  <c r="M78" i="1" l="1"/>
  <c r="M69" i="1" l="1"/>
  <c r="M71" i="1" s="1"/>
  <c r="L76" i="1" l="1"/>
  <c r="L80" i="1" s="1"/>
  <c r="L85" i="1" s="1"/>
  <c r="K76" i="1"/>
  <c r="K80" i="1" s="1"/>
  <c r="K85" i="1" s="1"/>
  <c r="J76" i="1" l="1"/>
  <c r="J80" i="1" s="1"/>
  <c r="J85" i="1" s="1"/>
  <c r="I76" i="1" l="1"/>
  <c r="I80" i="1" s="1"/>
  <c r="I85" i="1" s="1"/>
  <c r="I88" i="1" s="1"/>
  <c r="J86" i="1" s="1"/>
  <c r="J88" i="1" s="1"/>
  <c r="K86" i="1" s="1"/>
  <c r="K88" i="1" s="1"/>
  <c r="L86" i="1" s="1"/>
  <c r="L88" i="1" s="1"/>
  <c r="M86" i="1" s="1"/>
  <c r="M76" i="1" l="1"/>
  <c r="M80" i="1" s="1"/>
  <c r="M85" i="1" s="1"/>
  <c r="M88" i="1" s="1"/>
  <c r="M91" i="1" s="1"/>
</calcChain>
</file>

<file path=xl/comments1.xml><?xml version="1.0" encoding="utf-8"?>
<comments xmlns="http://schemas.openxmlformats.org/spreadsheetml/2006/main">
  <authors>
    <author>Eli Grace-Webb</author>
  </authors>
  <commentList>
    <comment ref="C53" authorId="0">
      <text>
        <r>
          <rPr>
            <b/>
            <sz val="9"/>
            <color indexed="81"/>
            <rFont val="Tahoma"/>
            <family val="2"/>
          </rPr>
          <t>JEN:</t>
        </r>
        <r>
          <rPr>
            <sz val="9"/>
            <color indexed="81"/>
            <rFont val="Tahoma"/>
            <family val="2"/>
          </rPr>
          <t xml:space="preserve">
Actual and forecast inflation, consistent with JEN's RAB roll-forward over the current regulatory period.  This inflation is used to adjust the real cost of debt allowed for the current regulatory period (during the 2011 EDPR) into a nominal cost of debt.
We consider it reasonable to use the same actual and forecast inflation as that used to roll-forward JEN's RAB over the current regualtory period.</t>
        </r>
      </text>
    </comment>
    <comment ref="C54" authorId="0">
      <text>
        <r>
          <rPr>
            <b/>
            <sz val="9"/>
            <color indexed="81"/>
            <rFont val="Tahoma"/>
            <family val="2"/>
          </rPr>
          <t>JEN:</t>
        </r>
        <r>
          <rPr>
            <sz val="9"/>
            <color indexed="81"/>
            <rFont val="Tahoma"/>
            <family val="2"/>
          </rPr>
          <t xml:space="preserve">
Assumed real cost of debt, as set during the 2011 EDPR.
We consider it reasonable to use a benchmark assumed cost of debt, rather than an actual cost of debt, to estimate JEN's interest expense because this is consistent with how building block revenues were calculated for the current regulatory period.</t>
        </r>
      </text>
    </comment>
    <comment ref="C56" authorId="0">
      <text>
        <r>
          <rPr>
            <b/>
            <sz val="9"/>
            <color indexed="81"/>
            <rFont val="Tahoma"/>
            <family val="2"/>
          </rPr>
          <t>JEN:</t>
        </r>
        <r>
          <rPr>
            <sz val="9"/>
            <color indexed="81"/>
            <rFont val="Tahoma"/>
            <family val="2"/>
          </rPr>
          <t xml:space="preserve">
Assumed leverage as set during the 2011 EDPR.
We consider it reasonable to use a benchmark assumed leverage ratio, rather than an actual leverage ratio, to estimate JEN's interest expense because this is consistent with how building block revenues were calculated for the current regulatory period.</t>
        </r>
      </text>
    </comment>
    <comment ref="C61" authorId="0">
      <text>
        <r>
          <rPr>
            <b/>
            <sz val="9"/>
            <color indexed="81"/>
            <rFont val="Tahoma"/>
            <family val="2"/>
          </rPr>
          <t>JEN:</t>
        </r>
        <r>
          <rPr>
            <sz val="9"/>
            <color indexed="81"/>
            <rFont val="Tahoma"/>
            <family val="2"/>
          </rPr>
          <t xml:space="preserve">
Interest expense calculated using JEN's actual and forecast RAB over the current regulatory period and based on the benchmark cost of debt allowed for this period, updated for actual and forecast inflation.
As above, we consider it reasonable to use a benchmark assumed cost of debt (or interest expense), rather than an actual cost of debt, to estimate JEN's interest expense because this is consistent with how building block revenues were calculated for the current regulatory period.</t>
        </r>
      </text>
    </comment>
    <comment ref="C68" authorId="0">
      <text>
        <r>
          <rPr>
            <b/>
            <sz val="9"/>
            <color indexed="81"/>
            <rFont val="Tahoma"/>
            <family val="2"/>
          </rPr>
          <t>JEN:</t>
        </r>
        <r>
          <rPr>
            <sz val="9"/>
            <color indexed="81"/>
            <rFont val="Tahoma"/>
            <family val="2"/>
          </rPr>
          <t xml:space="preserve">
Actual and forecast revenue for the current regulatory period.  Actual revenue is sourced from JEN's annual RIN submissions.  Forecast revenue is sourced from JEN's PTRM.
We consider it reasonable to use JEN's actual and expected revenues over the forecast, recognising that revenue forecast is an internal estimate only, but consistent with the smoothed revenues allowed for these years.</t>
        </r>
      </text>
    </comment>
    <comment ref="C69" authorId="0">
      <text>
        <r>
          <rPr>
            <b/>
            <sz val="9"/>
            <color indexed="81"/>
            <rFont val="Tahoma"/>
            <family val="2"/>
          </rPr>
          <t>JEN:</t>
        </r>
        <r>
          <rPr>
            <sz val="9"/>
            <color indexed="81"/>
            <rFont val="Tahoma"/>
            <family val="2"/>
          </rPr>
          <t xml:space="preserve">
Actual and forecast capital contributions for the current regulatory period.  Actual capital contributions are sourced from JEN's annual RIN submissions.  Forecast capital contributions are sourced from JEN's capex forecast model, consistent with JEN's RAB roll-forward for the current regulatory period.
We consider it reasonable to use the same actual and forecast capital contributions as that used to roll-forward the RAB over the current regulatory period.</t>
        </r>
      </text>
    </comment>
    <comment ref="C76" authorId="0">
      <text>
        <r>
          <rPr>
            <b/>
            <sz val="9"/>
            <color indexed="81"/>
            <rFont val="Tahoma"/>
            <family val="2"/>
          </rPr>
          <t>JEN:</t>
        </r>
        <r>
          <rPr>
            <sz val="9"/>
            <color indexed="81"/>
            <rFont val="Tahoma"/>
            <family val="2"/>
          </rPr>
          <t xml:space="preserve">
Actual and forecast revenue for the current regulatory period.  Actual operating expenditure is sourced from JEN's annual RIN submissions.  Forecast operating expenditure is based on JEN's proposed operating expenditure forecast for the next regulatory period.  Both actual and forecast data is included in JEN's forecast opex model.
We consider it reasonable to use the same actual and forecast opex over the current regulatory period as that used to forecast opex over the next regulatory period.</t>
        </r>
      </text>
    </comment>
    <comment ref="C78" authorId="0">
      <text>
        <r>
          <rPr>
            <b/>
            <sz val="9"/>
            <color indexed="81"/>
            <rFont val="Tahoma"/>
            <family val="2"/>
          </rPr>
          <t>JEN:</t>
        </r>
        <r>
          <rPr>
            <sz val="9"/>
            <color indexed="81"/>
            <rFont val="Tahoma"/>
            <family val="2"/>
          </rPr>
          <t xml:space="preserve">
Tax depreciation is sourced from JEN's TAB roll-forward over the current regulatory period.
We consider it reasonable to use the same tax depreciation over the current regulatory period as is assumed to roll-forward the TAB.</t>
        </r>
      </text>
    </comment>
    <comment ref="C86" authorId="0">
      <text>
        <r>
          <rPr>
            <b/>
            <sz val="9"/>
            <color indexed="81"/>
            <rFont val="Tahoma"/>
            <family val="2"/>
          </rPr>
          <t>JEN:</t>
        </r>
        <r>
          <rPr>
            <sz val="9"/>
            <color indexed="81"/>
            <rFont val="Tahoma"/>
            <family val="2"/>
          </rPr>
          <t xml:space="preserve">
Opening tax losses are assumed to be zero, consistent with the 2011 EDPR.  
We consider it reasonable to start with the most recent regulatory decision on tax losses.</t>
        </r>
      </text>
    </comment>
  </commentList>
</comments>
</file>

<file path=xl/sharedStrings.xml><?xml version="1.0" encoding="utf-8"?>
<sst xmlns="http://schemas.openxmlformats.org/spreadsheetml/2006/main" count="114" uniqueCount="75">
  <si>
    <t>Back to Index</t>
  </si>
  <si>
    <t>Key:</t>
  </si>
  <si>
    <t>Input</t>
  </si>
  <si>
    <t>External Link</t>
  </si>
  <si>
    <t>Internal Link</t>
  </si>
  <si>
    <t>Previous</t>
  </si>
  <si>
    <t>Current Regulatory Period</t>
  </si>
  <si>
    <t>Next Regulatory Period</t>
  </si>
  <si>
    <t>Source</t>
  </si>
  <si>
    <t>Unit</t>
  </si>
  <si>
    <t>Basis</t>
  </si>
  <si>
    <t>Copyright Jemena Limited. All rights reserved. Jemena is not liable for any loss caused by reliance on this document.</t>
  </si>
  <si>
    <t>Per cent</t>
  </si>
  <si>
    <t>Calculated</t>
  </si>
  <si>
    <t>$nominal</t>
  </si>
  <si>
    <t>Total</t>
  </si>
  <si>
    <t>Operating expenditure</t>
  </si>
  <si>
    <t>Tax</t>
  </si>
  <si>
    <t>Taxable revenue</t>
  </si>
  <si>
    <t>Above</t>
  </si>
  <si>
    <t>Taxable expenses</t>
  </si>
  <si>
    <t>(+) Interest expense</t>
  </si>
  <si>
    <t>(+) Tax depreciation</t>
  </si>
  <si>
    <t>Pre-tax income</t>
  </si>
  <si>
    <t>(-) Loss carry-forward</t>
  </si>
  <si>
    <t>Total revenue</t>
  </si>
  <si>
    <t>Taxable Income</t>
  </si>
  <si>
    <t>Total taxable income</t>
  </si>
  <si>
    <t>Interest expense</t>
  </si>
  <si>
    <t>Assumed cost of debt (real)</t>
  </si>
  <si>
    <t>Actual inflation</t>
  </si>
  <si>
    <t>Assumed cost of debt (nominal)</t>
  </si>
  <si>
    <t>Interest</t>
  </si>
  <si>
    <t>Cost of debt</t>
  </si>
  <si>
    <t>(+) capital contributions</t>
  </si>
  <si>
    <t>Tax loss carry-forward</t>
  </si>
  <si>
    <t>Tax loss calculation</t>
  </si>
  <si>
    <t>Tax losses</t>
  </si>
  <si>
    <t>Assumed leverage</t>
  </si>
  <si>
    <t>End</t>
  </si>
  <si>
    <t>Assumptions</t>
  </si>
  <si>
    <t>Methodology</t>
  </si>
  <si>
    <t>Methodology and assumptions</t>
  </si>
  <si>
    <t>Calc | Tax loss | Standard control services only</t>
  </si>
  <si>
    <t>We estimate that JEN is not in a tax loss position.  We estimate this by:</t>
  </si>
  <si>
    <r>
      <t>·</t>
    </r>
    <r>
      <rPr>
        <sz val="8"/>
        <color indexed="8"/>
        <rFont val="Times New Roman"/>
        <family val="1"/>
      </rPr>
      <t> </t>
    </r>
    <r>
      <rPr>
        <sz val="8"/>
        <color indexed="8"/>
        <rFont val="Arial"/>
        <family val="2"/>
      </rPr>
      <t>taking JEN’s actual and forecast taxable revenue over the current regulatory period, including capital contributions</t>
    </r>
  </si>
  <si>
    <r>
      <t>·</t>
    </r>
    <r>
      <rPr>
        <sz val="8"/>
        <color indexed="8"/>
        <rFont val="Times New Roman"/>
        <family val="1"/>
      </rPr>
      <t xml:space="preserve"> </t>
    </r>
    <r>
      <rPr>
        <sz val="8"/>
        <color indexed="8"/>
        <rFont val="Arial"/>
        <family val="2"/>
      </rPr>
      <t>subtracting JEN’s actual and forecast taxable expenses over this period, including operating expenditure, tax depreciation, and assumed interest costs for a benchmark firm (using the real cost of debt approved during the 2011 EDPR and adjusting for actual and forecast inflation), and</t>
    </r>
  </si>
  <si>
    <r>
      <t xml:space="preserve">· </t>
    </r>
    <r>
      <rPr>
        <sz val="8"/>
        <color indexed="8"/>
        <rFont val="Arial"/>
        <family val="2"/>
      </rPr>
      <t>identifying whether net taxable income is negative in any year and as carried forward to the end of the period, noting that zero losses were assumed at the start of this period during the 2011 EDPR.</t>
    </r>
  </si>
  <si>
    <t>This approach is consistent with how the tax building block was calculated for the current regulatory period during the 2011 EDPR, and uses actual revenue and operating expenses.</t>
  </si>
  <si>
    <t>JEN</t>
  </si>
  <si>
    <t>&lt;- if positive, enter this into the JEN revenue forecast model as the opening tax losses</t>
  </si>
  <si>
    <r>
      <rPr>
        <b/>
        <sz val="8"/>
        <color indexed="8"/>
        <rFont val="Arial"/>
        <family val="2"/>
      </rPr>
      <t>Actual and forecast inflation.</t>
    </r>
    <r>
      <rPr>
        <sz val="8"/>
        <color indexed="8"/>
        <rFont val="Arial"/>
        <family val="2"/>
      </rPr>
      <t xml:space="preserve"> This is consistent with JEN's RAB roll-forward over the current regulatory period.  This inflation is used to adjust the real cost of debt allowed for the current regulatory period (during the 2011 EDPR) into a nominal cost of debt.
</t>
    </r>
  </si>
  <si>
    <r>
      <rPr>
        <b/>
        <sz val="8"/>
        <color indexed="8"/>
        <rFont val="Arial"/>
        <family val="2"/>
      </rPr>
      <t>Cost of debt.</t>
    </r>
    <r>
      <rPr>
        <sz val="8"/>
        <color indexed="8"/>
        <rFont val="Arial"/>
        <family val="2"/>
      </rPr>
      <t xml:space="preserve"> This is consistent with the real cost of debt, as set during the 2011 EDPR.
</t>
    </r>
  </si>
  <si>
    <r>
      <rPr>
        <b/>
        <sz val="8"/>
        <color indexed="8"/>
        <rFont val="Arial"/>
        <family val="2"/>
      </rPr>
      <t>JEN position.</t>
    </r>
    <r>
      <rPr>
        <sz val="8"/>
        <color indexed="8"/>
        <rFont val="Arial"/>
        <family val="2"/>
      </rPr>
      <t xml:space="preserve"> We consider it reasonable to use a benchmark assumed cost of debt, rather than an actual cost of debt, to estimate JEN's interest expense because this is consistent with how building block revenues were calculated for the current regulatory period.</t>
    </r>
  </si>
  <si>
    <r>
      <rPr>
        <b/>
        <sz val="8"/>
        <color indexed="8"/>
        <rFont val="Arial"/>
        <family val="2"/>
      </rPr>
      <t>Leverage.</t>
    </r>
    <r>
      <rPr>
        <sz val="8"/>
        <color indexed="8"/>
        <rFont val="Arial"/>
        <family val="2"/>
      </rPr>
      <t xml:space="preserve"> This is consistent with the leverage assumption, as set during the 2011 EDPR.
</t>
    </r>
  </si>
  <si>
    <r>
      <rPr>
        <b/>
        <sz val="8"/>
        <color indexed="8"/>
        <rFont val="Arial"/>
        <family val="2"/>
      </rPr>
      <t>JEN position.</t>
    </r>
    <r>
      <rPr>
        <sz val="8"/>
        <color indexed="8"/>
        <rFont val="Arial"/>
        <family val="2"/>
      </rPr>
      <t xml:space="preserve"> We consider it reasonable to use a benchmark assumed leverage ratio, rather than an actual leverage ratio, to estimate JEN's interest expense because this is consistent with how building block revenues were calculated for the current regulatory period.</t>
    </r>
  </si>
  <si>
    <r>
      <rPr>
        <b/>
        <sz val="8"/>
        <color indexed="8"/>
        <rFont val="Arial"/>
        <family val="2"/>
      </rPr>
      <t>Interest expense.</t>
    </r>
    <r>
      <rPr>
        <sz val="8"/>
        <color indexed="8"/>
        <rFont val="Arial"/>
        <family val="2"/>
      </rPr>
      <t xml:space="preserve"> This is calculated using JEN's actual and forecast RAB over the current regulatory period and based on the benchmark cost of debt allowed for this period, updated for actual and forecast inflation.</t>
    </r>
  </si>
  <si>
    <r>
      <rPr>
        <b/>
        <sz val="8"/>
        <color indexed="8"/>
        <rFont val="Arial"/>
        <family val="2"/>
      </rPr>
      <t>JEN position.</t>
    </r>
    <r>
      <rPr>
        <sz val="8"/>
        <color indexed="8"/>
        <rFont val="Arial"/>
        <family val="2"/>
      </rPr>
      <t xml:space="preserve"> We consider it reasonable to use a benchmark assumed cost of debt (or interest expense), rather than an actual cost of debt, to estimate JEN's interest expense because this is consistent with how building block revenues were calculated for the current regulatory period.</t>
    </r>
  </si>
  <si>
    <r>
      <rPr>
        <b/>
        <sz val="8"/>
        <color indexed="8"/>
        <rFont val="Arial"/>
        <family val="2"/>
      </rPr>
      <t>Total revenue.</t>
    </r>
    <r>
      <rPr>
        <sz val="8"/>
        <color indexed="8"/>
        <rFont val="Arial"/>
        <family val="2"/>
      </rPr>
      <t xml:space="preserve"> Actual and forecast revenue for the current regulatory period (excluding capital contributions).  Actual revenue is sourced from JEN's annual RIN submissions.  Forecast revenue is based in internal budgets and other records.</t>
    </r>
  </si>
  <si>
    <r>
      <rPr>
        <b/>
        <sz val="8"/>
        <color indexed="8"/>
        <rFont val="Arial"/>
        <family val="2"/>
      </rPr>
      <t>JEN position.</t>
    </r>
    <r>
      <rPr>
        <sz val="8"/>
        <color indexed="8"/>
        <rFont val="Arial"/>
        <family val="2"/>
      </rPr>
      <t xml:space="preserve"> We consider it reasonable to use JEN's actual and expected revenues over the forecast, recognising that revenue forecast is an internal estimate only, but consistent with the smoothed revenues allowed for these years.</t>
    </r>
  </si>
  <si>
    <r>
      <rPr>
        <b/>
        <sz val="8"/>
        <color indexed="8"/>
        <rFont val="Arial"/>
        <family val="2"/>
      </rPr>
      <t>Capital contributions.</t>
    </r>
    <r>
      <rPr>
        <sz val="8"/>
        <color indexed="8"/>
        <rFont val="Arial"/>
        <family val="2"/>
      </rPr>
      <t xml:space="preserve"> Actual and forecast capital contributions for the current regulatory period.  Actual capital contributions are sourced from JEN's annual RIN submissions.  Forecast capital contributions are sourced from JEN's capex forecast model, consistent with JEN's RAB roll-forward for the current regulatory period.</t>
    </r>
  </si>
  <si>
    <r>
      <rPr>
        <b/>
        <sz val="8"/>
        <color indexed="8"/>
        <rFont val="Arial"/>
        <family val="2"/>
      </rPr>
      <t>JEN position.</t>
    </r>
    <r>
      <rPr>
        <sz val="8"/>
        <color indexed="8"/>
        <rFont val="Arial"/>
        <family val="2"/>
      </rPr>
      <t xml:space="preserve"> We consider it reasonable to use the same actual and forecast capital contributions as that used to roll-forward the RAB over the current regulatory period.</t>
    </r>
  </si>
  <si>
    <r>
      <rPr>
        <b/>
        <sz val="8"/>
        <color indexed="8"/>
        <rFont val="Arial"/>
        <family val="2"/>
      </rPr>
      <t>Operating expenditure.</t>
    </r>
    <r>
      <rPr>
        <sz val="8"/>
        <color indexed="8"/>
        <rFont val="Arial"/>
        <family val="2"/>
      </rPr>
      <t xml:space="preserve"> Actual and forecast revenue for the current regulatory period.  Actual operating expenditure is sourced from JEN's annual RIN submission.  Forecast revenue is based on JEN's proposed operating expenditure forecast for the next regulatory period.</t>
    </r>
  </si>
  <si>
    <r>
      <rPr>
        <b/>
        <sz val="8"/>
        <color indexed="8"/>
        <rFont val="Arial"/>
        <family val="2"/>
      </rPr>
      <t>JEN position.</t>
    </r>
    <r>
      <rPr>
        <sz val="8"/>
        <color indexed="8"/>
        <rFont val="Arial"/>
        <family val="2"/>
      </rPr>
      <t xml:space="preserve"> We consider it reasonable to use the same actual and forecast opex over the current regulatory period as that used to forecast opex over the next regulatory period.</t>
    </r>
  </si>
  <si>
    <r>
      <rPr>
        <b/>
        <sz val="8"/>
        <color indexed="8"/>
        <rFont val="Arial"/>
        <family val="2"/>
      </rPr>
      <t>Tax depreciation.</t>
    </r>
    <r>
      <rPr>
        <sz val="8"/>
        <color indexed="8"/>
        <rFont val="Arial"/>
        <family val="2"/>
      </rPr>
      <t xml:space="preserve"> Tax depreciation is sourced from JEN's TAB roll-forward over the current regulatory period.</t>
    </r>
  </si>
  <si>
    <r>
      <rPr>
        <b/>
        <sz val="8"/>
        <color indexed="8"/>
        <rFont val="Arial"/>
        <family val="2"/>
      </rPr>
      <t>JEN position.</t>
    </r>
    <r>
      <rPr>
        <sz val="8"/>
        <color indexed="8"/>
        <rFont val="Arial"/>
        <family val="2"/>
      </rPr>
      <t xml:space="preserve"> We consider it reasonable to use the same tax depreciation over the current regulatory period as is assumed to roll-forward the TAB.</t>
    </r>
  </si>
  <si>
    <r>
      <rPr>
        <b/>
        <sz val="8"/>
        <color indexed="8"/>
        <rFont val="Arial"/>
        <family val="2"/>
      </rPr>
      <t>Tax loss carry forward.</t>
    </r>
    <r>
      <rPr>
        <sz val="8"/>
        <color indexed="8"/>
        <rFont val="Arial"/>
        <family val="2"/>
      </rPr>
      <t xml:space="preserve"> Opening tax losses are assumed to be zero, consistent with the 2011 EDPR.  </t>
    </r>
  </si>
  <si>
    <r>
      <rPr>
        <b/>
        <sz val="8"/>
        <color indexed="8"/>
        <rFont val="Arial"/>
        <family val="2"/>
      </rPr>
      <t>JEN position.</t>
    </r>
    <r>
      <rPr>
        <sz val="8"/>
        <color indexed="8"/>
        <rFont val="Arial"/>
        <family val="2"/>
      </rPr>
      <t xml:space="preserve"> We consider it reasonable to start with the most recent regulatory decision on tax losses.</t>
    </r>
  </si>
  <si>
    <r>
      <rPr>
        <b/>
        <sz val="8"/>
        <color indexed="8"/>
        <rFont val="Arial"/>
        <family val="2"/>
      </rPr>
      <t>JEN position.</t>
    </r>
    <r>
      <rPr>
        <sz val="8"/>
        <color indexed="8"/>
        <rFont val="Arial"/>
        <family val="2"/>
      </rPr>
      <t xml:space="preserve"> We consider it reasonable to use the same actual and forecast inflation as that used to roll-forward JEN's RAB over the current regualtory period.</t>
    </r>
  </si>
  <si>
    <t>Rate of Return Forecast Model</t>
  </si>
  <si>
    <t>EDPR11 revenue model</t>
  </si>
  <si>
    <t>Opening RAB</t>
  </si>
  <si>
    <t>Roll Forward Model (Distribution)</t>
  </si>
  <si>
    <t>Opex Forecast Model</t>
  </si>
  <si>
    <t>$millions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</si>
</sst>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0_);\(#,##0\);_(&quot;-&quot;_)"/>
    <numFmt numFmtId="166" formatCode="_(#,##0.00_);\(#,##0.00\);_(&quot;-&quot;_)"/>
    <numFmt numFmtId="167" formatCode="_([$€-2]* #,##0.00_);_([$€-2]* \(#,##0.00\);_([$€-2]* &quot;-&quot;??_)"/>
    <numFmt numFmtId="168" formatCode="dd/mmm"/>
    <numFmt numFmtId="169" formatCode="_(#,##0.0\x_);\(#,##0.0\x\);_(&quot;-&quot;_)"/>
    <numFmt numFmtId="170" formatCode="_-* #,##0.00_-;[Red]\(#,##0.00\)_-;_-* &quot;-&quot;??_-;_-@_-"/>
  </numFmts>
  <fonts count="34" x14ac:knownFonts="1">
    <font>
      <sz val="8"/>
      <color indexed="8"/>
      <name val="Arial"/>
      <family val="2"/>
    </font>
    <font>
      <sz val="11"/>
      <color theme="1"/>
      <name val="Calibri"/>
      <family val="2"/>
      <scheme val="minor"/>
    </font>
    <font>
      <sz val="11"/>
      <color indexed="8"/>
      <name val="Calibri"/>
      <family val="2"/>
    </font>
    <font>
      <sz val="8"/>
      <color indexed="9"/>
      <name val="Arial"/>
      <family val="2"/>
    </font>
    <font>
      <b/>
      <sz val="12"/>
      <color indexed="9"/>
      <name val="Arial"/>
      <family val="2"/>
    </font>
    <font>
      <u/>
      <sz val="11"/>
      <color indexed="12"/>
      <name val="Calibri"/>
      <family val="2"/>
    </font>
    <font>
      <u/>
      <sz val="8"/>
      <color indexed="9"/>
      <name val="Arial"/>
      <family val="2"/>
    </font>
    <font>
      <sz val="8"/>
      <color indexed="8"/>
      <name val="Arial"/>
      <family val="2"/>
    </font>
    <font>
      <b/>
      <sz val="8"/>
      <name val="Arial"/>
      <family val="2"/>
    </font>
    <font>
      <i/>
      <sz val="10"/>
      <color indexed="9"/>
      <name val="Arial"/>
      <family val="2"/>
    </font>
    <font>
      <b/>
      <i/>
      <sz val="8"/>
      <name val="Arial"/>
      <family val="2"/>
    </font>
    <font>
      <b/>
      <sz val="8"/>
      <color indexed="9"/>
      <name val="Arial"/>
      <family val="2"/>
    </font>
    <font>
      <b/>
      <i/>
      <sz val="8"/>
      <color indexed="9"/>
      <name val="Arial"/>
      <family val="2"/>
    </font>
    <font>
      <i/>
      <sz val="8"/>
      <color indexed="8"/>
      <name val="Arial"/>
      <family val="2"/>
    </font>
    <font>
      <b/>
      <sz val="10"/>
      <color indexed="9"/>
      <name val="Arial"/>
      <family val="2"/>
    </font>
    <font>
      <i/>
      <sz val="8"/>
      <color indexed="9"/>
      <name val="Arial"/>
      <family val="2"/>
    </font>
    <font>
      <b/>
      <sz val="8"/>
      <color indexed="8"/>
      <name val="Arial"/>
      <family val="2"/>
    </font>
    <font>
      <b/>
      <i/>
      <sz val="8"/>
      <color indexed="8"/>
      <name val="Arial"/>
      <family val="2"/>
    </font>
    <font>
      <u/>
      <sz val="10"/>
      <color indexed="12"/>
      <name val="Arial"/>
      <family val="2"/>
    </font>
    <font>
      <sz val="8"/>
      <name val="Arial"/>
      <family val="2"/>
    </font>
    <font>
      <i/>
      <u/>
      <sz val="8"/>
      <color indexed="12"/>
      <name val="Calibri"/>
      <family val="2"/>
    </font>
    <font>
      <sz val="10"/>
      <name val="Arial"/>
      <family val="2"/>
    </font>
    <font>
      <sz val="11"/>
      <color indexed="9"/>
      <name val="Calibri"/>
      <family val="2"/>
    </font>
    <font>
      <sz val="8"/>
      <color theme="1"/>
      <name val="Arial"/>
      <family val="2"/>
    </font>
    <font>
      <b/>
      <sz val="11"/>
      <color indexed="8"/>
      <name val="Calibri"/>
      <family val="2"/>
    </font>
    <font>
      <u/>
      <sz val="8"/>
      <color theme="10"/>
      <name val="Arial"/>
      <family val="2"/>
    </font>
    <font>
      <sz val="8"/>
      <name val="Calibri"/>
      <family val="2"/>
      <scheme val="minor"/>
    </font>
    <font>
      <sz val="11"/>
      <color indexed="8"/>
      <name val="Arial"/>
      <family val="2"/>
    </font>
    <font>
      <b/>
      <sz val="18"/>
      <color indexed="62"/>
      <name val="Cambria"/>
      <family val="2"/>
    </font>
    <font>
      <sz val="9"/>
      <color indexed="81"/>
      <name val="Tahoma"/>
      <family val="2"/>
    </font>
    <font>
      <b/>
      <sz val="9"/>
      <color indexed="81"/>
      <name val="Tahoma"/>
      <family val="2"/>
    </font>
    <font>
      <b/>
      <sz val="9"/>
      <color indexed="9"/>
      <name val="Arial"/>
      <family val="2"/>
    </font>
    <font>
      <sz val="8"/>
      <color indexed="8"/>
      <name val="Symbol"/>
      <family val="1"/>
      <charset val="2"/>
    </font>
    <font>
      <sz val="8"/>
      <color indexed="8"/>
      <name val="Times New Roman"/>
      <family val="1"/>
    </font>
  </fonts>
  <fills count="26">
    <fill>
      <patternFill patternType="none"/>
    </fill>
    <fill>
      <patternFill patternType="gray125"/>
    </fill>
    <fill>
      <patternFill patternType="solid">
        <fgColor indexed="48"/>
        <bgColor indexed="64"/>
      </patternFill>
    </fill>
    <fill>
      <patternFill patternType="solid">
        <fgColor theme="0" tint="-0.14996795556505021"/>
        <bgColor indexed="64"/>
      </patternFill>
    </fill>
    <fill>
      <patternFill patternType="solid">
        <fgColor indexed="43"/>
        <bgColor indexed="64"/>
      </patternFill>
    </fill>
    <fill>
      <patternFill patternType="solid">
        <fgColor rgb="FFCCFFCC"/>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indexed="9"/>
        <bgColor indexed="64"/>
      </patternFill>
    </fill>
    <fill>
      <patternFill patternType="solid">
        <fgColor theme="0" tint="-0.34998626667073579"/>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lightGrid">
        <fgColor indexed="22"/>
        <bgColor indexed="9"/>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s>
  <borders count="14">
    <border>
      <left/>
      <right/>
      <top/>
      <bottom/>
      <diagonal/>
    </border>
    <border>
      <left/>
      <right/>
      <top/>
      <bottom style="medium">
        <color indexed="9"/>
      </bottom>
      <diagonal/>
    </border>
    <border>
      <left/>
      <right/>
      <top style="medium">
        <color indexed="9"/>
      </top>
      <bottom/>
      <diagonal/>
    </border>
    <border>
      <left/>
      <right/>
      <top style="medium">
        <color indexed="9"/>
      </top>
      <bottom style="medium">
        <color indexed="9"/>
      </bottom>
      <diagonal/>
    </border>
    <border>
      <left/>
      <right/>
      <top/>
      <bottom style="thin">
        <color indexed="64"/>
      </bottom>
      <diagonal/>
    </border>
    <border>
      <left style="medium">
        <color indexed="18"/>
      </left>
      <right style="medium">
        <color indexed="18"/>
      </right>
      <top style="medium">
        <color indexed="18"/>
      </top>
      <bottom style="medium">
        <color indexed="18"/>
      </bottom>
      <diagonal/>
    </border>
    <border>
      <left style="dotted">
        <color auto="1"/>
      </left>
      <right style="dotted">
        <color auto="1"/>
      </right>
      <top style="dotted">
        <color auto="1"/>
      </top>
      <bottom style="dotted">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43"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18" fillId="0" borderId="0" applyNumberFormat="0" applyFill="0" applyBorder="0" applyAlignment="0" applyProtection="0">
      <alignment vertical="top"/>
      <protection locked="0"/>
    </xf>
    <xf numFmtId="165" fontId="19" fillId="0" borderId="5">
      <alignment horizontal="right" vertical="center"/>
      <protection locked="0"/>
    </xf>
    <xf numFmtId="0" fontId="21" fillId="0" borderId="0"/>
    <xf numFmtId="0" fontId="2" fillId="11" borderId="0" applyNumberFormat="0" applyBorder="0" applyAlignment="0" applyProtection="0"/>
    <xf numFmtId="0" fontId="2" fillId="11" borderId="0" applyNumberFormat="0" applyBorder="0" applyAlignment="0" applyProtection="0"/>
    <xf numFmtId="0" fontId="2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2" fillId="15"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2" fillId="14" borderId="0" applyNumberFormat="0" applyBorder="0" applyAlignment="0" applyProtection="0"/>
    <xf numFmtId="0" fontId="2" fillId="17" borderId="0" applyNumberFormat="0" applyBorder="0" applyAlignment="0" applyProtection="0"/>
    <xf numFmtId="0" fontId="2" fillId="11" borderId="0" applyNumberFormat="0" applyBorder="0" applyAlignment="0" applyProtection="0"/>
    <xf numFmtId="0" fontId="22" fillId="12" borderId="0" applyNumberFormat="0" applyBorder="0" applyAlignment="0" applyProtection="0"/>
    <xf numFmtId="0" fontId="2" fillId="13" borderId="0" applyNumberFormat="0" applyBorder="0" applyAlignment="0" applyProtection="0"/>
    <xf numFmtId="0" fontId="2" fillId="18" borderId="0" applyNumberFormat="0" applyBorder="0" applyAlignment="0" applyProtection="0"/>
    <xf numFmtId="0" fontId="22" fillId="1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167" fontId="2" fillId="0" borderId="0" applyFont="0" applyFill="0" applyBorder="0" applyAlignment="0" applyProtection="0"/>
    <xf numFmtId="0" fontId="25" fillId="0" borderId="0" applyNumberFormat="0" applyFill="0" applyBorder="0" applyAlignment="0" applyProtection="0"/>
    <xf numFmtId="168" fontId="7" fillId="3" borderId="0" applyProtection="0"/>
    <xf numFmtId="169" fontId="26" fillId="0" borderId="0" applyFill="0" applyBorder="0">
      <alignment vertical="center"/>
    </xf>
    <xf numFmtId="170" fontId="19" fillId="0" borderId="0"/>
    <xf numFmtId="0" fontId="23" fillId="0" borderId="0"/>
    <xf numFmtId="0" fontId="1" fillId="0" borderId="0"/>
    <xf numFmtId="0" fontId="2" fillId="0" borderId="0"/>
    <xf numFmtId="9" fontId="19"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1" fillId="0" borderId="0" applyNumberFormat="0" applyFont="0" applyBorder="0" applyAlignment="0">
      <alignment vertical="center"/>
    </xf>
    <xf numFmtId="0" fontId="21" fillId="22" borderId="0" applyNumberFormat="0" applyFont="0" applyBorder="0" applyAlignment="0"/>
  </cellStyleXfs>
  <cellXfs count="90">
    <xf numFmtId="0" fontId="0" fillId="0" borderId="0" xfId="0"/>
    <xf numFmtId="0" fontId="3" fillId="2" borderId="0" xfId="0" applyFont="1" applyFill="1" applyBorder="1"/>
    <xf numFmtId="0" fontId="0" fillId="2" borderId="0" xfId="0" applyFill="1" applyAlignment="1">
      <alignment horizontal="center"/>
    </xf>
    <xf numFmtId="0" fontId="0" fillId="2" borderId="0" xfId="0" applyFill="1"/>
    <xf numFmtId="0" fontId="6" fillId="2" borderId="0" xfId="3" applyFont="1" applyFill="1" applyBorder="1" applyAlignment="1" applyProtection="1"/>
    <xf numFmtId="0" fontId="3" fillId="2" borderId="0" xfId="0" applyFont="1" applyFill="1" applyBorder="1" applyAlignment="1">
      <alignment horizontal="right"/>
    </xf>
    <xf numFmtId="0" fontId="7" fillId="3" borderId="0" xfId="4" applyFont="1" applyFill="1" applyBorder="1" applyAlignment="1">
      <alignment horizontal="center" vertical="center"/>
    </xf>
    <xf numFmtId="0" fontId="7" fillId="4" borderId="0" xfId="4" applyFont="1" applyFill="1" applyBorder="1" applyAlignment="1">
      <alignment horizontal="center" vertical="center"/>
    </xf>
    <xf numFmtId="0" fontId="7" fillId="5" borderId="0" xfId="4" applyFont="1" applyFill="1" applyBorder="1" applyAlignment="1">
      <alignment horizontal="center" vertical="center"/>
    </xf>
    <xf numFmtId="0" fontId="3" fillId="2" borderId="1" xfId="0" applyFont="1" applyFill="1" applyBorder="1"/>
    <xf numFmtId="0" fontId="0" fillId="2" borderId="1" xfId="0" applyFill="1" applyBorder="1" applyAlignment="1">
      <alignment horizontal="center"/>
    </xf>
    <xf numFmtId="0" fontId="0" fillId="2" borderId="1" xfId="0" applyFill="1" applyBorder="1" applyAlignment="1"/>
    <xf numFmtId="0" fontId="8" fillId="2" borderId="2" xfId="1" applyNumberFormat="1" applyFont="1" applyFill="1" applyBorder="1"/>
    <xf numFmtId="43" fontId="8" fillId="2" borderId="2" xfId="1" applyFont="1" applyFill="1" applyBorder="1"/>
    <xf numFmtId="0" fontId="10" fillId="2" borderId="2" xfId="1" applyNumberFormat="1" applyFont="1" applyFill="1" applyBorder="1" applyAlignment="1">
      <alignment horizontal="center"/>
    </xf>
    <xf numFmtId="0" fontId="10" fillId="2" borderId="2" xfId="1" applyNumberFormat="1" applyFont="1" applyFill="1" applyBorder="1"/>
    <xf numFmtId="0" fontId="8" fillId="6" borderId="2" xfId="1" applyNumberFormat="1" applyFont="1" applyFill="1" applyBorder="1" applyAlignment="1">
      <alignment horizontal="center" vertical="center"/>
    </xf>
    <xf numFmtId="0" fontId="11" fillId="2" borderId="2" xfId="1" applyNumberFormat="1" applyFont="1" applyFill="1" applyBorder="1"/>
    <xf numFmtId="43" fontId="11" fillId="2" borderId="2" xfId="1" applyFont="1" applyFill="1" applyBorder="1"/>
    <xf numFmtId="0" fontId="12" fillId="2" borderId="2" xfId="1" applyNumberFormat="1" applyFont="1" applyFill="1" applyBorder="1" applyAlignment="1">
      <alignment horizontal="center"/>
    </xf>
    <xf numFmtId="0" fontId="12" fillId="2" borderId="2" xfId="1" applyNumberFormat="1" applyFont="1" applyFill="1" applyBorder="1" applyAlignment="1">
      <alignment horizontal="center" vertical="center"/>
    </xf>
    <xf numFmtId="164" fontId="7" fillId="9" borderId="0" xfId="0" applyNumberFormat="1" applyFont="1" applyFill="1"/>
    <xf numFmtId="164" fontId="13" fillId="9" borderId="0" xfId="0" applyNumberFormat="1" applyFont="1" applyFill="1" applyAlignment="1">
      <alignment horizontal="center"/>
    </xf>
    <xf numFmtId="164" fontId="3" fillId="2" borderId="0" xfId="1" applyNumberFormat="1" applyFont="1" applyFill="1"/>
    <xf numFmtId="164" fontId="14" fillId="2" borderId="0" xfId="1" applyNumberFormat="1" applyFont="1" applyFill="1"/>
    <xf numFmtId="164" fontId="15" fillId="2" borderId="0" xfId="1" applyNumberFormat="1" applyFont="1" applyFill="1" applyAlignment="1">
      <alignment horizontal="center"/>
    </xf>
    <xf numFmtId="164" fontId="7" fillId="0" borderId="0" xfId="1" applyNumberFormat="1" applyFont="1"/>
    <xf numFmtId="164" fontId="13" fillId="0" borderId="0" xfId="1" applyNumberFormat="1" applyFont="1" applyAlignment="1">
      <alignment horizontal="center"/>
    </xf>
    <xf numFmtId="164" fontId="7" fillId="0" borderId="0" xfId="1" applyNumberFormat="1" applyFont="1" applyAlignment="1">
      <alignment horizontal="center"/>
    </xf>
    <xf numFmtId="164" fontId="16" fillId="0" borderId="0" xfId="1" applyNumberFormat="1" applyFont="1"/>
    <xf numFmtId="164" fontId="16" fillId="0" borderId="4" xfId="0" applyNumberFormat="1" applyFont="1" applyBorder="1" applyAlignment="1">
      <alignment horizontal="center"/>
    </xf>
    <xf numFmtId="164" fontId="7" fillId="0" borderId="0" xfId="1" applyNumberFormat="1" applyFont="1" applyAlignment="1">
      <alignment horizontal="left" indent="1"/>
    </xf>
    <xf numFmtId="164" fontId="13" fillId="0" borderId="0" xfId="1" applyNumberFormat="1" applyFont="1"/>
    <xf numFmtId="166" fontId="19" fillId="0" borderId="0" xfId="6" applyNumberFormat="1" applyFont="1" applyFill="1" applyBorder="1" applyAlignment="1" applyProtection="1">
      <alignment horizontal="center" vertical="center"/>
    </xf>
    <xf numFmtId="164" fontId="7" fillId="0" borderId="0" xfId="1" applyNumberFormat="1" applyFont="1" applyBorder="1"/>
    <xf numFmtId="164" fontId="13" fillId="0" borderId="0" xfId="1" applyNumberFormat="1" applyFont="1" applyBorder="1" applyAlignment="1">
      <alignment horizontal="center"/>
    </xf>
    <xf numFmtId="43" fontId="7" fillId="0" borderId="0" xfId="1" applyNumberFormat="1" applyFont="1" applyBorder="1"/>
    <xf numFmtId="164" fontId="15" fillId="2" borderId="0" xfId="1" applyNumberFormat="1" applyFont="1" applyFill="1"/>
    <xf numFmtId="43" fontId="7" fillId="0" borderId="0" xfId="1" applyNumberFormat="1" applyFont="1"/>
    <xf numFmtId="164" fontId="14" fillId="10" borderId="0" xfId="1" applyNumberFormat="1" applyFont="1" applyFill="1"/>
    <xf numFmtId="164" fontId="15" fillId="10" borderId="0" xfId="1" applyNumberFormat="1" applyFont="1" applyFill="1" applyAlignment="1">
      <alignment horizontal="center"/>
    </xf>
    <xf numFmtId="164" fontId="3" fillId="10" borderId="0" xfId="1" applyNumberFormat="1" applyFont="1" applyFill="1" applyAlignment="1">
      <alignment horizontal="center"/>
    </xf>
    <xf numFmtId="164" fontId="3" fillId="10" borderId="0" xfId="1" applyNumberFormat="1" applyFont="1" applyFill="1"/>
    <xf numFmtId="164" fontId="17" fillId="0" borderId="0" xfId="1" applyNumberFormat="1" applyFont="1" applyAlignment="1">
      <alignment horizontal="center"/>
    </xf>
    <xf numFmtId="164" fontId="13" fillId="0" borderId="0" xfId="1" applyNumberFormat="1" applyFont="1" applyFill="1" applyAlignment="1">
      <alignment horizontal="center"/>
    </xf>
    <xf numFmtId="43" fontId="7" fillId="0" borderId="0" xfId="1" applyNumberFormat="1" applyFont="1" applyFill="1"/>
    <xf numFmtId="164" fontId="16" fillId="0" borderId="7" xfId="1" applyNumberFormat="1" applyFont="1" applyBorder="1" applyAlignment="1">
      <alignment horizontal="left" indent="1"/>
    </xf>
    <xf numFmtId="164" fontId="17" fillId="0" borderId="7" xfId="1" applyNumberFormat="1" applyFont="1" applyBorder="1" applyAlignment="1">
      <alignment horizontal="center"/>
    </xf>
    <xf numFmtId="166" fontId="8" fillId="0" borderId="7" xfId="6" applyNumberFormat="1" applyFont="1" applyFill="1" applyBorder="1" applyAlignment="1" applyProtection="1">
      <alignment horizontal="center" vertical="center"/>
    </xf>
    <xf numFmtId="10" fontId="7" fillId="0" borderId="7" xfId="2" applyNumberFormat="1" applyFont="1" applyBorder="1"/>
    <xf numFmtId="164" fontId="16" fillId="0" borderId="0" xfId="1" applyNumberFormat="1" applyFont="1" applyBorder="1"/>
    <xf numFmtId="164" fontId="17" fillId="0" borderId="0" xfId="1" applyNumberFormat="1" applyFont="1" applyBorder="1" applyAlignment="1">
      <alignment horizontal="center"/>
    </xf>
    <xf numFmtId="164" fontId="16" fillId="0" borderId="0" xfId="0" applyNumberFormat="1" applyFont="1" applyBorder="1" applyAlignment="1">
      <alignment horizontal="center"/>
    </xf>
    <xf numFmtId="164" fontId="20" fillId="0" borderId="0" xfId="3" applyNumberFormat="1" applyFont="1" applyAlignment="1" applyProtection="1">
      <alignment horizontal="center"/>
    </xf>
    <xf numFmtId="10" fontId="7" fillId="0" borderId="0" xfId="2" applyNumberFormat="1" applyFont="1" applyFill="1" applyAlignment="1">
      <alignment horizontal="center"/>
    </xf>
    <xf numFmtId="166" fontId="19" fillId="23" borderId="0" xfId="6" applyNumberFormat="1" applyFont="1" applyFill="1" applyBorder="1" applyAlignment="1" applyProtection="1">
      <alignment horizontal="center" vertical="center"/>
    </xf>
    <xf numFmtId="164" fontId="7" fillId="9" borderId="0" xfId="1" applyNumberFormat="1" applyFont="1" applyFill="1"/>
    <xf numFmtId="164" fontId="13" fillId="9" borderId="0" xfId="1" applyNumberFormat="1" applyFont="1" applyFill="1" applyAlignment="1">
      <alignment horizontal="center"/>
    </xf>
    <xf numFmtId="43" fontId="7" fillId="0" borderId="0" xfId="1" applyNumberFormat="1" applyFont="1" applyFill="1" applyAlignment="1">
      <alignment horizontal="center"/>
    </xf>
    <xf numFmtId="10" fontId="7" fillId="23" borderId="0" xfId="2" applyNumberFormat="1" applyFont="1" applyFill="1" applyAlignment="1">
      <alignment horizontal="center"/>
    </xf>
    <xf numFmtId="164" fontId="31" fillId="2" borderId="0" xfId="1" applyNumberFormat="1" applyFont="1" applyFill="1"/>
    <xf numFmtId="164" fontId="19" fillId="7" borderId="0" xfId="1" applyNumberFormat="1" applyFont="1" applyFill="1"/>
    <xf numFmtId="164" fontId="8" fillId="7" borderId="0" xfId="1" applyNumberFormat="1" applyFont="1" applyFill="1"/>
    <xf numFmtId="164" fontId="10" fillId="7" borderId="0" xfId="1" applyNumberFormat="1" applyFont="1" applyFill="1" applyAlignment="1">
      <alignment horizontal="center"/>
    </xf>
    <xf numFmtId="164" fontId="8" fillId="7" borderId="0" xfId="1" applyNumberFormat="1" applyFont="1" applyFill="1" applyAlignment="1">
      <alignment horizontal="center"/>
    </xf>
    <xf numFmtId="164" fontId="7" fillId="24" borderId="7" xfId="1" applyNumberFormat="1" applyFont="1" applyFill="1" applyBorder="1"/>
    <xf numFmtId="166" fontId="19" fillId="24" borderId="7" xfId="6" applyNumberFormat="1" applyFont="1" applyFill="1" applyBorder="1" applyAlignment="1" applyProtection="1">
      <alignment horizontal="center" vertical="center"/>
    </xf>
    <xf numFmtId="164" fontId="7" fillId="24" borderId="9" xfId="1" applyNumberFormat="1" applyFont="1" applyFill="1" applyBorder="1"/>
    <xf numFmtId="164" fontId="7" fillId="24" borderId="0" xfId="1" applyNumberFormat="1" applyFont="1" applyFill="1" applyBorder="1"/>
    <xf numFmtId="166" fontId="19" fillId="24" borderId="0" xfId="6" applyNumberFormat="1" applyFont="1" applyFill="1" applyBorder="1" applyAlignment="1" applyProtection="1">
      <alignment horizontal="center" vertical="center"/>
    </xf>
    <xf numFmtId="164" fontId="7" fillId="24" borderId="11" xfId="1" applyNumberFormat="1" applyFont="1" applyFill="1" applyBorder="1"/>
    <xf numFmtId="164" fontId="7" fillId="24" borderId="10" xfId="1" applyNumberFormat="1" applyFont="1" applyFill="1" applyBorder="1"/>
    <xf numFmtId="164" fontId="7" fillId="24" borderId="4" xfId="1" applyNumberFormat="1" applyFont="1" applyFill="1" applyBorder="1"/>
    <xf numFmtId="166" fontId="19" fillId="24" borderId="4" xfId="6" applyNumberFormat="1" applyFont="1" applyFill="1" applyBorder="1" applyAlignment="1" applyProtection="1">
      <alignment horizontal="center" vertical="center"/>
    </xf>
    <xf numFmtId="164" fontId="7" fillId="24" borderId="13" xfId="1" applyNumberFormat="1" applyFont="1" applyFill="1" applyBorder="1"/>
    <xf numFmtId="164" fontId="19" fillId="0" borderId="0" xfId="1" applyNumberFormat="1" applyFont="1" applyFill="1" applyBorder="1" applyAlignment="1"/>
    <xf numFmtId="164" fontId="7" fillId="0" borderId="0" xfId="1" applyNumberFormat="1" applyFont="1" applyFill="1" applyBorder="1" applyAlignment="1"/>
    <xf numFmtId="0" fontId="0" fillId="24" borderId="8" xfId="0" applyFont="1" applyFill="1" applyBorder="1" applyAlignment="1">
      <alignment horizontal="left" vertical="center" indent="1"/>
    </xf>
    <xf numFmtId="0" fontId="0" fillId="24" borderId="10" xfId="0" applyFont="1" applyFill="1" applyBorder="1" applyAlignment="1">
      <alignment horizontal="left" vertical="center" indent="1"/>
    </xf>
    <xf numFmtId="0" fontId="0" fillId="24" borderId="12" xfId="0" applyFont="1" applyFill="1" applyBorder="1" applyAlignment="1">
      <alignment horizontal="left" vertical="center" indent="1"/>
    </xf>
    <xf numFmtId="164" fontId="7" fillId="0" borderId="0" xfId="1" applyNumberFormat="1" applyFont="1" applyFill="1" applyBorder="1"/>
    <xf numFmtId="0" fontId="32" fillId="24" borderId="10" xfId="0" applyFont="1" applyFill="1" applyBorder="1" applyAlignment="1">
      <alignment horizontal="left" vertical="center" indent="2"/>
    </xf>
    <xf numFmtId="10" fontId="7" fillId="24" borderId="0" xfId="2" applyNumberFormat="1" applyFont="1" applyFill="1" applyAlignment="1">
      <alignment horizontal="center"/>
    </xf>
    <xf numFmtId="166" fontId="19" fillId="25" borderId="6" xfId="6" applyNumberFormat="1" applyFont="1" applyFill="1" applyBorder="1" applyAlignment="1" applyProtection="1">
      <alignment horizontal="center" vertical="center"/>
    </xf>
    <xf numFmtId="0" fontId="10" fillId="7" borderId="3" xfId="1" applyNumberFormat="1" applyFont="1" applyFill="1" applyBorder="1" applyAlignment="1">
      <alignment horizontal="center" vertical="center"/>
    </xf>
    <xf numFmtId="0" fontId="10" fillId="8" borderId="3" xfId="1" applyNumberFormat="1" applyFont="1" applyFill="1" applyBorder="1" applyAlignment="1">
      <alignment horizontal="center" vertical="center"/>
    </xf>
    <xf numFmtId="0" fontId="4" fillId="2" borderId="0" xfId="0" applyFont="1" applyFill="1" applyBorder="1" applyAlignment="1">
      <alignment horizontal="left" indent="4"/>
    </xf>
    <xf numFmtId="0" fontId="0" fillId="2" borderId="0" xfId="0" applyFill="1" applyAlignment="1">
      <alignment horizontal="left" indent="4"/>
    </xf>
    <xf numFmtId="0" fontId="9" fillId="2" borderId="1" xfId="0" applyFont="1" applyFill="1" applyBorder="1" applyAlignment="1">
      <alignment horizontal="left" indent="4"/>
    </xf>
    <xf numFmtId="0" fontId="0" fillId="2" borderId="1" xfId="0" applyFill="1" applyBorder="1" applyAlignment="1">
      <alignment horizontal="left" indent="4"/>
    </xf>
  </cellXfs>
  <cellStyles count="47">
    <cellStyle name="_AA10-SR-82103F JGN Regulatory Model - Reg Period 1" xfId="7"/>
    <cellStyle name="Accent1 - 20%" xfId="8"/>
    <cellStyle name="Accent1 - 40%" xfId="9"/>
    <cellStyle name="Accent1 - 60%" xfId="10"/>
    <cellStyle name="Accent2 - 20%" xfId="11"/>
    <cellStyle name="Accent2 - 40%" xfId="12"/>
    <cellStyle name="Accent2 - 60%" xfId="13"/>
    <cellStyle name="Accent3 - 20%" xfId="14"/>
    <cellStyle name="Accent3 - 40%" xfId="15"/>
    <cellStyle name="Accent3 - 60%" xfId="16"/>
    <cellStyle name="Accent4 - 20%" xfId="17"/>
    <cellStyle name="Accent4 - 40%" xfId="18"/>
    <cellStyle name="Accent4 - 60%" xfId="19"/>
    <cellStyle name="Accent5 - 20%" xfId="20"/>
    <cellStyle name="Accent5 - 40%" xfId="21"/>
    <cellStyle name="Accent5 - 60%" xfId="22"/>
    <cellStyle name="Accent6 - 20%" xfId="23"/>
    <cellStyle name="Accent6 - 40%" xfId="24"/>
    <cellStyle name="Accent6 - 60%" xfId="25"/>
    <cellStyle name="Assumptions Right Number" xfId="6"/>
    <cellStyle name="Comma" xfId="1" builtinId="3"/>
    <cellStyle name="Comma 2" xfId="26"/>
    <cellStyle name="Comma 2 2" xfId="27"/>
    <cellStyle name="Comma 3" xfId="28"/>
    <cellStyle name="Comma 5" xfId="29"/>
    <cellStyle name="Emphasis 1" xfId="30"/>
    <cellStyle name="Emphasis 2" xfId="31"/>
    <cellStyle name="Emphasis 3" xfId="32"/>
    <cellStyle name="Euro" xfId="33"/>
    <cellStyle name="Hyperlink" xfId="3" builtinId="8"/>
    <cellStyle name="Hyperlink 2" xfId="5"/>
    <cellStyle name="Hyperlink 3" xfId="34"/>
    <cellStyle name="Input|Date" xfId="35"/>
    <cellStyle name="Multiple." xfId="36"/>
    <cellStyle name="Normal" xfId="0" builtinId="0" customBuiltin="1"/>
    <cellStyle name="Normal 2" xfId="37"/>
    <cellStyle name="Normal 3" xfId="38"/>
    <cellStyle name="Normal 4" xfId="39"/>
    <cellStyle name="Normal 7" xfId="40"/>
    <cellStyle name="Normal_AA10-SR-82106E JGN Forecast Capital Contributions Model (AER VERSION)" xfId="4"/>
    <cellStyle name="Percent" xfId="2" builtinId="5"/>
    <cellStyle name="Percent 2" xfId="41"/>
    <cellStyle name="Percent 2 2" xfId="42"/>
    <cellStyle name="Percent 3" xfId="43"/>
    <cellStyle name="Sheet Title" xfId="44"/>
    <cellStyle name="StatusBlank" xfId="45"/>
    <cellStyle name="StatusNotUsed" xfId="4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279273</xdr:colOff>
      <xdr:row>2</xdr:row>
      <xdr:rowOff>5715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648" cy="377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endix%2010.1%20-%20JGN%20revenue%20forecast%20model%20-%20updated%20(Mar%2015).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gracew\AppData\Local\Microsoft\Windows\Temporary%20Internet%20Files\Content.Outlook\5PSQA3V0\AA15%20-%20JGN%20Revenue%20Forecast%20Model%20-%20IP01%20-%2002%20Apr%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PR16%20-%20JEN%20Rate%20of%20Return%20Forecast%20Model%20-%20IP06%20-%2030%20Apr%2015.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PR16%20-%20JEN%20Roll%20Forward%20Model%20(Distribution)%20-%20IP06%20-%2030%20Apr%2015.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DPR16%20-%20JEN%20Asset%20Monitoring%20Tool%20-%20IP06%20-%2030%20Apr%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DPR16%20-%20JEN%20Opex%20Forecast%20Model%20-%20IP06%20-%2030%20Apr%201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Diagram"/>
      <sheetName val="Inputs|Assumptions"/>
      <sheetName val="Inputs|Costs"/>
      <sheetName val="Inputs|Pricing"/>
      <sheetName val="Calc|WACC"/>
      <sheetName val="Calc|Asset Base"/>
      <sheetName val="Calc|Equity Raising Costs"/>
      <sheetName val="Calc|Building Blocks"/>
      <sheetName val="Calc|Smoothed Revenue"/>
      <sheetName val="Calc|X Factor"/>
      <sheetName val="Outputs|Revenue"/>
      <sheetName val="Outputs|Tables"/>
      <sheetName val="Lookup|Tables"/>
      <sheetName val="Check|List"/>
    </sheetNames>
    <sheetDataSet>
      <sheetData sheetId="0"/>
      <sheetData sheetId="1"/>
      <sheetData sheetId="2">
        <row r="12">
          <cell r="H12">
            <v>0.5</v>
          </cell>
        </row>
        <row r="15">
          <cell r="H15" t="str">
            <v>Yes</v>
          </cell>
        </row>
      </sheetData>
      <sheetData sheetId="3">
        <row r="14">
          <cell r="I14">
            <v>0.90802989326523054</v>
          </cell>
        </row>
        <row r="240">
          <cell r="N240">
            <v>5.2172695635764654E-2</v>
          </cell>
        </row>
        <row r="241">
          <cell r="N241">
            <v>0.6</v>
          </cell>
        </row>
        <row r="242">
          <cell r="N242">
            <v>0.25</v>
          </cell>
        </row>
        <row r="243">
          <cell r="N243">
            <v>0.3</v>
          </cell>
        </row>
        <row r="254">
          <cell r="N254">
            <v>0.7</v>
          </cell>
        </row>
        <row r="255">
          <cell r="N255">
            <v>0.03</v>
          </cell>
        </row>
        <row r="256">
          <cell r="N256">
            <v>0.01</v>
          </cell>
        </row>
        <row r="257">
          <cell r="N257">
            <v>0.3</v>
          </cell>
        </row>
      </sheetData>
      <sheetData sheetId="4"/>
      <sheetData sheetId="5">
        <row r="13">
          <cell r="I13">
            <v>2.6548672566371723E-2</v>
          </cell>
        </row>
      </sheetData>
      <sheetData sheetId="6">
        <row r="155">
          <cell r="I155">
            <v>2312.709615886055</v>
          </cell>
        </row>
      </sheetData>
      <sheetData sheetId="7"/>
      <sheetData sheetId="8"/>
      <sheetData sheetId="9"/>
      <sheetData sheetId="10">
        <row r="21">
          <cell r="O21">
            <v>8.4659294360685103E-2</v>
          </cell>
        </row>
      </sheetData>
      <sheetData sheetId="11"/>
      <sheetData sheetId="12"/>
      <sheetData sheetId="13">
        <row r="12">
          <cell r="H12">
            <v>2016</v>
          </cell>
        </row>
        <row r="13">
          <cell r="H13">
            <v>2015</v>
          </cell>
        </row>
        <row r="14">
          <cell r="H14" t="str">
            <v>$millions</v>
          </cell>
        </row>
        <row r="15">
          <cell r="H15" t="str">
            <v>JGN</v>
          </cell>
        </row>
        <row r="20">
          <cell r="H20" t="str">
            <v>Trunk Wilton-Sydney</v>
          </cell>
        </row>
        <row r="21">
          <cell r="H21" t="str">
            <v>Trunk Sydney-Newcastle</v>
          </cell>
        </row>
        <row r="22">
          <cell r="H22" t="str">
            <v>Trunk Wilton-Wollongong</v>
          </cell>
        </row>
        <row r="23">
          <cell r="H23" t="str">
            <v>Contract Meters</v>
          </cell>
        </row>
        <row r="24">
          <cell r="H24" t="str">
            <v>Fixed Plant - Distribution</v>
          </cell>
        </row>
        <row r="25">
          <cell r="H25" t="str">
            <v>HP Mains</v>
          </cell>
        </row>
        <row r="26">
          <cell r="H26" t="str">
            <v>HP Services</v>
          </cell>
        </row>
        <row r="27">
          <cell r="H27" t="str">
            <v>MP Mains</v>
          </cell>
        </row>
        <row r="28">
          <cell r="H28" t="str">
            <v>MP Services</v>
          </cell>
        </row>
        <row r="29">
          <cell r="H29" t="str">
            <v>Meter Reading Devices</v>
          </cell>
        </row>
        <row r="30">
          <cell r="H30" t="str">
            <v xml:space="preserve">Country POTS </v>
          </cell>
        </row>
        <row r="31">
          <cell r="H31" t="str">
            <v>Tariff Meters</v>
          </cell>
        </row>
        <row r="32">
          <cell r="H32" t="str">
            <v xml:space="preserve">Building </v>
          </cell>
        </row>
        <row r="33">
          <cell r="H33" t="str">
            <v>Computers</v>
          </cell>
        </row>
        <row r="34">
          <cell r="H34" t="str">
            <v>Software</v>
          </cell>
        </row>
        <row r="35">
          <cell r="H35" t="str">
            <v>Fixed Plant</v>
          </cell>
        </row>
        <row r="36">
          <cell r="H36" t="str">
            <v>Furniture</v>
          </cell>
        </row>
        <row r="37">
          <cell r="H37" t="str">
            <v>Land</v>
          </cell>
        </row>
        <row r="38">
          <cell r="H38" t="str">
            <v>Leasehold Improvements</v>
          </cell>
        </row>
        <row r="39">
          <cell r="H39" t="str">
            <v>Low value assets</v>
          </cell>
        </row>
        <row r="40">
          <cell r="H40" t="str">
            <v>Mobile Plant</v>
          </cell>
        </row>
        <row r="41">
          <cell r="H41" t="str">
            <v>Vehicles</v>
          </cell>
        </row>
        <row r="42">
          <cell r="H42" t="str">
            <v>Stock</v>
          </cell>
        </row>
        <row r="43">
          <cell r="H43" t="str">
            <v>Equity Raising Costs</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Diagram"/>
      <sheetName val="Inputs|Assumptions"/>
      <sheetName val="Inputs|Costs"/>
      <sheetName val="Inputs|Pricing"/>
      <sheetName val="Calc|WACC"/>
      <sheetName val="Calc|Asset Base"/>
      <sheetName val="Calc|Equity Raising Costs"/>
      <sheetName val="Calc|Building Blocks"/>
      <sheetName val="Calc|Pipeline Revenue"/>
      <sheetName val="Calc|X Factor"/>
      <sheetName val="Outputs|Revenue"/>
      <sheetName val="Outputs|Liquidity Test"/>
      <sheetName val="Output|Incenta"/>
      <sheetName val="Outputs|Fin Statements"/>
      <sheetName val="Outputs|Tables"/>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2">
          <cell r="N42">
            <v>230.48615519370662</v>
          </cell>
          <cell r="O42">
            <v>318.59089519561888</v>
          </cell>
          <cell r="P42">
            <v>369.59659725159179</v>
          </cell>
          <cell r="Q42">
            <v>333.34638808895653</v>
          </cell>
          <cell r="R42">
            <v>348.93214647938851</v>
          </cell>
        </row>
      </sheetData>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Diagram"/>
      <sheetName val="Input|Rate of return"/>
      <sheetName val="Calc|Rate of return"/>
      <sheetName val="Output|Rate of return"/>
      <sheetName val="Output|Tables"/>
      <sheetName val="Lookup|Tables"/>
      <sheetName val="Check|List"/>
    </sheetNames>
    <sheetDataSet>
      <sheetData sheetId="0" refreshError="1"/>
      <sheetData sheetId="1" refreshError="1"/>
      <sheetData sheetId="2">
        <row r="12">
          <cell r="H12">
            <v>4.9810844892812067E-2</v>
          </cell>
          <cell r="J12">
            <v>2.7876631079478242E-2</v>
          </cell>
          <cell r="K12">
            <v>3.5199076745527913E-2</v>
          </cell>
          <cell r="L12">
            <v>2.0040080160320661E-2</v>
          </cell>
          <cell r="M12">
            <v>2.16110019646365E-2</v>
          </cell>
          <cell r="N12">
            <v>2.3076923076923217E-2</v>
          </cell>
        </row>
      </sheetData>
      <sheetData sheetId="3" refreshError="1"/>
      <sheetData sheetId="4">
        <row r="12">
          <cell r="K12">
            <v>2.5239414569422178E-2</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Adjustment for previous period"/>
      <sheetName val="Actual RAB roll forward"/>
      <sheetName val="Total actual RAB roll forward"/>
      <sheetName val="Tax value roll forward"/>
      <sheetName val="Tax value Roll Forward (ESC)"/>
      <sheetName val="TAB alignment to RAB"/>
      <sheetName val="Remaining Life"/>
      <sheetName val="PTRM Input"/>
    </sheetNames>
    <sheetDataSet>
      <sheetData sheetId="0" refreshError="1"/>
      <sheetData sheetId="1">
        <row r="41">
          <cell r="H41">
            <v>21.77433431904241</v>
          </cell>
        </row>
        <row r="139">
          <cell r="H139">
            <v>13.372959346969056</v>
          </cell>
          <cell r="I139">
            <v>11.463353857323373</v>
          </cell>
          <cell r="J139">
            <v>6.063595437</v>
          </cell>
          <cell r="K139">
            <v>8.7005434099999999</v>
          </cell>
          <cell r="L139">
            <v>15.516073901128465</v>
          </cell>
        </row>
      </sheetData>
      <sheetData sheetId="2" refreshError="1"/>
      <sheetData sheetId="3">
        <row r="7">
          <cell r="H7">
            <v>1.0278766310794782</v>
          </cell>
        </row>
      </sheetData>
      <sheetData sheetId="4">
        <row r="6">
          <cell r="H6">
            <v>764.19638428828455</v>
          </cell>
          <cell r="I6">
            <v>861.31464468418392</v>
          </cell>
          <cell r="J6">
            <v>951.85082726346047</v>
          </cell>
          <cell r="K6">
            <v>1027.2142756226199</v>
          </cell>
          <cell r="L6">
            <v>1106.3066362237939</v>
          </cell>
        </row>
      </sheetData>
      <sheetData sheetId="5" refreshError="1"/>
      <sheetData sheetId="6">
        <row r="100">
          <cell r="I100">
            <v>61.40357297192881</v>
          </cell>
          <cell r="J100">
            <v>64.984854414011693</v>
          </cell>
          <cell r="K100">
            <v>80.094698933215142</v>
          </cell>
          <cell r="L100">
            <v>69.253341982121725</v>
          </cell>
          <cell r="M100">
            <v>65.062624342129624</v>
          </cell>
        </row>
      </sheetData>
      <sheetData sheetId="7" refreshError="1"/>
      <sheetData sheetId="8" refreshError="1"/>
      <sheetData sheetId="9">
        <row r="7">
          <cell r="G7" t="str">
            <v>Subtransmission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Version Control"/>
      <sheetName val="Input|Assumptions"/>
      <sheetName val="Input|Data Validation"/>
      <sheetName val="Input|JEN RIN Data"/>
      <sheetName val="Input|JEN Allowances"/>
      <sheetName val="Output|Committee Papers"/>
      <sheetName val="Input|RAB"/>
      <sheetName val="Input|AMI RAB"/>
      <sheetName val="Input|PL RAB"/>
      <sheetName val="Calc|Revenue Analysis"/>
      <sheetName val="Calc|Opex Analysis"/>
      <sheetName val="Calc|Capex Analysis"/>
      <sheetName val="Calc|Asset Base"/>
      <sheetName val="Calc|Incentive Mechanisms"/>
      <sheetName val="Calc|Value Forgone"/>
      <sheetName val="Calc|Tax Value Forgone"/>
      <sheetName val="Calc|Historical summary"/>
      <sheetName val="Output|Dashboard"/>
      <sheetName val="Output|Tables"/>
      <sheetName val="Output|SC paper"/>
      <sheetName val="Output|Board Paper"/>
      <sheetName val="Lookup|Tables"/>
      <sheetName val="Check|List"/>
    </sheetNames>
    <sheetDataSet>
      <sheetData sheetId="0" refreshError="1"/>
      <sheetData sheetId="1" refreshError="1"/>
      <sheetData sheetId="2">
        <row r="70">
          <cell r="V70">
            <v>8.3927110016638523E-2</v>
          </cell>
        </row>
      </sheetData>
      <sheetData sheetId="3" refreshError="1"/>
      <sheetData sheetId="4">
        <row r="45">
          <cell r="Q45">
            <v>188.22692301048775</v>
          </cell>
          <cell r="R45">
            <v>199.69690017955406</v>
          </cell>
          <cell r="S45">
            <v>226.2794138445976</v>
          </cell>
          <cell r="T45">
            <v>245.02592823439704</v>
          </cell>
          <cell r="U45">
            <v>256.19130546091361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Diagram"/>
      <sheetName val="Input|Escalators"/>
      <sheetName val="Input|Base year"/>
      <sheetName val="Input|Overheads"/>
      <sheetName val="Input|Rate of Change"/>
      <sheetName val="Input|SCS Adjustments"/>
      <sheetName val="Input|Non-SCS Opex"/>
      <sheetName val="Calc|SCS Opex Forecast"/>
      <sheetName val="Calc|SCS Opex Summary"/>
      <sheetName val="Calc|Non-SCS Opex Forecast"/>
      <sheetName val="Calc|EBSS"/>
      <sheetName val="Output|Models"/>
      <sheetName val="Output|PTRM"/>
      <sheetName val="Output|Proposal"/>
      <sheetName val="Output|Appendix 8.1"/>
      <sheetName val="Output|Appendix 8.2"/>
      <sheetName val="Output|RIN"/>
      <sheetName val="Lookup|Tables"/>
      <sheetName val="Check|List"/>
    </sheetNames>
    <sheetDataSet>
      <sheetData sheetId="0"/>
      <sheetData sheetId="1"/>
      <sheetData sheetId="2"/>
      <sheetData sheetId="3"/>
      <sheetData sheetId="4"/>
      <sheetData sheetId="5"/>
      <sheetData sheetId="6"/>
      <sheetData sheetId="7"/>
      <sheetData sheetId="8"/>
      <sheetData sheetId="9">
        <row r="1154">
          <cell r="J1154">
            <v>62.620863914288051</v>
          </cell>
          <cell r="K1154">
            <v>73.642230288486701</v>
          </cell>
          <cell r="L1154">
            <v>72.62021593668824</v>
          </cell>
          <cell r="M1154">
            <v>72.383382723006122</v>
          </cell>
          <cell r="N1154">
            <v>76.842359665347288</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9">
    <tabColor rgb="FFCCFFCC"/>
    <pageSetUpPr fitToPage="1"/>
  </sheetPr>
  <dimension ref="A1:Z94"/>
  <sheetViews>
    <sheetView showGridLines="0" tabSelected="1" zoomScaleNormal="100" workbookViewId="0">
      <pane xSplit="3" ySplit="4" topLeftCell="D5" activePane="bottomRight" state="frozen"/>
      <selection activeCell="G50" sqref="G50"/>
      <selection pane="topRight" activeCell="G50" sqref="G50"/>
      <selection pane="bottomLeft" activeCell="G50" sqref="G50"/>
      <selection pane="bottomRight" activeCell="I56" sqref="I56"/>
    </sheetView>
  </sheetViews>
  <sheetFormatPr defaultColWidth="0" defaultRowHeight="11.25" outlineLevelRow="1" x14ac:dyDescent="0.2"/>
  <cols>
    <col min="1" max="1" width="1.5" style="26" customWidth="1"/>
    <col min="2" max="2" width="4.33203125" style="26" customWidth="1"/>
    <col min="3" max="3" width="41.5" style="26" customWidth="1"/>
    <col min="4" max="4" width="23.5" style="27" bestFit="1" customWidth="1"/>
    <col min="5" max="5" width="11.33203125" style="27" customWidth="1"/>
    <col min="6" max="6" width="12" style="27" customWidth="1"/>
    <col min="7" max="7" width="12" style="32" customWidth="1"/>
    <col min="8" max="18" width="11.83203125" style="26" customWidth="1"/>
    <col min="19" max="21" width="9.6640625" style="26" customWidth="1"/>
    <col min="22" max="26" width="10.5" style="26" customWidth="1"/>
    <col min="27" max="16384" width="10.5" style="26" hidden="1"/>
  </cols>
  <sheetData>
    <row r="1" spans="2:25" s="1" customFormat="1" ht="15.75" x14ac:dyDescent="0.25">
      <c r="C1" s="86" t="s">
        <v>36</v>
      </c>
      <c r="D1" s="87"/>
      <c r="E1" s="87"/>
      <c r="F1" s="2"/>
      <c r="G1" s="3"/>
      <c r="H1" s="4" t="s">
        <v>0</v>
      </c>
      <c r="J1" s="5" t="s">
        <v>1</v>
      </c>
      <c r="K1" s="6" t="s">
        <v>2</v>
      </c>
      <c r="L1" s="7" t="s">
        <v>3</v>
      </c>
      <c r="M1" s="8" t="s">
        <v>4</v>
      </c>
    </row>
    <row r="2" spans="2:25" s="9" customFormat="1" ht="13.5" thickBot="1" x14ac:dyDescent="0.25">
      <c r="C2" s="88" t="s">
        <v>37</v>
      </c>
      <c r="D2" s="89"/>
      <c r="E2" s="89"/>
      <c r="F2" s="10"/>
      <c r="G2" s="11"/>
    </row>
    <row r="3" spans="2:25" s="12" customFormat="1" ht="11.25" customHeight="1" thickBot="1" x14ac:dyDescent="0.25">
      <c r="C3" s="13"/>
      <c r="D3" s="14"/>
      <c r="E3" s="14"/>
      <c r="F3" s="14"/>
      <c r="G3" s="15"/>
      <c r="H3" s="16" t="s">
        <v>5</v>
      </c>
      <c r="I3" s="84" t="s">
        <v>6</v>
      </c>
      <c r="J3" s="84"/>
      <c r="K3" s="84"/>
      <c r="L3" s="84"/>
      <c r="M3" s="84"/>
      <c r="N3" s="85" t="s">
        <v>7</v>
      </c>
      <c r="O3" s="85"/>
      <c r="P3" s="85"/>
      <c r="Q3" s="85"/>
      <c r="R3" s="85"/>
    </row>
    <row r="4" spans="2:25" s="17" customFormat="1" x14ac:dyDescent="0.2">
      <c r="C4" s="18"/>
      <c r="D4" s="19" t="s">
        <v>8</v>
      </c>
      <c r="E4" s="19" t="s">
        <v>9</v>
      </c>
      <c r="F4" s="19" t="s">
        <v>10</v>
      </c>
      <c r="G4" s="19"/>
      <c r="H4" s="20">
        <f t="shared" ref="H4:M4" si="0">I4-1</f>
        <v>2010</v>
      </c>
      <c r="I4" s="20">
        <f t="shared" si="0"/>
        <v>2011</v>
      </c>
      <c r="J4" s="20">
        <f t="shared" si="0"/>
        <v>2012</v>
      </c>
      <c r="K4" s="20">
        <f t="shared" si="0"/>
        <v>2013</v>
      </c>
      <c r="L4" s="20">
        <f t="shared" si="0"/>
        <v>2014</v>
      </c>
      <c r="M4" s="20">
        <f t="shared" si="0"/>
        <v>2015</v>
      </c>
      <c r="N4" s="20">
        <v>2016</v>
      </c>
      <c r="O4" s="20">
        <f>N4+1</f>
        <v>2017</v>
      </c>
      <c r="P4" s="20">
        <f>O4+1</f>
        <v>2018</v>
      </c>
      <c r="Q4" s="20">
        <f>P4+1</f>
        <v>2019</v>
      </c>
      <c r="R4" s="20">
        <f>Q4+1</f>
        <v>2020</v>
      </c>
    </row>
    <row r="5" spans="2:25" s="21" customFormat="1" ht="3" customHeight="1" x14ac:dyDescent="0.2">
      <c r="D5" s="22"/>
      <c r="E5" s="22"/>
      <c r="F5" s="22"/>
      <c r="G5" s="22"/>
      <c r="H5" s="22"/>
      <c r="I5" s="22"/>
    </row>
    <row r="6" spans="2:25" s="21" customFormat="1" ht="9" customHeight="1" x14ac:dyDescent="0.2">
      <c r="B6" s="21" t="s">
        <v>11</v>
      </c>
      <c r="D6" s="22"/>
      <c r="E6" s="22"/>
      <c r="F6" s="22"/>
      <c r="G6" s="22"/>
      <c r="H6" s="22"/>
      <c r="I6" s="22"/>
    </row>
    <row r="7" spans="2:25" s="21" customFormat="1" ht="3" customHeight="1" x14ac:dyDescent="0.2">
      <c r="D7" s="22"/>
      <c r="E7" s="22"/>
      <c r="F7" s="22"/>
      <c r="G7" s="22"/>
      <c r="H7" s="22"/>
      <c r="I7" s="22"/>
    </row>
    <row r="8" spans="2:25" s="23" customFormat="1" ht="12.75" x14ac:dyDescent="0.2">
      <c r="B8" s="60" t="s">
        <v>42</v>
      </c>
      <c r="C8" s="24"/>
      <c r="D8" s="25"/>
      <c r="E8" s="25"/>
      <c r="F8" s="25"/>
      <c r="G8" s="37"/>
    </row>
    <row r="9" spans="2:25" x14ac:dyDescent="0.2">
      <c r="N9" s="38"/>
      <c r="O9" s="38"/>
      <c r="P9" s="38"/>
      <c r="Q9" s="38"/>
      <c r="R9" s="38"/>
    </row>
    <row r="10" spans="2:25" s="62" customFormat="1" x14ac:dyDescent="0.2">
      <c r="B10" s="61" t="s">
        <v>41</v>
      </c>
      <c r="C10" s="61"/>
      <c r="D10" s="63"/>
      <c r="E10" s="63"/>
      <c r="F10" s="63"/>
      <c r="G10" s="63"/>
      <c r="H10" s="64"/>
      <c r="I10" s="64"/>
      <c r="J10" s="64"/>
      <c r="K10" s="64"/>
      <c r="L10" s="64"/>
      <c r="M10" s="64"/>
      <c r="N10" s="64"/>
      <c r="O10" s="64"/>
      <c r="P10" s="64"/>
      <c r="Q10" s="64"/>
      <c r="R10" s="64"/>
    </row>
    <row r="11" spans="2:25" x14ac:dyDescent="0.2">
      <c r="N11" s="38"/>
      <c r="O11" s="38"/>
      <c r="P11" s="38"/>
      <c r="Q11" s="38"/>
      <c r="R11" s="38"/>
    </row>
    <row r="12" spans="2:25" ht="11.25" customHeight="1" x14ac:dyDescent="0.2">
      <c r="B12" s="80"/>
      <c r="C12" s="77" t="s">
        <v>44</v>
      </c>
      <c r="D12" s="65"/>
      <c r="E12" s="65"/>
      <c r="F12" s="65"/>
      <c r="G12" s="65"/>
      <c r="H12" s="65"/>
      <c r="I12" s="65"/>
      <c r="J12" s="65"/>
      <c r="K12" s="65"/>
      <c r="L12" s="65"/>
      <c r="M12" s="65"/>
      <c r="N12" s="66"/>
      <c r="O12" s="66"/>
      <c r="P12" s="66"/>
      <c r="Q12" s="66"/>
      <c r="R12" s="66"/>
      <c r="S12" s="65"/>
      <c r="T12" s="65"/>
      <c r="U12" s="65"/>
      <c r="V12" s="65"/>
      <c r="W12" s="65"/>
      <c r="X12" s="65"/>
      <c r="Y12" s="67"/>
    </row>
    <row r="13" spans="2:25" ht="11.25" customHeight="1" x14ac:dyDescent="0.2">
      <c r="B13" s="80"/>
      <c r="C13" s="81" t="s">
        <v>45</v>
      </c>
      <c r="D13" s="68"/>
      <c r="E13" s="68"/>
      <c r="F13" s="68"/>
      <c r="G13" s="68"/>
      <c r="H13" s="68"/>
      <c r="I13" s="68"/>
      <c r="J13" s="68"/>
      <c r="K13" s="68"/>
      <c r="L13" s="68"/>
      <c r="M13" s="68"/>
      <c r="N13" s="69"/>
      <c r="O13" s="69"/>
      <c r="P13" s="69"/>
      <c r="Q13" s="69"/>
      <c r="R13" s="69"/>
      <c r="S13" s="68"/>
      <c r="T13" s="68"/>
      <c r="U13" s="68"/>
      <c r="V13" s="68"/>
      <c r="W13" s="68"/>
      <c r="X13" s="68"/>
      <c r="Y13" s="70"/>
    </row>
    <row r="14" spans="2:25" ht="11.25" customHeight="1" x14ac:dyDescent="0.2">
      <c r="B14" s="80"/>
      <c r="C14" s="81" t="s">
        <v>46</v>
      </c>
      <c r="D14" s="68"/>
      <c r="E14" s="68"/>
      <c r="F14" s="68"/>
      <c r="G14" s="68"/>
      <c r="H14" s="68"/>
      <c r="I14" s="68"/>
      <c r="J14" s="68"/>
      <c r="K14" s="68"/>
      <c r="L14" s="68"/>
      <c r="M14" s="68"/>
      <c r="N14" s="69"/>
      <c r="O14" s="69"/>
      <c r="P14" s="69"/>
      <c r="Q14" s="69"/>
      <c r="R14" s="69"/>
      <c r="S14" s="68"/>
      <c r="T14" s="68"/>
      <c r="U14" s="68"/>
      <c r="V14" s="68"/>
      <c r="W14" s="68"/>
      <c r="X14" s="68"/>
      <c r="Y14" s="70"/>
    </row>
    <row r="15" spans="2:25" ht="11.25" customHeight="1" x14ac:dyDescent="0.2">
      <c r="B15" s="80"/>
      <c r="C15" s="81" t="s">
        <v>47</v>
      </c>
      <c r="D15" s="68"/>
      <c r="E15" s="68"/>
      <c r="F15" s="68"/>
      <c r="G15" s="68"/>
      <c r="H15" s="68"/>
      <c r="I15" s="68"/>
      <c r="J15" s="68"/>
      <c r="K15" s="68"/>
      <c r="L15" s="68"/>
      <c r="M15" s="68"/>
      <c r="N15" s="69"/>
      <c r="O15" s="69"/>
      <c r="P15" s="69"/>
      <c r="Q15" s="69"/>
      <c r="R15" s="69"/>
      <c r="S15" s="68"/>
      <c r="T15" s="68"/>
      <c r="U15" s="68"/>
      <c r="V15" s="68"/>
      <c r="W15" s="68"/>
      <c r="X15" s="68"/>
      <c r="Y15" s="70"/>
    </row>
    <row r="16" spans="2:25" ht="11.25" customHeight="1" x14ac:dyDescent="0.2">
      <c r="B16" s="80"/>
      <c r="C16" s="79" t="s">
        <v>48</v>
      </c>
      <c r="D16" s="72"/>
      <c r="E16" s="72"/>
      <c r="F16" s="72"/>
      <c r="G16" s="72"/>
      <c r="H16" s="72"/>
      <c r="I16" s="72"/>
      <c r="J16" s="72"/>
      <c r="K16" s="72"/>
      <c r="L16" s="72"/>
      <c r="M16" s="72"/>
      <c r="N16" s="73"/>
      <c r="O16" s="73"/>
      <c r="P16" s="73"/>
      <c r="Q16" s="73"/>
      <c r="R16" s="73"/>
      <c r="S16" s="72"/>
      <c r="T16" s="72"/>
      <c r="U16" s="72"/>
      <c r="V16" s="72"/>
      <c r="W16" s="72"/>
      <c r="X16" s="72"/>
      <c r="Y16" s="74"/>
    </row>
    <row r="17" spans="2:25" ht="11.25" customHeight="1" x14ac:dyDescent="0.2">
      <c r="D17" s="26"/>
      <c r="E17" s="26"/>
      <c r="F17" s="26"/>
      <c r="G17" s="26"/>
      <c r="N17" s="33"/>
      <c r="O17" s="33"/>
      <c r="P17" s="33"/>
      <c r="Q17" s="33"/>
      <c r="R17" s="33"/>
    </row>
    <row r="18" spans="2:25" s="62" customFormat="1" x14ac:dyDescent="0.2">
      <c r="B18" s="61" t="s">
        <v>40</v>
      </c>
      <c r="C18" s="61"/>
      <c r="D18" s="63"/>
      <c r="E18" s="63"/>
      <c r="F18" s="63"/>
      <c r="G18" s="63"/>
      <c r="H18" s="64"/>
      <c r="I18" s="64"/>
      <c r="J18" s="64"/>
      <c r="K18" s="64"/>
      <c r="L18" s="64"/>
      <c r="M18" s="64"/>
      <c r="N18" s="64"/>
      <c r="O18" s="64"/>
      <c r="P18" s="64"/>
      <c r="Q18" s="64"/>
      <c r="R18" s="64"/>
    </row>
    <row r="19" spans="2:25" hidden="1" outlineLevel="1" x14ac:dyDescent="0.2">
      <c r="N19" s="38"/>
      <c r="O19" s="38"/>
      <c r="P19" s="38"/>
      <c r="Q19" s="38"/>
      <c r="R19" s="38"/>
    </row>
    <row r="20" spans="2:25" ht="11.25" hidden="1" customHeight="1" outlineLevel="1" x14ac:dyDescent="0.2">
      <c r="B20" s="75">
        <v>1</v>
      </c>
      <c r="C20" s="77" t="s">
        <v>51</v>
      </c>
      <c r="D20" s="65"/>
      <c r="E20" s="65"/>
      <c r="F20" s="65"/>
      <c r="G20" s="65"/>
      <c r="H20" s="65"/>
      <c r="I20" s="65"/>
      <c r="J20" s="65"/>
      <c r="K20" s="65"/>
      <c r="L20" s="65"/>
      <c r="M20" s="65"/>
      <c r="N20" s="66"/>
      <c r="O20" s="66"/>
      <c r="P20" s="66"/>
      <c r="Q20" s="66"/>
      <c r="R20" s="66"/>
      <c r="S20" s="65"/>
      <c r="T20" s="65"/>
      <c r="U20" s="65"/>
      <c r="V20" s="65"/>
      <c r="W20" s="65"/>
      <c r="X20" s="65"/>
      <c r="Y20" s="67"/>
    </row>
    <row r="21" spans="2:25" ht="11.25" hidden="1" customHeight="1" outlineLevel="1" x14ac:dyDescent="0.2">
      <c r="B21" s="75"/>
      <c r="C21" s="78" t="s">
        <v>68</v>
      </c>
      <c r="D21" s="68"/>
      <c r="E21" s="68"/>
      <c r="F21" s="68"/>
      <c r="G21" s="68"/>
      <c r="H21" s="68"/>
      <c r="I21" s="68"/>
      <c r="J21" s="68"/>
      <c r="K21" s="68"/>
      <c r="L21" s="68"/>
      <c r="M21" s="68"/>
      <c r="N21" s="69"/>
      <c r="O21" s="69"/>
      <c r="P21" s="69"/>
      <c r="Q21" s="69"/>
      <c r="R21" s="69"/>
      <c r="S21" s="68"/>
      <c r="T21" s="68"/>
      <c r="U21" s="68"/>
      <c r="V21" s="68"/>
      <c r="W21" s="68"/>
      <c r="X21" s="68"/>
      <c r="Y21" s="70"/>
    </row>
    <row r="22" spans="2:25" ht="11.25" hidden="1" customHeight="1" outlineLevel="1" x14ac:dyDescent="0.2">
      <c r="B22" s="76"/>
      <c r="C22" s="71"/>
      <c r="D22" s="68"/>
      <c r="E22" s="68"/>
      <c r="F22" s="68"/>
      <c r="G22" s="68"/>
      <c r="H22" s="68"/>
      <c r="I22" s="68"/>
      <c r="J22" s="68"/>
      <c r="K22" s="68"/>
      <c r="L22" s="68"/>
      <c r="M22" s="68"/>
      <c r="N22" s="69"/>
      <c r="O22" s="69"/>
      <c r="P22" s="69"/>
      <c r="Q22" s="69"/>
      <c r="R22" s="69"/>
      <c r="S22" s="68"/>
      <c r="T22" s="68"/>
      <c r="U22" s="68"/>
      <c r="V22" s="68"/>
      <c r="W22" s="68"/>
      <c r="X22" s="68"/>
      <c r="Y22" s="70"/>
    </row>
    <row r="23" spans="2:25" ht="11.25" hidden="1" customHeight="1" outlineLevel="1" x14ac:dyDescent="0.2">
      <c r="B23" s="75">
        <f>B20+1</f>
        <v>2</v>
      </c>
      <c r="C23" s="78" t="s">
        <v>52</v>
      </c>
      <c r="D23" s="68"/>
      <c r="E23" s="68"/>
      <c r="F23" s="68"/>
      <c r="G23" s="68"/>
      <c r="H23" s="68"/>
      <c r="I23" s="68"/>
      <c r="J23" s="68"/>
      <c r="K23" s="68"/>
      <c r="L23" s="68"/>
      <c r="M23" s="68"/>
      <c r="N23" s="69"/>
      <c r="O23" s="69"/>
      <c r="P23" s="69"/>
      <c r="Q23" s="69"/>
      <c r="R23" s="69"/>
      <c r="S23" s="68"/>
      <c r="T23" s="68"/>
      <c r="U23" s="68"/>
      <c r="V23" s="68"/>
      <c r="W23" s="68"/>
      <c r="X23" s="68"/>
      <c r="Y23" s="70"/>
    </row>
    <row r="24" spans="2:25" ht="11.25" hidden="1" customHeight="1" outlineLevel="1" x14ac:dyDescent="0.2">
      <c r="B24" s="76"/>
      <c r="C24" s="78" t="s">
        <v>53</v>
      </c>
      <c r="D24" s="68"/>
      <c r="E24" s="68"/>
      <c r="F24" s="68"/>
      <c r="G24" s="68"/>
      <c r="H24" s="68"/>
      <c r="I24" s="68"/>
      <c r="J24" s="68"/>
      <c r="K24" s="68"/>
      <c r="L24" s="68"/>
      <c r="M24" s="68"/>
      <c r="N24" s="69"/>
      <c r="O24" s="69"/>
      <c r="P24" s="69"/>
      <c r="Q24" s="69"/>
      <c r="R24" s="69"/>
      <c r="S24" s="68"/>
      <c r="T24" s="68"/>
      <c r="U24" s="68"/>
      <c r="V24" s="68"/>
      <c r="W24" s="68"/>
      <c r="X24" s="68"/>
      <c r="Y24" s="70"/>
    </row>
    <row r="25" spans="2:25" ht="11.25" hidden="1" customHeight="1" outlineLevel="1" x14ac:dyDescent="0.2">
      <c r="B25" s="76"/>
      <c r="C25" s="71"/>
      <c r="D25" s="68"/>
      <c r="E25" s="68"/>
      <c r="F25" s="68"/>
      <c r="G25" s="68"/>
      <c r="H25" s="68"/>
      <c r="I25" s="68"/>
      <c r="J25" s="68"/>
      <c r="K25" s="68"/>
      <c r="L25" s="68"/>
      <c r="M25" s="68"/>
      <c r="N25" s="69"/>
      <c r="O25" s="69"/>
      <c r="P25" s="69"/>
      <c r="Q25" s="69"/>
      <c r="R25" s="69"/>
      <c r="S25" s="68"/>
      <c r="T25" s="68"/>
      <c r="U25" s="68"/>
      <c r="V25" s="68"/>
      <c r="W25" s="68"/>
      <c r="X25" s="68"/>
      <c r="Y25" s="70"/>
    </row>
    <row r="26" spans="2:25" ht="11.25" hidden="1" customHeight="1" outlineLevel="1" x14ac:dyDescent="0.2">
      <c r="B26" s="75">
        <f>B23+1</f>
        <v>3</v>
      </c>
      <c r="C26" s="78" t="s">
        <v>54</v>
      </c>
      <c r="D26" s="68"/>
      <c r="E26" s="68"/>
      <c r="F26" s="68"/>
      <c r="G26" s="68"/>
      <c r="H26" s="68"/>
      <c r="I26" s="68"/>
      <c r="J26" s="68"/>
      <c r="K26" s="68"/>
      <c r="L26" s="68"/>
      <c r="M26" s="68"/>
      <c r="N26" s="69"/>
      <c r="O26" s="69"/>
      <c r="P26" s="69"/>
      <c r="Q26" s="69"/>
      <c r="R26" s="69"/>
      <c r="S26" s="68"/>
      <c r="T26" s="68"/>
      <c r="U26" s="68"/>
      <c r="V26" s="68"/>
      <c r="W26" s="68"/>
      <c r="X26" s="68"/>
      <c r="Y26" s="70"/>
    </row>
    <row r="27" spans="2:25" ht="11.25" hidden="1" customHeight="1" outlineLevel="1" x14ac:dyDescent="0.2">
      <c r="B27" s="76"/>
      <c r="C27" s="78" t="s">
        <v>55</v>
      </c>
      <c r="D27" s="68"/>
      <c r="E27" s="68"/>
      <c r="F27" s="68"/>
      <c r="G27" s="68"/>
      <c r="H27" s="68"/>
      <c r="I27" s="68"/>
      <c r="J27" s="68"/>
      <c r="K27" s="68"/>
      <c r="L27" s="68"/>
      <c r="M27" s="68"/>
      <c r="N27" s="69"/>
      <c r="O27" s="69"/>
      <c r="P27" s="69"/>
      <c r="Q27" s="69"/>
      <c r="R27" s="69"/>
      <c r="S27" s="68"/>
      <c r="T27" s="68"/>
      <c r="U27" s="68"/>
      <c r="V27" s="68"/>
      <c r="W27" s="68"/>
      <c r="X27" s="68"/>
      <c r="Y27" s="70"/>
    </row>
    <row r="28" spans="2:25" ht="11.25" hidden="1" customHeight="1" outlineLevel="1" x14ac:dyDescent="0.2">
      <c r="B28" s="76"/>
      <c r="C28" s="71"/>
      <c r="D28" s="68"/>
      <c r="E28" s="68"/>
      <c r="F28" s="68"/>
      <c r="G28" s="68"/>
      <c r="H28" s="68"/>
      <c r="I28" s="68"/>
      <c r="J28" s="68"/>
      <c r="K28" s="68"/>
      <c r="L28" s="68"/>
      <c r="M28" s="68"/>
      <c r="N28" s="69"/>
      <c r="O28" s="69"/>
      <c r="P28" s="69"/>
      <c r="Q28" s="69"/>
      <c r="R28" s="69"/>
      <c r="S28" s="68"/>
      <c r="T28" s="68"/>
      <c r="U28" s="68"/>
      <c r="V28" s="68"/>
      <c r="W28" s="68"/>
      <c r="X28" s="68"/>
      <c r="Y28" s="70"/>
    </row>
    <row r="29" spans="2:25" ht="11.25" hidden="1" customHeight="1" outlineLevel="1" x14ac:dyDescent="0.2">
      <c r="B29" s="75">
        <f>B26+1</f>
        <v>4</v>
      </c>
      <c r="C29" s="78" t="s">
        <v>56</v>
      </c>
      <c r="D29" s="68"/>
      <c r="E29" s="68"/>
      <c r="F29" s="68"/>
      <c r="G29" s="68"/>
      <c r="H29" s="68"/>
      <c r="I29" s="68"/>
      <c r="J29" s="68"/>
      <c r="K29" s="68"/>
      <c r="L29" s="68"/>
      <c r="M29" s="68"/>
      <c r="N29" s="69"/>
      <c r="O29" s="69"/>
      <c r="P29" s="69"/>
      <c r="Q29" s="69"/>
      <c r="R29" s="69"/>
      <c r="S29" s="68"/>
      <c r="T29" s="68"/>
      <c r="U29" s="68"/>
      <c r="V29" s="68"/>
      <c r="W29" s="68"/>
      <c r="X29" s="68"/>
      <c r="Y29" s="70"/>
    </row>
    <row r="30" spans="2:25" ht="11.25" hidden="1" customHeight="1" outlineLevel="1" x14ac:dyDescent="0.2">
      <c r="B30" s="76"/>
      <c r="C30" s="78" t="s">
        <v>57</v>
      </c>
      <c r="D30" s="68"/>
      <c r="E30" s="68"/>
      <c r="F30" s="68"/>
      <c r="G30" s="68"/>
      <c r="H30" s="68"/>
      <c r="I30" s="68"/>
      <c r="J30" s="68"/>
      <c r="K30" s="68"/>
      <c r="L30" s="68"/>
      <c r="M30" s="68"/>
      <c r="N30" s="69"/>
      <c r="O30" s="69"/>
      <c r="P30" s="69"/>
      <c r="Q30" s="69"/>
      <c r="R30" s="69"/>
      <c r="S30" s="68"/>
      <c r="T30" s="68"/>
      <c r="U30" s="68"/>
      <c r="V30" s="68"/>
      <c r="W30" s="68"/>
      <c r="X30" s="68"/>
      <c r="Y30" s="70"/>
    </row>
    <row r="31" spans="2:25" ht="11.25" hidden="1" customHeight="1" outlineLevel="1" x14ac:dyDescent="0.2">
      <c r="B31" s="76"/>
      <c r="C31" s="71"/>
      <c r="D31" s="68"/>
      <c r="E31" s="68"/>
      <c r="F31" s="68"/>
      <c r="G31" s="68"/>
      <c r="H31" s="68"/>
      <c r="I31" s="68"/>
      <c r="J31" s="68"/>
      <c r="K31" s="68"/>
      <c r="L31" s="68"/>
      <c r="M31" s="68"/>
      <c r="N31" s="69"/>
      <c r="O31" s="69"/>
      <c r="P31" s="69"/>
      <c r="Q31" s="69"/>
      <c r="R31" s="69"/>
      <c r="S31" s="68"/>
      <c r="T31" s="68"/>
      <c r="U31" s="68"/>
      <c r="V31" s="68"/>
      <c r="W31" s="68"/>
      <c r="X31" s="68"/>
      <c r="Y31" s="70"/>
    </row>
    <row r="32" spans="2:25" ht="11.25" hidden="1" customHeight="1" outlineLevel="1" x14ac:dyDescent="0.2">
      <c r="B32" s="75">
        <f>B29+1</f>
        <v>5</v>
      </c>
      <c r="C32" s="78" t="s">
        <v>58</v>
      </c>
      <c r="D32" s="68"/>
      <c r="E32" s="68"/>
      <c r="F32" s="68"/>
      <c r="G32" s="68"/>
      <c r="H32" s="68"/>
      <c r="I32" s="68"/>
      <c r="J32" s="68"/>
      <c r="K32" s="68"/>
      <c r="L32" s="68"/>
      <c r="M32" s="68"/>
      <c r="N32" s="69"/>
      <c r="O32" s="69"/>
      <c r="P32" s="69"/>
      <c r="Q32" s="69"/>
      <c r="R32" s="69"/>
      <c r="S32" s="68"/>
      <c r="T32" s="68"/>
      <c r="U32" s="68"/>
      <c r="V32" s="68"/>
      <c r="W32" s="68"/>
      <c r="X32" s="68"/>
      <c r="Y32" s="70"/>
    </row>
    <row r="33" spans="2:25" ht="11.25" hidden="1" customHeight="1" outlineLevel="1" x14ac:dyDescent="0.2">
      <c r="B33" s="76"/>
      <c r="C33" s="78" t="s">
        <v>59</v>
      </c>
      <c r="D33" s="68"/>
      <c r="E33" s="68"/>
      <c r="F33" s="68"/>
      <c r="G33" s="68"/>
      <c r="H33" s="68"/>
      <c r="I33" s="68"/>
      <c r="J33" s="68"/>
      <c r="K33" s="68"/>
      <c r="L33" s="68"/>
      <c r="M33" s="68"/>
      <c r="N33" s="69"/>
      <c r="O33" s="69"/>
      <c r="P33" s="69"/>
      <c r="Q33" s="69"/>
      <c r="R33" s="69"/>
      <c r="S33" s="68"/>
      <c r="T33" s="68"/>
      <c r="U33" s="68"/>
      <c r="V33" s="68"/>
      <c r="W33" s="68"/>
      <c r="X33" s="68"/>
      <c r="Y33" s="70"/>
    </row>
    <row r="34" spans="2:25" ht="11.25" hidden="1" customHeight="1" outlineLevel="1" x14ac:dyDescent="0.2">
      <c r="B34" s="76"/>
      <c r="C34" s="71"/>
      <c r="D34" s="68"/>
      <c r="E34" s="68"/>
      <c r="F34" s="68"/>
      <c r="G34" s="68"/>
      <c r="H34" s="68"/>
      <c r="I34" s="68"/>
      <c r="J34" s="68"/>
      <c r="K34" s="68"/>
      <c r="L34" s="68"/>
      <c r="M34" s="68"/>
      <c r="N34" s="69"/>
      <c r="O34" s="69"/>
      <c r="P34" s="69"/>
      <c r="Q34" s="69"/>
      <c r="R34" s="69"/>
      <c r="S34" s="68"/>
      <c r="T34" s="68"/>
      <c r="U34" s="68"/>
      <c r="V34" s="68"/>
      <c r="W34" s="68"/>
      <c r="X34" s="68"/>
      <c r="Y34" s="70"/>
    </row>
    <row r="35" spans="2:25" ht="11.25" hidden="1" customHeight="1" outlineLevel="1" x14ac:dyDescent="0.2">
      <c r="B35" s="75">
        <f>B32+1</f>
        <v>6</v>
      </c>
      <c r="C35" s="78" t="s">
        <v>60</v>
      </c>
      <c r="D35" s="68"/>
      <c r="E35" s="68"/>
      <c r="F35" s="68"/>
      <c r="G35" s="68"/>
      <c r="H35" s="68"/>
      <c r="I35" s="68"/>
      <c r="J35" s="68"/>
      <c r="K35" s="68"/>
      <c r="L35" s="68"/>
      <c r="M35" s="68"/>
      <c r="N35" s="69"/>
      <c r="O35" s="69"/>
      <c r="P35" s="69"/>
      <c r="Q35" s="69"/>
      <c r="R35" s="69"/>
      <c r="S35" s="68"/>
      <c r="T35" s="68"/>
      <c r="U35" s="68"/>
      <c r="V35" s="68"/>
      <c r="W35" s="68"/>
      <c r="X35" s="68"/>
      <c r="Y35" s="70"/>
    </row>
    <row r="36" spans="2:25" ht="11.25" hidden="1" customHeight="1" outlineLevel="1" x14ac:dyDescent="0.2">
      <c r="B36" s="76"/>
      <c r="C36" s="78" t="s">
        <v>61</v>
      </c>
      <c r="D36" s="68"/>
      <c r="E36" s="68"/>
      <c r="F36" s="68"/>
      <c r="G36" s="68"/>
      <c r="H36" s="68"/>
      <c r="I36" s="68"/>
      <c r="J36" s="68"/>
      <c r="K36" s="68"/>
      <c r="L36" s="68"/>
      <c r="M36" s="68"/>
      <c r="N36" s="69"/>
      <c r="O36" s="69"/>
      <c r="P36" s="69"/>
      <c r="Q36" s="69"/>
      <c r="R36" s="69"/>
      <c r="S36" s="68"/>
      <c r="T36" s="68"/>
      <c r="U36" s="68"/>
      <c r="V36" s="68"/>
      <c r="W36" s="68"/>
      <c r="X36" s="68"/>
      <c r="Y36" s="70"/>
    </row>
    <row r="37" spans="2:25" ht="11.25" hidden="1" customHeight="1" outlineLevel="1" x14ac:dyDescent="0.2">
      <c r="B37" s="76"/>
      <c r="C37" s="71"/>
      <c r="D37" s="68"/>
      <c r="E37" s="68"/>
      <c r="F37" s="68"/>
      <c r="G37" s="68"/>
      <c r="H37" s="68"/>
      <c r="I37" s="68"/>
      <c r="J37" s="68"/>
      <c r="K37" s="68"/>
      <c r="L37" s="68"/>
      <c r="M37" s="68"/>
      <c r="N37" s="69"/>
      <c r="O37" s="69"/>
      <c r="P37" s="69"/>
      <c r="Q37" s="69"/>
      <c r="R37" s="69"/>
      <c r="S37" s="68"/>
      <c r="T37" s="68"/>
      <c r="U37" s="68"/>
      <c r="V37" s="68"/>
      <c r="W37" s="68"/>
      <c r="X37" s="68"/>
      <c r="Y37" s="70"/>
    </row>
    <row r="38" spans="2:25" ht="11.25" hidden="1" customHeight="1" outlineLevel="1" x14ac:dyDescent="0.2">
      <c r="B38" s="75">
        <f>B35+1</f>
        <v>7</v>
      </c>
      <c r="C38" s="78" t="s">
        <v>62</v>
      </c>
      <c r="D38" s="68"/>
      <c r="E38" s="68"/>
      <c r="F38" s="68"/>
      <c r="G38" s="68"/>
      <c r="H38" s="68"/>
      <c r="I38" s="68"/>
      <c r="J38" s="68"/>
      <c r="K38" s="68"/>
      <c r="L38" s="68"/>
      <c r="M38" s="68"/>
      <c r="N38" s="69"/>
      <c r="O38" s="69"/>
      <c r="P38" s="69"/>
      <c r="Q38" s="69"/>
      <c r="R38" s="69"/>
      <c r="S38" s="68"/>
      <c r="T38" s="68"/>
      <c r="U38" s="68"/>
      <c r="V38" s="68"/>
      <c r="W38" s="68"/>
      <c r="X38" s="68"/>
      <c r="Y38" s="70"/>
    </row>
    <row r="39" spans="2:25" ht="11.25" hidden="1" customHeight="1" outlineLevel="1" x14ac:dyDescent="0.2">
      <c r="B39" s="76"/>
      <c r="C39" s="78" t="s">
        <v>63</v>
      </c>
      <c r="D39" s="68"/>
      <c r="E39" s="68"/>
      <c r="F39" s="68"/>
      <c r="G39" s="68"/>
      <c r="H39" s="68"/>
      <c r="I39" s="68"/>
      <c r="J39" s="68"/>
      <c r="K39" s="68"/>
      <c r="L39" s="68"/>
      <c r="M39" s="68"/>
      <c r="N39" s="69"/>
      <c r="O39" s="69"/>
      <c r="P39" s="69"/>
      <c r="Q39" s="69"/>
      <c r="R39" s="69"/>
      <c r="S39" s="68"/>
      <c r="T39" s="68"/>
      <c r="U39" s="68"/>
      <c r="V39" s="68"/>
      <c r="W39" s="68"/>
      <c r="X39" s="68"/>
      <c r="Y39" s="70"/>
    </row>
    <row r="40" spans="2:25" ht="11.25" hidden="1" customHeight="1" outlineLevel="1" x14ac:dyDescent="0.2">
      <c r="B40" s="76"/>
      <c r="C40" s="71"/>
      <c r="D40" s="68"/>
      <c r="E40" s="68"/>
      <c r="F40" s="68"/>
      <c r="G40" s="68"/>
      <c r="H40" s="68"/>
      <c r="I40" s="68"/>
      <c r="J40" s="68"/>
      <c r="K40" s="68"/>
      <c r="L40" s="68"/>
      <c r="M40" s="68"/>
      <c r="N40" s="69"/>
      <c r="O40" s="69"/>
      <c r="P40" s="69"/>
      <c r="Q40" s="69"/>
      <c r="R40" s="69"/>
      <c r="S40" s="68"/>
      <c r="T40" s="68"/>
      <c r="U40" s="68"/>
      <c r="V40" s="68"/>
      <c r="W40" s="68"/>
      <c r="X40" s="68"/>
      <c r="Y40" s="70"/>
    </row>
    <row r="41" spans="2:25" ht="11.25" hidden="1" customHeight="1" outlineLevel="1" x14ac:dyDescent="0.2">
      <c r="B41" s="75">
        <f>B38+1</f>
        <v>8</v>
      </c>
      <c r="C41" s="78" t="s">
        <v>64</v>
      </c>
      <c r="D41" s="68"/>
      <c r="E41" s="68"/>
      <c r="F41" s="68"/>
      <c r="G41" s="68"/>
      <c r="H41" s="68"/>
      <c r="I41" s="68"/>
      <c r="J41" s="68"/>
      <c r="K41" s="68"/>
      <c r="L41" s="68"/>
      <c r="M41" s="68"/>
      <c r="N41" s="69"/>
      <c r="O41" s="69"/>
      <c r="P41" s="69"/>
      <c r="Q41" s="69"/>
      <c r="R41" s="69"/>
      <c r="S41" s="68"/>
      <c r="T41" s="68"/>
      <c r="U41" s="68"/>
      <c r="V41" s="68"/>
      <c r="W41" s="68"/>
      <c r="X41" s="68"/>
      <c r="Y41" s="70"/>
    </row>
    <row r="42" spans="2:25" ht="11.25" hidden="1" customHeight="1" outlineLevel="1" x14ac:dyDescent="0.2">
      <c r="B42" s="76"/>
      <c r="C42" s="78" t="s">
        <v>65</v>
      </c>
      <c r="D42" s="68"/>
      <c r="E42" s="68"/>
      <c r="F42" s="68"/>
      <c r="G42" s="68"/>
      <c r="H42" s="68"/>
      <c r="I42" s="68"/>
      <c r="J42" s="68"/>
      <c r="K42" s="68"/>
      <c r="L42" s="68"/>
      <c r="M42" s="68"/>
      <c r="N42" s="69"/>
      <c r="O42" s="69"/>
      <c r="P42" s="69"/>
      <c r="Q42" s="69"/>
      <c r="R42" s="69"/>
      <c r="S42" s="68"/>
      <c r="T42" s="68"/>
      <c r="U42" s="68"/>
      <c r="V42" s="68"/>
      <c r="W42" s="68"/>
      <c r="X42" s="68"/>
      <c r="Y42" s="70"/>
    </row>
    <row r="43" spans="2:25" ht="11.25" hidden="1" customHeight="1" outlineLevel="1" x14ac:dyDescent="0.2">
      <c r="B43" s="76"/>
      <c r="C43" s="71"/>
      <c r="D43" s="68"/>
      <c r="E43" s="68"/>
      <c r="F43" s="68"/>
      <c r="G43" s="68"/>
      <c r="H43" s="68"/>
      <c r="I43" s="68"/>
      <c r="J43" s="68"/>
      <c r="K43" s="68"/>
      <c r="L43" s="68"/>
      <c r="M43" s="68"/>
      <c r="N43" s="69"/>
      <c r="O43" s="69"/>
      <c r="P43" s="69"/>
      <c r="Q43" s="69"/>
      <c r="R43" s="69"/>
      <c r="S43" s="68"/>
      <c r="T43" s="68"/>
      <c r="U43" s="68"/>
      <c r="V43" s="68"/>
      <c r="W43" s="68"/>
      <c r="X43" s="68"/>
      <c r="Y43" s="70"/>
    </row>
    <row r="44" spans="2:25" ht="11.25" hidden="1" customHeight="1" outlineLevel="1" x14ac:dyDescent="0.2">
      <c r="B44" s="75">
        <f>B41+1</f>
        <v>9</v>
      </c>
      <c r="C44" s="78" t="s">
        <v>66</v>
      </c>
      <c r="D44" s="68"/>
      <c r="E44" s="68"/>
      <c r="F44" s="68"/>
      <c r="G44" s="68"/>
      <c r="H44" s="68"/>
      <c r="I44" s="68"/>
      <c r="J44" s="68"/>
      <c r="K44" s="68"/>
      <c r="L44" s="68"/>
      <c r="M44" s="68"/>
      <c r="N44" s="69"/>
      <c r="O44" s="69"/>
      <c r="P44" s="69"/>
      <c r="Q44" s="69"/>
      <c r="R44" s="69"/>
      <c r="S44" s="68"/>
      <c r="T44" s="68"/>
      <c r="U44" s="68"/>
      <c r="V44" s="68"/>
      <c r="W44" s="68"/>
      <c r="X44" s="68"/>
      <c r="Y44" s="70"/>
    </row>
    <row r="45" spans="2:25" ht="11.25" hidden="1" customHeight="1" outlineLevel="1" x14ac:dyDescent="0.2">
      <c r="B45" s="76"/>
      <c r="C45" s="79" t="s">
        <v>67</v>
      </c>
      <c r="D45" s="72"/>
      <c r="E45" s="72"/>
      <c r="F45" s="72"/>
      <c r="G45" s="72"/>
      <c r="H45" s="72"/>
      <c r="I45" s="72"/>
      <c r="J45" s="72"/>
      <c r="K45" s="72"/>
      <c r="L45" s="72"/>
      <c r="M45" s="72"/>
      <c r="N45" s="73"/>
      <c r="O45" s="73"/>
      <c r="P45" s="73"/>
      <c r="Q45" s="73"/>
      <c r="R45" s="73"/>
      <c r="S45" s="72"/>
      <c r="T45" s="72"/>
      <c r="U45" s="72"/>
      <c r="V45" s="72"/>
      <c r="W45" s="72"/>
      <c r="X45" s="72"/>
      <c r="Y45" s="74"/>
    </row>
    <row r="46" spans="2:25" ht="11.25" customHeight="1" collapsed="1" x14ac:dyDescent="0.2">
      <c r="D46" s="26"/>
      <c r="E46" s="26"/>
      <c r="F46" s="26"/>
      <c r="G46" s="26"/>
      <c r="N46" s="33"/>
      <c r="O46" s="33"/>
      <c r="P46" s="33"/>
      <c r="Q46" s="33"/>
      <c r="R46" s="33"/>
    </row>
    <row r="47" spans="2:25" s="23" customFormat="1" ht="12.75" x14ac:dyDescent="0.2">
      <c r="B47" s="60" t="s">
        <v>43</v>
      </c>
      <c r="C47" s="24"/>
      <c r="D47" s="25"/>
      <c r="E47" s="25"/>
      <c r="F47" s="25"/>
      <c r="G47" s="37"/>
    </row>
    <row r="48" spans="2:25" x14ac:dyDescent="0.2">
      <c r="N48" s="38"/>
      <c r="O48" s="38"/>
      <c r="P48" s="38"/>
      <c r="Q48" s="38"/>
      <c r="R48" s="38"/>
    </row>
    <row r="49" spans="3:18" s="42" customFormat="1" ht="12.75" x14ac:dyDescent="0.2">
      <c r="C49" s="39" t="s">
        <v>28</v>
      </c>
      <c r="D49" s="40"/>
      <c r="E49" s="40"/>
      <c r="F49" s="40"/>
      <c r="G49" s="40"/>
      <c r="H49" s="41"/>
      <c r="I49" s="41"/>
      <c r="J49" s="41"/>
      <c r="K49" s="41"/>
      <c r="L49" s="41"/>
      <c r="M49" s="41"/>
      <c r="N49" s="41"/>
      <c r="O49" s="41"/>
      <c r="P49" s="41"/>
      <c r="Q49" s="41"/>
      <c r="R49" s="41"/>
    </row>
    <row r="50" spans="3:18" x14ac:dyDescent="0.2">
      <c r="N50" s="38"/>
      <c r="O50" s="38"/>
      <c r="P50" s="38"/>
      <c r="Q50" s="38"/>
      <c r="R50" s="38"/>
    </row>
    <row r="51" spans="3:18" x14ac:dyDescent="0.2">
      <c r="C51" s="29" t="s">
        <v>33</v>
      </c>
      <c r="D51" s="43" t="str">
        <f>D$4</f>
        <v>Source</v>
      </c>
      <c r="E51" s="43" t="str">
        <f>E$4</f>
        <v>Unit</v>
      </c>
      <c r="F51" s="43" t="str">
        <f>F$4</f>
        <v>Basis</v>
      </c>
      <c r="G51" s="27"/>
      <c r="H51" s="30" t="str">
        <f t="shared" ref="H51:M51" si="1">"RY"&amp;RIGHT(H$4,2)</f>
        <v>RY10</v>
      </c>
      <c r="I51" s="30" t="str">
        <f t="shared" si="1"/>
        <v>RY11</v>
      </c>
      <c r="J51" s="30" t="str">
        <f t="shared" si="1"/>
        <v>RY12</v>
      </c>
      <c r="K51" s="30" t="str">
        <f t="shared" si="1"/>
        <v>RY13</v>
      </c>
      <c r="L51" s="30" t="str">
        <f t="shared" si="1"/>
        <v>RY14</v>
      </c>
      <c r="M51" s="30" t="str">
        <f t="shared" si="1"/>
        <v>RY15</v>
      </c>
      <c r="N51" s="30" t="str">
        <f>"RY"&amp;RIGHT(N$4,2)</f>
        <v>RY16</v>
      </c>
      <c r="O51" s="30" t="str">
        <f>"RY"&amp;RIGHT(O$4,2)</f>
        <v>RY17</v>
      </c>
      <c r="P51" s="30" t="str">
        <f>"RY"&amp;RIGHT(P$4,2)</f>
        <v>RY18</v>
      </c>
      <c r="Q51" s="30" t="str">
        <f>"RY"&amp;RIGHT(Q$4,2)</f>
        <v>RY19</v>
      </c>
      <c r="R51" s="30" t="str">
        <f>"RY"&amp;RIGHT(R$4,2)</f>
        <v>RY20</v>
      </c>
    </row>
    <row r="52" spans="3:18" x14ac:dyDescent="0.2">
      <c r="N52" s="38"/>
      <c r="O52" s="38"/>
      <c r="P52" s="38"/>
      <c r="Q52" s="38"/>
      <c r="R52" s="38"/>
    </row>
    <row r="53" spans="3:18" ht="11.25" customHeight="1" outlineLevel="1" x14ac:dyDescent="0.2">
      <c r="C53" s="31" t="s">
        <v>30</v>
      </c>
      <c r="D53" s="44" t="s">
        <v>69</v>
      </c>
      <c r="E53" s="27" t="s">
        <v>12</v>
      </c>
      <c r="G53" s="44"/>
      <c r="H53" s="58"/>
      <c r="I53" s="59">
        <f>'[3]Input|Rate of return'!J12</f>
        <v>2.7876631079478242E-2</v>
      </c>
      <c r="J53" s="59">
        <f>'[3]Input|Rate of return'!K12</f>
        <v>3.5199076745527913E-2</v>
      </c>
      <c r="K53" s="59">
        <f>'[3]Input|Rate of return'!L12</f>
        <v>2.0040080160320661E-2</v>
      </c>
      <c r="L53" s="59">
        <f>'[3]Input|Rate of return'!M12</f>
        <v>2.16110019646365E-2</v>
      </c>
      <c r="M53" s="59">
        <f>'[3]Input|Rate of return'!N12</f>
        <v>2.3076923076923217E-2</v>
      </c>
      <c r="N53" s="33"/>
      <c r="O53" s="33"/>
      <c r="P53" s="33"/>
      <c r="Q53" s="33"/>
      <c r="R53" s="33"/>
    </row>
    <row r="54" spans="3:18" ht="11.25" customHeight="1" outlineLevel="1" x14ac:dyDescent="0.2">
      <c r="C54" s="31" t="s">
        <v>29</v>
      </c>
      <c r="D54" s="44" t="s">
        <v>70</v>
      </c>
      <c r="E54" s="27" t="s">
        <v>12</v>
      </c>
      <c r="G54" s="44"/>
      <c r="H54" s="58"/>
      <c r="I54" s="82">
        <v>7.2256594142020791E-2</v>
      </c>
      <c r="J54" s="54">
        <f>I54</f>
        <v>7.2256594142020791E-2</v>
      </c>
      <c r="K54" s="54">
        <f t="shared" ref="K54:M56" si="2">J54</f>
        <v>7.2256594142020791E-2</v>
      </c>
      <c r="L54" s="54">
        <f t="shared" si="2"/>
        <v>7.2256594142020791E-2</v>
      </c>
      <c r="M54" s="54">
        <f t="shared" si="2"/>
        <v>7.2256594142020791E-2</v>
      </c>
      <c r="N54" s="33"/>
      <c r="O54" s="33"/>
      <c r="P54" s="33"/>
      <c r="Q54" s="33"/>
      <c r="R54" s="33"/>
    </row>
    <row r="55" spans="3:18" ht="11.25" customHeight="1" outlineLevel="1" x14ac:dyDescent="0.2">
      <c r="C55" s="31" t="s">
        <v>31</v>
      </c>
      <c r="D55" s="27" t="s">
        <v>13</v>
      </c>
      <c r="E55" s="27" t="s">
        <v>12</v>
      </c>
      <c r="G55" s="44"/>
      <c r="H55" s="58"/>
      <c r="I55" s="54">
        <f>(1+I53)*(1+I54)-1</f>
        <v>0.10214749563945569</v>
      </c>
      <c r="J55" s="54">
        <f t="shared" ref="J55:M55" si="3">(1+J53)*(1+J54)-1</f>
        <v>0.1099990362901242</v>
      </c>
      <c r="K55" s="54">
        <f t="shared" si="3"/>
        <v>9.3744702241059352E-2</v>
      </c>
      <c r="L55" s="54">
        <f t="shared" si="3"/>
        <v>9.5429133504618457E-2</v>
      </c>
      <c r="M55" s="54">
        <f t="shared" si="3"/>
        <v>9.7000977083759876E-2</v>
      </c>
      <c r="N55" s="33"/>
      <c r="O55" s="33"/>
      <c r="P55" s="33"/>
      <c r="Q55" s="33"/>
      <c r="R55" s="33"/>
    </row>
    <row r="56" spans="3:18" ht="11.25" customHeight="1" outlineLevel="1" x14ac:dyDescent="0.2">
      <c r="C56" s="31" t="s">
        <v>38</v>
      </c>
      <c r="D56" s="44" t="s">
        <v>70</v>
      </c>
      <c r="E56" s="27" t="s">
        <v>12</v>
      </c>
      <c r="G56" s="44"/>
      <c r="H56" s="58"/>
      <c r="I56" s="82">
        <v>0.6</v>
      </c>
      <c r="J56" s="54">
        <f>I56</f>
        <v>0.6</v>
      </c>
      <c r="K56" s="54">
        <f t="shared" si="2"/>
        <v>0.6</v>
      </c>
      <c r="L56" s="54">
        <f t="shared" si="2"/>
        <v>0.6</v>
      </c>
      <c r="M56" s="54">
        <f t="shared" si="2"/>
        <v>0.6</v>
      </c>
      <c r="N56" s="33"/>
      <c r="O56" s="33"/>
      <c r="P56" s="33"/>
      <c r="Q56" s="33"/>
      <c r="R56" s="33"/>
    </row>
    <row r="57" spans="3:18" x14ac:dyDescent="0.2">
      <c r="N57" s="38"/>
      <c r="O57" s="38"/>
      <c r="P57" s="38"/>
      <c r="Q57" s="38"/>
      <c r="R57" s="38"/>
    </row>
    <row r="58" spans="3:18" x14ac:dyDescent="0.2">
      <c r="C58" s="29" t="s">
        <v>28</v>
      </c>
      <c r="N58" s="38"/>
      <c r="O58" s="38"/>
      <c r="P58" s="38"/>
      <c r="Q58" s="38"/>
      <c r="R58" s="38"/>
    </row>
    <row r="59" spans="3:18" s="56" customFormat="1" x14ac:dyDescent="0.2">
      <c r="D59" s="57"/>
      <c r="E59" s="57"/>
      <c r="F59" s="57"/>
      <c r="G59" s="57"/>
      <c r="H59" s="28"/>
      <c r="I59" s="28"/>
      <c r="J59" s="28"/>
      <c r="K59" s="28"/>
      <c r="L59" s="28"/>
      <c r="M59" s="28"/>
      <c r="N59" s="28"/>
      <c r="O59" s="28"/>
      <c r="P59" s="28"/>
      <c r="Q59" s="28"/>
      <c r="R59" s="28"/>
    </row>
    <row r="60" spans="3:18" ht="11.25" customHeight="1" outlineLevel="1" x14ac:dyDescent="0.2">
      <c r="C60" s="31" t="s">
        <v>71</v>
      </c>
      <c r="D60" s="44" t="s">
        <v>72</v>
      </c>
      <c r="E60" s="27" t="s">
        <v>74</v>
      </c>
      <c r="F60" s="27" t="s">
        <v>14</v>
      </c>
      <c r="G60" s="44"/>
      <c r="H60" s="58"/>
      <c r="I60" s="55">
        <f>'[4]Total actual RAB roll forward'!H6</f>
        <v>764.19638428828455</v>
      </c>
      <c r="J60" s="55">
        <f>'[4]Total actual RAB roll forward'!I6</f>
        <v>861.31464468418392</v>
      </c>
      <c r="K60" s="55">
        <f>'[4]Total actual RAB roll forward'!J6</f>
        <v>951.85082726346047</v>
      </c>
      <c r="L60" s="55">
        <f>'[4]Total actual RAB roll forward'!K6</f>
        <v>1027.2142756226199</v>
      </c>
      <c r="M60" s="55">
        <f>'[4]Total actual RAB roll forward'!L6</f>
        <v>1106.3066362237939</v>
      </c>
      <c r="N60" s="28"/>
      <c r="O60" s="33"/>
      <c r="P60" s="33"/>
      <c r="Q60" s="33"/>
      <c r="R60" s="33"/>
    </row>
    <row r="61" spans="3:18" ht="11.25" customHeight="1" outlineLevel="1" x14ac:dyDescent="0.2">
      <c r="C61" s="31" t="s">
        <v>32</v>
      </c>
      <c r="D61" s="27" t="s">
        <v>13</v>
      </c>
      <c r="E61" s="27" t="s">
        <v>74</v>
      </c>
      <c r="F61" s="27" t="s">
        <v>14</v>
      </c>
      <c r="G61" s="44"/>
      <c r="H61" s="58"/>
      <c r="I61" s="33">
        <f>I55*I60*I56</f>
        <v>46.836448099065208</v>
      </c>
      <c r="J61" s="33">
        <f t="shared" ref="J61:M61" si="4">J55*J60*J56</f>
        <v>56.846268514698579</v>
      </c>
      <c r="K61" s="33">
        <f t="shared" si="4"/>
        <v>53.538583427831469</v>
      </c>
      <c r="L61" s="33">
        <f t="shared" si="4"/>
        <v>58.815700947744553</v>
      </c>
      <c r="M61" s="33">
        <f t="shared" si="4"/>
        <v>64.387694800773417</v>
      </c>
      <c r="N61" s="33"/>
      <c r="O61" s="33"/>
      <c r="P61" s="33"/>
      <c r="Q61" s="33"/>
      <c r="R61" s="33"/>
    </row>
    <row r="62" spans="3:18" x14ac:dyDescent="0.2">
      <c r="N62" s="38"/>
      <c r="O62" s="38"/>
      <c r="P62" s="38"/>
      <c r="Q62" s="38"/>
      <c r="R62" s="38"/>
    </row>
    <row r="63" spans="3:18" x14ac:dyDescent="0.2">
      <c r="N63" s="38"/>
      <c r="O63" s="38"/>
      <c r="P63" s="38"/>
      <c r="Q63" s="38"/>
      <c r="R63" s="38"/>
    </row>
    <row r="64" spans="3:18" s="42" customFormat="1" ht="12.75" x14ac:dyDescent="0.2">
      <c r="C64" s="39" t="s">
        <v>17</v>
      </c>
      <c r="D64" s="40"/>
      <c r="E64" s="40"/>
      <c r="F64" s="40"/>
      <c r="G64" s="40"/>
      <c r="H64" s="41"/>
      <c r="I64" s="41"/>
      <c r="J64" s="41"/>
      <c r="K64" s="41"/>
      <c r="L64" s="41"/>
      <c r="M64" s="41"/>
      <c r="N64" s="41"/>
      <c r="O64" s="41"/>
      <c r="P64" s="41"/>
      <c r="Q64" s="41"/>
      <c r="R64" s="41"/>
    </row>
    <row r="65" spans="3:18" x14ac:dyDescent="0.2">
      <c r="D65" s="28"/>
      <c r="E65" s="28"/>
      <c r="F65" s="28"/>
      <c r="G65" s="26"/>
    </row>
    <row r="66" spans="3:18" x14ac:dyDescent="0.2">
      <c r="C66" s="29" t="s">
        <v>18</v>
      </c>
      <c r="D66" s="43" t="str">
        <f>D$4</f>
        <v>Source</v>
      </c>
      <c r="E66" s="43" t="str">
        <f>E$4</f>
        <v>Unit</v>
      </c>
      <c r="F66" s="43" t="str">
        <f>F$4</f>
        <v>Basis</v>
      </c>
      <c r="G66" s="27"/>
      <c r="H66" s="30" t="str">
        <f t="shared" ref="H66:M66" si="5">"RY"&amp;RIGHT(H$4,2)</f>
        <v>RY10</v>
      </c>
      <c r="I66" s="30" t="str">
        <f t="shared" si="5"/>
        <v>RY11</v>
      </c>
      <c r="J66" s="30" t="str">
        <f t="shared" si="5"/>
        <v>RY12</v>
      </c>
      <c r="K66" s="30" t="str">
        <f t="shared" si="5"/>
        <v>RY13</v>
      </c>
      <c r="L66" s="30" t="str">
        <f t="shared" si="5"/>
        <v>RY14</v>
      </c>
      <c r="M66" s="30" t="str">
        <f t="shared" si="5"/>
        <v>RY15</v>
      </c>
      <c r="N66" s="30" t="str">
        <f>"RY"&amp;RIGHT(N$4,2)</f>
        <v>RY16</v>
      </c>
      <c r="O66" s="30" t="str">
        <f>"RY"&amp;RIGHT(O$4,2)</f>
        <v>RY17</v>
      </c>
      <c r="P66" s="30" t="str">
        <f>"RY"&amp;RIGHT(P$4,2)</f>
        <v>RY18</v>
      </c>
      <c r="Q66" s="30" t="str">
        <f>"RY"&amp;RIGHT(Q$4,2)</f>
        <v>RY19</v>
      </c>
      <c r="R66" s="30" t="str">
        <f>"RY"&amp;RIGHT(R$4,2)</f>
        <v>RY20</v>
      </c>
    </row>
    <row r="67" spans="3:18" x14ac:dyDescent="0.2">
      <c r="D67" s="28"/>
      <c r="E67" s="28"/>
      <c r="F67" s="28"/>
      <c r="G67" s="26"/>
    </row>
    <row r="68" spans="3:18" outlineLevel="1" x14ac:dyDescent="0.2">
      <c r="C68" s="31" t="s">
        <v>25</v>
      </c>
      <c r="D68" s="27" t="s">
        <v>49</v>
      </c>
      <c r="E68" s="27" t="s">
        <v>74</v>
      </c>
      <c r="F68" s="27" t="s">
        <v>14</v>
      </c>
      <c r="I68" s="55">
        <f>'[5]Input|JEN RIN Data'!Q45</f>
        <v>188.22692301048775</v>
      </c>
      <c r="J68" s="55">
        <f>'[5]Input|JEN RIN Data'!R45</f>
        <v>199.69690017955406</v>
      </c>
      <c r="K68" s="55">
        <f>'[5]Input|JEN RIN Data'!S45</f>
        <v>226.2794138445976</v>
      </c>
      <c r="L68" s="55">
        <f>'[5]Input|JEN RIN Data'!T45</f>
        <v>245.02592823439704</v>
      </c>
      <c r="M68" s="55">
        <f>'[5]Input|JEN RIN Data'!U45</f>
        <v>256.19130546091361</v>
      </c>
      <c r="O68" s="33"/>
      <c r="P68" s="33"/>
      <c r="Q68" s="33"/>
      <c r="R68" s="33"/>
    </row>
    <row r="69" spans="3:18" outlineLevel="1" x14ac:dyDescent="0.2">
      <c r="C69" s="31" t="s">
        <v>34</v>
      </c>
      <c r="D69" s="44" t="s">
        <v>72</v>
      </c>
      <c r="E69" s="27" t="s">
        <v>74</v>
      </c>
      <c r="F69" s="27" t="s">
        <v>14</v>
      </c>
      <c r="I69" s="55">
        <f>[4]Input!H139</f>
        <v>13.372959346969056</v>
      </c>
      <c r="J69" s="55">
        <f>[4]Input!I139</f>
        <v>11.463353857323373</v>
      </c>
      <c r="K69" s="55">
        <f>[4]Input!J139</f>
        <v>6.063595437</v>
      </c>
      <c r="L69" s="55">
        <f>[4]Input!K139</f>
        <v>8.7005434099999999</v>
      </c>
      <c r="M69" s="55">
        <f>[4]Input!L139</f>
        <v>15.516073901128465</v>
      </c>
      <c r="O69" s="33"/>
      <c r="P69" s="33"/>
      <c r="Q69" s="33"/>
      <c r="R69" s="33"/>
    </row>
    <row r="70" spans="3:18" outlineLevel="1" x14ac:dyDescent="0.2">
      <c r="D70" s="28"/>
      <c r="E70" s="28"/>
      <c r="F70" s="28"/>
      <c r="G70" s="26"/>
    </row>
    <row r="71" spans="3:18" s="34" customFormat="1" x14ac:dyDescent="0.2">
      <c r="C71" s="46" t="s">
        <v>15</v>
      </c>
      <c r="D71" s="47" t="s">
        <v>13</v>
      </c>
      <c r="E71" s="47" t="s">
        <v>74</v>
      </c>
      <c r="F71" s="47" t="s">
        <v>14</v>
      </c>
      <c r="G71" s="35"/>
      <c r="H71" s="49"/>
      <c r="I71" s="48">
        <f>SUM(I68:I69)</f>
        <v>201.59988235745681</v>
      </c>
      <c r="J71" s="48">
        <f t="shared" ref="J71:M71" si="6">SUM(J68:J69)</f>
        <v>211.16025403687743</v>
      </c>
      <c r="K71" s="48">
        <f t="shared" si="6"/>
        <v>232.3430092815976</v>
      </c>
      <c r="L71" s="48">
        <f t="shared" si="6"/>
        <v>253.72647164439704</v>
      </c>
      <c r="M71" s="48">
        <f t="shared" si="6"/>
        <v>271.70737936204205</v>
      </c>
      <c r="N71" s="48"/>
      <c r="O71" s="48"/>
      <c r="P71" s="48"/>
      <c r="Q71" s="48"/>
      <c r="R71" s="48"/>
    </row>
    <row r="74" spans="3:18" s="34" customFormat="1" x14ac:dyDescent="0.2">
      <c r="C74" s="50" t="s">
        <v>20</v>
      </c>
      <c r="D74" s="51"/>
      <c r="E74" s="51"/>
      <c r="F74" s="51"/>
      <c r="G74" s="35"/>
      <c r="H74" s="52"/>
      <c r="I74" s="52"/>
      <c r="J74" s="52"/>
      <c r="K74" s="52"/>
      <c r="L74" s="52"/>
      <c r="M74" s="52"/>
      <c r="N74" s="52"/>
      <c r="O74" s="52"/>
      <c r="P74" s="52"/>
      <c r="Q74" s="52"/>
      <c r="R74" s="52"/>
    </row>
    <row r="75" spans="3:18" x14ac:dyDescent="0.2">
      <c r="D75" s="28"/>
      <c r="E75" s="28"/>
      <c r="F75" s="28"/>
      <c r="G75" s="26"/>
    </row>
    <row r="76" spans="3:18" outlineLevel="1" x14ac:dyDescent="0.2">
      <c r="C76" s="31" t="s">
        <v>16</v>
      </c>
      <c r="D76" s="44" t="s">
        <v>73</v>
      </c>
      <c r="E76" s="27" t="s">
        <v>74</v>
      </c>
      <c r="F76" s="27" t="s">
        <v>14</v>
      </c>
      <c r="I76" s="55">
        <f>'[6]Calc|SCS Opex Summary'!J1154</f>
        <v>62.620863914288051</v>
      </c>
      <c r="J76" s="55">
        <f>'[6]Calc|SCS Opex Summary'!K1154</f>
        <v>73.642230288486701</v>
      </c>
      <c r="K76" s="55">
        <f>'[6]Calc|SCS Opex Summary'!L1154</f>
        <v>72.62021593668824</v>
      </c>
      <c r="L76" s="55">
        <f>'[6]Calc|SCS Opex Summary'!M1154</f>
        <v>72.383382723006122</v>
      </c>
      <c r="M76" s="55">
        <f>'[6]Calc|SCS Opex Summary'!N1154</f>
        <v>76.842359665347288</v>
      </c>
    </row>
    <row r="77" spans="3:18" outlineLevel="1" x14ac:dyDescent="0.2">
      <c r="C77" s="31" t="s">
        <v>21</v>
      </c>
      <c r="D77" s="27" t="s">
        <v>19</v>
      </c>
      <c r="E77" s="27" t="s">
        <v>74</v>
      </c>
      <c r="F77" s="27" t="s">
        <v>14</v>
      </c>
      <c r="I77" s="33">
        <f>I61</f>
        <v>46.836448099065208</v>
      </c>
      <c r="J77" s="33">
        <f t="shared" ref="J77:M77" si="7">J61</f>
        <v>56.846268514698579</v>
      </c>
      <c r="K77" s="33">
        <f t="shared" si="7"/>
        <v>53.538583427831469</v>
      </c>
      <c r="L77" s="33">
        <f t="shared" si="7"/>
        <v>58.815700947744553</v>
      </c>
      <c r="M77" s="33">
        <f t="shared" si="7"/>
        <v>64.387694800773417</v>
      </c>
    </row>
    <row r="78" spans="3:18" outlineLevel="1" x14ac:dyDescent="0.2">
      <c r="C78" s="31" t="s">
        <v>22</v>
      </c>
      <c r="D78" s="44" t="s">
        <v>72</v>
      </c>
      <c r="E78" s="27" t="s">
        <v>74</v>
      </c>
      <c r="F78" s="27" t="s">
        <v>14</v>
      </c>
      <c r="I78" s="55">
        <f>'[4]Tax value Roll Forward (ESC)'!I100</f>
        <v>61.40357297192881</v>
      </c>
      <c r="J78" s="55">
        <f>'[4]Tax value Roll Forward (ESC)'!J100</f>
        <v>64.984854414011693</v>
      </c>
      <c r="K78" s="55">
        <f>'[4]Tax value Roll Forward (ESC)'!K100</f>
        <v>80.094698933215142</v>
      </c>
      <c r="L78" s="55">
        <f>'[4]Tax value Roll Forward (ESC)'!L100</f>
        <v>69.253341982121725</v>
      </c>
      <c r="M78" s="55">
        <f>'[4]Tax value Roll Forward (ESC)'!M100</f>
        <v>65.062624342129624</v>
      </c>
    </row>
    <row r="79" spans="3:18" outlineLevel="1" x14ac:dyDescent="0.2">
      <c r="D79" s="28"/>
      <c r="E79" s="28"/>
      <c r="F79" s="28"/>
      <c r="G79" s="26"/>
    </row>
    <row r="80" spans="3:18" s="34" customFormat="1" x14ac:dyDescent="0.2">
      <c r="C80" s="46" t="s">
        <v>15</v>
      </c>
      <c r="D80" s="47" t="s">
        <v>13</v>
      </c>
      <c r="E80" s="47" t="s">
        <v>74</v>
      </c>
      <c r="F80" s="47" t="s">
        <v>14</v>
      </c>
      <c r="G80" s="35"/>
      <c r="H80" s="49"/>
      <c r="I80" s="48">
        <f t="shared" ref="I80:M80" si="8">SUM(I76:I78)</f>
        <v>170.86088498528207</v>
      </c>
      <c r="J80" s="48">
        <f t="shared" si="8"/>
        <v>195.47335321719697</v>
      </c>
      <c r="K80" s="48">
        <f t="shared" si="8"/>
        <v>206.25349829773484</v>
      </c>
      <c r="L80" s="48">
        <f t="shared" si="8"/>
        <v>200.45242565287239</v>
      </c>
      <c r="M80" s="48">
        <f t="shared" si="8"/>
        <v>206.29267880825032</v>
      </c>
      <c r="N80" s="48"/>
      <c r="O80" s="48"/>
      <c r="P80" s="48"/>
      <c r="Q80" s="48"/>
      <c r="R80" s="48"/>
    </row>
    <row r="83" spans="2:18" s="34" customFormat="1" x14ac:dyDescent="0.2">
      <c r="C83" s="50" t="s">
        <v>26</v>
      </c>
      <c r="D83" s="51"/>
      <c r="E83" s="51"/>
      <c r="F83" s="51"/>
      <c r="G83" s="35"/>
      <c r="H83" s="52"/>
      <c r="I83" s="52"/>
      <c r="J83" s="52"/>
      <c r="K83" s="52"/>
      <c r="L83" s="52"/>
      <c r="M83" s="52"/>
      <c r="N83" s="52"/>
      <c r="O83" s="52"/>
      <c r="P83" s="52"/>
      <c r="Q83" s="52"/>
      <c r="R83" s="52"/>
    </row>
    <row r="84" spans="2:18" x14ac:dyDescent="0.2">
      <c r="D84" s="28"/>
      <c r="E84" s="28"/>
      <c r="F84" s="28"/>
      <c r="G84" s="26"/>
    </row>
    <row r="85" spans="2:18" s="34" customFormat="1" outlineLevel="1" x14ac:dyDescent="0.2">
      <c r="C85" s="31" t="s">
        <v>23</v>
      </c>
      <c r="D85" s="27" t="s">
        <v>13</v>
      </c>
      <c r="E85" s="27" t="s">
        <v>74</v>
      </c>
      <c r="F85" s="27" t="s">
        <v>14</v>
      </c>
      <c r="G85" s="32"/>
      <c r="H85" s="36"/>
      <c r="I85" s="33">
        <f t="shared" ref="I85:K85" si="9">I71-I80</f>
        <v>30.738997372174737</v>
      </c>
      <c r="J85" s="33">
        <f t="shared" si="9"/>
        <v>15.68690081968046</v>
      </c>
      <c r="K85" s="33">
        <f t="shared" si="9"/>
        <v>26.089510983862766</v>
      </c>
      <c r="L85" s="33">
        <f t="shared" ref="L85:M85" si="10">L71-L80</f>
        <v>53.274045991524645</v>
      </c>
      <c r="M85" s="33">
        <f t="shared" si="10"/>
        <v>65.414700553791732</v>
      </c>
      <c r="N85" s="33"/>
      <c r="O85" s="33"/>
      <c r="P85" s="33"/>
      <c r="Q85" s="33"/>
      <c r="R85" s="33"/>
    </row>
    <row r="86" spans="2:18" outlineLevel="1" x14ac:dyDescent="0.2">
      <c r="C86" s="31" t="s">
        <v>24</v>
      </c>
      <c r="D86" s="27" t="s">
        <v>13</v>
      </c>
      <c r="E86" s="27" t="s">
        <v>74</v>
      </c>
      <c r="F86" s="27" t="s">
        <v>14</v>
      </c>
      <c r="H86" s="38"/>
      <c r="I86" s="69">
        <v>0</v>
      </c>
      <c r="J86" s="33">
        <f t="shared" ref="J86:K86" si="11">-MAX(-I88,0)</f>
        <v>0</v>
      </c>
      <c r="K86" s="33">
        <f t="shared" si="11"/>
        <v>0</v>
      </c>
      <c r="L86" s="33">
        <f t="shared" ref="L86" si="12">-MAX(-K88,0)</f>
        <v>0</v>
      </c>
      <c r="M86" s="33">
        <f t="shared" ref="M86" si="13">-MAX(-L88,0)</f>
        <v>0</v>
      </c>
      <c r="N86" s="33"/>
      <c r="O86" s="33"/>
      <c r="P86" s="33"/>
      <c r="Q86" s="33"/>
      <c r="R86" s="33"/>
    </row>
    <row r="87" spans="2:18" outlineLevel="1" x14ac:dyDescent="0.2">
      <c r="C87" s="32"/>
      <c r="D87" s="53"/>
      <c r="H87" s="38"/>
      <c r="I87" s="38"/>
      <c r="J87" s="38"/>
      <c r="K87" s="38"/>
      <c r="L87" s="38"/>
      <c r="M87" s="38"/>
      <c r="N87" s="45"/>
      <c r="O87" s="45"/>
      <c r="P87" s="45"/>
      <c r="Q87" s="45"/>
      <c r="R87" s="45"/>
    </row>
    <row r="88" spans="2:18" s="34" customFormat="1" x14ac:dyDescent="0.2">
      <c r="C88" s="46" t="s">
        <v>27</v>
      </c>
      <c r="D88" s="47" t="s">
        <v>13</v>
      </c>
      <c r="E88" s="47" t="s">
        <v>74</v>
      </c>
      <c r="F88" s="47" t="s">
        <v>14</v>
      </c>
      <c r="G88" s="35"/>
      <c r="H88" s="49"/>
      <c r="I88" s="48">
        <f t="shared" ref="I88:K88" si="14">SUM(I85:I86)</f>
        <v>30.738997372174737</v>
      </c>
      <c r="J88" s="48">
        <f t="shared" si="14"/>
        <v>15.68690081968046</v>
      </c>
      <c r="K88" s="48">
        <f t="shared" si="14"/>
        <v>26.089510983862766</v>
      </c>
      <c r="L88" s="48">
        <f t="shared" ref="L88:M88" si="15">SUM(L85:L86)</f>
        <v>53.274045991524645</v>
      </c>
      <c r="M88" s="48">
        <f t="shared" si="15"/>
        <v>65.414700553791732</v>
      </c>
      <c r="N88" s="48"/>
      <c r="O88" s="48"/>
      <c r="P88" s="48"/>
      <c r="Q88" s="48"/>
      <c r="R88" s="48"/>
    </row>
    <row r="89" spans="2:18" x14ac:dyDescent="0.2">
      <c r="D89" s="28"/>
      <c r="E89" s="28"/>
      <c r="F89" s="28"/>
      <c r="G89" s="26"/>
    </row>
    <row r="90" spans="2:18" x14ac:dyDescent="0.2">
      <c r="D90" s="28"/>
      <c r="E90" s="28"/>
      <c r="F90" s="28"/>
      <c r="G90" s="26"/>
    </row>
    <row r="91" spans="2:18" x14ac:dyDescent="0.2">
      <c r="C91" s="31" t="s">
        <v>35</v>
      </c>
      <c r="D91" s="27" t="s">
        <v>13</v>
      </c>
      <c r="E91" s="27" t="s">
        <v>74</v>
      </c>
      <c r="F91" s="27" t="s">
        <v>14</v>
      </c>
      <c r="M91" s="83">
        <f>MAX(-M88,0)</f>
        <v>0</v>
      </c>
      <c r="N91" s="26" t="s">
        <v>50</v>
      </c>
    </row>
    <row r="94" spans="2:18" s="23" customFormat="1" ht="12.75" x14ac:dyDescent="0.2">
      <c r="B94" s="60" t="s">
        <v>39</v>
      </c>
      <c r="C94" s="24"/>
      <c r="D94" s="25"/>
      <c r="E94" s="25"/>
      <c r="F94" s="25"/>
      <c r="G94" s="37"/>
    </row>
  </sheetData>
  <mergeCells count="4">
    <mergeCell ref="C1:E1"/>
    <mergeCell ref="C2:E2"/>
    <mergeCell ref="I3:M3"/>
    <mergeCell ref="N3:R3"/>
  </mergeCells>
  <hyperlinks>
    <hyperlink ref="H1" display="Back to Index"/>
  </hyperlinks>
  <pageMargins left="0.7" right="0.7" top="0.75" bottom="0.75" header="0.3" footer="0.3"/>
  <pageSetup scale="17" orientation="landscape" r:id="rId1"/>
  <headerFooter alignWithMargins="0"/>
  <ignoredErrors>
    <ignoredError sqref="J55:M55"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Calc|Tax losses</vt:lpstr>
    </vt:vector>
  </TitlesOfParts>
  <Company>Jemena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 Grace-Webb</dc:creator>
  <cp:lastModifiedBy>Jonathan Chan</cp:lastModifiedBy>
  <dcterms:created xsi:type="dcterms:W3CDTF">2014-05-23T03:39:30Z</dcterms:created>
  <dcterms:modified xsi:type="dcterms:W3CDTF">2015-04-27T12:08:29Z</dcterms:modified>
</cp:coreProperties>
</file>