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438839E7-0711-4A54-86BA-7451061541F8}" xr6:coauthVersionLast="47" xr6:coauthVersionMax="47" xr10:uidLastSave="{00000000-0000-0000-0000-000000000000}"/>
  <bookViews>
    <workbookView xWindow="-28920" yWindow="-120" windowWidth="29040" windowHeight="15840" tabRatio="758" xr2:uid="{00000000-000D-0000-FFFF-FFFF00000000}"/>
  </bookViews>
  <sheets>
    <sheet name="Intro" sheetId="7941" r:id="rId1"/>
    <sheet name="DMS input" sheetId="7952" r:id="rId2"/>
    <sheet name="AER Amendments" sheetId="7958" r:id="rId3"/>
    <sheet name="PTRM input" sheetId="1" r:id="rId4"/>
    <sheet name="WACC" sheetId="2" r:id="rId5"/>
    <sheet name="Assets" sheetId="18" r:id="rId6"/>
    <sheet name="Analysis" sheetId="24" r:id="rId7"/>
    <sheet name="Forecast revenues" sheetId="7959" r:id="rId8"/>
    <sheet name="X factors" sheetId="7961" r:id="rId9"/>
    <sheet name="Revenue summary" sheetId="7960" r:id="rId10"/>
    <sheet name="Equity raising costs" sheetId="7945" r:id="rId11"/>
    <sheet name="Chart 1-Revenue" sheetId="7947" r:id="rId12"/>
    <sheet name="Chart 2-Price path" sheetId="7948" r:id="rId13"/>
    <sheet name="Chart 3-Building blocks" sheetId="7949" r:id="rId14"/>
  </sheets>
  <externalReferences>
    <externalReference r:id="rId15"/>
    <externalReference r:id="rId16"/>
  </externalReferences>
  <definedNames>
    <definedName name="A10offset">10</definedName>
    <definedName name="A10remlife" localSheetId="7">'[1]PTRM input'!$L$16</definedName>
    <definedName name="A10remlife" localSheetId="9">'[1]PTRM input'!$L$16</definedName>
    <definedName name="A10remlife" localSheetId="8">'[1]PTRM input'!$L$16</definedName>
    <definedName name="A10remlife">'PTRM input'!$L$16</definedName>
    <definedName name="A10stdlife" localSheetId="7">'[1]PTRM input'!$M$16</definedName>
    <definedName name="A10stdlife" localSheetId="9">'[1]PTRM input'!$M$16</definedName>
    <definedName name="A10stdlife" localSheetId="8">'[1]PTRM input'!$M$16</definedName>
    <definedName name="A10stdlife">'PTRM input'!$M$16</definedName>
    <definedName name="A10taxremlife" localSheetId="7">'[1]PTRM input'!$O$16</definedName>
    <definedName name="A10taxremlife" localSheetId="9">'[1]PTRM input'!$O$16</definedName>
    <definedName name="A10taxremlife" localSheetId="8">'[1]PTRM input'!$O$16</definedName>
    <definedName name="A10taxremlife">'PTRM input'!$O$16</definedName>
    <definedName name="A10taxstdlife" localSheetId="7">'[1]PTRM input'!$P$16</definedName>
    <definedName name="A10taxstdlife" localSheetId="9">'[1]PTRM input'!$P$16</definedName>
    <definedName name="A10taxstdlife" localSheetId="8">'[1]PTRM input'!$P$16</definedName>
    <definedName name="A10taxstdlife">'PTRM input'!$P$16</definedName>
    <definedName name="A10taxvalue" localSheetId="7">'[1]PTRM input'!$N$16</definedName>
    <definedName name="A10taxvalue" localSheetId="9">'[1]PTRM input'!$N$16</definedName>
    <definedName name="A10taxvalue" localSheetId="8">'[1]PTRM input'!$N$16</definedName>
    <definedName name="A10taxvalue">'PTRM input'!$N$16</definedName>
    <definedName name="A10value" localSheetId="7">'[1]PTRM input'!$J$16</definedName>
    <definedName name="A10value" localSheetId="9">'[1]PTRM input'!$J$16</definedName>
    <definedName name="A10value" localSheetId="8">'[1]PTRM input'!$J$16</definedName>
    <definedName name="A10value">'PTRM input'!$J$16</definedName>
    <definedName name="A10wipvalue">'PTRM input'!$K$16</definedName>
    <definedName name="A11offset">11</definedName>
    <definedName name="A11remlife" localSheetId="7">'[1]PTRM input'!$L$17</definedName>
    <definedName name="A11remlife" localSheetId="9">'[1]PTRM input'!$L$17</definedName>
    <definedName name="A11remlife" localSheetId="8">'[1]PTRM input'!$L$17</definedName>
    <definedName name="A11remlife">'PTRM input'!$L$17</definedName>
    <definedName name="A11stdlife" localSheetId="7">'[1]PTRM input'!$M$17</definedName>
    <definedName name="A11stdlife" localSheetId="9">'[1]PTRM input'!$M$17</definedName>
    <definedName name="A11stdlife" localSheetId="8">'[1]PTRM input'!$M$17</definedName>
    <definedName name="A11stdlife">'PTRM input'!$M$17</definedName>
    <definedName name="A11taxremlife" localSheetId="7">'[1]PTRM input'!$O$17</definedName>
    <definedName name="A11taxremlife" localSheetId="9">'[1]PTRM input'!$O$17</definedName>
    <definedName name="A11taxremlife" localSheetId="8">'[1]PTRM input'!$O$17</definedName>
    <definedName name="A11taxremlife">'PTRM input'!$O$17</definedName>
    <definedName name="A11taxstdlife" localSheetId="7">'[1]PTRM input'!$P$17</definedName>
    <definedName name="A11taxstdlife" localSheetId="9">'[1]PTRM input'!$P$17</definedName>
    <definedName name="A11taxstdlife" localSheetId="8">'[1]PTRM input'!$P$17</definedName>
    <definedName name="A11taxstdlife">'PTRM input'!$P$17</definedName>
    <definedName name="A11taxvalue" localSheetId="7">'[1]PTRM input'!$N$17</definedName>
    <definedName name="A11taxvalue" localSheetId="9">'[1]PTRM input'!$N$17</definedName>
    <definedName name="A11taxvalue" localSheetId="8">'[1]PTRM input'!$N$17</definedName>
    <definedName name="A11taxvalue">'PTRM input'!$N$17</definedName>
    <definedName name="A11value" localSheetId="7">'[1]PTRM input'!$J$17</definedName>
    <definedName name="A11value" localSheetId="9">'[1]PTRM input'!$J$17</definedName>
    <definedName name="A11value" localSheetId="8">'[1]PTRM input'!$J$17</definedName>
    <definedName name="A11value">'PTRM input'!$J$17</definedName>
    <definedName name="A11wipvalue">'PTRM input'!$K$17</definedName>
    <definedName name="A12offset">12</definedName>
    <definedName name="A12remlife" localSheetId="7">'[1]PTRM input'!$L$18</definedName>
    <definedName name="A12remlife" localSheetId="9">'[1]PTRM input'!$L$18</definedName>
    <definedName name="A12remlife" localSheetId="8">'[1]PTRM input'!$L$18</definedName>
    <definedName name="A12remlife">'PTRM input'!$L$18</definedName>
    <definedName name="A12stdlife" localSheetId="7">'[1]PTRM input'!$M$18</definedName>
    <definedName name="A12stdlife" localSheetId="9">'[1]PTRM input'!$M$18</definedName>
    <definedName name="A12stdlife" localSheetId="8">'[1]PTRM input'!$M$18</definedName>
    <definedName name="A12stdlife">'PTRM input'!$M$18</definedName>
    <definedName name="A12taxremlife" localSheetId="7">'[1]PTRM input'!$O$18</definedName>
    <definedName name="A12taxremlife" localSheetId="9">'[1]PTRM input'!$O$18</definedName>
    <definedName name="A12taxremlife" localSheetId="8">'[1]PTRM input'!$O$18</definedName>
    <definedName name="A12taxremlife">'PTRM input'!$O$18</definedName>
    <definedName name="A12taxstdlife" localSheetId="7">'[1]PTRM input'!$P$18</definedName>
    <definedName name="A12taxstdlife" localSheetId="9">'[1]PTRM input'!$P$18</definedName>
    <definedName name="A12taxstdlife" localSheetId="8">'[1]PTRM input'!$P$18</definedName>
    <definedName name="A12taxstdlife">'PTRM input'!$P$18</definedName>
    <definedName name="A12taxvalue" localSheetId="7">'[1]PTRM input'!$N$18</definedName>
    <definedName name="A12taxvalue" localSheetId="9">'[1]PTRM input'!$N$18</definedName>
    <definedName name="A12taxvalue" localSheetId="8">'[1]PTRM input'!$N$18</definedName>
    <definedName name="A12taxvalue">'PTRM input'!$N$18</definedName>
    <definedName name="A12value" localSheetId="7">'[1]PTRM input'!$J$18</definedName>
    <definedName name="A12value" localSheetId="9">'[1]PTRM input'!$J$18</definedName>
    <definedName name="A12value" localSheetId="8">'[1]PTRM input'!$J$18</definedName>
    <definedName name="A12value">'PTRM input'!$J$18</definedName>
    <definedName name="A12wipvalue">'PTRM input'!$K$18</definedName>
    <definedName name="A13offset">13</definedName>
    <definedName name="A13remlife" localSheetId="7">'[1]PTRM input'!$L$19</definedName>
    <definedName name="A13remlife" localSheetId="9">'[1]PTRM input'!$L$19</definedName>
    <definedName name="A13remlife" localSheetId="8">'[1]PTRM input'!$L$19</definedName>
    <definedName name="A13remlife">'PTRM input'!$L$19</definedName>
    <definedName name="A13stdlife" localSheetId="7">'[1]PTRM input'!$M$19</definedName>
    <definedName name="A13stdlife" localSheetId="9">'[1]PTRM input'!$M$19</definedName>
    <definedName name="A13stdlife" localSheetId="8">'[1]PTRM input'!$M$19</definedName>
    <definedName name="A13stdlife">'PTRM input'!$M$19</definedName>
    <definedName name="A13taxremlife" localSheetId="7">'[1]PTRM input'!$O$19</definedName>
    <definedName name="A13taxremlife" localSheetId="9">'[1]PTRM input'!$O$19</definedName>
    <definedName name="A13taxremlife" localSheetId="8">'[1]PTRM input'!$O$19</definedName>
    <definedName name="A13taxremlife">'PTRM input'!$O$19</definedName>
    <definedName name="A13taxstdlife" localSheetId="7">'[1]PTRM input'!$P$19</definedName>
    <definedName name="A13taxstdlife" localSheetId="9">'[1]PTRM input'!$P$19</definedName>
    <definedName name="A13taxstdlife" localSheetId="8">'[1]PTRM input'!$P$19</definedName>
    <definedName name="A13taxstdlife">'PTRM input'!$P$19</definedName>
    <definedName name="A13taxvalue" localSheetId="7">'[1]PTRM input'!$N$19</definedName>
    <definedName name="A13taxvalue" localSheetId="9">'[1]PTRM input'!$N$19</definedName>
    <definedName name="A13taxvalue" localSheetId="8">'[1]PTRM input'!$N$19</definedName>
    <definedName name="A13taxvalue">'PTRM input'!$N$19</definedName>
    <definedName name="A13value" localSheetId="7">'[1]PTRM input'!$J$19</definedName>
    <definedName name="A13value" localSheetId="9">'[1]PTRM input'!$J$19</definedName>
    <definedName name="A13value" localSheetId="8">'[1]PTRM input'!$J$19</definedName>
    <definedName name="A13value">'PTRM input'!$J$19</definedName>
    <definedName name="A13wipvalue">'PTRM input'!$K$19</definedName>
    <definedName name="A14offset">14</definedName>
    <definedName name="A14remlife" localSheetId="7">'[1]PTRM input'!$L$20</definedName>
    <definedName name="A14remlife" localSheetId="9">'[1]PTRM input'!$L$20</definedName>
    <definedName name="A14remlife" localSheetId="8">'[1]PTRM input'!$L$20</definedName>
    <definedName name="A14remlife">'PTRM input'!$L$20</definedName>
    <definedName name="A14stdlife" localSheetId="7">'[1]PTRM input'!$M$20</definedName>
    <definedName name="A14stdlife" localSheetId="9">'[1]PTRM input'!$M$20</definedName>
    <definedName name="A14stdlife" localSheetId="8">'[1]PTRM input'!$M$20</definedName>
    <definedName name="A14stdlife">'PTRM input'!$M$20</definedName>
    <definedName name="A14taxremlife" localSheetId="7">'[1]PTRM input'!$O$20</definedName>
    <definedName name="A14taxremlife" localSheetId="9">'[1]PTRM input'!$O$20</definedName>
    <definedName name="A14taxremlife" localSheetId="8">'[1]PTRM input'!$O$20</definedName>
    <definedName name="A14taxremlife">'PTRM input'!$O$20</definedName>
    <definedName name="A14taxstdlife" localSheetId="7">'[1]PTRM input'!$P$20</definedName>
    <definedName name="A14taxstdlife" localSheetId="9">'[1]PTRM input'!$P$20</definedName>
    <definedName name="A14taxstdlife" localSheetId="8">'[1]PTRM input'!$P$20</definedName>
    <definedName name="A14taxstdlife">'PTRM input'!$P$20</definedName>
    <definedName name="A14taxvalue" localSheetId="7">'[1]PTRM input'!$N$20</definedName>
    <definedName name="A14taxvalue" localSheetId="9">'[1]PTRM input'!$N$20</definedName>
    <definedName name="A14taxvalue" localSheetId="8">'[1]PTRM input'!$N$20</definedName>
    <definedName name="A14taxvalue">'PTRM input'!$N$20</definedName>
    <definedName name="A14value" localSheetId="7">'[1]PTRM input'!$J$20</definedName>
    <definedName name="A14value" localSheetId="9">'[1]PTRM input'!$J$20</definedName>
    <definedName name="A14value" localSheetId="8">'[1]PTRM input'!$J$20</definedName>
    <definedName name="A14value">'PTRM input'!$J$20</definedName>
    <definedName name="A14wipvalue">'PTRM input'!$K$20</definedName>
    <definedName name="A15offset">15</definedName>
    <definedName name="A15remlife" localSheetId="7">'[1]PTRM input'!$L$21</definedName>
    <definedName name="A15remlife" localSheetId="9">'[1]PTRM input'!$L$21</definedName>
    <definedName name="A15remlife" localSheetId="8">'[1]PTRM input'!$L$21</definedName>
    <definedName name="A15remlife">'PTRM input'!$L$21</definedName>
    <definedName name="A15stdlife" localSheetId="7">'[1]PTRM input'!$M$21</definedName>
    <definedName name="A15stdlife" localSheetId="9">'[1]PTRM input'!$M$21</definedName>
    <definedName name="A15stdlife" localSheetId="8">'[1]PTRM input'!$M$21</definedName>
    <definedName name="A15stdlife">'PTRM input'!$M$21</definedName>
    <definedName name="A15taxremlife" localSheetId="7">'[1]PTRM input'!$O$21</definedName>
    <definedName name="A15taxremlife" localSheetId="9">'[1]PTRM input'!$O$21</definedName>
    <definedName name="A15taxremlife" localSheetId="8">'[1]PTRM input'!$O$21</definedName>
    <definedName name="A15taxremlife">'PTRM input'!$O$21</definedName>
    <definedName name="A15taxstdlife" localSheetId="7">'[1]PTRM input'!$P$21</definedName>
    <definedName name="A15taxstdlife" localSheetId="9">'[1]PTRM input'!$P$21</definedName>
    <definedName name="A15taxstdlife" localSheetId="8">'[1]PTRM input'!$P$21</definedName>
    <definedName name="A15taxstdlife">'PTRM input'!$P$21</definedName>
    <definedName name="A15taxvalue" localSheetId="7">'[1]PTRM input'!$N$21</definedName>
    <definedName name="A15taxvalue" localSheetId="9">'[1]PTRM input'!$N$21</definedName>
    <definedName name="A15taxvalue" localSheetId="8">'[1]PTRM input'!$N$21</definedName>
    <definedName name="A15taxvalue">'PTRM input'!$N$21</definedName>
    <definedName name="A15value" localSheetId="7">'[1]PTRM input'!$J$21</definedName>
    <definedName name="A15value" localSheetId="9">'[1]PTRM input'!$J$21</definedName>
    <definedName name="A15value" localSheetId="8">'[1]PTRM input'!$J$21</definedName>
    <definedName name="A15value">'PTRM input'!$J$21</definedName>
    <definedName name="A15wipvalue">'PTRM input'!$K$21</definedName>
    <definedName name="A16offset">16</definedName>
    <definedName name="A16remlife" localSheetId="7">'[1]PTRM input'!$L$22</definedName>
    <definedName name="A16remlife" localSheetId="9">'[1]PTRM input'!$L$22</definedName>
    <definedName name="A16remlife" localSheetId="8">'[1]PTRM input'!$L$22</definedName>
    <definedName name="A16remlife">'PTRM input'!$L$22</definedName>
    <definedName name="A16stdlife" localSheetId="7">'[1]PTRM input'!$M$22</definedName>
    <definedName name="A16stdlife" localSheetId="9">'[1]PTRM input'!$M$22</definedName>
    <definedName name="A16stdlife" localSheetId="8">'[1]PTRM input'!$M$22</definedName>
    <definedName name="A16stdlife">'PTRM input'!$M$22</definedName>
    <definedName name="A16taxremlife" localSheetId="7">'[1]PTRM input'!$O$22</definedName>
    <definedName name="A16taxremlife" localSheetId="9">'[1]PTRM input'!$O$22</definedName>
    <definedName name="A16taxremlife" localSheetId="8">'[1]PTRM input'!$O$22</definedName>
    <definedName name="A16taxremlife">'PTRM input'!$O$22</definedName>
    <definedName name="A16taxstdlife" localSheetId="7">'[1]PTRM input'!$P$22</definedName>
    <definedName name="A16taxstdlife" localSheetId="9">'[1]PTRM input'!$P$22</definedName>
    <definedName name="A16taxstdlife" localSheetId="8">'[1]PTRM input'!$P$22</definedName>
    <definedName name="A16taxstdlife">'PTRM input'!$P$22</definedName>
    <definedName name="A16taxvalue" localSheetId="7">'[1]PTRM input'!$N$22</definedName>
    <definedName name="A16taxvalue" localSheetId="9">'[1]PTRM input'!$N$22</definedName>
    <definedName name="A16taxvalue" localSheetId="8">'[1]PTRM input'!$N$22</definedName>
    <definedName name="A16taxvalue">'PTRM input'!$N$22</definedName>
    <definedName name="A16value" localSheetId="7">'[1]PTRM input'!$J$22</definedName>
    <definedName name="A16value" localSheetId="9">'[1]PTRM input'!$J$22</definedName>
    <definedName name="A16value" localSheetId="8">'[1]PTRM input'!$J$22</definedName>
    <definedName name="A16value">'PTRM input'!$J$22</definedName>
    <definedName name="A16wipvalue">'PTRM input'!$K$22</definedName>
    <definedName name="A17offset">17</definedName>
    <definedName name="A17remlife" localSheetId="7">'[1]PTRM input'!$L$23</definedName>
    <definedName name="A17remlife" localSheetId="9">'[1]PTRM input'!$L$23</definedName>
    <definedName name="A17remlife" localSheetId="8">'[1]PTRM input'!$L$23</definedName>
    <definedName name="A17remlife">'PTRM input'!$L$23</definedName>
    <definedName name="A17stdlife" localSheetId="7">'[1]PTRM input'!$M$23</definedName>
    <definedName name="A17stdlife" localSheetId="9">'[1]PTRM input'!$M$23</definedName>
    <definedName name="A17stdlife" localSheetId="8">'[1]PTRM input'!$M$23</definedName>
    <definedName name="A17stdlife">'PTRM input'!$M$23</definedName>
    <definedName name="A17taxremlife" localSheetId="7">'[1]PTRM input'!$O$23</definedName>
    <definedName name="A17taxremlife" localSheetId="9">'[1]PTRM input'!$O$23</definedName>
    <definedName name="A17taxremlife" localSheetId="8">'[1]PTRM input'!$O$23</definedName>
    <definedName name="A17taxremlife">'PTRM input'!$O$23</definedName>
    <definedName name="A17taxstdlife" localSheetId="7">'[1]PTRM input'!$P$23</definedName>
    <definedName name="A17taxstdlife" localSheetId="9">'[1]PTRM input'!$P$23</definedName>
    <definedName name="A17taxstdlife" localSheetId="8">'[1]PTRM input'!$P$23</definedName>
    <definedName name="A17taxstdlife">'PTRM input'!$P$23</definedName>
    <definedName name="A17taxvalue" localSheetId="7">'[1]PTRM input'!$N$23</definedName>
    <definedName name="A17taxvalue" localSheetId="9">'[1]PTRM input'!$N$23</definedName>
    <definedName name="A17taxvalue" localSheetId="8">'[1]PTRM input'!$N$23</definedName>
    <definedName name="A17taxvalue">'PTRM input'!$N$23</definedName>
    <definedName name="A17value" localSheetId="7">'[1]PTRM input'!$J$23</definedName>
    <definedName name="A17value" localSheetId="9">'[1]PTRM input'!$J$23</definedName>
    <definedName name="A17value" localSheetId="8">'[1]PTRM input'!$J$23</definedName>
    <definedName name="A17value">'PTRM input'!$J$23</definedName>
    <definedName name="A17wipvalue">'PTRM input'!$K$23</definedName>
    <definedName name="A18offset">18</definedName>
    <definedName name="A18remlife" localSheetId="7">'[1]PTRM input'!$L$24</definedName>
    <definedName name="A18remlife" localSheetId="9">'[1]PTRM input'!$L$24</definedName>
    <definedName name="A18remlife" localSheetId="8">'[1]PTRM input'!$L$24</definedName>
    <definedName name="A18remlife">'PTRM input'!$L$24</definedName>
    <definedName name="A18stdlife" localSheetId="7">'[1]PTRM input'!$M$24</definedName>
    <definedName name="A18stdlife" localSheetId="9">'[1]PTRM input'!$M$24</definedName>
    <definedName name="A18stdlife" localSheetId="8">'[1]PTRM input'!$M$24</definedName>
    <definedName name="A18stdlife">'PTRM input'!$M$24</definedName>
    <definedName name="A18taxremlife" localSheetId="7">'[1]PTRM input'!$O$24</definedName>
    <definedName name="A18taxremlife" localSheetId="9">'[1]PTRM input'!$O$24</definedName>
    <definedName name="A18taxremlife" localSheetId="8">'[1]PTRM input'!$O$24</definedName>
    <definedName name="A18taxremlife">'PTRM input'!$O$24</definedName>
    <definedName name="A18taxstdlife" localSheetId="7">'[1]PTRM input'!$P$24</definedName>
    <definedName name="A18taxstdlife" localSheetId="9">'[1]PTRM input'!$P$24</definedName>
    <definedName name="A18taxstdlife" localSheetId="8">'[1]PTRM input'!$P$24</definedName>
    <definedName name="A18taxstdlife">'PTRM input'!$P$24</definedName>
    <definedName name="A18taxvalue" localSheetId="7">'[1]PTRM input'!$N$24</definedName>
    <definedName name="A18taxvalue" localSheetId="9">'[1]PTRM input'!$N$24</definedName>
    <definedName name="A18taxvalue" localSheetId="8">'[1]PTRM input'!$N$24</definedName>
    <definedName name="A18taxvalue">'PTRM input'!$N$24</definedName>
    <definedName name="A18value" localSheetId="7">'[1]PTRM input'!$J$24</definedName>
    <definedName name="A18value" localSheetId="9">'[1]PTRM input'!$J$24</definedName>
    <definedName name="A18value" localSheetId="8">'[1]PTRM input'!$J$24</definedName>
    <definedName name="A18value">'PTRM input'!$J$24</definedName>
    <definedName name="A18wipvalue">'PTRM input'!$K$24</definedName>
    <definedName name="A19offset">19</definedName>
    <definedName name="A19remlife" localSheetId="7">'[1]PTRM input'!$L$25</definedName>
    <definedName name="A19remlife" localSheetId="9">'[1]PTRM input'!$L$25</definedName>
    <definedName name="A19remlife" localSheetId="8">'[1]PTRM input'!$L$25</definedName>
    <definedName name="A19remlife">'PTRM input'!$L$25</definedName>
    <definedName name="A19stdlife" localSheetId="7">'[1]PTRM input'!$M$25</definedName>
    <definedName name="A19stdlife" localSheetId="9">'[1]PTRM input'!$M$25</definedName>
    <definedName name="A19stdlife" localSheetId="8">'[1]PTRM input'!$M$25</definedName>
    <definedName name="A19stdlife">'PTRM input'!$M$25</definedName>
    <definedName name="A19taxremlife" localSheetId="7">'[1]PTRM input'!$O$25</definedName>
    <definedName name="A19taxremlife" localSheetId="9">'[1]PTRM input'!$O$25</definedName>
    <definedName name="A19taxremlife" localSheetId="8">'[1]PTRM input'!$O$25</definedName>
    <definedName name="A19taxremlife">'PTRM input'!$O$25</definedName>
    <definedName name="A19taxstdlife" localSheetId="7">'[1]PTRM input'!$P$25</definedName>
    <definedName name="A19taxstdlife" localSheetId="9">'[1]PTRM input'!$P$25</definedName>
    <definedName name="A19taxstdlife" localSheetId="8">'[1]PTRM input'!$P$25</definedName>
    <definedName name="A19taxstdlife">'PTRM input'!$P$25</definedName>
    <definedName name="A19taxvalue" localSheetId="7">'[1]PTRM input'!$N$25</definedName>
    <definedName name="A19taxvalue" localSheetId="9">'[1]PTRM input'!$N$25</definedName>
    <definedName name="A19taxvalue" localSheetId="8">'[1]PTRM input'!$N$25</definedName>
    <definedName name="A19taxvalue">'PTRM input'!$N$25</definedName>
    <definedName name="A19value" localSheetId="7">'[1]PTRM input'!$J$25</definedName>
    <definedName name="A19value" localSheetId="9">'[1]PTRM input'!$J$25</definedName>
    <definedName name="A19value" localSheetId="8">'[1]PTRM input'!$J$25</definedName>
    <definedName name="A19value">'PTRM input'!$J$25</definedName>
    <definedName name="A19wipvalue">'PTRM input'!$K$25</definedName>
    <definedName name="A1offset">1</definedName>
    <definedName name="A1remlife" localSheetId="7">'[1]PTRM input'!$L$7</definedName>
    <definedName name="A1remlife" localSheetId="9">'[1]PTRM input'!$L$7</definedName>
    <definedName name="A1remlife" localSheetId="8">'[1]PTRM input'!$L$7</definedName>
    <definedName name="A1remlife">'PTRM input'!$L$7</definedName>
    <definedName name="A1stdlife" localSheetId="7">'[1]PTRM input'!$M$7</definedName>
    <definedName name="A1stdlife" localSheetId="9">'[1]PTRM input'!$M$7</definedName>
    <definedName name="A1stdlife" localSheetId="8">'[1]PTRM input'!$M$7</definedName>
    <definedName name="A1stdlife">'PTRM input'!$M$7</definedName>
    <definedName name="A1taxremlife" localSheetId="7">'[1]PTRM input'!$O$7</definedName>
    <definedName name="A1taxremlife" localSheetId="9">'[1]PTRM input'!$O$7</definedName>
    <definedName name="A1taxremlife" localSheetId="8">'[1]PTRM input'!$O$7</definedName>
    <definedName name="A1taxremlife">'PTRM input'!$O$7</definedName>
    <definedName name="A1taxstdlife" localSheetId="7">'[1]PTRM input'!$P$7</definedName>
    <definedName name="A1taxstdlife" localSheetId="9">'[1]PTRM input'!$P$7</definedName>
    <definedName name="A1taxstdlife" localSheetId="8">'[1]PTRM input'!$P$7</definedName>
    <definedName name="A1taxstdlife">'PTRM input'!$P$7</definedName>
    <definedName name="A1taxvalue" localSheetId="7">'[1]PTRM input'!$N$7</definedName>
    <definedName name="A1taxvalue" localSheetId="9">'[1]PTRM input'!$N$7</definedName>
    <definedName name="A1taxvalue" localSheetId="8">'[1]PTRM input'!$N$7</definedName>
    <definedName name="A1taxvalue">'PTRM input'!$N$7</definedName>
    <definedName name="A1value" localSheetId="7">'[1]PTRM input'!$J$7</definedName>
    <definedName name="A1value" localSheetId="9">'[1]PTRM input'!$J$7</definedName>
    <definedName name="A1value" localSheetId="8">'[1]PTRM input'!$J$7</definedName>
    <definedName name="A1value">'PTRM input'!$J$7</definedName>
    <definedName name="A1wipvalue">'PTRM input'!$K$7</definedName>
    <definedName name="A20offset">20</definedName>
    <definedName name="A20remlife" localSheetId="7">'[1]PTRM input'!$L$26</definedName>
    <definedName name="A20remlife" localSheetId="9">'[1]PTRM input'!$L$26</definedName>
    <definedName name="A20remlife" localSheetId="8">'[1]PTRM input'!$L$26</definedName>
    <definedName name="A20remlife">'PTRM input'!$L$26</definedName>
    <definedName name="A20stdlife" localSheetId="7">'[1]PTRM input'!$M$26</definedName>
    <definedName name="A20stdlife" localSheetId="9">'[1]PTRM input'!$M$26</definedName>
    <definedName name="A20stdlife" localSheetId="8">'[1]PTRM input'!$M$26</definedName>
    <definedName name="A20stdlife">'PTRM input'!$M$26</definedName>
    <definedName name="A20taxremlife" localSheetId="7">'[1]PTRM input'!$O$26</definedName>
    <definedName name="A20taxremlife" localSheetId="9">'[1]PTRM input'!$O$26</definedName>
    <definedName name="A20taxremlife" localSheetId="8">'[1]PTRM input'!$O$26</definedName>
    <definedName name="A20taxremlife">'PTRM input'!$O$26</definedName>
    <definedName name="A20taxstdlife" localSheetId="7">'[1]PTRM input'!$P$26</definedName>
    <definedName name="A20taxstdlife" localSheetId="9">'[1]PTRM input'!$P$26</definedName>
    <definedName name="A20taxstdlife" localSheetId="8">'[1]PTRM input'!$P$26</definedName>
    <definedName name="A20taxstdlife">'PTRM input'!$P$26</definedName>
    <definedName name="A20taxvalue" localSheetId="7">'[1]PTRM input'!$N$26</definedName>
    <definedName name="A20taxvalue" localSheetId="9">'[1]PTRM input'!$N$26</definedName>
    <definedName name="A20taxvalue" localSheetId="8">'[1]PTRM input'!$N$26</definedName>
    <definedName name="A20taxvalue">'PTRM input'!$N$26</definedName>
    <definedName name="A20value" localSheetId="7">'[1]PTRM input'!$J$26</definedName>
    <definedName name="A20value" localSheetId="9">'[1]PTRM input'!$J$26</definedName>
    <definedName name="A20value" localSheetId="8">'[1]PTRM input'!$J$26</definedName>
    <definedName name="A20value">'PTRM input'!$J$26</definedName>
    <definedName name="A20wipvalue">'PTRM input'!$K$26</definedName>
    <definedName name="A21offset">21</definedName>
    <definedName name="A21remlife" localSheetId="7">'[1]PTRM input'!$L$27</definedName>
    <definedName name="A21remlife" localSheetId="9">'[1]PTRM input'!$L$27</definedName>
    <definedName name="A21remlife" localSheetId="8">'[1]PTRM input'!$L$27</definedName>
    <definedName name="A21remlife">'PTRM input'!$L$27</definedName>
    <definedName name="A21stdlife" localSheetId="7">'[1]PTRM input'!$M$27</definedName>
    <definedName name="A21stdlife" localSheetId="9">'[1]PTRM input'!$M$27</definedName>
    <definedName name="A21stdlife" localSheetId="8">'[1]PTRM input'!$M$27</definedName>
    <definedName name="A21stdlife">'PTRM input'!$M$27</definedName>
    <definedName name="A21taxremlife" localSheetId="7">'[1]PTRM input'!$O$27</definedName>
    <definedName name="A21taxremlife" localSheetId="9">'[1]PTRM input'!$O$27</definedName>
    <definedName name="A21taxremlife" localSheetId="8">'[1]PTRM input'!$O$27</definedName>
    <definedName name="A21taxremlife">'PTRM input'!$O$27</definedName>
    <definedName name="A21taxstdlife" localSheetId="7">'[1]PTRM input'!$P$27</definedName>
    <definedName name="A21taxstdlife" localSheetId="9">'[1]PTRM input'!$P$27</definedName>
    <definedName name="A21taxstdlife" localSheetId="8">'[1]PTRM input'!$P$27</definedName>
    <definedName name="A21taxstdlife">'PTRM input'!$P$27</definedName>
    <definedName name="A21taxvalue" localSheetId="7">'[1]PTRM input'!$N$27</definedName>
    <definedName name="A21taxvalue" localSheetId="9">'[1]PTRM input'!$N$27</definedName>
    <definedName name="A21taxvalue" localSheetId="8">'[1]PTRM input'!$N$27</definedName>
    <definedName name="A21taxvalue">'PTRM input'!$N$27</definedName>
    <definedName name="A21value" localSheetId="7">'[1]PTRM input'!$J$27</definedName>
    <definedName name="A21value" localSheetId="9">'[1]PTRM input'!$J$27</definedName>
    <definedName name="A21value" localSheetId="8">'[1]PTRM input'!$J$27</definedName>
    <definedName name="A21value">'PTRM input'!$J$27</definedName>
    <definedName name="A21wipvalue">'PTRM input'!$K$27</definedName>
    <definedName name="A22offset">22</definedName>
    <definedName name="A22remlife" localSheetId="7">'[1]PTRM input'!$L$28</definedName>
    <definedName name="A22remlife" localSheetId="9">'[1]PTRM input'!$L$28</definedName>
    <definedName name="A22remlife" localSheetId="8">'[1]PTRM input'!$L$28</definedName>
    <definedName name="A22remlife">'PTRM input'!$L$28</definedName>
    <definedName name="A22stdlife" localSheetId="7">'[1]PTRM input'!$M$28</definedName>
    <definedName name="A22stdlife" localSheetId="9">'[1]PTRM input'!$M$28</definedName>
    <definedName name="A22stdlife" localSheetId="8">'[1]PTRM input'!$M$28</definedName>
    <definedName name="A22stdlife">'PTRM input'!$M$28</definedName>
    <definedName name="A22taxremlife" localSheetId="7">'[1]PTRM input'!$O$28</definedName>
    <definedName name="A22taxremlife" localSheetId="9">'[1]PTRM input'!$O$28</definedName>
    <definedName name="A22taxremlife" localSheetId="8">'[1]PTRM input'!$O$28</definedName>
    <definedName name="A22taxremlife">'PTRM input'!$O$28</definedName>
    <definedName name="A22taxstdlife" localSheetId="7">'[1]PTRM input'!$P$28</definedName>
    <definedName name="A22taxstdlife" localSheetId="9">'[1]PTRM input'!$P$28</definedName>
    <definedName name="A22taxstdlife" localSheetId="8">'[1]PTRM input'!$P$28</definedName>
    <definedName name="A22taxstdlife">'PTRM input'!$P$28</definedName>
    <definedName name="A22taxvalue" localSheetId="7">'[1]PTRM input'!$N$28</definedName>
    <definedName name="A22taxvalue" localSheetId="9">'[1]PTRM input'!$N$28</definedName>
    <definedName name="A22taxvalue" localSheetId="8">'[1]PTRM input'!$N$28</definedName>
    <definedName name="A22taxvalue">'PTRM input'!$N$28</definedName>
    <definedName name="A22value" localSheetId="7">'[1]PTRM input'!$J$28</definedName>
    <definedName name="A22value" localSheetId="9">'[1]PTRM input'!$J$28</definedName>
    <definedName name="A22value" localSheetId="8">'[1]PTRM input'!$J$28</definedName>
    <definedName name="A22value">'PTRM input'!$J$28</definedName>
    <definedName name="A22wipvalue">'PTRM input'!$K$28</definedName>
    <definedName name="A23offset">23</definedName>
    <definedName name="A23remlife" localSheetId="7">'[1]PTRM input'!$L$29</definedName>
    <definedName name="A23remlife" localSheetId="9">'[1]PTRM input'!$L$29</definedName>
    <definedName name="A23remlife" localSheetId="8">'[1]PTRM input'!$L$29</definedName>
    <definedName name="A23remlife">'PTRM input'!$L$29</definedName>
    <definedName name="A23stdlife" localSheetId="7">'[1]PTRM input'!$M$29</definedName>
    <definedName name="A23stdlife" localSheetId="9">'[1]PTRM input'!$M$29</definedName>
    <definedName name="A23stdlife" localSheetId="8">'[1]PTRM input'!$M$29</definedName>
    <definedName name="A23stdlife">'PTRM input'!$M$29</definedName>
    <definedName name="A23taxremlife" localSheetId="7">'[1]PTRM input'!$O$29</definedName>
    <definedName name="A23taxremlife" localSheetId="9">'[1]PTRM input'!$O$29</definedName>
    <definedName name="A23taxremlife" localSheetId="8">'[1]PTRM input'!$O$29</definedName>
    <definedName name="A23taxremlife">'PTRM input'!$O$29</definedName>
    <definedName name="A23taxstdlife" localSheetId="7">'[1]PTRM input'!$P$29</definedName>
    <definedName name="A23taxstdlife" localSheetId="9">'[1]PTRM input'!$P$29</definedName>
    <definedName name="A23taxstdlife" localSheetId="8">'[1]PTRM input'!$P$29</definedName>
    <definedName name="A23taxstdlife">'PTRM input'!$P$29</definedName>
    <definedName name="A23taxvalue" localSheetId="7">'[1]PTRM input'!$N$29</definedName>
    <definedName name="A23taxvalue" localSheetId="9">'[1]PTRM input'!$N$29</definedName>
    <definedName name="A23taxvalue" localSheetId="8">'[1]PTRM input'!$N$29</definedName>
    <definedName name="A23taxvalue">'PTRM input'!$N$29</definedName>
    <definedName name="A23value" localSheetId="7">'[1]PTRM input'!$J$29</definedName>
    <definedName name="A23value" localSheetId="9">'[1]PTRM input'!$J$29</definedName>
    <definedName name="A23value" localSheetId="8">'[1]PTRM input'!$J$29</definedName>
    <definedName name="A23value">'PTRM input'!$J$29</definedName>
    <definedName name="A23wipvalue">'PTRM input'!$K$29</definedName>
    <definedName name="A24offset">24</definedName>
    <definedName name="A24remlife" localSheetId="7">'[1]PTRM input'!$L$30</definedName>
    <definedName name="A24remlife" localSheetId="9">'[1]PTRM input'!$L$30</definedName>
    <definedName name="A24remlife" localSheetId="8">'[1]PTRM input'!$L$30</definedName>
    <definedName name="A24remlife">'PTRM input'!$L$30</definedName>
    <definedName name="A24stdlife" localSheetId="7">'[1]PTRM input'!$M$30</definedName>
    <definedName name="A24stdlife" localSheetId="9">'[1]PTRM input'!$M$30</definedName>
    <definedName name="A24stdlife" localSheetId="8">'[1]PTRM input'!$M$30</definedName>
    <definedName name="A24stdlife">'PTRM input'!$M$30</definedName>
    <definedName name="A24taxremlife" localSheetId="7">'[1]PTRM input'!$O$30</definedName>
    <definedName name="A24taxremlife" localSheetId="9">'[1]PTRM input'!$O$30</definedName>
    <definedName name="A24taxremlife" localSheetId="8">'[1]PTRM input'!$O$30</definedName>
    <definedName name="A24taxremlife">'PTRM input'!$O$30</definedName>
    <definedName name="A24taxstdlife" localSheetId="7">'[1]PTRM input'!$P$30</definedName>
    <definedName name="A24taxstdlife" localSheetId="9">'[1]PTRM input'!$P$30</definedName>
    <definedName name="A24taxstdlife" localSheetId="8">'[1]PTRM input'!$P$30</definedName>
    <definedName name="A24taxstdlife">'PTRM input'!$P$30</definedName>
    <definedName name="A24taxvalue" localSheetId="7">'[1]PTRM input'!$N$30</definedName>
    <definedName name="A24taxvalue" localSheetId="9">'[1]PTRM input'!$N$30</definedName>
    <definedName name="A24taxvalue" localSheetId="8">'[1]PTRM input'!$N$30</definedName>
    <definedName name="A24taxvalue">'PTRM input'!$N$30</definedName>
    <definedName name="A24value" localSheetId="7">'[1]PTRM input'!$J$30</definedName>
    <definedName name="A24value" localSheetId="9">'[1]PTRM input'!$J$30</definedName>
    <definedName name="A24value" localSheetId="8">'[1]PTRM input'!$J$30</definedName>
    <definedName name="A24value">'PTRM input'!$J$30</definedName>
    <definedName name="A24wipvalue">'PTRM input'!$K$30</definedName>
    <definedName name="A25offset">25</definedName>
    <definedName name="A25remlife" localSheetId="7">'[1]PTRM input'!$L$31</definedName>
    <definedName name="A25remlife" localSheetId="9">'[1]PTRM input'!$L$31</definedName>
    <definedName name="A25remlife" localSheetId="8">'[1]PTRM input'!$L$31</definedName>
    <definedName name="A25remlife">'PTRM input'!$L$31</definedName>
    <definedName name="A25stdlife" localSheetId="7">'[1]PTRM input'!$M$31</definedName>
    <definedName name="A25stdlife" localSheetId="9">'[1]PTRM input'!$M$31</definedName>
    <definedName name="A25stdlife" localSheetId="8">'[1]PTRM input'!$M$31</definedName>
    <definedName name="A25stdlife">'PTRM input'!$M$31</definedName>
    <definedName name="A25taxremlife" localSheetId="7">'[1]PTRM input'!$O$31</definedName>
    <definedName name="A25taxremlife" localSheetId="9">'[1]PTRM input'!$O$31</definedName>
    <definedName name="A25taxremlife" localSheetId="8">'[1]PTRM input'!$O$31</definedName>
    <definedName name="A25taxremlife">'PTRM input'!$O$31</definedName>
    <definedName name="A25taxstdlife" localSheetId="7">'[1]PTRM input'!$P$31</definedName>
    <definedName name="A25taxstdlife" localSheetId="9">'[1]PTRM input'!$P$31</definedName>
    <definedName name="A25taxstdlife" localSheetId="8">'[1]PTRM input'!$P$31</definedName>
    <definedName name="A25taxstdlife">'PTRM input'!$P$31</definedName>
    <definedName name="A25taxvalue" localSheetId="7">'[1]PTRM input'!$N$31</definedName>
    <definedName name="A25taxvalue" localSheetId="9">'[1]PTRM input'!$N$31</definedName>
    <definedName name="A25taxvalue" localSheetId="8">'[1]PTRM input'!$N$31</definedName>
    <definedName name="A25taxvalue">'PTRM input'!$N$31</definedName>
    <definedName name="A25value" localSheetId="7">'[1]PTRM input'!$J$31</definedName>
    <definedName name="A25value" localSheetId="9">'[1]PTRM input'!$J$31</definedName>
    <definedName name="A25value" localSheetId="8">'[1]PTRM input'!$J$31</definedName>
    <definedName name="A25value">'PTRM input'!$J$31</definedName>
    <definedName name="A25wipvalue">'PTRM input'!$K$31</definedName>
    <definedName name="A26offset">26</definedName>
    <definedName name="A26remlife" localSheetId="7">'[1]PTRM input'!$L$32</definedName>
    <definedName name="A26remlife" localSheetId="9">'[1]PTRM input'!$L$32</definedName>
    <definedName name="A26remlife" localSheetId="8">'[1]PTRM input'!$L$32</definedName>
    <definedName name="A26remlife">'PTRM input'!$L$32</definedName>
    <definedName name="A26stdlife" localSheetId="7">'[1]PTRM input'!$M$32</definedName>
    <definedName name="A26stdlife" localSheetId="9">'[1]PTRM input'!$M$32</definedName>
    <definedName name="A26stdlife" localSheetId="8">'[1]PTRM input'!$M$32</definedName>
    <definedName name="A26stdlife">'PTRM input'!$M$32</definedName>
    <definedName name="A26taxremlife" localSheetId="7">'[1]PTRM input'!$O$32</definedName>
    <definedName name="A26taxremlife" localSheetId="9">'[1]PTRM input'!$O$32</definedName>
    <definedName name="A26taxremlife" localSheetId="8">'[1]PTRM input'!$O$32</definedName>
    <definedName name="A26taxremlife">'PTRM input'!$O$32</definedName>
    <definedName name="A26taxstdlife" localSheetId="7">'[1]PTRM input'!$P$32</definedName>
    <definedName name="A26taxstdlife" localSheetId="9">'[1]PTRM input'!$P$32</definedName>
    <definedName name="A26taxstdlife" localSheetId="8">'[1]PTRM input'!$P$32</definedName>
    <definedName name="A26taxstdlife">'PTRM input'!$P$32</definedName>
    <definedName name="A26taxvalue" localSheetId="7">'[1]PTRM input'!$N$32</definedName>
    <definedName name="A26taxvalue" localSheetId="9">'[1]PTRM input'!$N$32</definedName>
    <definedName name="A26taxvalue" localSheetId="8">'[1]PTRM input'!$N$32</definedName>
    <definedName name="A26taxvalue">'PTRM input'!$N$32</definedName>
    <definedName name="A26value" localSheetId="7">'[1]PTRM input'!$J$32</definedName>
    <definedName name="A26value" localSheetId="9">'[1]PTRM input'!$J$32</definedName>
    <definedName name="A26value" localSheetId="8">'[1]PTRM input'!$J$32</definedName>
    <definedName name="A26value">'PTRM input'!$J$32</definedName>
    <definedName name="A26wipvalue">'PTRM input'!$K$32</definedName>
    <definedName name="A27offset">27</definedName>
    <definedName name="A27remlife" localSheetId="7">'[1]PTRM input'!$L$33</definedName>
    <definedName name="A27remlife" localSheetId="9">'[1]PTRM input'!$L$33</definedName>
    <definedName name="A27remlife" localSheetId="8">'[1]PTRM input'!$L$33</definedName>
    <definedName name="A27remlife">'PTRM input'!$L$33</definedName>
    <definedName name="A27stdlife" localSheetId="7">'[1]PTRM input'!$M$33</definedName>
    <definedName name="A27stdlife" localSheetId="9">'[1]PTRM input'!$M$33</definedName>
    <definedName name="A27stdlife" localSheetId="8">'[1]PTRM input'!$M$33</definedName>
    <definedName name="A27stdlife">'PTRM input'!$M$33</definedName>
    <definedName name="A27taxremlife" localSheetId="7">'[1]PTRM input'!$O$33</definedName>
    <definedName name="A27taxremlife" localSheetId="9">'[1]PTRM input'!$O$33</definedName>
    <definedName name="A27taxremlife" localSheetId="8">'[1]PTRM input'!$O$33</definedName>
    <definedName name="A27taxremlife">'PTRM input'!$O$33</definedName>
    <definedName name="A27taxstdlife" localSheetId="7">'[1]PTRM input'!$P$33</definedName>
    <definedName name="A27taxstdlife" localSheetId="9">'[1]PTRM input'!$P$33</definedName>
    <definedName name="A27taxstdlife" localSheetId="8">'[1]PTRM input'!$P$33</definedName>
    <definedName name="A27taxstdlife">'PTRM input'!$P$33</definedName>
    <definedName name="A27taxvalue" localSheetId="7">'[1]PTRM input'!$N$33</definedName>
    <definedName name="A27taxvalue" localSheetId="9">'[1]PTRM input'!$N$33</definedName>
    <definedName name="A27taxvalue" localSheetId="8">'[1]PTRM input'!$N$33</definedName>
    <definedName name="A27taxvalue">'PTRM input'!$N$33</definedName>
    <definedName name="A27value" localSheetId="7">'[1]PTRM input'!$J$33</definedName>
    <definedName name="A27value" localSheetId="9">'[1]PTRM input'!$J$33</definedName>
    <definedName name="A27value" localSheetId="8">'[1]PTRM input'!$J$33</definedName>
    <definedName name="A27value">'PTRM input'!$J$33</definedName>
    <definedName name="A27wipvalue">'PTRM input'!$K$33</definedName>
    <definedName name="A28offset">28</definedName>
    <definedName name="A28remlife" localSheetId="7">'[1]PTRM input'!$L$34</definedName>
    <definedName name="A28remlife" localSheetId="9">'[1]PTRM input'!$L$34</definedName>
    <definedName name="A28remlife" localSheetId="8">'[1]PTRM input'!$L$34</definedName>
    <definedName name="A28remlife">'PTRM input'!$L$34</definedName>
    <definedName name="A28stdlife" localSheetId="7">'[1]PTRM input'!$M$34</definedName>
    <definedName name="A28stdlife" localSheetId="9">'[1]PTRM input'!$M$34</definedName>
    <definedName name="A28stdlife" localSheetId="8">'[1]PTRM input'!$M$34</definedName>
    <definedName name="A28stdlife">'PTRM input'!$M$34</definedName>
    <definedName name="A28taxremlife" localSheetId="7">'[1]PTRM input'!$O$34</definedName>
    <definedName name="A28taxremlife" localSheetId="9">'[1]PTRM input'!$O$34</definedName>
    <definedName name="A28taxremlife" localSheetId="8">'[1]PTRM input'!$O$34</definedName>
    <definedName name="A28taxremlife">'PTRM input'!$O$34</definedName>
    <definedName name="A28taxstdlife" localSheetId="7">'[1]PTRM input'!$P$34</definedName>
    <definedName name="A28taxstdlife" localSheetId="9">'[1]PTRM input'!$P$34</definedName>
    <definedName name="A28taxstdlife" localSheetId="8">'[1]PTRM input'!$P$34</definedName>
    <definedName name="A28taxstdlife">'PTRM input'!$P$34</definedName>
    <definedName name="A28taxvalue" localSheetId="7">'[1]PTRM input'!$N$34</definedName>
    <definedName name="A28taxvalue" localSheetId="9">'[1]PTRM input'!$N$34</definedName>
    <definedName name="A28taxvalue" localSheetId="8">'[1]PTRM input'!$N$34</definedName>
    <definedName name="A28taxvalue">'PTRM input'!$N$34</definedName>
    <definedName name="A28value" localSheetId="7">'[1]PTRM input'!$J$34</definedName>
    <definedName name="A28value" localSheetId="9">'[1]PTRM input'!$J$34</definedName>
    <definedName name="A28value" localSheetId="8">'[1]PTRM input'!$J$34</definedName>
    <definedName name="A28value">'PTRM input'!$J$34</definedName>
    <definedName name="A28wipvalue">'PTRM input'!$K$34</definedName>
    <definedName name="A29offset">29</definedName>
    <definedName name="A29remlife" localSheetId="7">'[1]PTRM input'!$L$35</definedName>
    <definedName name="A29remlife" localSheetId="9">'[1]PTRM input'!$L$35</definedName>
    <definedName name="A29remlife" localSheetId="8">'[1]PTRM input'!$L$35</definedName>
    <definedName name="A29remlife">'PTRM input'!$L$35</definedName>
    <definedName name="A29stdlife" localSheetId="7">'[1]PTRM input'!$M$35</definedName>
    <definedName name="A29stdlife" localSheetId="9">'[1]PTRM input'!$M$35</definedName>
    <definedName name="A29stdlife" localSheetId="8">'[1]PTRM input'!$M$35</definedName>
    <definedName name="A29stdlife">'PTRM input'!$M$35</definedName>
    <definedName name="A29taxremlife" localSheetId="7">'[1]PTRM input'!$O$35</definedName>
    <definedName name="A29taxremlife" localSheetId="9">'[1]PTRM input'!$O$35</definedName>
    <definedName name="A29taxremlife" localSheetId="8">'[1]PTRM input'!$O$35</definedName>
    <definedName name="A29taxremlife">'PTRM input'!$O$35</definedName>
    <definedName name="A29taxstdlife" localSheetId="7">'[1]PTRM input'!$P$35</definedName>
    <definedName name="A29taxstdlife" localSheetId="9">'[1]PTRM input'!$P$35</definedName>
    <definedName name="A29taxstdlife" localSheetId="8">'[1]PTRM input'!$P$35</definedName>
    <definedName name="A29taxstdlife">'PTRM input'!$P$35</definedName>
    <definedName name="A29taxvalue" localSheetId="7">'[1]PTRM input'!$N$35</definedName>
    <definedName name="A29taxvalue" localSheetId="9">'[1]PTRM input'!$N$35</definedName>
    <definedName name="A29taxvalue" localSheetId="8">'[1]PTRM input'!$N$35</definedName>
    <definedName name="A29taxvalue">'PTRM input'!$N$35</definedName>
    <definedName name="A29value" localSheetId="7">'[1]PTRM input'!$J$35</definedName>
    <definedName name="A29value" localSheetId="9">'[1]PTRM input'!$J$35</definedName>
    <definedName name="A29value" localSheetId="8">'[1]PTRM input'!$J$35</definedName>
    <definedName name="A29value">'PTRM input'!$J$35</definedName>
    <definedName name="A29wipvalue">'PTRM input'!$K$35</definedName>
    <definedName name="A2offset">2</definedName>
    <definedName name="A2remlife" localSheetId="7">'[1]PTRM input'!$L$8</definedName>
    <definedName name="A2remlife" localSheetId="9">'[1]PTRM input'!$L$8</definedName>
    <definedName name="A2remlife" localSheetId="8">'[1]PTRM input'!$L$8</definedName>
    <definedName name="A2remlife">'PTRM input'!$L$8</definedName>
    <definedName name="A2stdlife" localSheetId="7">'[1]PTRM input'!$M$8</definedName>
    <definedName name="A2stdlife" localSheetId="9">'[1]PTRM input'!$M$8</definedName>
    <definedName name="A2stdlife" localSheetId="8">'[1]PTRM input'!$M$8</definedName>
    <definedName name="A2stdlife">'PTRM input'!$M$8</definedName>
    <definedName name="A2taxremlife" localSheetId="7">'[1]PTRM input'!$O$8</definedName>
    <definedName name="A2taxremlife" localSheetId="9">'[1]PTRM input'!$O$8</definedName>
    <definedName name="A2taxremlife" localSheetId="8">'[1]PTRM input'!$O$8</definedName>
    <definedName name="A2taxremlife">'PTRM input'!$O$8</definedName>
    <definedName name="A2taxstdlife" localSheetId="7">'[1]PTRM input'!$P$8</definedName>
    <definedName name="A2taxstdlife" localSheetId="9">'[1]PTRM input'!$P$8</definedName>
    <definedName name="A2taxstdlife" localSheetId="8">'[1]PTRM input'!$P$8</definedName>
    <definedName name="A2taxstdlife">'PTRM input'!$P$8</definedName>
    <definedName name="A2taxvalue" localSheetId="7">'[1]PTRM input'!$N$8</definedName>
    <definedName name="A2taxvalue" localSheetId="9">'[1]PTRM input'!$N$8</definedName>
    <definedName name="A2taxvalue" localSheetId="8">'[1]PTRM input'!$N$8</definedName>
    <definedName name="A2taxvalue">'PTRM input'!$N$8</definedName>
    <definedName name="A2value" localSheetId="7">'[1]PTRM input'!$J$8</definedName>
    <definedName name="A2value" localSheetId="9">'[1]PTRM input'!$J$8</definedName>
    <definedName name="A2value" localSheetId="8">'[1]PTRM input'!$J$8</definedName>
    <definedName name="A2value">'PTRM input'!$J$8</definedName>
    <definedName name="A2wipvalue">'PTRM input'!$K$8</definedName>
    <definedName name="A30offset">30</definedName>
    <definedName name="A30remlife" localSheetId="7">'[1]PTRM input'!$L$36</definedName>
    <definedName name="A30remlife" localSheetId="9">'[1]PTRM input'!$L$36</definedName>
    <definedName name="A30remlife" localSheetId="8">'[1]PTRM input'!$L$36</definedName>
    <definedName name="A30remlife">'PTRM input'!$L$36</definedName>
    <definedName name="A30stdlife" localSheetId="7">'[1]PTRM input'!$M$36</definedName>
    <definedName name="A30stdlife" localSheetId="9">'[1]PTRM input'!$M$36</definedName>
    <definedName name="A30stdlife" localSheetId="8">'[1]PTRM input'!$M$36</definedName>
    <definedName name="A30stdlife">'PTRM input'!$M$36</definedName>
    <definedName name="A30taxremlife" localSheetId="7">'[1]PTRM input'!$O$36</definedName>
    <definedName name="A30taxremlife" localSheetId="9">'[1]PTRM input'!$O$36</definedName>
    <definedName name="A30taxremlife" localSheetId="8">'[1]PTRM input'!$O$36</definedName>
    <definedName name="A30taxremlife">'PTRM input'!$O$36</definedName>
    <definedName name="A30taxstdlife" localSheetId="7">'[1]PTRM input'!$P$36</definedName>
    <definedName name="A30taxstdlife" localSheetId="9">'[1]PTRM input'!$P$36</definedName>
    <definedName name="A30taxstdlife" localSheetId="8">'[1]PTRM input'!$P$36</definedName>
    <definedName name="A30taxstdlife">'PTRM input'!$P$36</definedName>
    <definedName name="A30taxvalue" localSheetId="7">'[1]PTRM input'!$N$36</definedName>
    <definedName name="A30taxvalue" localSheetId="9">'[1]PTRM input'!$N$36</definedName>
    <definedName name="A30taxvalue" localSheetId="8">'[1]PTRM input'!$N$36</definedName>
    <definedName name="A30taxvalue">'PTRM input'!$N$36</definedName>
    <definedName name="A30value" localSheetId="7">'[1]PTRM input'!$J$36</definedName>
    <definedName name="A30value" localSheetId="9">'[1]PTRM input'!$J$36</definedName>
    <definedName name="A30value" localSheetId="8">'[1]PTRM input'!$J$36</definedName>
    <definedName name="A30value">'PTRM input'!$J$36</definedName>
    <definedName name="A30wipvalue">'PTRM input'!$K$36</definedName>
    <definedName name="A31offset">31</definedName>
    <definedName name="A31remlife" localSheetId="7">'[1]PTRM input'!$L$37</definedName>
    <definedName name="A31remlife" localSheetId="9">'[1]PTRM input'!$L$37</definedName>
    <definedName name="A31remlife" localSheetId="8">'[1]PTRM input'!$L$37</definedName>
    <definedName name="A31remlife">'PTRM input'!$L$37</definedName>
    <definedName name="A31stdlife" localSheetId="7">'[1]PTRM input'!$M$37</definedName>
    <definedName name="A31stdlife" localSheetId="9">'[1]PTRM input'!$M$37</definedName>
    <definedName name="A31stdlife" localSheetId="8">'[1]PTRM input'!$M$37</definedName>
    <definedName name="A31stdlife">'PTRM input'!$M$37</definedName>
    <definedName name="A31taxremlife" localSheetId="7">'[1]PTRM input'!$O$37</definedName>
    <definedName name="A31taxremlife" localSheetId="9">'[1]PTRM input'!$O$37</definedName>
    <definedName name="A31taxremlife" localSheetId="8">'[1]PTRM input'!$O$37</definedName>
    <definedName name="A31taxremlife">'PTRM input'!$O$37</definedName>
    <definedName name="A31taxstdlife" localSheetId="7">'[1]PTRM input'!$P$37</definedName>
    <definedName name="A31taxstdlife" localSheetId="9">'[1]PTRM input'!$P$37</definedName>
    <definedName name="A31taxstdlife" localSheetId="8">'[1]PTRM input'!$P$37</definedName>
    <definedName name="A31taxstdlife">'PTRM input'!$P$37</definedName>
    <definedName name="A31taxvalue" localSheetId="7">'[1]PTRM input'!$N$37</definedName>
    <definedName name="A31taxvalue" localSheetId="9">'[1]PTRM input'!$N$37</definedName>
    <definedName name="A31taxvalue" localSheetId="8">'[1]PTRM input'!$N$37</definedName>
    <definedName name="A31taxvalue">'PTRM input'!$N$37</definedName>
    <definedName name="A31value" localSheetId="7">'[1]PTRM input'!$J$37</definedName>
    <definedName name="A31value" localSheetId="9">'[1]PTRM input'!$J$37</definedName>
    <definedName name="A31value" localSheetId="8">'[1]PTRM input'!$J$37</definedName>
    <definedName name="A31value">'PTRM input'!$J$37</definedName>
    <definedName name="A31wipvalue">'PTRM input'!$K$37</definedName>
    <definedName name="A32offset">32</definedName>
    <definedName name="A32remlife" localSheetId="7">'[1]PTRM input'!$L$38</definedName>
    <definedName name="A32remlife" localSheetId="9">'[1]PTRM input'!$L$38</definedName>
    <definedName name="A32remlife" localSheetId="8">'[1]PTRM input'!$L$38</definedName>
    <definedName name="A32remlife">'PTRM input'!$L$38</definedName>
    <definedName name="A32stdlife" localSheetId="7">'[1]PTRM input'!$M$38</definedName>
    <definedName name="A32stdlife" localSheetId="9">'[1]PTRM input'!$M$38</definedName>
    <definedName name="A32stdlife" localSheetId="8">'[1]PTRM input'!$M$38</definedName>
    <definedName name="A32stdlife">'PTRM input'!$M$38</definedName>
    <definedName name="A32taxremlife" localSheetId="7">'[1]PTRM input'!$O$38</definedName>
    <definedName name="A32taxremlife" localSheetId="9">'[1]PTRM input'!$O$38</definedName>
    <definedName name="A32taxremlife" localSheetId="8">'[1]PTRM input'!$O$38</definedName>
    <definedName name="A32taxremlife">'PTRM input'!$O$38</definedName>
    <definedName name="A32taxstdlife" localSheetId="7">'[1]PTRM input'!$P$38</definedName>
    <definedName name="A32taxstdlife" localSheetId="9">'[1]PTRM input'!$P$38</definedName>
    <definedName name="A32taxstdlife" localSheetId="8">'[1]PTRM input'!$P$38</definedName>
    <definedName name="A32taxstdlife">'PTRM input'!$P$38</definedName>
    <definedName name="A32taxvalue" localSheetId="7">'[1]PTRM input'!$N$38</definedName>
    <definedName name="A32taxvalue" localSheetId="9">'[1]PTRM input'!$N$38</definedName>
    <definedName name="A32taxvalue" localSheetId="8">'[1]PTRM input'!$N$38</definedName>
    <definedName name="A32taxvalue">'PTRM input'!$N$38</definedName>
    <definedName name="A32value" localSheetId="7">'[1]PTRM input'!$J$38</definedName>
    <definedName name="A32value" localSheetId="9">'[1]PTRM input'!$J$38</definedName>
    <definedName name="A32value" localSheetId="8">'[1]PTRM input'!$J$38</definedName>
    <definedName name="A32value">'PTRM input'!$J$38</definedName>
    <definedName name="A32wipvalue">'PTRM input'!$K$38</definedName>
    <definedName name="A33offset">33</definedName>
    <definedName name="A33remlife" localSheetId="7">'[1]PTRM input'!$L$39</definedName>
    <definedName name="A33remlife" localSheetId="9">'[1]PTRM input'!$L$39</definedName>
    <definedName name="A33remlife" localSheetId="8">'[1]PTRM input'!$L$39</definedName>
    <definedName name="A33remlife">'PTRM input'!$L$39</definedName>
    <definedName name="A33stdlife" localSheetId="7">'[1]PTRM input'!$M$39</definedName>
    <definedName name="A33stdlife" localSheetId="9">'[1]PTRM input'!$M$39</definedName>
    <definedName name="A33stdlife" localSheetId="8">'[1]PTRM input'!$M$39</definedName>
    <definedName name="A33stdlife">'PTRM input'!$M$39</definedName>
    <definedName name="A33taxremlife" localSheetId="7">'[1]PTRM input'!$O$39</definedName>
    <definedName name="A33taxremlife" localSheetId="9">'[1]PTRM input'!$O$39</definedName>
    <definedName name="A33taxremlife" localSheetId="8">'[1]PTRM input'!$O$39</definedName>
    <definedName name="A33taxremlife">'PTRM input'!$O$39</definedName>
    <definedName name="A33taxstdlife" localSheetId="7">'[1]PTRM input'!$P$39</definedName>
    <definedName name="A33taxstdlife" localSheetId="9">'[1]PTRM input'!$P$39</definedName>
    <definedName name="A33taxstdlife" localSheetId="8">'[1]PTRM input'!$P$39</definedName>
    <definedName name="A33taxstdlife">'PTRM input'!$P$39</definedName>
    <definedName name="A33taxvalue" localSheetId="7">'[1]PTRM input'!$N$39</definedName>
    <definedName name="A33taxvalue" localSheetId="9">'[1]PTRM input'!$N$39</definedName>
    <definedName name="A33taxvalue" localSheetId="8">'[1]PTRM input'!$N$39</definedName>
    <definedName name="A33taxvalue">'PTRM input'!$N$39</definedName>
    <definedName name="A33value" localSheetId="7">'[1]PTRM input'!$J$39</definedName>
    <definedName name="A33value" localSheetId="9">'[1]PTRM input'!$J$39</definedName>
    <definedName name="A33value" localSheetId="8">'[1]PTRM input'!$J$39</definedName>
    <definedName name="A33value">'PTRM input'!$J$39</definedName>
    <definedName name="A33wipvalue">'PTRM input'!$K$39</definedName>
    <definedName name="A34offset">34</definedName>
    <definedName name="A34remlife" localSheetId="7">'[1]PTRM input'!$L$40</definedName>
    <definedName name="A34remlife" localSheetId="9">'[1]PTRM input'!$L$40</definedName>
    <definedName name="A34remlife" localSheetId="8">'[1]PTRM input'!$L$40</definedName>
    <definedName name="A34remlife">'PTRM input'!$L$40</definedName>
    <definedName name="A34stdlife" localSheetId="7">'[1]PTRM input'!$M$40</definedName>
    <definedName name="A34stdlife" localSheetId="9">'[1]PTRM input'!$M$40</definedName>
    <definedName name="A34stdlife" localSheetId="8">'[1]PTRM input'!$M$40</definedName>
    <definedName name="A34stdlife">'PTRM input'!$M$40</definedName>
    <definedName name="A34taxremlife" localSheetId="7">'[1]PTRM input'!$O$40</definedName>
    <definedName name="A34taxremlife" localSheetId="9">'[1]PTRM input'!$O$40</definedName>
    <definedName name="A34taxremlife" localSheetId="8">'[1]PTRM input'!$O$40</definedName>
    <definedName name="A34taxremlife">'PTRM input'!$O$40</definedName>
    <definedName name="A34taxstdlife" localSheetId="7">'[1]PTRM input'!$P$40</definedName>
    <definedName name="A34taxstdlife" localSheetId="9">'[1]PTRM input'!$P$40</definedName>
    <definedName name="A34taxstdlife" localSheetId="8">'[1]PTRM input'!$P$40</definedName>
    <definedName name="A34taxstdlife">'PTRM input'!$P$40</definedName>
    <definedName name="A34taxvalue" localSheetId="7">'[1]PTRM input'!$N$40</definedName>
    <definedName name="A34taxvalue" localSheetId="9">'[1]PTRM input'!$N$40</definedName>
    <definedName name="A34taxvalue" localSheetId="8">'[1]PTRM input'!$N$40</definedName>
    <definedName name="A34taxvalue">'PTRM input'!$N$40</definedName>
    <definedName name="A34value" localSheetId="7">'[1]PTRM input'!$J$40</definedName>
    <definedName name="A34value" localSheetId="9">'[1]PTRM input'!$J$40</definedName>
    <definedName name="A34value" localSheetId="8">'[1]PTRM input'!$J$40</definedName>
    <definedName name="A34value">'PTRM input'!$J$40</definedName>
    <definedName name="A34wipvalue">'PTRM input'!$K$40</definedName>
    <definedName name="A35offset">35</definedName>
    <definedName name="A35remlife" localSheetId="7">'[1]PTRM input'!$L$41</definedName>
    <definedName name="A35remlife" localSheetId="9">'[1]PTRM input'!$L$41</definedName>
    <definedName name="A35remlife" localSheetId="8">'[1]PTRM input'!$L$41</definedName>
    <definedName name="A35remlife">'PTRM input'!$L$41</definedName>
    <definedName name="A35stdlife" localSheetId="7">'[1]PTRM input'!$M$41</definedName>
    <definedName name="A35stdlife" localSheetId="9">'[1]PTRM input'!$M$41</definedName>
    <definedName name="A35stdlife" localSheetId="8">'[1]PTRM input'!$M$41</definedName>
    <definedName name="A35stdlife">'PTRM input'!$M$41</definedName>
    <definedName name="A35taxremlife" localSheetId="7">'[1]PTRM input'!$O$41</definedName>
    <definedName name="A35taxremlife" localSheetId="9">'[1]PTRM input'!$O$41</definedName>
    <definedName name="A35taxremlife" localSheetId="8">'[1]PTRM input'!$O$41</definedName>
    <definedName name="A35taxremlife">'PTRM input'!$O$41</definedName>
    <definedName name="A35taxstdlife" localSheetId="7">'[1]PTRM input'!$P$41</definedName>
    <definedName name="A35taxstdlife" localSheetId="9">'[1]PTRM input'!$P$41</definedName>
    <definedName name="A35taxstdlife" localSheetId="8">'[1]PTRM input'!$P$41</definedName>
    <definedName name="A35taxstdlife">'PTRM input'!$P$41</definedName>
    <definedName name="A35taxvalue" localSheetId="7">'[1]PTRM input'!$N$41</definedName>
    <definedName name="A35taxvalue" localSheetId="9">'[1]PTRM input'!$N$41</definedName>
    <definedName name="A35taxvalue" localSheetId="8">'[1]PTRM input'!$N$41</definedName>
    <definedName name="A35taxvalue">'PTRM input'!$N$41</definedName>
    <definedName name="A35value" localSheetId="7">'[1]PTRM input'!$J$41</definedName>
    <definedName name="A35value" localSheetId="9">'[1]PTRM input'!$J$41</definedName>
    <definedName name="A35value" localSheetId="8">'[1]PTRM input'!$J$41</definedName>
    <definedName name="A35value">'PTRM input'!$J$41</definedName>
    <definedName name="A35wipvalue">'PTRM input'!$K$41</definedName>
    <definedName name="A36offset">36</definedName>
    <definedName name="A36remlife" localSheetId="7">'[1]PTRM input'!$L$42</definedName>
    <definedName name="A36remlife" localSheetId="9">'[1]PTRM input'!$L$42</definedName>
    <definedName name="A36remlife" localSheetId="8">'[1]PTRM input'!$L$42</definedName>
    <definedName name="A36remlife">'PTRM input'!$L$42</definedName>
    <definedName name="A36stdlife" localSheetId="7">'[1]PTRM input'!$M$42</definedName>
    <definedName name="A36stdlife" localSheetId="9">'[1]PTRM input'!$M$42</definedName>
    <definedName name="A36stdlife" localSheetId="8">'[1]PTRM input'!$M$42</definedName>
    <definedName name="A36stdlife">'PTRM input'!$M$42</definedName>
    <definedName name="A36taxremlife" localSheetId="7">'[1]PTRM input'!$O$42</definedName>
    <definedName name="A36taxremlife" localSheetId="9">'[1]PTRM input'!$O$42</definedName>
    <definedName name="A36taxremlife" localSheetId="8">'[1]PTRM input'!$O$42</definedName>
    <definedName name="A36taxremlife">'PTRM input'!$O$42</definedName>
    <definedName name="A36taxstdlife" localSheetId="7">'[1]PTRM input'!$P$42</definedName>
    <definedName name="A36taxstdlife" localSheetId="9">'[1]PTRM input'!$P$42</definedName>
    <definedName name="A36taxstdlife" localSheetId="8">'[1]PTRM input'!$P$42</definedName>
    <definedName name="A36taxstdlife">'PTRM input'!$P$42</definedName>
    <definedName name="A36taxvalue" localSheetId="7">'[1]PTRM input'!$N$42</definedName>
    <definedName name="A36taxvalue" localSheetId="9">'[1]PTRM input'!$N$42</definedName>
    <definedName name="A36taxvalue" localSheetId="8">'[1]PTRM input'!$N$42</definedName>
    <definedName name="A36taxvalue">'PTRM input'!$N$42</definedName>
    <definedName name="A36value" localSheetId="7">'[1]PTRM input'!$J$42</definedName>
    <definedName name="A36value" localSheetId="9">'[1]PTRM input'!$J$42</definedName>
    <definedName name="A36value" localSheetId="8">'[1]PTRM input'!$J$42</definedName>
    <definedName name="A36value">'PTRM input'!$J$42</definedName>
    <definedName name="A36wipvalue">'PTRM input'!$K$42</definedName>
    <definedName name="A37offset">37</definedName>
    <definedName name="A37remlife" localSheetId="7">'[1]PTRM input'!$L$43</definedName>
    <definedName name="A37remlife" localSheetId="9">'[1]PTRM input'!$L$43</definedName>
    <definedName name="A37remlife" localSheetId="8">'[1]PTRM input'!$L$43</definedName>
    <definedName name="A37remlife">'PTRM input'!$L$43</definedName>
    <definedName name="A37stdlife" localSheetId="7">'[1]PTRM input'!$M$43</definedName>
    <definedName name="A37stdlife" localSheetId="9">'[1]PTRM input'!$M$43</definedName>
    <definedName name="A37stdlife" localSheetId="8">'[1]PTRM input'!$M$43</definedName>
    <definedName name="A37stdlife">'PTRM input'!$M$43</definedName>
    <definedName name="A37taxremlife" localSheetId="7">'[1]PTRM input'!$O$43</definedName>
    <definedName name="A37taxremlife" localSheetId="9">'[1]PTRM input'!$O$43</definedName>
    <definedName name="A37taxremlife" localSheetId="8">'[1]PTRM input'!$O$43</definedName>
    <definedName name="A37taxremlife">'PTRM input'!$O$43</definedName>
    <definedName name="A37taxstdlife" localSheetId="7">'[1]PTRM input'!$P$43</definedName>
    <definedName name="A37taxstdlife" localSheetId="9">'[1]PTRM input'!$P$43</definedName>
    <definedName name="A37taxstdlife" localSheetId="8">'[1]PTRM input'!$P$43</definedName>
    <definedName name="A37taxstdlife">'PTRM input'!$P$43</definedName>
    <definedName name="A37taxvalue" localSheetId="7">'[1]PTRM input'!$N$43</definedName>
    <definedName name="A37taxvalue" localSheetId="9">'[1]PTRM input'!$N$43</definedName>
    <definedName name="A37taxvalue" localSheetId="8">'[1]PTRM input'!$N$43</definedName>
    <definedName name="A37taxvalue">'PTRM input'!$N$43</definedName>
    <definedName name="A37value" localSheetId="7">'[1]PTRM input'!$J$43</definedName>
    <definedName name="A37value" localSheetId="9">'[1]PTRM input'!$J$43</definedName>
    <definedName name="A37value" localSheetId="8">'[1]PTRM input'!$J$43</definedName>
    <definedName name="A37value">'PTRM input'!$J$43</definedName>
    <definedName name="A37wipvalue">'PTRM input'!$K$43</definedName>
    <definedName name="A38offset">38</definedName>
    <definedName name="A38remlife" localSheetId="7">'[1]PTRM input'!$L$44</definedName>
    <definedName name="A38remlife" localSheetId="9">'[1]PTRM input'!$L$44</definedName>
    <definedName name="A38remlife" localSheetId="8">'[1]PTRM input'!$L$44</definedName>
    <definedName name="A38remlife">'PTRM input'!$L$44</definedName>
    <definedName name="A38stdlife" localSheetId="7">'[1]PTRM input'!$M$44</definedName>
    <definedName name="A38stdlife" localSheetId="9">'[1]PTRM input'!$M$44</definedName>
    <definedName name="A38stdlife" localSheetId="8">'[1]PTRM input'!$M$44</definedName>
    <definedName name="A38stdlife">'PTRM input'!$M$44</definedName>
    <definedName name="A38taxremlife" localSheetId="7">'[1]PTRM input'!$O$44</definedName>
    <definedName name="A38taxremlife" localSheetId="9">'[1]PTRM input'!$O$44</definedName>
    <definedName name="A38taxremlife" localSheetId="8">'[1]PTRM input'!$O$44</definedName>
    <definedName name="A38taxremlife">'PTRM input'!$O$44</definedName>
    <definedName name="A38taxstdlife" localSheetId="7">'[1]PTRM input'!$P$44</definedName>
    <definedName name="A38taxstdlife" localSheetId="9">'[1]PTRM input'!$P$44</definedName>
    <definedName name="A38taxstdlife" localSheetId="8">'[1]PTRM input'!$P$44</definedName>
    <definedName name="A38taxstdlife">'PTRM input'!$P$44</definedName>
    <definedName name="A38taxvalue" localSheetId="7">'[1]PTRM input'!$N$44</definedName>
    <definedName name="A38taxvalue" localSheetId="9">'[1]PTRM input'!$N$44</definedName>
    <definedName name="A38taxvalue" localSheetId="8">'[1]PTRM input'!$N$44</definedName>
    <definedName name="A38taxvalue">'PTRM input'!$N$44</definedName>
    <definedName name="A38value" localSheetId="7">'[1]PTRM input'!$J$44</definedName>
    <definedName name="A38value" localSheetId="9">'[1]PTRM input'!$J$44</definedName>
    <definedName name="A38value" localSheetId="8">'[1]PTRM input'!$J$44</definedName>
    <definedName name="A38value">'PTRM input'!$J$44</definedName>
    <definedName name="A38wipvalue">'PTRM input'!$K$44</definedName>
    <definedName name="A39offset">39</definedName>
    <definedName name="A39remlife" localSheetId="7">'[1]PTRM input'!$L$45</definedName>
    <definedName name="A39remlife" localSheetId="9">'[1]PTRM input'!$L$45</definedName>
    <definedName name="A39remlife" localSheetId="8">'[1]PTRM input'!$L$45</definedName>
    <definedName name="A39remlife">'PTRM input'!$L$45</definedName>
    <definedName name="A39stdlife" localSheetId="7">'[1]PTRM input'!$M$45</definedName>
    <definedName name="A39stdlife" localSheetId="9">'[1]PTRM input'!$M$45</definedName>
    <definedName name="A39stdlife" localSheetId="8">'[1]PTRM input'!$M$45</definedName>
    <definedName name="A39stdlife">'PTRM input'!$M$45</definedName>
    <definedName name="A39taxremlife" localSheetId="7">'[1]PTRM input'!$O$45</definedName>
    <definedName name="A39taxremlife" localSheetId="9">'[1]PTRM input'!$O$45</definedName>
    <definedName name="A39taxremlife" localSheetId="8">'[1]PTRM input'!$O$45</definedName>
    <definedName name="A39taxremlife">'PTRM input'!$O$45</definedName>
    <definedName name="A39taxstdlife" localSheetId="7">'[1]PTRM input'!$P$45</definedName>
    <definedName name="A39taxstdlife" localSheetId="9">'[1]PTRM input'!$P$45</definedName>
    <definedName name="A39taxstdlife" localSheetId="8">'[1]PTRM input'!$P$45</definedName>
    <definedName name="A39taxstdlife">'PTRM input'!$P$45</definedName>
    <definedName name="A39taxvalue" localSheetId="7">'[1]PTRM input'!$N$45</definedName>
    <definedName name="A39taxvalue" localSheetId="9">'[1]PTRM input'!$N$45</definedName>
    <definedName name="A39taxvalue" localSheetId="8">'[1]PTRM input'!$N$45</definedName>
    <definedName name="A39taxvalue">'PTRM input'!$N$45</definedName>
    <definedName name="A39value" localSheetId="7">'[1]PTRM input'!$J$45</definedName>
    <definedName name="A39value" localSheetId="9">'[1]PTRM input'!$J$45</definedName>
    <definedName name="A39value" localSheetId="8">'[1]PTRM input'!$J$45</definedName>
    <definedName name="A39value">'PTRM input'!$J$45</definedName>
    <definedName name="A39wipvalue">'PTRM input'!$K$45</definedName>
    <definedName name="A3offset">3</definedName>
    <definedName name="A3remlife" localSheetId="7">'[1]PTRM input'!$L$9</definedName>
    <definedName name="A3remlife" localSheetId="9">'[1]PTRM input'!$L$9</definedName>
    <definedName name="A3remlife" localSheetId="8">'[1]PTRM input'!$L$9</definedName>
    <definedName name="A3remlife">'PTRM input'!$L$9</definedName>
    <definedName name="A3stdlife" localSheetId="7">'[1]PTRM input'!$M$9</definedName>
    <definedName name="A3stdlife" localSheetId="9">'[1]PTRM input'!$M$9</definedName>
    <definedName name="A3stdlife" localSheetId="8">'[1]PTRM input'!$M$9</definedName>
    <definedName name="A3stdlife">'PTRM input'!$M$9</definedName>
    <definedName name="A3taxremlife" localSheetId="7">'[1]PTRM input'!$O$9</definedName>
    <definedName name="A3taxremlife" localSheetId="9">'[1]PTRM input'!$O$9</definedName>
    <definedName name="A3taxremlife" localSheetId="8">'[1]PTRM input'!$O$9</definedName>
    <definedName name="A3taxremlife">'PTRM input'!$O$9</definedName>
    <definedName name="A3taxstdlife" localSheetId="7">'[1]PTRM input'!$P$9</definedName>
    <definedName name="A3taxstdlife" localSheetId="9">'[1]PTRM input'!$P$9</definedName>
    <definedName name="A3taxstdlife" localSheetId="8">'[1]PTRM input'!$P$9</definedName>
    <definedName name="A3taxstdlife">'PTRM input'!$P$9</definedName>
    <definedName name="A3taxvalue" localSheetId="7">'[1]PTRM input'!$N$9</definedName>
    <definedName name="A3taxvalue" localSheetId="9">'[1]PTRM input'!$N$9</definedName>
    <definedName name="A3taxvalue" localSheetId="8">'[1]PTRM input'!$N$9</definedName>
    <definedName name="A3taxvalue">'PTRM input'!$N$9</definedName>
    <definedName name="A3value" localSheetId="7">'[1]PTRM input'!$J$9</definedName>
    <definedName name="A3value" localSheetId="9">'[1]PTRM input'!$J$9</definedName>
    <definedName name="A3value" localSheetId="8">'[1]PTRM input'!$J$9</definedName>
    <definedName name="A3value">'PTRM input'!$J$9</definedName>
    <definedName name="A3wipvalue">'PTRM input'!$K$9</definedName>
    <definedName name="A40offset">40</definedName>
    <definedName name="A40remlife" localSheetId="7">'[1]PTRM input'!$L$46</definedName>
    <definedName name="A40remlife" localSheetId="9">'[1]PTRM input'!$L$46</definedName>
    <definedName name="A40remlife" localSheetId="8">'[1]PTRM input'!$L$46</definedName>
    <definedName name="A40remlife">'PTRM input'!$L$46</definedName>
    <definedName name="A40stdlife" localSheetId="7">'[1]PTRM input'!$M$46</definedName>
    <definedName name="A40stdlife" localSheetId="9">'[1]PTRM input'!$M$46</definedName>
    <definedName name="A40stdlife" localSheetId="8">'[1]PTRM input'!$M$46</definedName>
    <definedName name="A40stdlife">'PTRM input'!$M$46</definedName>
    <definedName name="A40taxremlife" localSheetId="7">'[1]PTRM input'!$O$46</definedName>
    <definedName name="A40taxremlife" localSheetId="9">'[1]PTRM input'!$O$46</definedName>
    <definedName name="A40taxremlife" localSheetId="8">'[1]PTRM input'!$O$46</definedName>
    <definedName name="A40taxremlife">'PTRM input'!$O$46</definedName>
    <definedName name="A40taxstdlife" localSheetId="7">'[1]PTRM input'!$P$46</definedName>
    <definedName name="A40taxstdlife" localSheetId="9">'[1]PTRM input'!$P$46</definedName>
    <definedName name="A40taxstdlife" localSheetId="8">'[1]PTRM input'!$P$46</definedName>
    <definedName name="A40taxstdlife">'PTRM input'!$P$46</definedName>
    <definedName name="A40taxvalue" localSheetId="7">'[1]PTRM input'!$N$46</definedName>
    <definedName name="A40taxvalue" localSheetId="9">'[1]PTRM input'!$N$46</definedName>
    <definedName name="A40taxvalue" localSheetId="8">'[1]PTRM input'!$N$46</definedName>
    <definedName name="A40taxvalue">'PTRM input'!$N$46</definedName>
    <definedName name="A40value" localSheetId="7">'[1]PTRM input'!$J$46</definedName>
    <definedName name="A40value" localSheetId="9">'[1]PTRM input'!$J$46</definedName>
    <definedName name="A40value" localSheetId="8">'[1]PTRM input'!$J$46</definedName>
    <definedName name="A40value">'PTRM input'!$J$46</definedName>
    <definedName name="A40wipvalue">'PTRM input'!$K$46</definedName>
    <definedName name="A41offset">41</definedName>
    <definedName name="A41remlife" localSheetId="7">'[1]PTRM input'!$L$47</definedName>
    <definedName name="A41remlife" localSheetId="9">'[1]PTRM input'!$L$47</definedName>
    <definedName name="A41remlife" localSheetId="8">'[1]PTRM input'!$L$47</definedName>
    <definedName name="A41remlife">'PTRM input'!$L$47</definedName>
    <definedName name="A41stdlife" localSheetId="7">'[1]PTRM input'!$M$47</definedName>
    <definedName name="A41stdlife" localSheetId="9">'[1]PTRM input'!$M$47</definedName>
    <definedName name="A41stdlife" localSheetId="8">'[1]PTRM input'!$M$47</definedName>
    <definedName name="A41stdlife">'PTRM input'!$M$47</definedName>
    <definedName name="A41taxremlife" localSheetId="7">'[1]PTRM input'!$O$47</definedName>
    <definedName name="A41taxremlife" localSheetId="9">'[1]PTRM input'!$O$47</definedName>
    <definedName name="A41taxremlife" localSheetId="8">'[1]PTRM input'!$O$47</definedName>
    <definedName name="A41taxremlife">'PTRM input'!$O$47</definedName>
    <definedName name="A41taxstdlife" localSheetId="7">'[1]PTRM input'!$P$47</definedName>
    <definedName name="A41taxstdlife" localSheetId="9">'[1]PTRM input'!$P$47</definedName>
    <definedName name="A41taxstdlife" localSheetId="8">'[1]PTRM input'!$P$47</definedName>
    <definedName name="A41taxstdlife">'PTRM input'!$P$47</definedName>
    <definedName name="A41taxvalue" localSheetId="7">'[1]PTRM input'!$N$47</definedName>
    <definedName name="A41taxvalue" localSheetId="9">'[1]PTRM input'!$N$47</definedName>
    <definedName name="A41taxvalue" localSheetId="8">'[1]PTRM input'!$N$47</definedName>
    <definedName name="A41taxvalue">'PTRM input'!$N$47</definedName>
    <definedName name="A41value" localSheetId="7">'[1]PTRM input'!$J$47</definedName>
    <definedName name="A41value" localSheetId="9">'[1]PTRM input'!$J$47</definedName>
    <definedName name="A41value" localSheetId="8">'[1]PTRM input'!$J$47</definedName>
    <definedName name="A41value">'PTRM input'!$J$47</definedName>
    <definedName name="A41wipvalue">'PTRM input'!$K$47</definedName>
    <definedName name="A42offset">42</definedName>
    <definedName name="A42remlife" localSheetId="7">'[1]PTRM input'!$L$48</definedName>
    <definedName name="A42remlife" localSheetId="9">'[1]PTRM input'!$L$48</definedName>
    <definedName name="A42remlife" localSheetId="8">'[1]PTRM input'!$L$48</definedName>
    <definedName name="A42remlife">'PTRM input'!$L$48</definedName>
    <definedName name="A42stdlife" localSheetId="7">'[1]PTRM input'!$M$48</definedName>
    <definedName name="A42stdlife" localSheetId="9">'[1]PTRM input'!$M$48</definedName>
    <definedName name="A42stdlife" localSheetId="8">'[1]PTRM input'!$M$48</definedName>
    <definedName name="A42stdlife">'PTRM input'!$M$48</definedName>
    <definedName name="A42taxremlife" localSheetId="7">'[1]PTRM input'!$O$48</definedName>
    <definedName name="A42taxremlife" localSheetId="9">'[1]PTRM input'!$O$48</definedName>
    <definedName name="A42taxremlife" localSheetId="8">'[1]PTRM input'!$O$48</definedName>
    <definedName name="A42taxremlife">'PTRM input'!$O$48</definedName>
    <definedName name="A42taxstdlife" localSheetId="7">'[1]PTRM input'!$P$48</definedName>
    <definedName name="A42taxstdlife" localSheetId="9">'[1]PTRM input'!$P$48</definedName>
    <definedName name="A42taxstdlife" localSheetId="8">'[1]PTRM input'!$P$48</definedName>
    <definedName name="A42taxstdlife">'PTRM input'!$P$48</definedName>
    <definedName name="A42taxvalue" localSheetId="7">'[1]PTRM input'!$N$48</definedName>
    <definedName name="A42taxvalue" localSheetId="9">'[1]PTRM input'!$N$48</definedName>
    <definedName name="A42taxvalue" localSheetId="8">'[1]PTRM input'!$N$48</definedName>
    <definedName name="A42taxvalue">'PTRM input'!$N$48</definedName>
    <definedName name="A42value" localSheetId="7">'[1]PTRM input'!$J$48</definedName>
    <definedName name="A42value" localSheetId="9">'[1]PTRM input'!$J$48</definedName>
    <definedName name="A42value" localSheetId="8">'[1]PTRM input'!$J$48</definedName>
    <definedName name="A42value">'PTRM input'!$J$48</definedName>
    <definedName name="A42wipvalue">'PTRM input'!$K$48</definedName>
    <definedName name="A43offset">43</definedName>
    <definedName name="A43remlife" localSheetId="7">'[1]PTRM input'!$L$49</definedName>
    <definedName name="A43remlife" localSheetId="9">'[1]PTRM input'!$L$49</definedName>
    <definedName name="A43remlife" localSheetId="8">'[1]PTRM input'!$L$49</definedName>
    <definedName name="A43remlife">'PTRM input'!$L$49</definedName>
    <definedName name="A43stdlife" localSheetId="7">'[1]PTRM input'!$M$49</definedName>
    <definedName name="A43stdlife" localSheetId="9">'[1]PTRM input'!$M$49</definedName>
    <definedName name="A43stdlife" localSheetId="8">'[1]PTRM input'!$M$49</definedName>
    <definedName name="A43stdlife">'PTRM input'!$M$49</definedName>
    <definedName name="A43taxremlife" localSheetId="7">'[1]PTRM input'!$O$49</definedName>
    <definedName name="A43taxremlife" localSheetId="9">'[1]PTRM input'!$O$49</definedName>
    <definedName name="A43taxremlife" localSheetId="8">'[1]PTRM input'!$O$49</definedName>
    <definedName name="A43taxremlife">'PTRM input'!$O$49</definedName>
    <definedName name="A43taxstdlife" localSheetId="7">'[1]PTRM input'!$P$49</definedName>
    <definedName name="A43taxstdlife" localSheetId="9">'[1]PTRM input'!$P$49</definedName>
    <definedName name="A43taxstdlife" localSheetId="8">'[1]PTRM input'!$P$49</definedName>
    <definedName name="A43taxstdlife">'PTRM input'!$P$49</definedName>
    <definedName name="A43taxvalue" localSheetId="7">'[1]PTRM input'!$N$49</definedName>
    <definedName name="A43taxvalue" localSheetId="9">'[1]PTRM input'!$N$49</definedName>
    <definedName name="A43taxvalue" localSheetId="8">'[1]PTRM input'!$N$49</definedName>
    <definedName name="A43taxvalue">'PTRM input'!$N$49</definedName>
    <definedName name="A43value" localSheetId="7">'[1]PTRM input'!$J$49</definedName>
    <definedName name="A43value" localSheetId="9">'[1]PTRM input'!$J$49</definedName>
    <definedName name="A43value" localSheetId="8">'[1]PTRM input'!$J$49</definedName>
    <definedName name="A43value">'PTRM input'!$J$49</definedName>
    <definedName name="A43wipvalue">'PTRM input'!$K$49</definedName>
    <definedName name="A44offset">44</definedName>
    <definedName name="A44remlife" localSheetId="7">'[1]PTRM input'!$L$50</definedName>
    <definedName name="A44remlife" localSheetId="9">'[1]PTRM input'!$L$50</definedName>
    <definedName name="A44remlife" localSheetId="8">'[1]PTRM input'!$L$50</definedName>
    <definedName name="A44remlife">'PTRM input'!$L$50</definedName>
    <definedName name="A44stdlife" localSheetId="7">'[1]PTRM input'!$M$50</definedName>
    <definedName name="A44stdlife" localSheetId="9">'[1]PTRM input'!$M$50</definedName>
    <definedName name="A44stdlife" localSheetId="8">'[1]PTRM input'!$M$50</definedName>
    <definedName name="A44stdlife">'PTRM input'!$M$50</definedName>
    <definedName name="A44taxremlife" localSheetId="7">'[1]PTRM input'!$O$50</definedName>
    <definedName name="A44taxremlife" localSheetId="9">'[1]PTRM input'!$O$50</definedName>
    <definedName name="A44taxremlife" localSheetId="8">'[1]PTRM input'!$O$50</definedName>
    <definedName name="A44taxremlife">'PTRM input'!$O$50</definedName>
    <definedName name="A44taxstdlife" localSheetId="7">'[1]PTRM input'!$P$50</definedName>
    <definedName name="A44taxstdlife" localSheetId="9">'[1]PTRM input'!$P$50</definedName>
    <definedName name="A44taxstdlife" localSheetId="8">'[1]PTRM input'!$P$50</definedName>
    <definedName name="A44taxstdlife">'PTRM input'!$P$50</definedName>
    <definedName name="A44taxvalue" localSheetId="7">'[1]PTRM input'!$N$50</definedName>
    <definedName name="A44taxvalue" localSheetId="9">'[1]PTRM input'!$N$50</definedName>
    <definedName name="A44taxvalue" localSheetId="8">'[1]PTRM input'!$N$50</definedName>
    <definedName name="A44taxvalue">'PTRM input'!$N$50</definedName>
    <definedName name="A44value" localSheetId="7">'[1]PTRM input'!$J$50</definedName>
    <definedName name="A44value" localSheetId="9">'[1]PTRM input'!$J$50</definedName>
    <definedName name="A44value" localSheetId="8">'[1]PTRM input'!$J$50</definedName>
    <definedName name="A44value">'PTRM input'!$J$50</definedName>
    <definedName name="A44wipvalue">'PTRM input'!$K$50</definedName>
    <definedName name="A45offset">45</definedName>
    <definedName name="A45remlife" localSheetId="7">'[1]PTRM input'!$L$51</definedName>
    <definedName name="A45remlife" localSheetId="9">'[1]PTRM input'!$L$51</definedName>
    <definedName name="A45remlife" localSheetId="8">'[1]PTRM input'!$L$51</definedName>
    <definedName name="A45remlife">'PTRM input'!$L$51</definedName>
    <definedName name="A45stdlife" localSheetId="7">'[1]PTRM input'!$M$51</definedName>
    <definedName name="A45stdlife" localSheetId="9">'[1]PTRM input'!$M$51</definedName>
    <definedName name="A45stdlife" localSheetId="8">'[1]PTRM input'!$M$51</definedName>
    <definedName name="A45stdlife">'PTRM input'!$M$51</definedName>
    <definedName name="A45taxremlife" localSheetId="7">'[1]PTRM input'!$O$51</definedName>
    <definedName name="A45taxremlife" localSheetId="9">'[1]PTRM input'!$O$51</definedName>
    <definedName name="A45taxremlife" localSheetId="8">'[1]PTRM input'!$O$51</definedName>
    <definedName name="A45taxremlife">'PTRM input'!$O$51</definedName>
    <definedName name="A45taxstdlife" localSheetId="7">'[1]PTRM input'!$P$51</definedName>
    <definedName name="A45taxstdlife" localSheetId="9">'[1]PTRM input'!$P$51</definedName>
    <definedName name="A45taxstdlife" localSheetId="8">'[1]PTRM input'!$P$51</definedName>
    <definedName name="A45taxstdlife">'PTRM input'!$P$51</definedName>
    <definedName name="A45taxvalue" localSheetId="7">'[1]PTRM input'!$N$51</definedName>
    <definedName name="A45taxvalue" localSheetId="9">'[1]PTRM input'!$N$51</definedName>
    <definedName name="A45taxvalue" localSheetId="8">'[1]PTRM input'!$N$51</definedName>
    <definedName name="A45taxvalue">'PTRM input'!$N$51</definedName>
    <definedName name="A45value" localSheetId="7">'[1]PTRM input'!$J$51</definedName>
    <definedName name="A45value" localSheetId="9">'[1]PTRM input'!$J$51</definedName>
    <definedName name="A45value" localSheetId="8">'[1]PTRM input'!$J$51</definedName>
    <definedName name="A45value">'PTRM input'!$J$51</definedName>
    <definedName name="A45wipvalue">'PTRM input'!$K$51</definedName>
    <definedName name="A46offset">46</definedName>
    <definedName name="A46remlife" localSheetId="7">'[1]PTRM input'!$L$52</definedName>
    <definedName name="A46remlife" localSheetId="9">'[1]PTRM input'!$L$52</definedName>
    <definedName name="A46remlife" localSheetId="8">'[1]PTRM input'!$L$52</definedName>
    <definedName name="A46remlife">'PTRM input'!$L$52</definedName>
    <definedName name="A46stdlife" localSheetId="7">'[1]PTRM input'!$M$52</definedName>
    <definedName name="A46stdlife" localSheetId="9">'[1]PTRM input'!$M$52</definedName>
    <definedName name="A46stdlife" localSheetId="8">'[1]PTRM input'!$M$52</definedName>
    <definedName name="A46stdlife">'PTRM input'!$M$52</definedName>
    <definedName name="A46taxremlife" localSheetId="7">'[1]PTRM input'!$O$52</definedName>
    <definedName name="A46taxremlife" localSheetId="9">'[1]PTRM input'!$O$52</definedName>
    <definedName name="A46taxremlife" localSheetId="8">'[1]PTRM input'!$O$52</definedName>
    <definedName name="A46taxremlife">'PTRM input'!$O$52</definedName>
    <definedName name="A46taxstdlife" localSheetId="7">'[1]PTRM input'!$P$52</definedName>
    <definedName name="A46taxstdlife" localSheetId="9">'[1]PTRM input'!$P$52</definedName>
    <definedName name="A46taxstdlife" localSheetId="8">'[1]PTRM input'!$P$52</definedName>
    <definedName name="A46taxstdlife">'PTRM input'!$P$52</definedName>
    <definedName name="A46taxvalue" localSheetId="7">'[1]PTRM input'!$N$52</definedName>
    <definedName name="A46taxvalue" localSheetId="9">'[1]PTRM input'!$N$52</definedName>
    <definedName name="A46taxvalue" localSheetId="8">'[1]PTRM input'!$N$52</definedName>
    <definedName name="A46taxvalue">'PTRM input'!$N$52</definedName>
    <definedName name="A46value" localSheetId="7">'[1]PTRM input'!$J$52</definedName>
    <definedName name="A46value" localSheetId="9">'[1]PTRM input'!$J$52</definedName>
    <definedName name="A46value" localSheetId="8">'[1]PTRM input'!$J$52</definedName>
    <definedName name="A46value">'PTRM input'!$J$52</definedName>
    <definedName name="A46wipvalue">'PTRM input'!$K$52</definedName>
    <definedName name="A47offset">47</definedName>
    <definedName name="A47remlife" localSheetId="7">'[1]PTRM input'!$L$53</definedName>
    <definedName name="A47remlife" localSheetId="9">'[1]PTRM input'!$L$53</definedName>
    <definedName name="A47remlife" localSheetId="8">'[1]PTRM input'!$L$53</definedName>
    <definedName name="A47remlife">'PTRM input'!$L$53</definedName>
    <definedName name="A47stdlife" localSheetId="7">'[1]PTRM input'!$M$53</definedName>
    <definedName name="A47stdlife" localSheetId="9">'[1]PTRM input'!$M$53</definedName>
    <definedName name="A47stdlife" localSheetId="8">'[1]PTRM input'!$M$53</definedName>
    <definedName name="A47stdlife">'PTRM input'!$M$53</definedName>
    <definedName name="A47taxremlife" localSheetId="7">'[1]PTRM input'!$O$53</definedName>
    <definedName name="A47taxremlife" localSheetId="9">'[1]PTRM input'!$O$53</definedName>
    <definedName name="A47taxremlife" localSheetId="8">'[1]PTRM input'!$O$53</definedName>
    <definedName name="A47taxremlife">'PTRM input'!$O$53</definedName>
    <definedName name="A47taxstdlife" localSheetId="7">'[1]PTRM input'!$P$53</definedName>
    <definedName name="A47taxstdlife" localSheetId="9">'[1]PTRM input'!$P$53</definedName>
    <definedName name="A47taxstdlife" localSheetId="8">'[1]PTRM input'!$P$53</definedName>
    <definedName name="A47taxstdlife">'PTRM input'!$P$53</definedName>
    <definedName name="A47taxvalue" localSheetId="7">'[1]PTRM input'!$N$53</definedName>
    <definedName name="A47taxvalue" localSheetId="9">'[1]PTRM input'!$N$53</definedName>
    <definedName name="A47taxvalue" localSheetId="8">'[1]PTRM input'!$N$53</definedName>
    <definedName name="A47taxvalue">'PTRM input'!$N$53</definedName>
    <definedName name="A47value" localSheetId="7">'[1]PTRM input'!$J$53</definedName>
    <definedName name="A47value" localSheetId="9">'[1]PTRM input'!$J$53</definedName>
    <definedName name="A47value" localSheetId="8">'[1]PTRM input'!$J$53</definedName>
    <definedName name="A47value">'PTRM input'!$J$53</definedName>
    <definedName name="A47wipvalue">'PTRM input'!$K$53</definedName>
    <definedName name="A48offset">48</definedName>
    <definedName name="A48remlife" localSheetId="7">'[1]PTRM input'!$L$54</definedName>
    <definedName name="A48remlife" localSheetId="9">'[1]PTRM input'!$L$54</definedName>
    <definedName name="A48remlife" localSheetId="8">'[1]PTRM input'!$L$54</definedName>
    <definedName name="A48remlife">'PTRM input'!$L$54</definedName>
    <definedName name="A48stdlife" localSheetId="7">'[1]PTRM input'!$M$54</definedName>
    <definedName name="A48stdlife" localSheetId="9">'[1]PTRM input'!$M$54</definedName>
    <definedName name="A48stdlife" localSheetId="8">'[1]PTRM input'!$M$54</definedName>
    <definedName name="A48stdlife">'PTRM input'!$M$54</definedName>
    <definedName name="A48taxremlife" localSheetId="7">'[1]PTRM input'!$O$54</definedName>
    <definedName name="A48taxremlife" localSheetId="9">'[1]PTRM input'!$O$54</definedName>
    <definedName name="A48taxremlife" localSheetId="8">'[1]PTRM input'!$O$54</definedName>
    <definedName name="A48taxremlife">'PTRM input'!$O$54</definedName>
    <definedName name="A48taxstdlife" localSheetId="7">'[1]PTRM input'!$P$54</definedName>
    <definedName name="A48taxstdlife" localSheetId="9">'[1]PTRM input'!$P$54</definedName>
    <definedName name="A48taxstdlife" localSheetId="8">'[1]PTRM input'!$P$54</definedName>
    <definedName name="A48taxstdlife">'PTRM input'!$P$54</definedName>
    <definedName name="A48taxvalue" localSheetId="7">'[1]PTRM input'!$N$54</definedName>
    <definedName name="A48taxvalue" localSheetId="9">'[1]PTRM input'!$N$54</definedName>
    <definedName name="A48taxvalue" localSheetId="8">'[1]PTRM input'!$N$54</definedName>
    <definedName name="A48taxvalue">'PTRM input'!$N$54</definedName>
    <definedName name="A48value" localSheetId="7">'[1]PTRM input'!$J$54</definedName>
    <definedName name="A48value" localSheetId="9">'[1]PTRM input'!$J$54</definedName>
    <definedName name="A48value" localSheetId="8">'[1]PTRM input'!$J$54</definedName>
    <definedName name="A48value">'PTRM input'!$J$54</definedName>
    <definedName name="A48wipvalue">'PTRM input'!$K$54</definedName>
    <definedName name="A49offset">49</definedName>
    <definedName name="A49remlife" localSheetId="7">'[1]PTRM input'!$L$55</definedName>
    <definedName name="A49remlife" localSheetId="9">'[1]PTRM input'!$L$55</definedName>
    <definedName name="A49remlife" localSheetId="8">'[1]PTRM input'!$L$55</definedName>
    <definedName name="A49remlife">'PTRM input'!$L$55</definedName>
    <definedName name="A49stdlife" localSheetId="7">'[1]PTRM input'!$M$55</definedName>
    <definedName name="A49stdlife" localSheetId="9">'[1]PTRM input'!$M$55</definedName>
    <definedName name="A49stdlife" localSheetId="8">'[1]PTRM input'!$M$55</definedName>
    <definedName name="A49stdlife">'PTRM input'!$M$55</definedName>
    <definedName name="A49taxremlife" localSheetId="7">'[1]PTRM input'!$O$55</definedName>
    <definedName name="A49taxremlife" localSheetId="9">'[1]PTRM input'!$O$55</definedName>
    <definedName name="A49taxremlife" localSheetId="8">'[1]PTRM input'!$O$55</definedName>
    <definedName name="A49taxremlife">'PTRM input'!$O$55</definedName>
    <definedName name="A49taxstdlife" localSheetId="7">'[1]PTRM input'!$P$55</definedName>
    <definedName name="A49taxstdlife" localSheetId="9">'[1]PTRM input'!$P$55</definedName>
    <definedName name="A49taxstdlife" localSheetId="8">'[1]PTRM input'!$P$55</definedName>
    <definedName name="A49taxstdlife">'PTRM input'!$P$55</definedName>
    <definedName name="A49taxvalue" localSheetId="7">'[1]PTRM input'!$N$55</definedName>
    <definedName name="A49taxvalue" localSheetId="9">'[1]PTRM input'!$N$55</definedName>
    <definedName name="A49taxvalue" localSheetId="8">'[1]PTRM input'!$N$55</definedName>
    <definedName name="A49taxvalue">'PTRM input'!$N$55</definedName>
    <definedName name="A49value" localSheetId="7">'[1]PTRM input'!$J$55</definedName>
    <definedName name="A49value" localSheetId="9">'[1]PTRM input'!$J$55</definedName>
    <definedName name="A49value" localSheetId="8">'[1]PTRM input'!$J$55</definedName>
    <definedName name="A49value">'PTRM input'!$J$55</definedName>
    <definedName name="A49wipvalue">'PTRM input'!$K$55</definedName>
    <definedName name="A4offset">4</definedName>
    <definedName name="A4remlife" localSheetId="7">'[1]PTRM input'!$L$10</definedName>
    <definedName name="A4remlife" localSheetId="9">'[1]PTRM input'!$L$10</definedName>
    <definedName name="A4remlife" localSheetId="8">'[1]PTRM input'!$L$10</definedName>
    <definedName name="A4remlife">'PTRM input'!$L$10</definedName>
    <definedName name="A4stdlife" localSheetId="7">'[1]PTRM input'!$M$10</definedName>
    <definedName name="A4stdlife" localSheetId="9">'[1]PTRM input'!$M$10</definedName>
    <definedName name="A4stdlife" localSheetId="8">'[1]PTRM input'!$M$10</definedName>
    <definedName name="A4stdlife">'PTRM input'!$M$10</definedName>
    <definedName name="A4taxremlife" localSheetId="7">'[1]PTRM input'!$O$10</definedName>
    <definedName name="A4taxremlife" localSheetId="9">'[1]PTRM input'!$O$10</definedName>
    <definedName name="A4taxremlife" localSheetId="8">'[1]PTRM input'!$O$10</definedName>
    <definedName name="A4taxremlife">'PTRM input'!$O$10</definedName>
    <definedName name="A4taxstdlife" localSheetId="7">'[1]PTRM input'!$P$10</definedName>
    <definedName name="A4taxstdlife" localSheetId="9">'[1]PTRM input'!$P$10</definedName>
    <definedName name="A4taxstdlife" localSheetId="8">'[1]PTRM input'!$P$10</definedName>
    <definedName name="A4taxstdlife">'PTRM input'!$P$10</definedName>
    <definedName name="A4taxvalue" localSheetId="7">'[1]PTRM input'!$N$10</definedName>
    <definedName name="A4taxvalue" localSheetId="9">'[1]PTRM input'!$N$10</definedName>
    <definedName name="A4taxvalue" localSheetId="8">'[1]PTRM input'!$N$10</definedName>
    <definedName name="A4taxvalue">'PTRM input'!$N$10</definedName>
    <definedName name="A4value" localSheetId="7">'[1]PTRM input'!$J$10</definedName>
    <definedName name="A4value" localSheetId="9">'[1]PTRM input'!$J$10</definedName>
    <definedName name="A4value" localSheetId="8">'[1]PTRM input'!$J$10</definedName>
    <definedName name="A4value">'PTRM input'!$J$10</definedName>
    <definedName name="A4wipvalue">'PTRM input'!$K$10</definedName>
    <definedName name="A50offset">50</definedName>
    <definedName name="A50remlife" localSheetId="7">'[1]PTRM input'!$L$56</definedName>
    <definedName name="A50remlife" localSheetId="9">'[1]PTRM input'!$L$56</definedName>
    <definedName name="A50remlife" localSheetId="8">'[1]PTRM input'!$L$56</definedName>
    <definedName name="A50remlife">'PTRM input'!$L$56</definedName>
    <definedName name="A50stdlife" localSheetId="7">'[1]PTRM input'!$M$56</definedName>
    <definedName name="A50stdlife" localSheetId="9">'[1]PTRM input'!$M$56</definedName>
    <definedName name="A50stdlife" localSheetId="8">'[1]PTRM input'!$M$56</definedName>
    <definedName name="A50stdlife">'PTRM input'!$M$56</definedName>
    <definedName name="A50taxremlife" localSheetId="7">'[1]PTRM input'!$O$56</definedName>
    <definedName name="A50taxremlife" localSheetId="9">'[1]PTRM input'!$O$56</definedName>
    <definedName name="A50taxremlife" localSheetId="8">'[1]PTRM input'!$O$56</definedName>
    <definedName name="A50taxremlife">'PTRM input'!$O$56</definedName>
    <definedName name="A50taxstdlife" localSheetId="7">'[1]PTRM input'!$P$56</definedName>
    <definedName name="A50taxstdlife" localSheetId="9">'[1]PTRM input'!$P$56</definedName>
    <definedName name="A50taxstdlife" localSheetId="8">'[1]PTRM input'!$P$56</definedName>
    <definedName name="A50taxstdlife">'PTRM input'!$P$56</definedName>
    <definedName name="A50taxvalue" localSheetId="7">'[1]PTRM input'!$N$56</definedName>
    <definedName name="A50taxvalue" localSheetId="9">'[1]PTRM input'!$N$56</definedName>
    <definedName name="A50taxvalue" localSheetId="8">'[1]PTRM input'!$N$56</definedName>
    <definedName name="A50taxvalue">'PTRM input'!$N$56</definedName>
    <definedName name="A50value" localSheetId="7">'[1]PTRM input'!$J$56</definedName>
    <definedName name="A50value" localSheetId="9">'[1]PTRM input'!$J$56</definedName>
    <definedName name="A50value" localSheetId="8">'[1]PTRM input'!$J$56</definedName>
    <definedName name="A50value">'PTRM input'!$J$56</definedName>
    <definedName name="A50wipvalue">'PTRM input'!$K$56</definedName>
    <definedName name="A5offset">5</definedName>
    <definedName name="A5remlife" localSheetId="7">'[1]PTRM input'!$L$11</definedName>
    <definedName name="A5remlife" localSheetId="9">'[1]PTRM input'!$L$11</definedName>
    <definedName name="A5remlife" localSheetId="8">'[1]PTRM input'!$L$11</definedName>
    <definedName name="A5remlife">'PTRM input'!$L$11</definedName>
    <definedName name="A5stdlife" localSheetId="7">'[1]PTRM input'!$M$11</definedName>
    <definedName name="A5stdlife" localSheetId="9">'[1]PTRM input'!$M$11</definedName>
    <definedName name="A5stdlife" localSheetId="8">'[1]PTRM input'!$M$11</definedName>
    <definedName name="A5stdlife">'PTRM input'!$M$11</definedName>
    <definedName name="A5taxremlife" localSheetId="7">'[1]PTRM input'!$O$11</definedName>
    <definedName name="A5taxremlife" localSheetId="9">'[1]PTRM input'!$O$11</definedName>
    <definedName name="A5taxremlife" localSheetId="8">'[1]PTRM input'!$O$11</definedName>
    <definedName name="A5taxremlife">'PTRM input'!$O$11</definedName>
    <definedName name="A5taxstdlife" localSheetId="7">'[1]PTRM input'!$P$11</definedName>
    <definedName name="A5taxstdlife" localSheetId="9">'[1]PTRM input'!$P$11</definedName>
    <definedName name="A5taxstdlife" localSheetId="8">'[1]PTRM input'!$P$11</definedName>
    <definedName name="A5taxstdlife">'PTRM input'!$P$11</definedName>
    <definedName name="A5taxvalue" localSheetId="7">'[1]PTRM input'!$N$11</definedName>
    <definedName name="A5taxvalue" localSheetId="9">'[1]PTRM input'!$N$11</definedName>
    <definedName name="A5taxvalue" localSheetId="8">'[1]PTRM input'!$N$11</definedName>
    <definedName name="A5taxvalue">'PTRM input'!$N$11</definedName>
    <definedName name="A5value" localSheetId="7">'[1]PTRM input'!$J$11</definedName>
    <definedName name="A5value" localSheetId="9">'[1]PTRM input'!$J$11</definedName>
    <definedName name="A5value" localSheetId="8">'[1]PTRM input'!$J$11</definedName>
    <definedName name="A5value">'PTRM input'!$J$11</definedName>
    <definedName name="A5wipvalue">'PTRM input'!$K$11</definedName>
    <definedName name="A6offset">6</definedName>
    <definedName name="A6remlife" localSheetId="7">'[1]PTRM input'!$L$12</definedName>
    <definedName name="A6remlife" localSheetId="9">'[1]PTRM input'!$L$12</definedName>
    <definedName name="A6remlife" localSheetId="8">'[1]PTRM input'!$L$12</definedName>
    <definedName name="A6remlife">'PTRM input'!$L$12</definedName>
    <definedName name="A6stdlife" localSheetId="7">'[1]PTRM input'!$M$12</definedName>
    <definedName name="A6stdlife" localSheetId="9">'[1]PTRM input'!$M$12</definedName>
    <definedName name="A6stdlife" localSheetId="8">'[1]PTRM input'!$M$12</definedName>
    <definedName name="A6stdlife">'PTRM input'!$M$12</definedName>
    <definedName name="A6taxremlife" localSheetId="7">'[1]PTRM input'!$O$12</definedName>
    <definedName name="A6taxremlife" localSheetId="9">'[1]PTRM input'!$O$12</definedName>
    <definedName name="A6taxremlife" localSheetId="8">'[1]PTRM input'!$O$12</definedName>
    <definedName name="A6taxremlife">'PTRM input'!$O$12</definedName>
    <definedName name="A6taxstdlife" localSheetId="7">'[1]PTRM input'!$P$12</definedName>
    <definedName name="A6taxstdlife" localSheetId="9">'[1]PTRM input'!$P$12</definedName>
    <definedName name="A6taxstdlife" localSheetId="8">'[1]PTRM input'!$P$12</definedName>
    <definedName name="A6taxstdlife">'PTRM input'!$P$12</definedName>
    <definedName name="A6taxvalue" localSheetId="7">'[1]PTRM input'!$N$12</definedName>
    <definedName name="A6taxvalue" localSheetId="9">'[1]PTRM input'!$N$12</definedName>
    <definedName name="A6taxvalue" localSheetId="8">'[1]PTRM input'!$N$12</definedName>
    <definedName name="A6taxvalue">'PTRM input'!$N$12</definedName>
    <definedName name="A6value" localSheetId="7">'[1]PTRM input'!$J$12</definedName>
    <definedName name="A6value" localSheetId="9">'[1]PTRM input'!$J$12</definedName>
    <definedName name="A6value" localSheetId="8">'[1]PTRM input'!$J$12</definedName>
    <definedName name="A6value">'PTRM input'!$J$12</definedName>
    <definedName name="A6wipvalue">'PTRM input'!$K$12</definedName>
    <definedName name="A7offset">7</definedName>
    <definedName name="A7remlife" localSheetId="7">'[1]PTRM input'!$L$13</definedName>
    <definedName name="A7remlife" localSheetId="9">'[1]PTRM input'!$L$13</definedName>
    <definedName name="A7remlife" localSheetId="8">'[1]PTRM input'!$L$13</definedName>
    <definedName name="A7remlife">'PTRM input'!$L$13</definedName>
    <definedName name="A7stdlife" localSheetId="7">'[1]PTRM input'!$M$13</definedName>
    <definedName name="A7stdlife" localSheetId="9">'[1]PTRM input'!$M$13</definedName>
    <definedName name="A7stdlife" localSheetId="8">'[1]PTRM input'!$M$13</definedName>
    <definedName name="A7stdlife">'PTRM input'!$M$13</definedName>
    <definedName name="A7taxremlife" localSheetId="7">'[1]PTRM input'!$O$13</definedName>
    <definedName name="A7taxremlife" localSheetId="9">'[1]PTRM input'!$O$13</definedName>
    <definedName name="A7taxremlife" localSheetId="8">'[1]PTRM input'!$O$13</definedName>
    <definedName name="A7taxremlife">'PTRM input'!$O$13</definedName>
    <definedName name="A7taxstdlife" localSheetId="7">'[1]PTRM input'!$P$13</definedName>
    <definedName name="A7taxstdlife" localSheetId="9">'[1]PTRM input'!$P$13</definedName>
    <definedName name="A7taxstdlife" localSheetId="8">'[1]PTRM input'!$P$13</definedName>
    <definedName name="A7taxstdlife">'PTRM input'!$P$13</definedName>
    <definedName name="A7taxvalue" localSheetId="7">'[1]PTRM input'!$N$13</definedName>
    <definedName name="A7taxvalue" localSheetId="9">'[1]PTRM input'!$N$13</definedName>
    <definedName name="A7taxvalue" localSheetId="8">'[1]PTRM input'!$N$13</definedName>
    <definedName name="A7taxvalue">'PTRM input'!$N$13</definedName>
    <definedName name="A7value" localSheetId="7">'[1]PTRM input'!$J$13</definedName>
    <definedName name="A7value" localSheetId="9">'[1]PTRM input'!$J$13</definedName>
    <definedName name="A7value" localSheetId="8">'[1]PTRM input'!$J$13</definedName>
    <definedName name="A7value">'PTRM input'!$J$13</definedName>
    <definedName name="A7wipvalue">'PTRM input'!$K$13</definedName>
    <definedName name="A8offset">8</definedName>
    <definedName name="A8remlife" localSheetId="7">'[1]PTRM input'!$L$14</definedName>
    <definedName name="A8remlife" localSheetId="9">'[1]PTRM input'!$L$14</definedName>
    <definedName name="A8remlife" localSheetId="8">'[1]PTRM input'!$L$14</definedName>
    <definedName name="A8remlife">'PTRM input'!$L$14</definedName>
    <definedName name="A8stdlife" localSheetId="7">'[1]PTRM input'!$M$14</definedName>
    <definedName name="A8stdlife" localSheetId="9">'[1]PTRM input'!$M$14</definedName>
    <definedName name="A8stdlife" localSheetId="8">'[1]PTRM input'!$M$14</definedName>
    <definedName name="A8stdlife">'PTRM input'!$M$14</definedName>
    <definedName name="A8taxremlife" localSheetId="7">'[1]PTRM input'!$O$14</definedName>
    <definedName name="A8taxremlife" localSheetId="9">'[1]PTRM input'!$O$14</definedName>
    <definedName name="A8taxremlife" localSheetId="8">'[1]PTRM input'!$O$14</definedName>
    <definedName name="A8taxremlife">'PTRM input'!$O$14</definedName>
    <definedName name="A8taxstdlife" localSheetId="7">'[1]PTRM input'!$P$14</definedName>
    <definedName name="A8taxstdlife" localSheetId="9">'[1]PTRM input'!$P$14</definedName>
    <definedName name="A8taxstdlife" localSheetId="8">'[1]PTRM input'!$P$14</definedName>
    <definedName name="A8taxstdlife">'PTRM input'!$P$14</definedName>
    <definedName name="A8taxvalue" localSheetId="7">'[1]PTRM input'!$N$14</definedName>
    <definedName name="A8taxvalue" localSheetId="9">'[1]PTRM input'!$N$14</definedName>
    <definedName name="A8taxvalue" localSheetId="8">'[1]PTRM input'!$N$14</definedName>
    <definedName name="A8taxvalue">'PTRM input'!$N$14</definedName>
    <definedName name="A8value" localSheetId="7">'[1]PTRM input'!$J$14</definedName>
    <definedName name="A8value" localSheetId="9">'[1]PTRM input'!$J$14</definedName>
    <definedName name="A8value" localSheetId="8">'[1]PTRM input'!$J$14</definedName>
    <definedName name="A8value">'PTRM input'!$J$14</definedName>
    <definedName name="A8wipvalue">'PTRM input'!$K$14</definedName>
    <definedName name="A9offset">9</definedName>
    <definedName name="A9remlife" localSheetId="7">'[1]PTRM input'!$L$15</definedName>
    <definedName name="A9remlife" localSheetId="9">'[1]PTRM input'!$L$15</definedName>
    <definedName name="A9remlife" localSheetId="8">'[1]PTRM input'!$L$15</definedName>
    <definedName name="A9remlife">'PTRM input'!$L$15</definedName>
    <definedName name="A9stdlife" localSheetId="7">'[1]PTRM input'!$M$15</definedName>
    <definedName name="A9stdlife" localSheetId="9">'[1]PTRM input'!$M$15</definedName>
    <definedName name="A9stdlife" localSheetId="8">'[1]PTRM input'!$M$15</definedName>
    <definedName name="A9stdlife">'PTRM input'!$M$15</definedName>
    <definedName name="A9taxremlife" localSheetId="7">'[1]PTRM input'!$O$15</definedName>
    <definedName name="A9taxremlife" localSheetId="9">'[1]PTRM input'!$O$15</definedName>
    <definedName name="A9taxremlife" localSheetId="8">'[1]PTRM input'!$O$15</definedName>
    <definedName name="A9taxremlife">'PTRM input'!$O$15</definedName>
    <definedName name="A9taxstdlife" localSheetId="7">'[1]PTRM input'!$P$15</definedName>
    <definedName name="A9taxstdlife" localSheetId="9">'[1]PTRM input'!$P$15</definedName>
    <definedName name="A9taxstdlife" localSheetId="8">'[1]PTRM input'!$P$15</definedName>
    <definedName name="A9taxstdlife">'PTRM input'!$P$15</definedName>
    <definedName name="A9taxvalue" localSheetId="7">'[1]PTRM input'!$N$15</definedName>
    <definedName name="A9taxvalue" localSheetId="9">'[1]PTRM input'!$N$15</definedName>
    <definedName name="A9taxvalue" localSheetId="8">'[1]PTRM input'!$N$15</definedName>
    <definedName name="A9taxvalue">'PTRM input'!$N$15</definedName>
    <definedName name="A9value" localSheetId="7">'[1]PTRM input'!$J$15</definedName>
    <definedName name="A9value" localSheetId="9">'[1]PTRM input'!$J$15</definedName>
    <definedName name="A9value" localSheetId="8">'[1]PTRM input'!$J$15</definedName>
    <definedName name="A9value">'PTRM input'!$J$15</definedName>
    <definedName name="A9wipvalue">'PTRM input'!$K$15</definedName>
    <definedName name="abba" localSheetId="7" hidden="1">{"Ownership",#N/A,FALSE,"Ownership";"Contents",#N/A,FALSE,"Contents"}</definedName>
    <definedName name="abba" localSheetId="9" hidden="1">{"Ownership",#N/A,FALSE,"Ownership";"Contents",#N/A,FALSE,"Contents"}</definedName>
    <definedName name="abba" localSheetId="8"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Asset1" localSheetId="7">'[1]PTRM input'!$G$7</definedName>
    <definedName name="Asset1" localSheetId="9">'[1]PTRM input'!$G$7</definedName>
    <definedName name="Asset1" localSheetId="8">'[1]PTRM input'!$G$7</definedName>
    <definedName name="Asset1">'PTRM input'!$G$7</definedName>
    <definedName name="Asset10" localSheetId="7">'[1]PTRM input'!$G$16</definedName>
    <definedName name="Asset10" localSheetId="9">'[1]PTRM input'!$G$16</definedName>
    <definedName name="Asset10" localSheetId="8">'[1]PTRM input'!$G$16</definedName>
    <definedName name="Asset10">'PTRM input'!$G$16</definedName>
    <definedName name="Asset11" localSheetId="7">'[1]PTRM input'!$G$17</definedName>
    <definedName name="Asset11" localSheetId="9">'[1]PTRM input'!$G$17</definedName>
    <definedName name="Asset11" localSheetId="8">'[1]PTRM input'!$G$17</definedName>
    <definedName name="Asset11">'PTRM input'!$G$17</definedName>
    <definedName name="Asset12" localSheetId="7">'[1]PTRM input'!$G$18</definedName>
    <definedName name="Asset12" localSheetId="9">'[1]PTRM input'!$G$18</definedName>
    <definedName name="Asset12" localSheetId="8">'[1]PTRM input'!$G$18</definedName>
    <definedName name="Asset12">'PTRM input'!$G$18</definedName>
    <definedName name="Asset13" localSheetId="7">'[1]PTRM input'!$G$19</definedName>
    <definedName name="Asset13" localSheetId="9">'[1]PTRM input'!$G$19</definedName>
    <definedName name="Asset13" localSheetId="8">'[1]PTRM input'!$G$19</definedName>
    <definedName name="Asset13">'PTRM input'!$G$19</definedName>
    <definedName name="Asset14" localSheetId="7">'[1]PTRM input'!$G$20</definedName>
    <definedName name="Asset14" localSheetId="9">'[1]PTRM input'!$G$20</definedName>
    <definedName name="Asset14" localSheetId="8">'[1]PTRM input'!$G$20</definedName>
    <definedName name="Asset14">'PTRM input'!$G$20</definedName>
    <definedName name="Asset15" localSheetId="7">'[1]PTRM input'!$G$21</definedName>
    <definedName name="Asset15" localSheetId="9">'[1]PTRM input'!$G$21</definedName>
    <definedName name="Asset15" localSheetId="8">'[1]PTRM input'!$G$21</definedName>
    <definedName name="Asset15">'PTRM input'!$G$21</definedName>
    <definedName name="Asset16" localSheetId="7">'[1]PTRM input'!$G$22</definedName>
    <definedName name="Asset16" localSheetId="9">'[1]PTRM input'!$G$22</definedName>
    <definedName name="Asset16" localSheetId="8">'[1]PTRM input'!$G$22</definedName>
    <definedName name="Asset16">'PTRM input'!$G$22</definedName>
    <definedName name="Asset17" localSheetId="7">'[1]PTRM input'!$G$23</definedName>
    <definedName name="Asset17" localSheetId="9">'[1]PTRM input'!$G$23</definedName>
    <definedName name="Asset17" localSheetId="8">'[1]PTRM input'!$G$23</definedName>
    <definedName name="Asset17">'PTRM input'!$G$23</definedName>
    <definedName name="Asset18" localSheetId="7">'[1]PTRM input'!$G$24</definedName>
    <definedName name="Asset18" localSheetId="9">'[1]PTRM input'!$G$24</definedName>
    <definedName name="Asset18" localSheetId="8">'[1]PTRM input'!$G$24</definedName>
    <definedName name="Asset18">'PTRM input'!$G$24</definedName>
    <definedName name="Asset19" localSheetId="7">'[1]PTRM input'!$G$25</definedName>
    <definedName name="Asset19" localSheetId="9">'[1]PTRM input'!$G$25</definedName>
    <definedName name="Asset19" localSheetId="8">'[1]PTRM input'!$G$25</definedName>
    <definedName name="Asset19">'PTRM input'!$G$25</definedName>
    <definedName name="Asset2" localSheetId="7">'[1]PTRM input'!$G$8</definedName>
    <definedName name="Asset2" localSheetId="9">'[1]PTRM input'!$G$8</definedName>
    <definedName name="Asset2" localSheetId="8">'[1]PTRM input'!$G$8</definedName>
    <definedName name="Asset2">'PTRM input'!$G$8</definedName>
    <definedName name="Asset20" localSheetId="7">'[1]PTRM input'!$G$26</definedName>
    <definedName name="Asset20" localSheetId="9">'[1]PTRM input'!$G$26</definedName>
    <definedName name="Asset20" localSheetId="8">'[1]PTRM input'!$G$26</definedName>
    <definedName name="Asset20">'PTRM input'!$G$26</definedName>
    <definedName name="Asset21" localSheetId="7">'[1]PTRM input'!$G$27</definedName>
    <definedName name="Asset21" localSheetId="9">'[1]PTRM input'!$G$27</definedName>
    <definedName name="Asset21" localSheetId="8">'[1]PTRM input'!$G$27</definedName>
    <definedName name="Asset21">'PTRM input'!$G$27</definedName>
    <definedName name="Asset22" localSheetId="7">'[1]PTRM input'!$G$28</definedName>
    <definedName name="Asset22" localSheetId="9">'[1]PTRM input'!$G$28</definedName>
    <definedName name="Asset22" localSheetId="8">'[1]PTRM input'!$G$28</definedName>
    <definedName name="Asset22">'PTRM input'!$G$28</definedName>
    <definedName name="Asset23" localSheetId="7">'[1]PTRM input'!$G$29</definedName>
    <definedName name="Asset23" localSheetId="9">'[1]PTRM input'!$G$29</definedName>
    <definedName name="Asset23" localSheetId="8">'[1]PTRM input'!$G$29</definedName>
    <definedName name="Asset23">'PTRM input'!$G$29</definedName>
    <definedName name="Asset24" localSheetId="7">'[1]PTRM input'!$G$30</definedName>
    <definedName name="Asset24" localSheetId="9">'[1]PTRM input'!$G$30</definedName>
    <definedName name="Asset24" localSheetId="8">'[1]PTRM input'!$G$30</definedName>
    <definedName name="Asset24">'PTRM input'!$G$30</definedName>
    <definedName name="Asset25" localSheetId="7">'[1]PTRM input'!$G$31</definedName>
    <definedName name="Asset25" localSheetId="9">'[1]PTRM input'!$G$31</definedName>
    <definedName name="Asset25" localSheetId="8">'[1]PTRM input'!$G$31</definedName>
    <definedName name="Asset25">'PTRM input'!$G$31</definedName>
    <definedName name="Asset26" localSheetId="7">'[1]PTRM input'!$G$32</definedName>
    <definedName name="Asset26" localSheetId="9">'[1]PTRM input'!$G$32</definedName>
    <definedName name="Asset26" localSheetId="8">'[1]PTRM input'!$G$32</definedName>
    <definedName name="Asset26">'PTRM input'!$G$32</definedName>
    <definedName name="Asset27" localSheetId="7">'[1]PTRM input'!$G$33</definedName>
    <definedName name="Asset27" localSheetId="9">'[1]PTRM input'!$G$33</definedName>
    <definedName name="Asset27" localSheetId="8">'[1]PTRM input'!$G$33</definedName>
    <definedName name="Asset27">'PTRM input'!$G$33</definedName>
    <definedName name="Asset28" localSheetId="7">'[1]PTRM input'!$G$34</definedName>
    <definedName name="Asset28" localSheetId="9">'[1]PTRM input'!$G$34</definedName>
    <definedName name="Asset28" localSheetId="8">'[1]PTRM input'!$G$34</definedName>
    <definedName name="Asset28">'PTRM input'!$G$34</definedName>
    <definedName name="Asset29" localSheetId="7">'[1]PTRM input'!$G$35</definedName>
    <definedName name="Asset29" localSheetId="9">'[1]PTRM input'!$G$35</definedName>
    <definedName name="Asset29" localSheetId="8">'[1]PTRM input'!$G$35</definedName>
    <definedName name="Asset29">'PTRM input'!$G$35</definedName>
    <definedName name="Asset3" localSheetId="7">'[1]PTRM input'!$G$9</definedName>
    <definedName name="Asset3" localSheetId="9">'[1]PTRM input'!$G$9</definedName>
    <definedName name="Asset3" localSheetId="8">'[1]PTRM input'!$G$9</definedName>
    <definedName name="Asset3">'PTRM input'!$G$9</definedName>
    <definedName name="Asset30" localSheetId="7">'[1]PTRM input'!$G$36</definedName>
    <definedName name="Asset30" localSheetId="9">'[1]PTRM input'!$G$36</definedName>
    <definedName name="Asset30" localSheetId="8">'[1]PTRM input'!$G$36</definedName>
    <definedName name="Asset30">'PTRM input'!$G$36</definedName>
    <definedName name="Asset31" localSheetId="7">'[1]PTRM input'!$G$37</definedName>
    <definedName name="Asset31" localSheetId="9">'[1]PTRM input'!$G$37</definedName>
    <definedName name="Asset31" localSheetId="8">'[1]PTRM input'!$G$37</definedName>
    <definedName name="Asset31">'PTRM input'!$G$37</definedName>
    <definedName name="Asset32" localSheetId="7">'[1]PTRM input'!$G$38</definedName>
    <definedName name="Asset32" localSheetId="9">'[1]PTRM input'!$G$38</definedName>
    <definedName name="Asset32" localSheetId="8">'[1]PTRM input'!$G$38</definedName>
    <definedName name="Asset32">'PTRM input'!$G$38</definedName>
    <definedName name="Asset33" localSheetId="7">'[1]PTRM input'!$G$39</definedName>
    <definedName name="Asset33" localSheetId="9">'[1]PTRM input'!$G$39</definedName>
    <definedName name="Asset33" localSheetId="8">'[1]PTRM input'!$G$39</definedName>
    <definedName name="Asset33">'PTRM input'!$G$39</definedName>
    <definedName name="Asset34" localSheetId="7">'[1]PTRM input'!$G$40</definedName>
    <definedName name="Asset34" localSheetId="9">'[1]PTRM input'!$G$40</definedName>
    <definedName name="Asset34" localSheetId="8">'[1]PTRM input'!$G$40</definedName>
    <definedName name="Asset34">'PTRM input'!$G$40</definedName>
    <definedName name="Asset35" localSheetId="7">'[1]PTRM input'!$G$41</definedName>
    <definedName name="Asset35" localSheetId="9">'[1]PTRM input'!$G$41</definedName>
    <definedName name="Asset35" localSheetId="8">'[1]PTRM input'!$G$41</definedName>
    <definedName name="Asset35">'PTRM input'!$G$41</definedName>
    <definedName name="Asset36" localSheetId="7">'[1]PTRM input'!$G$42</definedName>
    <definedName name="Asset36" localSheetId="9">'[1]PTRM input'!$G$42</definedName>
    <definedName name="Asset36" localSheetId="8">'[1]PTRM input'!$G$42</definedName>
    <definedName name="Asset36">'PTRM input'!$G$42</definedName>
    <definedName name="Asset37" localSheetId="7">'[1]PTRM input'!$G$43</definedName>
    <definedName name="Asset37" localSheetId="9">'[1]PTRM input'!$G$43</definedName>
    <definedName name="Asset37" localSheetId="8">'[1]PTRM input'!$G$43</definedName>
    <definedName name="Asset37">'PTRM input'!$G$43</definedName>
    <definedName name="Asset38" localSheetId="7">'[1]PTRM input'!$G$44</definedName>
    <definedName name="Asset38" localSheetId="9">'[1]PTRM input'!$G$44</definedName>
    <definedName name="Asset38" localSheetId="8">'[1]PTRM input'!$G$44</definedName>
    <definedName name="Asset38">'PTRM input'!$G$44</definedName>
    <definedName name="Asset39" localSheetId="7">'[1]PTRM input'!$G$45</definedName>
    <definedName name="Asset39" localSheetId="9">'[1]PTRM input'!$G$45</definedName>
    <definedName name="Asset39" localSheetId="8">'[1]PTRM input'!$G$45</definedName>
    <definedName name="Asset39">'PTRM input'!$G$45</definedName>
    <definedName name="Asset4" localSheetId="7">'[1]PTRM input'!$G$10</definedName>
    <definedName name="Asset4" localSheetId="9">'[1]PTRM input'!$G$10</definedName>
    <definedName name="Asset4" localSheetId="8">'[1]PTRM input'!$G$10</definedName>
    <definedName name="Asset4">'PTRM input'!$G$10</definedName>
    <definedName name="Asset40" localSheetId="7">'[1]PTRM input'!$G$46</definedName>
    <definedName name="Asset40" localSheetId="9">'[1]PTRM input'!$G$46</definedName>
    <definedName name="Asset40" localSheetId="8">'[1]PTRM input'!$G$46</definedName>
    <definedName name="Asset40">'PTRM input'!$G$46</definedName>
    <definedName name="Asset41" localSheetId="7">'[1]PTRM input'!$G$47</definedName>
    <definedName name="Asset41" localSheetId="9">'[1]PTRM input'!$G$47</definedName>
    <definedName name="Asset41" localSheetId="8">'[1]PTRM input'!$G$47</definedName>
    <definedName name="Asset41">'PTRM input'!$G$47</definedName>
    <definedName name="Asset42" localSheetId="7">'[1]PTRM input'!$G$48</definedName>
    <definedName name="Asset42" localSheetId="9">'[1]PTRM input'!$G$48</definedName>
    <definedName name="Asset42" localSheetId="8">'[1]PTRM input'!$G$48</definedName>
    <definedName name="Asset42">'PTRM input'!$G$48</definedName>
    <definedName name="Asset43" localSheetId="7">'[1]PTRM input'!$G$49</definedName>
    <definedName name="Asset43" localSheetId="9">'[1]PTRM input'!$G$49</definedName>
    <definedName name="Asset43" localSheetId="8">'[1]PTRM input'!$G$49</definedName>
    <definedName name="Asset43">'PTRM input'!$G$49</definedName>
    <definedName name="Asset44" localSheetId="7">'[1]PTRM input'!$G$50</definedName>
    <definedName name="Asset44" localSheetId="9">'[1]PTRM input'!$G$50</definedName>
    <definedName name="Asset44" localSheetId="8">'[1]PTRM input'!$G$50</definedName>
    <definedName name="Asset44">'PTRM input'!$G$50</definedName>
    <definedName name="Asset45" localSheetId="7">'[1]PTRM input'!$G$51</definedName>
    <definedName name="Asset45" localSheetId="9">'[1]PTRM input'!$G$51</definedName>
    <definedName name="Asset45" localSheetId="8">'[1]PTRM input'!$G$51</definedName>
    <definedName name="Asset45">'PTRM input'!$G$51</definedName>
    <definedName name="Asset46" localSheetId="7">'[1]PTRM input'!$G$52</definedName>
    <definedName name="Asset46" localSheetId="9">'[1]PTRM input'!$G$52</definedName>
    <definedName name="Asset46" localSheetId="8">'[1]PTRM input'!$G$52</definedName>
    <definedName name="Asset46">'PTRM input'!$G$52</definedName>
    <definedName name="Asset47" localSheetId="7">'[1]PTRM input'!$G$53</definedName>
    <definedName name="Asset47" localSheetId="9">'[1]PTRM input'!$G$53</definedName>
    <definedName name="Asset47" localSheetId="8">'[1]PTRM input'!$G$53</definedName>
    <definedName name="Asset47">'PTRM input'!$G$53</definedName>
    <definedName name="Asset48" localSheetId="7">'[1]PTRM input'!$G$54</definedName>
    <definedName name="Asset48" localSheetId="9">'[1]PTRM input'!$G$54</definedName>
    <definedName name="Asset48" localSheetId="8">'[1]PTRM input'!$G$54</definedName>
    <definedName name="Asset48">'PTRM input'!$G$54</definedName>
    <definedName name="Asset49" localSheetId="7">'[1]PTRM input'!$G$55</definedName>
    <definedName name="Asset49" localSheetId="9">'[1]PTRM input'!$G$55</definedName>
    <definedName name="Asset49" localSheetId="8">'[1]PTRM input'!$G$55</definedName>
    <definedName name="Asset49">'PTRM input'!$G$55</definedName>
    <definedName name="Asset5" localSheetId="7">'[1]PTRM input'!$G$11</definedName>
    <definedName name="Asset5" localSheetId="9">'[1]PTRM input'!$G$11</definedName>
    <definedName name="Asset5" localSheetId="8">'[1]PTRM input'!$G$11</definedName>
    <definedName name="Asset5">'PTRM input'!$G$11</definedName>
    <definedName name="Asset50" localSheetId="7">'[1]PTRM input'!$G$56</definedName>
    <definedName name="Asset50" localSheetId="9">'[1]PTRM input'!$G$56</definedName>
    <definedName name="Asset50" localSheetId="8">'[1]PTRM input'!$G$56</definedName>
    <definedName name="Asset50">'PTRM input'!$G$56</definedName>
    <definedName name="Asset6" localSheetId="7">'[1]PTRM input'!$G$12</definedName>
    <definedName name="Asset6" localSheetId="9">'[1]PTRM input'!$G$12</definedName>
    <definedName name="Asset6" localSheetId="8">'[1]PTRM input'!$G$12</definedName>
    <definedName name="Asset6">'PTRM input'!$G$12</definedName>
    <definedName name="Asset7" localSheetId="7">'[1]PTRM input'!$G$13</definedName>
    <definedName name="Asset7" localSheetId="9">'[1]PTRM input'!$G$13</definedName>
    <definedName name="Asset7" localSheetId="8">'[1]PTRM input'!$G$13</definedName>
    <definedName name="Asset7">'PTRM input'!$G$13</definedName>
    <definedName name="Asset8" localSheetId="7">'[1]PTRM input'!$G$14</definedName>
    <definedName name="Asset8" localSheetId="9">'[1]PTRM input'!$G$14</definedName>
    <definedName name="Asset8" localSheetId="8">'[1]PTRM input'!$G$14</definedName>
    <definedName name="Asset8">'PTRM input'!$G$14</definedName>
    <definedName name="Asset9" localSheetId="7">'[1]PTRM input'!$G$15</definedName>
    <definedName name="Asset9" localSheetId="9">'[1]PTRM input'!$G$15</definedName>
    <definedName name="Asset9" localSheetId="8">'[1]PTRM input'!$G$15</definedName>
    <definedName name="Asset9">'PTRM input'!$G$15</definedName>
    <definedName name="CA">#REF!</definedName>
    <definedName name="CA_Fmt2">#REF!</definedName>
    <definedName name="Calendar">#REF!</definedName>
    <definedName name="CESS">#REF!</definedName>
    <definedName name="CESS_Fmt2">#REF!</definedName>
    <definedName name="Chosen_ERC_approach" localSheetId="8">'X factors'!$H$16</definedName>
    <definedName name="Chosen_ERC_approach">#REF!</definedName>
    <definedName name="CPI">#REF!</definedName>
    <definedName name="CPI_Fmt2">#REF!</definedName>
    <definedName name="CRCP_final_year" localSheetId="7">'[1]AER ETL'!$C$46</definedName>
    <definedName name="CRCP_final_year" localSheetId="9">'[1]AER ETL'!$C$46</definedName>
    <definedName name="CRCP_final_year" localSheetId="8">'[1]AER ETL'!$C$46</definedName>
    <definedName name="CRCP_final_year">#REF!</definedName>
    <definedName name="CRCP_start_year">#REF!</definedName>
    <definedName name="CRCP_y1" localSheetId="7">'[1]AER lookups'!$G$59</definedName>
    <definedName name="CRCP_y1" localSheetId="9">'[1]AER lookups'!$G$59</definedName>
    <definedName name="CRCP_y1" localSheetId="8">'[1]AER lookups'!$G$59</definedName>
    <definedName name="CRCP_y1">#REF!</definedName>
    <definedName name="CRCP_y10" localSheetId="7">'[1]AER lookups'!$G$68</definedName>
    <definedName name="CRCP_y10" localSheetId="9">'[1]AER lookups'!$G$68</definedName>
    <definedName name="CRCP_y10" localSheetId="8">'[1]AER lookups'!$G$68</definedName>
    <definedName name="CRCP_y10">#REF!</definedName>
    <definedName name="CRCP_y11" localSheetId="7">'[1]AER lookups'!$G$69</definedName>
    <definedName name="CRCP_y11" localSheetId="9">'[1]AER lookups'!$G$69</definedName>
    <definedName name="CRCP_y11" localSheetId="8">'[1]AER lookups'!$G$69</definedName>
    <definedName name="CRCP_y11">#REF!</definedName>
    <definedName name="CRCP_y12" localSheetId="7">'[1]AER lookups'!$G$70</definedName>
    <definedName name="CRCP_y12" localSheetId="9">'[1]AER lookups'!$G$70</definedName>
    <definedName name="CRCP_y12" localSheetId="8">'[1]AER lookups'!$G$70</definedName>
    <definedName name="CRCP_y12">#REF!</definedName>
    <definedName name="CRCP_y13" localSheetId="7">'[1]AER lookups'!$G$71</definedName>
    <definedName name="CRCP_y13" localSheetId="9">'[1]AER lookups'!$G$71</definedName>
    <definedName name="CRCP_y13" localSheetId="8">'[1]AER lookups'!$G$71</definedName>
    <definedName name="CRCP_y13">#REF!</definedName>
    <definedName name="CRCP_y14" localSheetId="7">'[1]AER lookups'!$G$72</definedName>
    <definedName name="CRCP_y14" localSheetId="9">'[1]AER lookups'!$G$72</definedName>
    <definedName name="CRCP_y14" localSheetId="8">'[1]AER lookups'!$G$72</definedName>
    <definedName name="CRCP_y14">#REF!</definedName>
    <definedName name="CRCP_y15" localSheetId="7">'[1]AER lookups'!$G$73</definedName>
    <definedName name="CRCP_y15" localSheetId="9">'[1]AER lookups'!$G$73</definedName>
    <definedName name="CRCP_y15" localSheetId="8">'[1]AER lookups'!$G$73</definedName>
    <definedName name="CRCP_y15">#REF!</definedName>
    <definedName name="CRCP_y16">#REF!</definedName>
    <definedName name="CRCP_y2" localSheetId="7">'[1]AER lookups'!$G$60</definedName>
    <definedName name="CRCP_y2" localSheetId="9">'[1]AER lookups'!$G$60</definedName>
    <definedName name="CRCP_y2" localSheetId="8">'[1]AER lookups'!$G$60</definedName>
    <definedName name="CRCP_y2">#REF!</definedName>
    <definedName name="CRCP_y3" localSheetId="7">'[1]AER lookups'!$G$61</definedName>
    <definedName name="CRCP_y3" localSheetId="9">'[1]AER lookups'!$G$61</definedName>
    <definedName name="CRCP_y3" localSheetId="8">'[1]AER lookups'!$G$61</definedName>
    <definedName name="CRCP_y3">#REF!</definedName>
    <definedName name="CRCP_y4" localSheetId="7">'[1]AER lookups'!$G$62</definedName>
    <definedName name="CRCP_y4" localSheetId="9">'[1]AER lookups'!$G$62</definedName>
    <definedName name="CRCP_y4" localSheetId="8">'[1]AER lookups'!$G$62</definedName>
    <definedName name="CRCP_y4">#REF!</definedName>
    <definedName name="CRCP_y5" localSheetId="7">'[1]AER lookups'!$G$63</definedName>
    <definedName name="CRCP_y5" localSheetId="9">'[1]AER lookups'!$G$63</definedName>
    <definedName name="CRCP_y5" localSheetId="8">'[1]AER lookups'!$G$63</definedName>
    <definedName name="CRCP_y5">#REF!</definedName>
    <definedName name="CRCP_y6" localSheetId="7">'[1]AER lookups'!$G$64</definedName>
    <definedName name="CRCP_y6" localSheetId="9">'[1]AER lookups'!$G$64</definedName>
    <definedName name="CRCP_y6" localSheetId="8">'[1]AER lookups'!$G$64</definedName>
    <definedName name="CRCP_y6">#REF!</definedName>
    <definedName name="CRCP_y7" localSheetId="7">'[1]AER lookups'!$G$65</definedName>
    <definedName name="CRCP_y7" localSheetId="9">'[1]AER lookups'!$G$65</definedName>
    <definedName name="CRCP_y7" localSheetId="8">'[1]AER lookups'!$G$65</definedName>
    <definedName name="CRCP_y7">#REF!</definedName>
    <definedName name="CRCP_y8" localSheetId="7">'[1]AER lookups'!$G$66</definedName>
    <definedName name="CRCP_y8" localSheetId="9">'[1]AER lookups'!$G$66</definedName>
    <definedName name="CRCP_y8" localSheetId="8">'[1]AER lookups'!$G$66</definedName>
    <definedName name="CRCP_y8">#REF!</definedName>
    <definedName name="CRCP_y9" localSheetId="7">'[1]AER lookups'!$G$67</definedName>
    <definedName name="CRCP_y9" localSheetId="9">'[1]AER lookups'!$G$67</definedName>
    <definedName name="CRCP_y9" localSheetId="8">'[1]AER lookups'!$G$67</definedName>
    <definedName name="CRCP_y9">#REF!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 localSheetId="7">'[1]AER ETL'!$C$89</definedName>
    <definedName name="dms_060301_checkvalue" localSheetId="9">'[1]AER ETL'!$C$89</definedName>
    <definedName name="dms_060301_checkvalue" localSheetId="8">'[1]AER ETL'!$C$89</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 localSheetId="7">'[1]AER ETL'!$C$91</definedName>
    <definedName name="dms_060301_LastRow" localSheetId="9">'[1]AER ETL'!$C$91</definedName>
    <definedName name="dms_060301_LastRow" localSheetId="8">'[1]AER ETL'!$C$91</definedName>
    <definedName name="dms_060301_LastRow">#REF!</definedName>
    <definedName name="dms_060301_MaxRows">#REF!</definedName>
    <definedName name="dms_060701_ARR_MaxRows" localSheetId="7">'[1]AER ETL'!$C$99</definedName>
    <definedName name="dms_060701_ARR_MaxRows" localSheetId="9">'[1]AER ETL'!$C$99</definedName>
    <definedName name="dms_060701_ARR_MaxRows" localSheetId="8">'[1]AER ETL'!$C$99</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 localSheetId="7">'[1]AER ETL'!$C$98</definedName>
    <definedName name="dms_060701_Reset_MaxRows" localSheetId="9">'[1]AER ETL'!$C$98</definedName>
    <definedName name="dms_060701_Reset_MaxRows" localSheetId="8">'[1]AER ETL'!$C$98</definedName>
    <definedName name="dms_060701_Reset_MaxRows">#REF!</definedName>
    <definedName name="dms_060701_Rows">#REF!</definedName>
    <definedName name="dms_060701_StartDateTxt" localSheetId="7">'[1]AER ETL'!$C$105</definedName>
    <definedName name="dms_060701_StartDateTxt" localSheetId="9">'[1]AER ETL'!$C$105</definedName>
    <definedName name="dms_060701_StartDateTxt" localSheetId="8">'[1]AER ETL'!$C$105</definedName>
    <definedName name="dms_060701_StartDateTxt">#REF!</definedName>
    <definedName name="dms_060701_StartDateVal">#REF!</definedName>
    <definedName name="dms_0608_LastRow" localSheetId="7">'[1]AER ETL'!$C$111</definedName>
    <definedName name="dms_0608_LastRow" localSheetId="9">'[1]AER ETL'!$C$111</definedName>
    <definedName name="dms_0608_LastRow" localSheetId="8">'[1]AER ETL'!$C$111</definedName>
    <definedName name="dms_0608_LastRow">#REF!</definedName>
    <definedName name="dms_0608_OffsetRows" localSheetId="7">'[1]AER ETL'!$C$110</definedName>
    <definedName name="dms_0608_OffsetRows" localSheetId="9">'[1]AER ETL'!$C$110</definedName>
    <definedName name="dms_0608_OffsetRows" localSheetId="8">'[1]AER ETL'!$C$110</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'[2]6'!$B$13</definedName>
    <definedName name="dms_070904_01_Rows">#REF!</definedName>
    <definedName name="dms_070904_Start_Year">#REF!</definedName>
    <definedName name="DMS_50_01_01a">'PTRM input'!$J$7:$K$56</definedName>
    <definedName name="DMS_50_01_01b">'PTRM input'!$L$7:$M$56</definedName>
    <definedName name="DMS_50_01_01c">'PTRM input'!$N$7:$N$56</definedName>
    <definedName name="DMS_50_01_01d">'PTRM input'!$O$7:$P$56</definedName>
    <definedName name="DMS_50_01_02">'PTRM input'!$G$61:$K$110</definedName>
    <definedName name="DMS_50_01_03">'PTRM input'!$G$169:$K$218</definedName>
    <definedName name="DMS_50_01_04">'PTRM input'!$G$223:$K$272</definedName>
    <definedName name="DMS_50_01_05">'PTRM input'!$G$277:$K$326</definedName>
    <definedName name="DMS_50_01_07">'PTRM input'!$G$115:$K$164</definedName>
    <definedName name="DMS_50_01_10">'PTRM input'!$G$331:$K$340</definedName>
    <definedName name="DMS_50_01_11">'PTRM input'!$G$345:$K$354</definedName>
    <definedName name="DMS_50_01_12">'PTRM input'!$G$386:$G$390</definedName>
    <definedName name="DMS_50_01_13_y1">'PTRM input'!$G$517:$K$517</definedName>
    <definedName name="DMS_50_02_01">WACC!$G$6:$K$15</definedName>
    <definedName name="DMS_50_02_02">WACC!$G$18:$K$25</definedName>
    <definedName name="DMS_50_02_04">WACC!$G$27:$K$28</definedName>
    <definedName name="DMS_50_03_01">Assets!$G$34:$K$38</definedName>
    <definedName name="DMS_50_03_02">Assets!$G$43:$K$47</definedName>
    <definedName name="DMS_50_04_01" localSheetId="9">'Revenue summary'!$G$7:$K$11</definedName>
    <definedName name="DMS_50_04_01">#REF!</definedName>
    <definedName name="DMS_50_04_02_01a" localSheetId="9">'Revenue summary'!$G$17:$K$17</definedName>
    <definedName name="DMS_50_04_02_01a">#REF!</definedName>
    <definedName name="DMS_50_04_02_01b" localSheetId="9">'Revenue summary'!$G$18:$K$18</definedName>
    <definedName name="DMS_50_04_02_01b">#REF!</definedName>
    <definedName name="DMS_50_04_02_02a" localSheetId="9">'Revenue summary'!$G$21:$K$21</definedName>
    <definedName name="DMS_50_04_02_02a">#REF!</definedName>
    <definedName name="DMS_50_04_02_02b" localSheetId="9">'Revenue summary'!$G$22:$K$22</definedName>
    <definedName name="DMS_50_04_02_02b">#REF!</definedName>
    <definedName name="DMS_50_04_02_03a" localSheetId="9">'Revenue summary'!$G$25:$K$25</definedName>
    <definedName name="DMS_50_04_02_03a">#REF!</definedName>
    <definedName name="DMS_50_04_02_03b" localSheetId="9">'Revenue summary'!$G$26:$K$26</definedName>
    <definedName name="DMS_50_04_02_03b">#REF!</definedName>
    <definedName name="DMS_50_04_03_01a" localSheetId="9">'Revenue summary'!$G$56:$K$56</definedName>
    <definedName name="DMS_50_04_03_01a">#REF!</definedName>
    <definedName name="DMS_50_04_03_01b" localSheetId="9">'Revenue summary'!$G$57:$K$57</definedName>
    <definedName name="DMS_50_04_03_01b">#REF!</definedName>
    <definedName name="DMS_50_04_03_01c" localSheetId="9">'Revenue summary'!$G$59:$K$59</definedName>
    <definedName name="DMS_50_04_03_01c">#REF!</definedName>
    <definedName name="DMS_50_04_03_01d" localSheetId="9">'Revenue summary'!$G$60:$K$60</definedName>
    <definedName name="DMS_50_04_03_01d">#REF!</definedName>
    <definedName name="DMS_50_04_03_02a" localSheetId="9">'Revenue summary'!$G$63:$K$63</definedName>
    <definedName name="DMS_50_04_03_02a">#REF!</definedName>
    <definedName name="DMS_50_04_03_02b" localSheetId="9">'Revenue summary'!$G$64:$K$64</definedName>
    <definedName name="DMS_50_04_03_02b">#REF!</definedName>
    <definedName name="DMS_50_04_03_02c" localSheetId="9">'Revenue summary'!$G$66:$K$66</definedName>
    <definedName name="DMS_50_04_03_02c">#REF!</definedName>
    <definedName name="DMS_50_04_03_02d" localSheetId="9">'Revenue summary'!$G$67:$K$67</definedName>
    <definedName name="DMS_50_04_03_02d">#REF!</definedName>
    <definedName name="DMS_50_04_03_03a" localSheetId="9">'Revenue summary'!$G$70:$K$70</definedName>
    <definedName name="DMS_50_04_03_03a">#REF!</definedName>
    <definedName name="DMS_50_04_03_03b" localSheetId="9">'Revenue summary'!$G$71:$K$71</definedName>
    <definedName name="DMS_50_04_03_03b">#REF!</definedName>
    <definedName name="DMS_50_04_03_03c" localSheetId="9">'Revenue summary'!$G$73:$K$73</definedName>
    <definedName name="DMS_50_04_03_03c">#REF!</definedName>
    <definedName name="DMS_50_04_03_03d" localSheetId="9">'Revenue summary'!$G$74:$K$74</definedName>
    <definedName name="DMS_50_04_03_03d">#REF!</definedName>
    <definedName name="dms_663">#REF!</definedName>
    <definedName name="dms_663_List" localSheetId="7">'[1]AER lookups'!$N$13:$N$38</definedName>
    <definedName name="dms_663_List" localSheetId="9">'[1]AER lookups'!$N$13:$N$38</definedName>
    <definedName name="dms_663_List" localSheetId="8">'[1]AER lookups'!$N$13:$N$38</definedName>
    <definedName name="dms_663_List">#REF!</definedName>
    <definedName name="dms_ABN">#REF!</definedName>
    <definedName name="dms_ABN_List" localSheetId="7">'[1]AER lookups'!$D$13:$D$38</definedName>
    <definedName name="dms_ABN_List" localSheetId="9">'[1]AER lookups'!$D$13:$D$38</definedName>
    <definedName name="dms_ABN_List" localSheetId="8">'[1]AER lookups'!$D$13:$D$38</definedName>
    <definedName name="dms_ABN_List">#REF!</definedName>
    <definedName name="dms_Addr1">#REF!</definedName>
    <definedName name="dms_Addr1_List" localSheetId="7">'[1]AER lookups'!$P$13:$P$38</definedName>
    <definedName name="dms_Addr1_List" localSheetId="9">'[1]AER lookups'!$P$13:$P$38</definedName>
    <definedName name="dms_Addr1_List" localSheetId="8">'[1]AER lookups'!$P$13:$P$38</definedName>
    <definedName name="dms_Addr1_List">#REF!</definedName>
    <definedName name="dms_Addr2">#REF!</definedName>
    <definedName name="dms_Addr2_List" localSheetId="7">'[1]AER lookups'!$Q$13:$Q$38</definedName>
    <definedName name="dms_Addr2_List" localSheetId="9">'[1]AER lookups'!$Q$13:$Q$38</definedName>
    <definedName name="dms_Addr2_List" localSheetId="8">'[1]AER lookups'!$Q$13:$Q$38</definedName>
    <definedName name="dms_Addr2_List">#REF!</definedName>
    <definedName name="dms_Amendment_Text" localSheetId="7">'[1]Business &amp; other details'!$AR$67</definedName>
    <definedName name="dms_Amendment_Text" localSheetId="9">'[1]Business &amp; other details'!$AR$67</definedName>
    <definedName name="dms_Amendment_Text" localSheetId="8">'[1]Business &amp; other details'!$AR$67</definedName>
    <definedName name="dms_Amendment_Text">#REF!</definedName>
    <definedName name="dms_AmendmentReason">#REF!</definedName>
    <definedName name="dms_ARR">#REF!</definedName>
    <definedName name="DMS_assetclassnames">'PTRM input'!$G$7:$G$56</definedName>
    <definedName name="DMS_assetlife">'PTRM input'!$L$6:$M$6</definedName>
    <definedName name="dms_Beg">#REF!</definedName>
    <definedName name="DMS_BuildBlock" localSheetId="9">'Revenue summary'!$D$7:$D$11</definedName>
    <definedName name="DMS_BuildBlock">#REF!</definedName>
    <definedName name="dms_CA">#REF!</definedName>
    <definedName name="dms_Cal_Year_B4_CRY" localSheetId="7">'[1]AER ETL'!$C$28</definedName>
    <definedName name="dms_Cal_Year_B4_CRY" localSheetId="9">'[1]AER ETL'!$C$28</definedName>
    <definedName name="dms_Cal_Year_B4_CRY" localSheetId="8">'[1]AER ETL'!$C$28</definedName>
    <definedName name="dms_Cal_Year_B4_CRY">#REF!</definedName>
    <definedName name="dms_CBD_flag" localSheetId="7">'[1]AER lookups'!$AC$13:$AC$38</definedName>
    <definedName name="dms_CBD_flag" localSheetId="9">'[1]AER lookups'!$AC$13:$AC$38</definedName>
    <definedName name="dms_CBD_flag" localSheetId="8">'[1]AER lookups'!$AC$13:$AC$38</definedName>
    <definedName name="dms_CBD_flag">#REF!</definedName>
    <definedName name="dms_CBD_flag_NSP">#REF!</definedName>
    <definedName name="dms_Classification">#REF!</definedName>
    <definedName name="dms_Confid_status_List" localSheetId="7">'[1]AER NRs'!$D$6:$D$8</definedName>
    <definedName name="dms_Confid_status_List" localSheetId="9">'[1]AER NRs'!$D$6:$D$8</definedName>
    <definedName name="dms_Confid_status_List" localSheetId="8">'[1]AER NRs'!$D$6:$D$8</definedName>
    <definedName name="dms_Confid_status_List">#REF!</definedName>
    <definedName name="dms_ContactEmail">#REF!</definedName>
    <definedName name="dms_ContactEmail_List">#REF!</definedName>
    <definedName name="dms_ContactEmail2">#REF!</definedName>
    <definedName name="dms_ContactName1">#REF!</definedName>
    <definedName name="dms_ContactName1_List">#REF!</definedName>
    <definedName name="dms_ContactName2">#REF!</definedName>
    <definedName name="dms_ContactPh1">#REF!</definedName>
    <definedName name="dms_ContactPh1_List">#REF!</definedName>
    <definedName name="dms_ContactPh2">#REF!</definedName>
    <definedName name="DMS_CostofCapitalParameters">WACC!$B$6:$B$15</definedName>
    <definedName name="dms_CRCP_start_row" localSheetId="7">'[1]AER ETL'!$C$39</definedName>
    <definedName name="dms_CRCP_start_row" localSheetId="9">'[1]AER ETL'!$C$39</definedName>
    <definedName name="dms_CRCP_start_row" localSheetId="8">'[1]AER ETL'!$C$39</definedName>
    <definedName name="dms_CRCP_start_row">#REF!</definedName>
    <definedName name="dms_CRCPlength_List" localSheetId="7">'[1]AER lookups'!$K$13:$K$38</definedName>
    <definedName name="dms_CRCPlength_List" localSheetId="9">'[1]AER lookups'!$K$13:$K$38</definedName>
    <definedName name="dms_CRCPlength_List" localSheetId="8">'[1]AER lookups'!$K$13:$K$38</definedName>
    <definedName name="dms_CRCPlength_List">#REF!</definedName>
    <definedName name="dms_CRCPlength_Num" localSheetId="7">'[1]AER ETL'!$C$68</definedName>
    <definedName name="dms_CRCPlength_Num" localSheetId="9">'[1]AER ETL'!$C$68</definedName>
    <definedName name="dms_CRCPlength_Num" localSheetId="8">'[1]AER ETL'!$C$68</definedName>
    <definedName name="dms_CRCPlength_Num">#REF!</definedName>
    <definedName name="dms_CRY_RYE" localSheetId="7">'[1]AER ETL'!$C$52</definedName>
    <definedName name="dms_CRY_RYE" localSheetId="9">'[1]AER ETL'!$C$52</definedName>
    <definedName name="dms_CRY_RYE" localSheetId="8">'[1]AER ETL'!$C$52</definedName>
    <definedName name="dms_CRY_RYE">#REF!</definedName>
    <definedName name="dms_CRY_start_row" localSheetId="7">'[1]AER ETL'!$C$37</definedName>
    <definedName name="dms_CRY_start_row" localSheetId="9">'[1]AER ETL'!$C$37</definedName>
    <definedName name="dms_CRY_start_row" localSheetId="8">'[1]AER ETL'!$C$37</definedName>
    <definedName name="dms_CRY_start_row">#REF!</definedName>
    <definedName name="DMS_DandEcosts">'PTRM input'!$E$386:$E$390</definedName>
    <definedName name="dms_DataQuality">#REF!</definedName>
    <definedName name="dms_DataQuality_List" localSheetId="7">'[1]AER NRs'!$C$6:$C$9</definedName>
    <definedName name="dms_DataQuality_List" localSheetId="9">'[1]AER NRs'!$C$6:$C$9</definedName>
    <definedName name="dms_DataQuality_List" localSheetId="8">'[1]AER NRs'!$C$6:$C$9</definedName>
    <definedName name="dms_DataQuality_List">#REF!</definedName>
    <definedName name="dms_Defined_Names_Used">#REF!</definedName>
    <definedName name="dms_DeterminationRef">#REF!</definedName>
    <definedName name="dms_DeterminationRef_List" localSheetId="7">'[1]AER lookups'!$O$13:$O$38</definedName>
    <definedName name="dms_DeterminationRef_List" localSheetId="9">'[1]AER lookups'!$O$13:$O$38</definedName>
    <definedName name="dms_DeterminationRef_List" localSheetId="8">'[1]AER lookups'!$O$13:$O$38</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 localSheetId="7">'[1]AER ETL'!$C$50</definedName>
    <definedName name="dms_DollarReal_year" localSheetId="9">'[1]AER ETL'!$C$50</definedName>
    <definedName name="dms_DollarReal_year" localSheetId="8">'[1]AER ETL'!$C$50</definedName>
    <definedName name="dms_DollarReal_year">#REF!</definedName>
    <definedName name="dms_DQ_1">#REF!</definedName>
    <definedName name="dms_DQ_2" localSheetId="7">'[1]AER ETL'!$C$13</definedName>
    <definedName name="dms_DQ_2" localSheetId="9">'[1]AER ETL'!$C$13</definedName>
    <definedName name="dms_DQ_2" localSheetId="8">'[1]AER ETL'!$C$13</definedName>
    <definedName name="dms_DQ_2">#REF!</definedName>
    <definedName name="dms_EB">#REF!</definedName>
    <definedName name="dms_EB_RAB_PIT">#REF!</definedName>
    <definedName name="dms_End">#REF!</definedName>
    <definedName name="DMS_EnergyFC">'PTRM input'!$E$517</definedName>
    <definedName name="DMS_FCOpex">'PTRM input'!$E$331:$F$340</definedName>
    <definedName name="dms_FeederName_1" localSheetId="7">'[1]AER lookups'!$AI$13:$AI$38</definedName>
    <definedName name="dms_FeederName_1" localSheetId="9">'[1]AER lookups'!$AI$13:$AI$38</definedName>
    <definedName name="dms_FeederName_1" localSheetId="8">'[1]AER lookups'!$AI$13:$AI$38</definedName>
    <definedName name="dms_FeederName_1">#REF!</definedName>
    <definedName name="dms_FeederName_2" localSheetId="7">'[1]AER lookups'!$AJ$13:$AJ$38</definedName>
    <definedName name="dms_FeederName_2" localSheetId="9">'[1]AER lookups'!$AJ$13:$AJ$38</definedName>
    <definedName name="dms_FeederName_2" localSheetId="8">'[1]AER lookups'!$AJ$13:$AJ$38</definedName>
    <definedName name="dms_FeederName_2">#REF!</definedName>
    <definedName name="dms_FeederName_3" localSheetId="7">'[1]AER lookups'!$AK$13:$AK$38</definedName>
    <definedName name="dms_FeederName_3" localSheetId="9">'[1]AER lookups'!$AK$13:$AK$38</definedName>
    <definedName name="dms_FeederName_3" localSheetId="8">'[1]AER lookups'!$AK$13:$AK$38</definedName>
    <definedName name="dms_FeederName_3">#REF!</definedName>
    <definedName name="dms_FeederName_4" localSheetId="7">'[1]AER lookups'!$AL$13:$AL$38</definedName>
    <definedName name="dms_FeederName_4" localSheetId="9">'[1]AER lookups'!$AL$13:$AL$38</definedName>
    <definedName name="dms_FeederName_4" localSheetId="8">'[1]AER lookups'!$AL$13:$AL$38</definedName>
    <definedName name="dms_FeederName_4">#REF!</definedName>
    <definedName name="dms_FeederName_5" localSheetId="7">'[1]AER lookups'!$AM$13:$AM$38</definedName>
    <definedName name="dms_FeederName_5" localSheetId="9">'[1]AER lookups'!$AM$13:$AM$38</definedName>
    <definedName name="dms_FeederName_5" localSheetId="8">'[1]AER lookups'!$AM$13:$AM$38</definedName>
    <definedName name="dms_FeederName_5">#REF!</definedName>
    <definedName name="dms_FeederType_5_flag" localSheetId="7">'[1]AER lookups'!$AG$13:$AG$38</definedName>
    <definedName name="dms_FeederType_5_flag" localSheetId="9">'[1]AER lookups'!$AG$13:$AG$38</definedName>
    <definedName name="dms_FeederType_5_flag" localSheetId="8">'[1]AER lookups'!$AG$13:$AG$38</definedName>
    <definedName name="dms_FeederType_5_flag">#REF!</definedName>
    <definedName name="dms_FifthFeeder_flag_NSP" localSheetId="7">'[1]AER ETL'!$C$124</definedName>
    <definedName name="dms_FifthFeeder_flag_NSP" localSheetId="9">'[1]AER ETL'!$C$124</definedName>
    <definedName name="dms_FifthFeeder_flag_NSP" localSheetId="8">'[1]AER ETL'!$C$124</definedName>
    <definedName name="dms_FifthFeeder_flag_NSP">#REF!</definedName>
    <definedName name="dms_FormControl">#REF!</definedName>
    <definedName name="dms_FormControl_Choices" localSheetId="7">'[1]AER NRs'!$D$14:$D$16</definedName>
    <definedName name="dms_FormControl_Choices" localSheetId="9">'[1]AER NRs'!$D$14:$D$16</definedName>
    <definedName name="dms_FormControl_Choices" localSheetId="8">'[1]AER NRs'!$D$14:$D$16</definedName>
    <definedName name="dms_FormControl_Choices">#REF!</definedName>
    <definedName name="dms_FormControl_List">#REF!</definedName>
    <definedName name="dms_FRCP_start_row" localSheetId="7">'[1]AER ETL'!$C$38</definedName>
    <definedName name="dms_FRCP_start_row" localSheetId="9">'[1]AER ETL'!$C$38</definedName>
    <definedName name="dms_FRCP_start_row" localSheetId="8">'[1]AER ETL'!$C$38</definedName>
    <definedName name="dms_FRCP_start_row">#REF!</definedName>
    <definedName name="dms_FRCP_y1">#REF!</definedName>
    <definedName name="dms_FRCPlength_List" localSheetId="7">'[1]AER lookups'!$L$13:$L$38</definedName>
    <definedName name="dms_FRCPlength_List" localSheetId="9">'[1]AER lookups'!$L$13:$L$38</definedName>
    <definedName name="dms_FRCPlength_List" localSheetId="8">'[1]AER lookups'!$L$13:$L$38</definedName>
    <definedName name="dms_FRCPlength_List">#REF!</definedName>
    <definedName name="dms_FRCPlength_Num" localSheetId="7">'[1]AER ETL'!$C$69</definedName>
    <definedName name="dms_FRCPlength_Num" localSheetId="9">'[1]AER ETL'!$C$69</definedName>
    <definedName name="dms_FRCPlength_Num" localSheetId="8">'[1]AER ETL'!$C$69</definedName>
    <definedName name="dms_FRCPlength_Num">#REF!</definedName>
    <definedName name="dms_Header_Span" localSheetId="7">'[1]AER ETL'!$C$59</definedName>
    <definedName name="dms_Header_Span" localSheetId="9">'[1]AER ETL'!$C$59</definedName>
    <definedName name="dms_Header_Span" localSheetId="8">'[1]AER ETL'!$C$59</definedName>
    <definedName name="dms_Header_Span">#REF!</definedName>
    <definedName name="dms_Jurisdiction">#REF!</definedName>
    <definedName name="dms_JurisdictionList" localSheetId="7">'[1]AER lookups'!$E$13:$E$38</definedName>
    <definedName name="dms_JurisdictionList" localSheetId="9">'[1]AER lookups'!$E$13:$E$38</definedName>
    <definedName name="dms_JurisdictionList" localSheetId="8">'[1]AER lookups'!$E$13:$E$38</definedName>
    <definedName name="dms_JurisdictionList">#REF!</definedName>
    <definedName name="dms_LeapYear_Result" localSheetId="7">'[1]AER ETL'!$C$97</definedName>
    <definedName name="dms_LeapYear_Result" localSheetId="9">'[1]AER ETL'!$C$97</definedName>
    <definedName name="dms_LeapYear_Result" localSheetId="8">'[1]AER ETL'!$C$97</definedName>
    <definedName name="dms_LeapYear_Result">#REF!</definedName>
    <definedName name="dms_LongRural_flag" localSheetId="7">'[1]AER lookups'!$AF$13:$AF$38</definedName>
    <definedName name="dms_LongRural_flag" localSheetId="9">'[1]AER lookups'!$AF$13:$AF$38</definedName>
    <definedName name="dms_LongRural_flag" localSheetId="8">'[1]AER lookups'!$AF$13:$AF$38</definedName>
    <definedName name="dms_LongRural_flag">#REF!</definedName>
    <definedName name="dms_LongRural_flag_NSP">#REF!</definedName>
    <definedName name="dms_MAIFI_flag_List">#REF!</definedName>
    <definedName name="dms_Mid">#REF!</definedName>
    <definedName name="dms_Model" localSheetId="7">'[1]AER ETL'!$C$10</definedName>
    <definedName name="dms_Model" localSheetId="9">'[1]AER ETL'!$C$10</definedName>
    <definedName name="dms_Model" localSheetId="8">'[1]AER ETL'!$C$10</definedName>
    <definedName name="dms_Model">#REF!</definedName>
    <definedName name="dms_Model_List" localSheetId="7">'[1]AER lookups'!$B$45:$B$54</definedName>
    <definedName name="dms_Model_List" localSheetId="9">'[1]AER lookups'!$B$45:$B$54</definedName>
    <definedName name="dms_Model_List" localSheetId="8">'[1]AER lookups'!$B$45:$B$54</definedName>
    <definedName name="dms_Model_List">#REF!</definedName>
    <definedName name="dms_Model_Name_Format1">#REF!</definedName>
    <definedName name="dms_Model_Span" localSheetId="7">'[1]AER ETL'!$C$55</definedName>
    <definedName name="dms_Model_Span" localSheetId="9">'[1]AER ETL'!$C$55</definedName>
    <definedName name="dms_Model_Span" localSheetId="8">'[1]AER ETL'!$C$55</definedName>
    <definedName name="dms_Model_Span">#REF!</definedName>
    <definedName name="dms_Model_Span_List" localSheetId="7">'[1]AER lookups'!$E$45:$E$54</definedName>
    <definedName name="dms_Model_Span_List" localSheetId="9">'[1]AER lookups'!$E$45:$E$54</definedName>
    <definedName name="dms_Model_Span_List" localSheetId="8">'[1]AER lookups'!$E$45:$E$54</definedName>
    <definedName name="dms_Model_Span_List">#REF!</definedName>
    <definedName name="dms_Multi_RYE_flag">#REF!</definedName>
    <definedName name="dms_MultiYear_ABC_RIN">#REF!</definedName>
    <definedName name="dms_MultiYear_FinalYear_Result">#REF!</definedName>
    <definedName name="dms_MultiYear_Flag" localSheetId="7">'[1]AER ETL'!$C$62</definedName>
    <definedName name="dms_MultiYear_Flag" localSheetId="9">'[1]AER ETL'!$C$62</definedName>
    <definedName name="dms_MultiYear_Flag" localSheetId="8">'[1]AER ETL'!$C$62</definedName>
    <definedName name="dms_MultiYear_Flag">#REF!</definedName>
    <definedName name="dms_MultiYear_ResponseFlag" localSheetId="7">'[1]AER ETL'!$C$61</definedName>
    <definedName name="dms_MultiYear_ResponseFlag" localSheetId="9">'[1]AER ETL'!$C$61</definedName>
    <definedName name="dms_MultiYear_ResponseFlag" localSheetId="8">'[1]AER ETL'!$C$61</definedName>
    <definedName name="dms_MultiYear_ResponseFlag">#REF!</definedName>
    <definedName name="DMS_oassetvalue">'PTRM input'!$J$6:$K$6</definedName>
    <definedName name="DMS_otaxvalue">'PTRM input'!$N$6</definedName>
    <definedName name="dms_PAddr1">#REF!</definedName>
    <definedName name="dms_PAddr1_List" localSheetId="7">'[1]AER lookups'!$U$13:$U$38</definedName>
    <definedName name="dms_PAddr1_List" localSheetId="9">'[1]AER lookups'!$U$13:$U$38</definedName>
    <definedName name="dms_PAddr1_List" localSheetId="8">'[1]AER lookups'!$U$13:$U$38</definedName>
    <definedName name="dms_PAddr1_List">#REF!</definedName>
    <definedName name="dms_PAddr2">#REF!</definedName>
    <definedName name="dms_PAddr2_List" localSheetId="7">'[1]AER lookups'!$V$13:$V$38</definedName>
    <definedName name="dms_PAddr2_List" localSheetId="9">'[1]AER lookups'!$V$13:$V$38</definedName>
    <definedName name="dms_PAddr2_List" localSheetId="8">'[1]AER lookups'!$V$13:$V$38</definedName>
    <definedName name="dms_PAddr2_List">#REF!</definedName>
    <definedName name="dms_Partial">#REF!</definedName>
    <definedName name="dms_PostCode">#REF!</definedName>
    <definedName name="dms_PostCode_List">#REF!</definedName>
    <definedName name="DMS_PPArevcap" localSheetId="9">'Revenue summary'!$D$63:$D$67</definedName>
    <definedName name="DMS_PPArevcap">#REF!</definedName>
    <definedName name="DMS_PPArevcap1" localSheetId="9">'Revenue summary'!$D$63</definedName>
    <definedName name="DMS_PPArevcap1">#REF!</definedName>
    <definedName name="DMS_PPArevcap2" localSheetId="9">'Revenue summary'!$D$64</definedName>
    <definedName name="DMS_PPArevcap2">#REF!</definedName>
    <definedName name="DMS_PPArevcap3" localSheetId="9">'Revenue summary'!$D$66</definedName>
    <definedName name="DMS_PPArevcap3">#REF!</definedName>
    <definedName name="DMS_PPArevcap4" localSheetId="9">'Revenue summary'!$D$67</definedName>
    <definedName name="DMS_PPArevcap4">#REF!</definedName>
    <definedName name="DMS_PPArevyield" localSheetId="9">'Revenue summary'!$D$70:$D$74</definedName>
    <definedName name="DMS_PPArevyield">#REF!</definedName>
    <definedName name="DMS_PPArevyield1" localSheetId="9">'Revenue summary'!$D$70</definedName>
    <definedName name="DMS_PPArevyield1">#REF!</definedName>
    <definedName name="DMS_PPArevyield2" localSheetId="9">'Revenue summary'!$D$71</definedName>
    <definedName name="DMS_PPArevyield2">#REF!</definedName>
    <definedName name="DMS_PPArevyield3" localSheetId="9">'Revenue summary'!$D$73</definedName>
    <definedName name="DMS_PPArevyield3">#REF!</definedName>
    <definedName name="DMS_PPArevyield4" localSheetId="9">'Revenue summary'!$D$74</definedName>
    <definedName name="DMS_PPArevyield4">#REF!</definedName>
    <definedName name="DMS_PPAwapc" localSheetId="9">'Revenue summary'!$D$56:$D$60</definedName>
    <definedName name="DMS_PPAwapc">#REF!</definedName>
    <definedName name="DMS_PPAwapc1" localSheetId="9">'Revenue summary'!$D$56</definedName>
    <definedName name="DMS_PPAwapc1">#REF!</definedName>
    <definedName name="DMS_PPAwapc2" localSheetId="9">'Revenue summary'!$D$57</definedName>
    <definedName name="DMS_PPAwapc2">#REF!</definedName>
    <definedName name="DMS_PPAwapc3" localSheetId="9">'Revenue summary'!$D$59</definedName>
    <definedName name="DMS_PPAwapc3">#REF!</definedName>
    <definedName name="DMS_PPAwapc4" localSheetId="9">'Revenue summary'!$D$60</definedName>
    <definedName name="DMS_PPAwapc4">#REF!</definedName>
    <definedName name="dms_PPostCode">#REF!</definedName>
    <definedName name="dms_PPostCode_List">#REF!</definedName>
    <definedName name="dms_PRCP_start_row" localSheetId="7">'[1]AER ETL'!$C$40</definedName>
    <definedName name="dms_PRCP_start_row" localSheetId="9">'[1]AER ETL'!$C$40</definedName>
    <definedName name="dms_PRCP_start_row" localSheetId="8">'[1]AER ETL'!$C$40</definedName>
    <definedName name="dms_PRCP_start_row">#REF!</definedName>
    <definedName name="dms_PRCPlength_List" localSheetId="7">'[1]AER lookups'!$M$13:$M$38</definedName>
    <definedName name="dms_PRCPlength_List" localSheetId="9">'[1]AER lookups'!$M$13:$M$38</definedName>
    <definedName name="dms_PRCPlength_List" localSheetId="8">'[1]AER lookups'!$M$13:$M$38</definedName>
    <definedName name="dms_PRCPlength_List">#REF!</definedName>
    <definedName name="dms_PRCPlength_Num" localSheetId="7">'[1]AER ETL'!$C$67</definedName>
    <definedName name="dms_PRCPlength_Num" localSheetId="9">'[1]AER ETL'!$C$67</definedName>
    <definedName name="dms_PRCPlength_Num" localSheetId="8">'[1]AER ETL'!$C$67</definedName>
    <definedName name="dms_PRCPlength_Num">#REF!</definedName>
    <definedName name="dms_Previous_DollarReal_year" localSheetId="7">'[1]AER ETL'!$C$51</definedName>
    <definedName name="dms_Previous_DollarReal_year" localSheetId="9">'[1]AER ETL'!$C$51</definedName>
    <definedName name="dms_Previous_DollarReal_year" localSheetId="8">'[1]AER ETL'!$C$51</definedName>
    <definedName name="dms_Previous_DollarReal_year">#REF!</definedName>
    <definedName name="dms_PState">#REF!</definedName>
    <definedName name="dms_PState_List" localSheetId="7">'[1]AER lookups'!$X$13:$X$38</definedName>
    <definedName name="dms_PState_List" localSheetId="9">'[1]AER lookups'!$X$13:$X$38</definedName>
    <definedName name="dms_PState_List" localSheetId="8">'[1]AER lookups'!$X$13:$X$38</definedName>
    <definedName name="dms_PState_List">#REF!</definedName>
    <definedName name="dms_PSuburb">#REF!</definedName>
    <definedName name="dms_PSuburb_List" localSheetId="7">'[1]AER lookups'!$W$13:$W$38</definedName>
    <definedName name="dms_PSuburb_List" localSheetId="9">'[1]AER lookups'!$W$13:$W$38</definedName>
    <definedName name="dms_PSuburb_List" localSheetId="8">'[1]AER lookups'!$W$13:$W$38</definedName>
    <definedName name="dms_PSuburb_List">#REF!</definedName>
    <definedName name="dms_PTRM_RAB_PIT">#REF!</definedName>
    <definedName name="dms_PTRM_TAB_PIT">#REF!</definedName>
    <definedName name="dms_Public_Lighting">#REF!</definedName>
    <definedName name="dms_Public_Lighting_List" localSheetId="7">'[1]AER lookups'!$AN$13:$AN$38</definedName>
    <definedName name="dms_Public_Lighting_List" localSheetId="9">'[1]AER lookups'!$AN$13:$AN$38</definedName>
    <definedName name="dms_Public_Lighting_List" localSheetId="8">'[1]AER lookups'!$AN$13:$AN$38</definedName>
    <definedName name="dms_Public_Lighting_List">#REF!</definedName>
    <definedName name="DMS_RAB">Assets!$B$34:$B$38</definedName>
    <definedName name="dms_Reason_Interruption">#REF!</definedName>
    <definedName name="dms_Reset_final_year" localSheetId="7">'[1]AER ETL'!$C$48</definedName>
    <definedName name="dms_Reset_final_year" localSheetId="9">'[1]AER ETL'!$C$48</definedName>
    <definedName name="dms_Reset_final_year" localSheetId="8">'[1]AER ETL'!$C$48</definedName>
    <definedName name="dms_Reset_final_year">#REF!</definedName>
    <definedName name="dms_Reset_RYE" localSheetId="7">'[1]AER ETL'!$C$53</definedName>
    <definedName name="dms_Reset_RYE" localSheetId="9">'[1]AER ETL'!$C$53</definedName>
    <definedName name="dms_Reset_RYE" localSheetId="8">'[1]AER ETL'!$C$53</definedName>
    <definedName name="dms_Reset_RYE">#REF!</definedName>
    <definedName name="dms_Reset_Span" localSheetId="7">'[1]AER ETL'!$C$57</definedName>
    <definedName name="dms_Reset_Span" localSheetId="9">'[1]AER ETL'!$C$57</definedName>
    <definedName name="dms_Reset_Span" localSheetId="8">'[1]AER ETL'!$C$57</definedName>
    <definedName name="dms_Reset_Span">#REF!</definedName>
    <definedName name="DMS_RevAdjust">'PTRM input'!$E$345:$F$354</definedName>
    <definedName name="dms_RPT" localSheetId="7">'[1]AER ETL'!$C$22</definedName>
    <definedName name="dms_RPT" localSheetId="9">'[1]AER ETL'!$C$22</definedName>
    <definedName name="dms_RPT" localSheetId="8">'[1]AER ETL'!$C$22</definedName>
    <definedName name="dms_RPT">#REF!</definedName>
    <definedName name="dms_RPT_List" localSheetId="7">'[1]AER lookups'!$I$13:$I$38</definedName>
    <definedName name="dms_RPT_List" localSheetId="9">'[1]AER lookups'!$I$13:$I$38</definedName>
    <definedName name="dms_RPT_List" localSheetId="8">'[1]AER lookups'!$I$13:$I$38</definedName>
    <definedName name="dms_RPT_List">#REF!</definedName>
    <definedName name="dms_RPTMonth" localSheetId="7">'[1]AER ETL'!$C$29</definedName>
    <definedName name="dms_RPTMonth" localSheetId="9">'[1]AER ETL'!$C$29</definedName>
    <definedName name="dms_RPTMonth" localSheetId="8">'[1]AER ETL'!$C$29</definedName>
    <definedName name="dms_RPTMonth">#REF!</definedName>
    <definedName name="dms_RPTMonth_List" localSheetId="7">'[1]AER lookups'!$J$13:$J$38</definedName>
    <definedName name="dms_RPTMonth_List" localSheetId="9">'[1]AER lookups'!$J$13:$J$38</definedName>
    <definedName name="dms_RPTMonth_List" localSheetId="8">'[1]AER lookups'!$J$13:$J$38</definedName>
    <definedName name="dms_RPTMonth_List">#REF!</definedName>
    <definedName name="DMS_RSrevcap" localSheetId="9">'Revenue summary'!$D$21:$D$22</definedName>
    <definedName name="DMS_RSrevcap">#REF!</definedName>
    <definedName name="DMS_RSrevcap1" localSheetId="9">'Revenue summary'!$D$21</definedName>
    <definedName name="DMS_RSrevcap1">#REF!</definedName>
    <definedName name="DMS_RSrevcap2" localSheetId="9">'Revenue summary'!$D$22</definedName>
    <definedName name="DMS_RSrevcap2">#REF!</definedName>
    <definedName name="DMS_RSrevyield" localSheetId="9">'Revenue summary'!$D$25:$D$26</definedName>
    <definedName name="DMS_RSrevyield">#REF!</definedName>
    <definedName name="DMS_RSrevyield1" localSheetId="9">'Revenue summary'!$D$25</definedName>
    <definedName name="DMS_RSrevyield1">#REF!</definedName>
    <definedName name="DMS_RSrevyield2" localSheetId="9">'Revenue summary'!$D$26</definedName>
    <definedName name="DMS_RSrevyield2">#REF!</definedName>
    <definedName name="DMS_RSwapc" localSheetId="9">'Revenue summary'!$D$17:$D$18</definedName>
    <definedName name="DMS_RSwapc">#REF!</definedName>
    <definedName name="DMS_RSwapc1" localSheetId="9">'Revenue summary'!$D$17</definedName>
    <definedName name="DMS_RSwapc1">#REF!</definedName>
    <definedName name="DMS_RSwapc2" localSheetId="9">'Revenue summary'!$D$18</definedName>
    <definedName name="DMS_RSwapc2">#REF!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 localSheetId="7">'[1]AER ETL'!$C$56</definedName>
    <definedName name="dms_RYE_result" localSheetId="9">'[1]AER ETL'!$C$56</definedName>
    <definedName name="dms_RYE_result" localSheetId="8">'[1]AER ETL'!$C$56</definedName>
    <definedName name="dms_RYE_result">#REF!</definedName>
    <definedName name="dms_RYE_start_row" localSheetId="7">'[1]AER ETL'!$C$41</definedName>
    <definedName name="dms_RYE_start_row" localSheetId="9">'[1]AER ETL'!$C$41</definedName>
    <definedName name="dms_RYE_start_row" localSheetId="8">'[1]AER ETL'!$C$41</definedName>
    <definedName name="dms_RYE_start_row">#REF!</definedName>
    <definedName name="dms_Sector">#REF!</definedName>
    <definedName name="dms_Sector_List" localSheetId="7">'[1]AER lookups'!$F$13:$F$38</definedName>
    <definedName name="dms_Sector_List" localSheetId="9">'[1]AER lookups'!$F$13:$F$38</definedName>
    <definedName name="dms_Sector_List" localSheetId="8">'[1]AER lookups'!$F$13:$F$38</definedName>
    <definedName name="dms_Sector_List">#REF!</definedName>
    <definedName name="dms_Segment" localSheetId="7">'[1]AER ETL'!$C$20</definedName>
    <definedName name="dms_Segment" localSheetId="9">'[1]AER ETL'!$C$20</definedName>
    <definedName name="dms_Segment" localSheetId="8">'[1]AER ETL'!$C$20</definedName>
    <definedName name="dms_Segment">#REF!</definedName>
    <definedName name="dms_Segment_List" localSheetId="7">'[1]AER lookups'!$G$13:$G$38</definedName>
    <definedName name="dms_Segment_List" localSheetId="9">'[1]AER lookups'!$G$13:$G$38</definedName>
    <definedName name="dms_Segment_List" localSheetId="8">'[1]AER lookups'!$G$13:$G$38</definedName>
    <definedName name="dms_Segment_List">#REF!</definedName>
    <definedName name="dms_Selected_Quality" localSheetId="7">'[1]Business &amp; other details'!$AR$63</definedName>
    <definedName name="dms_Selected_Quality" localSheetId="9">'[1]Business &amp; other details'!$AR$63</definedName>
    <definedName name="dms_Selected_Quality" localSheetId="8">'[1]Business &amp; other details'!$AR$63</definedName>
    <definedName name="dms_Selected_Quality">#REF!</definedName>
    <definedName name="dms_Selected_Source" localSheetId="7">'[1]Business &amp; other details'!$AR$61</definedName>
    <definedName name="dms_Selected_Source" localSheetId="9">'[1]Business &amp; other details'!$AR$61</definedName>
    <definedName name="dms_Selected_Source" localSheetId="8">'[1]Business &amp; other details'!$AR$61</definedName>
    <definedName name="dms_Selected_Source">#REF!</definedName>
    <definedName name="dms_Selected_Status" localSheetId="7">'[1]Business &amp; other details'!$AR$65</definedName>
    <definedName name="dms_Selected_Status" localSheetId="9">'[1]Business &amp; other details'!$AR$65</definedName>
    <definedName name="dms_Selected_Status" localSheetId="8">'[1]Business &amp; other details'!$AR$65</definedName>
    <definedName name="dms_Selected_Status">#REF!</definedName>
    <definedName name="dms_ShortRural_flag" localSheetId="7">'[1]AER lookups'!$AE$13:$AE$38</definedName>
    <definedName name="dms_ShortRural_flag" localSheetId="9">'[1]AER lookups'!$AE$13:$AE$38</definedName>
    <definedName name="dms_ShortRural_flag" localSheetId="8">'[1]AER lookups'!$AE$13:$AE$38</definedName>
    <definedName name="dms_ShortRural_flag">#REF!</definedName>
    <definedName name="dms_ShortRural_flag_NSP">#REF!</definedName>
    <definedName name="dms_SingleYear_FinalYear_Result">#REF!</definedName>
    <definedName name="dms_SingleYear_Model" localSheetId="7">'[1]AER ETL'!$C$71:$C$73</definedName>
    <definedName name="dms_SingleYear_Model" localSheetId="9">'[1]AER ETL'!$C$71:$C$73</definedName>
    <definedName name="dms_SingleYear_Model" localSheetId="8">'[1]AER ETL'!$C$71:$C$73</definedName>
    <definedName name="dms_SingleYear_Model">#REF!</definedName>
    <definedName name="dms_SingleYearModel" localSheetId="7">'[1]AER ETL'!$C$74</definedName>
    <definedName name="dms_SingleYearModel" localSheetId="9">'[1]AER ETL'!$C$74</definedName>
    <definedName name="dms_SingleYearModel" localSheetId="8">'[1]AER ETL'!$C$74</definedName>
    <definedName name="dms_SingleYearModel">#REF!</definedName>
    <definedName name="dms_Source">#REF!</definedName>
    <definedName name="dms_SourceList" localSheetId="7">'[1]AER NRs'!$C$14:$C$27</definedName>
    <definedName name="dms_SourceList" localSheetId="9">'[1]AER NRs'!$C$14:$C$27</definedName>
    <definedName name="dms_SourceList" localSheetId="8">'[1]AER NRs'!$C$14:$C$27</definedName>
    <definedName name="dms_SourceList">#REF!</definedName>
    <definedName name="dms_Specified_FinalYear" localSheetId="7">'[1]AER ETL'!$C$63</definedName>
    <definedName name="dms_Specified_FinalYear" localSheetId="9">'[1]AER ETL'!$C$63</definedName>
    <definedName name="dms_Specified_FinalYear" localSheetId="8">'[1]AER ETL'!$C$63</definedName>
    <definedName name="dms_Specified_FinalYear">#REF!</definedName>
    <definedName name="dms_Specified_RYE" localSheetId="7">'[1]AER ETL'!$C$54</definedName>
    <definedName name="dms_Specified_RYE" localSheetId="9">'[1]AER ETL'!$C$54</definedName>
    <definedName name="dms_Specified_RYE" localSheetId="8">'[1]AER ETL'!$C$54</definedName>
    <definedName name="dms_Specified_RYE">#REF!</definedName>
    <definedName name="dms_SpecifiedYear_final_year">#REF!</definedName>
    <definedName name="dms_SpecifiedYear_Span" localSheetId="7">'[1]AER ETL'!$C$58</definedName>
    <definedName name="dms_SpecifiedYear_Span" localSheetId="9">'[1]AER ETL'!$C$58</definedName>
    <definedName name="dms_SpecifiedYear_Span" localSheetId="8">'[1]AER ETL'!$C$58</definedName>
    <definedName name="dms_SpecifiedYear_Span">#REF!</definedName>
    <definedName name="dms_start_year" localSheetId="7">'[1]AER ETL'!$C$35</definedName>
    <definedName name="dms_start_year" localSheetId="9">'[1]AER ETL'!$C$35</definedName>
    <definedName name="dms_start_year" localSheetId="8">'[1]AER ETL'!$C$35</definedName>
    <definedName name="dms_start_year">#REF!</definedName>
    <definedName name="dms_State">#REF!</definedName>
    <definedName name="dms_State_List" localSheetId="7">'[1]AER lookups'!$S$13:$S$38</definedName>
    <definedName name="dms_State_List" localSheetId="9">'[1]AER lookups'!$S$13:$S$38</definedName>
    <definedName name="dms_State_List" localSheetId="8">'[1]AER lookups'!$S$13:$S$38</definedName>
    <definedName name="dms_State_List">#REF!</definedName>
    <definedName name="dms_STPIS_Exclusion_List">#REF!</definedName>
    <definedName name="dms_SubmissionDate">#REF!</definedName>
    <definedName name="dms_Suburb">#REF!</definedName>
    <definedName name="dms_Suburb_List" localSheetId="7">'[1]AER lookups'!$R$13:$R$38</definedName>
    <definedName name="dms_Suburb_List" localSheetId="9">'[1]AER lookups'!$R$13:$R$38</definedName>
    <definedName name="dms_Suburb_List" localSheetId="8">'[1]AER lookups'!$R$13:$R$38</definedName>
    <definedName name="dms_Suburb_List">#REF!</definedName>
    <definedName name="DMS_TAB">Assets!$B$43:$B$47</definedName>
    <definedName name="DMS_taxassetlife">'PTRM input'!$O$6:$P$6</definedName>
    <definedName name="DMS_TaxRates">WACC!$B$27:$B$28</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7">'[1]Business &amp; other details'!$AL$16</definedName>
    <definedName name="dms_TradingName" localSheetId="9">'[1]Business &amp; other details'!$AL$16</definedName>
    <definedName name="dms_TradingName" localSheetId="8">'[1]Business &amp; other details'!$AL$16</definedName>
    <definedName name="dms_TradingName">#REF!</definedName>
    <definedName name="dms_TradingName_List" localSheetId="7">'[1]AER lookups'!$B$13:$B$38</definedName>
    <definedName name="dms_TradingName_List" localSheetId="9">'[1]AER lookups'!$B$13:$B$38</definedName>
    <definedName name="dms_TradingName_List" localSheetId="8">'[1]AER lookups'!$B$13:$B$38</definedName>
    <definedName name="dms_TradingName_List">#REF!</definedName>
    <definedName name="dms_TradingNameFull">#REF!</definedName>
    <definedName name="dms_TradingNameFull_List" localSheetId="7">'[1]AER lookups'!$C$13:$C$38</definedName>
    <definedName name="dms_TradingNameFull_List" localSheetId="9">'[1]AER lookups'!$C$13:$C$38</definedName>
    <definedName name="dms_TradingNameFull_List" localSheetId="8">'[1]AER lookups'!$C$13:$C$38</definedName>
    <definedName name="dms_TradingNameFull_List">#REF!</definedName>
    <definedName name="dms_Typed_Submission_Date" localSheetId="7">'[1]Business &amp; other details'!$AR$71</definedName>
    <definedName name="dms_Typed_Submission_Date" localSheetId="9">'[1]Business &amp; other details'!$AR$71</definedName>
    <definedName name="dms_Typed_Submission_Date" localSheetId="8">'[1]Business &amp; other details'!$AR$71</definedName>
    <definedName name="dms_Typed_Submission_Date">#REF!</definedName>
    <definedName name="dms_Urban_flag" localSheetId="7">'[1]AER lookups'!$AD$13:$AD$38</definedName>
    <definedName name="dms_Urban_flag" localSheetId="9">'[1]AER lookups'!$AD$13:$AD$38</definedName>
    <definedName name="dms_Urban_flag" localSheetId="8">'[1]AER lookups'!$AD$13:$AD$38</definedName>
    <definedName name="dms_Urban_flag">#REF!</definedName>
    <definedName name="dms_Urban_flag_NSP">#REF!</definedName>
    <definedName name="DMS_WACCAnalysis">WACC!$B$18:$B$25</definedName>
    <definedName name="dms_Worksheet_List" localSheetId="7">'[1]AER lookups'!$D$45:$D$54</definedName>
    <definedName name="dms_Worksheet_List" localSheetId="9">'[1]AER lookups'!$D$45:$D$54</definedName>
    <definedName name="dms_Worksheet_List" localSheetId="8">'[1]AER lookups'!$D$45:$D$54</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Drc" localSheetId="7">'[1]PTRM input'!$G$390</definedName>
    <definedName name="Drc" localSheetId="9">'[1]PTRM input'!$G$390</definedName>
    <definedName name="Drc" localSheetId="8">'[1]PTRM input'!$G$390</definedName>
    <definedName name="Drc">'PTRM input'!$G$390</definedName>
    <definedName name="Drpc" localSheetId="7">'[1]PTRM input'!$G$388</definedName>
    <definedName name="Drpc" localSheetId="9">'[1]PTRM input'!$G$388</definedName>
    <definedName name="Drpc" localSheetId="8">'[1]PTRM input'!$G$388</definedName>
    <definedName name="Drpc">'PTRM input'!$G$388</definedName>
    <definedName name="Drpt" localSheetId="7">'[1]PTRM input'!$G$389</definedName>
    <definedName name="Drpt" localSheetId="9">'[1]PTRM input'!$G$389</definedName>
    <definedName name="Drpt" localSheetId="8">'[1]PTRM input'!$G$389</definedName>
    <definedName name="Drpt">'PTRM input'!$G$389</definedName>
    <definedName name="Dv" localSheetId="7">'[1]PTRM input'!$G$376</definedName>
    <definedName name="Dv" localSheetId="9">'[1]PTRM input'!$G$376</definedName>
    <definedName name="Dv" localSheetId="8">'[1]PTRM input'!$G$376</definedName>
    <definedName name="Dv">'PTRM input'!$G$376</definedName>
    <definedName name="EB">#REF!</definedName>
    <definedName name="EB_Fmt2">#REF!</definedName>
    <definedName name="ERC_Final_Calc" localSheetId="7">'[1]Equity raising costs'!$Q$54</definedName>
    <definedName name="ERC_Final_Calc" localSheetId="9">'[1]Equity raising costs'!$Q$54</definedName>
    <definedName name="ERC_Final_Calc" localSheetId="8">'[1]Equity raising costs'!$Q$54</definedName>
    <definedName name="ERC_Final_Calc">'Equity raising costs'!$Q$54</definedName>
    <definedName name="ERC_Form_Of_Control">'Equity raising costs'!$G$19</definedName>
    <definedName name="ERC_table" localSheetId="8">'X factors'!$AA$2:$AB$3</definedName>
    <definedName name="ERC_table">#REF!</definedName>
    <definedName name="ERC_Yr01_Inc" localSheetId="7">'[1]PTRM input'!$G$110</definedName>
    <definedName name="ERC_Yr01_Inc" localSheetId="9">'[1]PTRM input'!$G$110</definedName>
    <definedName name="ERC_Yr01_Inc" localSheetId="8">'[1]PTRM input'!$G$110</definedName>
    <definedName name="ERC_Yr01_Inc">'PTRM input'!$G$110</definedName>
    <definedName name="f" localSheetId="7">'[1]PTRM input'!$G$373</definedName>
    <definedName name="f" localSheetId="9">'[1]PTRM input'!$G$373</definedName>
    <definedName name="f" localSheetId="8">'[1]PTRM input'!$G$373</definedName>
    <definedName name="f">'PTRM input'!$G$373</definedName>
    <definedName name="Financial">#REF!</definedName>
    <definedName name="Form_of_control_reverse_table" localSheetId="8">'X factors'!$X$2:$Y$4</definedName>
    <definedName name="Form_of_control_reverse_table">#REF!</definedName>
    <definedName name="FRCP_final_year" localSheetId="7">'[1]AER ETL'!$C$45</definedName>
    <definedName name="FRCP_final_year" localSheetId="9">'[1]AER ETL'!$C$45</definedName>
    <definedName name="FRCP_final_year" localSheetId="8">'[1]AER ETL'!$C$45</definedName>
    <definedName name="FRCP_final_year">#REF!</definedName>
    <definedName name="FRCP_start_year">#REF!</definedName>
    <definedName name="FRCP_y1" localSheetId="7">'[1]Business &amp; other details'!$AR$42</definedName>
    <definedName name="FRCP_y1" localSheetId="9">'[1]Business &amp; other details'!$AR$42</definedName>
    <definedName name="FRCP_y1" localSheetId="8">'[1]Business &amp; other details'!$AR$42</definedName>
    <definedName name="FRCP_y1">#REF!</definedName>
    <definedName name="FRCP_y10" localSheetId="7">'[1]AER lookups'!$I$68</definedName>
    <definedName name="FRCP_y10" localSheetId="9">'[1]AER lookups'!$I$68</definedName>
    <definedName name="FRCP_y10" localSheetId="8">'[1]AER lookups'!$I$68</definedName>
    <definedName name="FRCP_y10">#REF!</definedName>
    <definedName name="FRCP_y11" localSheetId="7">'[1]AER lookups'!$I$69</definedName>
    <definedName name="FRCP_y11" localSheetId="9">'[1]AER lookups'!$I$69</definedName>
    <definedName name="FRCP_y11" localSheetId="8">'[1]AER lookups'!$I$69</definedName>
    <definedName name="FRCP_y11">#REF!</definedName>
    <definedName name="FRCP_y12" localSheetId="7">'[1]AER lookups'!$I$70</definedName>
    <definedName name="FRCP_y12" localSheetId="9">'[1]AER lookups'!$I$70</definedName>
    <definedName name="FRCP_y12" localSheetId="8">'[1]AER lookups'!$I$70</definedName>
    <definedName name="FRCP_y12">#REF!</definedName>
    <definedName name="FRCP_y13" localSheetId="7">'[1]AER lookups'!$I$71</definedName>
    <definedName name="FRCP_y13" localSheetId="9">'[1]AER lookups'!$I$71</definedName>
    <definedName name="FRCP_y13" localSheetId="8">'[1]AER lookups'!$I$71</definedName>
    <definedName name="FRCP_y13">#REF!</definedName>
    <definedName name="FRCP_y14" localSheetId="7">'[1]AER lookups'!$I$72</definedName>
    <definedName name="FRCP_y14" localSheetId="9">'[1]AER lookups'!$I$72</definedName>
    <definedName name="FRCP_y14" localSheetId="8">'[1]AER lookups'!$I$72</definedName>
    <definedName name="FRCP_y14">#REF!</definedName>
    <definedName name="FRCP_y15" localSheetId="7">'[1]AER lookups'!$I$73</definedName>
    <definedName name="FRCP_y15" localSheetId="9">'[1]AER lookups'!$I$73</definedName>
    <definedName name="FRCP_y15" localSheetId="8">'[1]AER lookups'!$I$73</definedName>
    <definedName name="FRCP_y15">#REF!</definedName>
    <definedName name="FRCP_y16">#REF!</definedName>
    <definedName name="FRCP_y2" localSheetId="7">'[1]AER lookups'!$I$60</definedName>
    <definedName name="FRCP_y2" localSheetId="9">'[1]AER lookups'!$I$60</definedName>
    <definedName name="FRCP_y2" localSheetId="8">'[1]AER lookups'!$I$60</definedName>
    <definedName name="FRCP_y2">#REF!</definedName>
    <definedName name="FRCP_y3" localSheetId="7">'[1]AER lookups'!$I$61</definedName>
    <definedName name="FRCP_y3" localSheetId="9">'[1]AER lookups'!$I$61</definedName>
    <definedName name="FRCP_y3" localSheetId="8">'[1]AER lookups'!$I$61</definedName>
    <definedName name="FRCP_y3">#REF!</definedName>
    <definedName name="FRCP_y4" localSheetId="7">'[1]AER lookups'!$I$62</definedName>
    <definedName name="FRCP_y4" localSheetId="9">'[1]AER lookups'!$I$62</definedName>
    <definedName name="FRCP_y4" localSheetId="8">'[1]AER lookups'!$I$62</definedName>
    <definedName name="FRCP_y4">#REF!</definedName>
    <definedName name="FRCP_y5" localSheetId="7">'[1]AER lookups'!$I$63</definedName>
    <definedName name="FRCP_y5" localSheetId="9">'[1]AER lookups'!$I$63</definedName>
    <definedName name="FRCP_y5" localSheetId="8">'[1]AER lookups'!$I$63</definedName>
    <definedName name="FRCP_y5">#REF!</definedName>
    <definedName name="FRCP_y6" localSheetId="7">'[1]AER lookups'!$I$64</definedName>
    <definedName name="FRCP_y6" localSheetId="9">'[1]AER lookups'!$I$64</definedName>
    <definedName name="FRCP_y6" localSheetId="8">'[1]AER lookups'!$I$64</definedName>
    <definedName name="FRCP_y6">#REF!</definedName>
    <definedName name="FRCP_y7" localSheetId="7">'[1]AER lookups'!$I$65</definedName>
    <definedName name="FRCP_y7" localSheetId="9">'[1]AER lookups'!$I$65</definedName>
    <definedName name="FRCP_y7" localSheetId="8">'[1]AER lookups'!$I$65</definedName>
    <definedName name="FRCP_y7">#REF!</definedName>
    <definedName name="FRCP_y8" localSheetId="7">'[1]AER lookups'!$I$66</definedName>
    <definedName name="FRCP_y8" localSheetId="9">'[1]AER lookups'!$I$66</definedName>
    <definedName name="FRCP_y8" localSheetId="8">'[1]AER lookups'!$I$66</definedName>
    <definedName name="FRCP_y8">#REF!</definedName>
    <definedName name="FRCP_y9" localSheetId="7">'[1]AER lookups'!$I$67</definedName>
    <definedName name="FRCP_y9" localSheetId="9">'[1]AER lookups'!$I$67</definedName>
    <definedName name="FRCP_y9" localSheetId="8">'[1]AER lookups'!$I$67</definedName>
    <definedName name="FRCP_y9">#REF!</definedName>
    <definedName name="g" localSheetId="7">'[1]PTRM input'!$G$375</definedName>
    <definedName name="g" localSheetId="9">'[1]PTRM input'!$G$375</definedName>
    <definedName name="g" localSheetId="8">'[1]PTRM input'!$G$375</definedName>
    <definedName name="g">'PTRM input'!$G$375</definedName>
    <definedName name="Icpr" localSheetId="7">'[1]PTRM input'!$G$386</definedName>
    <definedName name="Icpr" localSheetId="9">'[1]PTRM input'!$G$386</definedName>
    <definedName name="Icpr" localSheetId="8">'[1]PTRM input'!$G$386</definedName>
    <definedName name="Icpr">'PTRM input'!$G$386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7" hidden="1">{"Ownership",#N/A,FALSE,"Ownership";"Contents",#N/A,FALSE,"Contents"}</definedName>
    <definedName name="LAN" localSheetId="9" hidden="1">{"Ownership",#N/A,FALSE,"Ownership";"Contents",#N/A,FALSE,"Contents"}</definedName>
    <definedName name="LAN" localSheetId="8" hidden="1">{"Ownership",#N/A,FALSE,"Ownership";"Contents",#N/A,FALSE,"Contents"}</definedName>
    <definedName name="LAN" hidden="1">{"Ownership",#N/A,FALSE,"Ownership";"Contents",#N/A,FALSE,"Contents"}</definedName>
    <definedName name="MAIFI_flag">#REF!</definedName>
    <definedName name="NPV_Diff_RevCap" localSheetId="8">'X factors'!$R$63</definedName>
    <definedName name="NPV_Diff_RevCap">#REF!</definedName>
    <definedName name="NPV_Diff_RevYld" localSheetId="8">'X factors'!$R$83</definedName>
    <definedName name="NPV_Diff_RevYld">#REF!</definedName>
    <definedName name="NPV_Diff_WAPC" localSheetId="8">'X factors'!$R$47</definedName>
    <definedName name="NPV_Diff_WAPC">#REF!</definedName>
    <definedName name="P_0_RevCap" localSheetId="7">'[1]X factors'!$G$63</definedName>
    <definedName name="P_0_RevCap" localSheetId="9">'[1]X factors'!$G$63</definedName>
    <definedName name="P_0_RevCap" localSheetId="8">'X factors'!$G$63</definedName>
    <definedName name="P_0_RevCap">#REF!</definedName>
    <definedName name="P_0_RevYld" localSheetId="7">'[1]X factors'!$G$83</definedName>
    <definedName name="P_0_RevYld" localSheetId="9">'[1]X factors'!$G$83</definedName>
    <definedName name="P_0_RevYld" localSheetId="8">'X factors'!$G$83</definedName>
    <definedName name="P_0_RevYld">#REF!</definedName>
    <definedName name="P_0_WAPC" localSheetId="7">'[1]X factors'!$G$47</definedName>
    <definedName name="P_0_WAPC" localSheetId="9">'[1]X factors'!$G$47</definedName>
    <definedName name="P_0_WAPC" localSheetId="8">'X factors'!$G$47</definedName>
    <definedName name="P_0_WAPC">#REF!</definedName>
    <definedName name="PRCP_final_year" localSheetId="7">'[1]AER ETL'!$C$47</definedName>
    <definedName name="PRCP_final_year" localSheetId="9">'[1]AER ETL'!$C$47</definedName>
    <definedName name="PRCP_final_year" localSheetId="8">'[1]AER ETL'!$C$47</definedName>
    <definedName name="PRCP_final_year">#REF!</definedName>
    <definedName name="PRCP_start_year">#REF!</definedName>
    <definedName name="PRCP_y1" localSheetId="7">'[1]AER lookups'!$E$59</definedName>
    <definedName name="PRCP_y1" localSheetId="9">'[1]AER lookups'!$E$59</definedName>
    <definedName name="PRCP_y1" localSheetId="8">'[1]AER lookups'!$E$59</definedName>
    <definedName name="PRCP_y1">#REF!</definedName>
    <definedName name="PRCP_y10" localSheetId="7">'[1]AER lookups'!$E$68</definedName>
    <definedName name="PRCP_y10" localSheetId="9">'[1]AER lookups'!$E$68</definedName>
    <definedName name="PRCP_y10" localSheetId="8">'[1]AER lookups'!$E$68</definedName>
    <definedName name="PRCP_y10">#REF!</definedName>
    <definedName name="PRCP_y11" localSheetId="7">'[1]AER lookups'!$E$69</definedName>
    <definedName name="PRCP_y11" localSheetId="9">'[1]AER lookups'!$E$69</definedName>
    <definedName name="PRCP_y11" localSheetId="8">'[1]AER lookups'!$E$69</definedName>
    <definedName name="PRCP_y11">#REF!</definedName>
    <definedName name="PRCP_y12" localSheetId="7">'[1]AER lookups'!$E$70</definedName>
    <definedName name="PRCP_y12" localSheetId="9">'[1]AER lookups'!$E$70</definedName>
    <definedName name="PRCP_y12" localSheetId="8">'[1]AER lookups'!$E$70</definedName>
    <definedName name="PRCP_y12">#REF!</definedName>
    <definedName name="PRCP_y13" localSheetId="7">'[1]AER lookups'!$E$71</definedName>
    <definedName name="PRCP_y13" localSheetId="9">'[1]AER lookups'!$E$71</definedName>
    <definedName name="PRCP_y13" localSheetId="8">'[1]AER lookups'!$E$71</definedName>
    <definedName name="PRCP_y13">#REF!</definedName>
    <definedName name="PRCP_y14" localSheetId="7">'[1]AER lookups'!$E$72</definedName>
    <definedName name="PRCP_y14" localSheetId="9">'[1]AER lookups'!$E$72</definedName>
    <definedName name="PRCP_y14" localSheetId="8">'[1]AER lookups'!$E$72</definedName>
    <definedName name="PRCP_y14">#REF!</definedName>
    <definedName name="PRCP_y15" localSheetId="7">'[1]AER lookups'!$E$73</definedName>
    <definedName name="PRCP_y15" localSheetId="9">'[1]AER lookups'!$E$73</definedName>
    <definedName name="PRCP_y15" localSheetId="8">'[1]AER lookups'!$E$73</definedName>
    <definedName name="PRCP_y15">#REF!</definedName>
    <definedName name="PRCP_y16">#REF!</definedName>
    <definedName name="PRCP_y2" localSheetId="7">'[1]AER lookups'!$E$60</definedName>
    <definedName name="PRCP_y2" localSheetId="9">'[1]AER lookups'!$E$60</definedName>
    <definedName name="PRCP_y2" localSheetId="8">'[1]AER lookups'!$E$60</definedName>
    <definedName name="PRCP_y2">#REF!</definedName>
    <definedName name="PRCP_y3" localSheetId="7">'[1]AER lookups'!$E$61</definedName>
    <definedName name="PRCP_y3" localSheetId="9">'[1]AER lookups'!$E$61</definedName>
    <definedName name="PRCP_y3" localSheetId="8">'[1]AER lookups'!$E$61</definedName>
    <definedName name="PRCP_y3">#REF!</definedName>
    <definedName name="PRCP_y4" localSheetId="7">'[1]AER lookups'!$E$62</definedName>
    <definedName name="PRCP_y4" localSheetId="9">'[1]AER lookups'!$E$62</definedName>
    <definedName name="PRCP_y4" localSheetId="8">'[1]AER lookups'!$E$62</definedName>
    <definedName name="PRCP_y4">#REF!</definedName>
    <definedName name="PRCP_y5" localSheetId="7">'[1]AER lookups'!$E$63</definedName>
    <definedName name="PRCP_y5" localSheetId="9">'[1]AER lookups'!$E$63</definedName>
    <definedName name="PRCP_y5" localSheetId="8">'[1]AER lookups'!$E$63</definedName>
    <definedName name="PRCP_y5">#REF!</definedName>
    <definedName name="PRCP_y6" localSheetId="7">'[1]AER lookups'!$E$64</definedName>
    <definedName name="PRCP_y6" localSheetId="9">'[1]AER lookups'!$E$64</definedName>
    <definedName name="PRCP_y6" localSheetId="8">'[1]AER lookups'!$E$64</definedName>
    <definedName name="PRCP_y6">#REF!</definedName>
    <definedName name="PRCP_y7" localSheetId="7">'[1]AER lookups'!$E$65</definedName>
    <definedName name="PRCP_y7" localSheetId="9">'[1]AER lookups'!$E$65</definedName>
    <definedName name="PRCP_y7" localSheetId="8">'[1]AER lookups'!$E$65</definedName>
    <definedName name="PRCP_y7">#REF!</definedName>
    <definedName name="PRCP_y8" localSheetId="7">'[1]AER lookups'!$E$66</definedName>
    <definedName name="PRCP_y8" localSheetId="9">'[1]AER lookups'!$E$66</definedName>
    <definedName name="PRCP_y8" localSheetId="8">'[1]AER lookups'!$E$66</definedName>
    <definedName name="PRCP_y8">#REF!</definedName>
    <definedName name="PRCP_y9" localSheetId="7">'[1]AER lookups'!$E$67</definedName>
    <definedName name="PRCP_y9" localSheetId="9">'[1]AER lookups'!$E$67</definedName>
    <definedName name="PRCP_y9" localSheetId="8">'[1]AER lookups'!$E$67</definedName>
    <definedName name="PRCP_y9">#REF!</definedName>
    <definedName name="Pricing">#REF!</definedName>
    <definedName name="Pricing_Fmt2">#REF!</definedName>
    <definedName name="_xlnm.Print_Area" localSheetId="6">Analysis!$A$1:$P$169</definedName>
    <definedName name="_xlnm.Print_Area" localSheetId="5">Assets!$A$1:$K$49</definedName>
    <definedName name="_xlnm.Print_Area" localSheetId="11">'Chart 1-Revenue'!$A$1:$N$78</definedName>
    <definedName name="_xlnm.Print_Area" localSheetId="12">'Chart 2-Price path'!$A$1:$N$78</definedName>
    <definedName name="_xlnm.Print_Area" localSheetId="13">'Chart 3-Building blocks'!$A$1:$N$28</definedName>
    <definedName name="_xlnm.Print_Area" localSheetId="10">'Equity raising costs'!$A$1:$R$55</definedName>
    <definedName name="_xlnm.Print_Area" localSheetId="7">'Forecast revenues'!$A$1:$DL$108</definedName>
    <definedName name="_xlnm.Print_Area" localSheetId="0">Intro!$A$1:$Y$66</definedName>
    <definedName name="_xlnm.Print_Area" localSheetId="3">'PTRM input'!$A$1:$S$549,'PTRM input'!$A$550:$BN$615</definedName>
    <definedName name="_xlnm.Print_Area" localSheetId="9">'Revenue summary'!$A$1:$U$101</definedName>
    <definedName name="_xlnm.Print_Area" localSheetId="4">WACC!$A$1:$S$36</definedName>
    <definedName name="_xlnm.Print_Area" localSheetId="8">'X factors'!$A$1:$U$89</definedName>
    <definedName name="PTRM">#REF!</definedName>
    <definedName name="PTRM_Fmt2">#REF!</definedName>
    <definedName name="RAB" localSheetId="7">'[1]PTRM input'!$J$57</definedName>
    <definedName name="RAB" localSheetId="9">'[1]PTRM input'!$J$57</definedName>
    <definedName name="RAB" localSheetId="8">'[1]PTRM input'!$J$57</definedName>
    <definedName name="RAB">'PTRM input'!$J$57</definedName>
    <definedName name="Reg_Period_Length">'PTRM input'!$R$7</definedName>
    <definedName name="Reset">#REF!</definedName>
    <definedName name="Reset_Fmt2">#REF!</definedName>
    <definedName name="RFM">#REF!</definedName>
    <definedName name="RFM_Fmt2">#REF!</definedName>
    <definedName name="rvanilla01" localSheetId="7">[1]WACC!$G$19</definedName>
    <definedName name="rvanilla01" localSheetId="9">[1]WACC!$G$19</definedName>
    <definedName name="rvanilla01" localSheetId="8">[1]WACC!$G$19</definedName>
    <definedName name="rvanilla01">WACC!$G$19</definedName>
    <definedName name="rvanilla02" localSheetId="7">[1]WACC!$H$19</definedName>
    <definedName name="rvanilla02" localSheetId="9">[1]WACC!$H$19</definedName>
    <definedName name="rvanilla02" localSheetId="8">[1]WACC!$H$19</definedName>
    <definedName name="rvanilla02">WACC!$H$19</definedName>
    <definedName name="rvanilla03" localSheetId="7">[1]WACC!$I$19</definedName>
    <definedName name="rvanilla03" localSheetId="9">[1]WACC!$I$19</definedName>
    <definedName name="rvanilla03" localSheetId="8">[1]WACC!$I$19</definedName>
    <definedName name="rvanilla03">WACC!$I$19</definedName>
    <definedName name="rvanilla04" localSheetId="7">[1]WACC!$J$19</definedName>
    <definedName name="rvanilla04" localSheetId="9">[1]WACC!$J$19</definedName>
    <definedName name="rvanilla04" localSheetId="8">[1]WACC!$J$19</definedName>
    <definedName name="rvanilla04">WACC!$J$19</definedName>
    <definedName name="rvanilla05" localSheetId="7">[1]WACC!$K$19</definedName>
    <definedName name="rvanilla05" localSheetId="9">[1]WACC!$K$19</definedName>
    <definedName name="rvanilla05" localSheetId="8">[1]WACC!$K$19</definedName>
    <definedName name="rvanilla05">WACC!$K$19</definedName>
    <definedName name="rvanilla06" localSheetId="7">[1]WACC!$L$19</definedName>
    <definedName name="rvanilla06" localSheetId="9">[1]WACC!$L$19</definedName>
    <definedName name="rvanilla06" localSheetId="8">[1]WACC!$L$19</definedName>
    <definedName name="rvanilla06">WACC!$L$19</definedName>
    <definedName name="rvanilla07" localSheetId="7">[1]WACC!$M$19</definedName>
    <definedName name="rvanilla07" localSheetId="9">[1]WACC!$M$19</definedName>
    <definedName name="rvanilla07" localSheetId="8">[1]WACC!$M$19</definedName>
    <definedName name="rvanilla07">WACC!$M$19</definedName>
    <definedName name="rvanilla08" localSheetId="7">[1]WACC!$N$19</definedName>
    <definedName name="rvanilla08" localSheetId="9">[1]WACC!$N$19</definedName>
    <definedName name="rvanilla08" localSheetId="8">[1]WACC!$N$19</definedName>
    <definedName name="rvanilla08">WACC!$N$19</definedName>
    <definedName name="rvanilla09" localSheetId="7">[1]WACC!$O$19</definedName>
    <definedName name="rvanilla09" localSheetId="9">[1]WACC!$O$19</definedName>
    <definedName name="rvanilla09" localSheetId="8">[1]WACC!$O$19</definedName>
    <definedName name="rvanilla09">WACC!$O$19</definedName>
    <definedName name="rvanilla10" localSheetId="7">[1]WACC!$P$19</definedName>
    <definedName name="rvanilla10" localSheetId="9">[1]WACC!$P$19</definedName>
    <definedName name="rvanilla10" localSheetId="8">[1]WACC!$P$19</definedName>
    <definedName name="rvanilla10">WACC!$P$19</definedName>
    <definedName name="Seo" localSheetId="7">'[1]PTRM input'!$G$387</definedName>
    <definedName name="Seo" localSheetId="9">'[1]PTRM input'!$G$387</definedName>
    <definedName name="Seo" localSheetId="8">'[1]PTRM input'!$G$387</definedName>
    <definedName name="Seo">'PTRM input'!$G$387</definedName>
    <definedName name="Td">Analysis!$D$88</definedName>
    <definedName name="Td_Cashflow_Calc">WACC!$R$28</definedName>
    <definedName name="Td_Final">WACC!$G$28</definedName>
    <definedName name="Te">Analysis!$D$109</definedName>
    <definedName name="Te_Cashflow_Calc">WACC!$R$27</definedName>
    <definedName name="Te_Final">WACC!$G$27</definedName>
    <definedName name="teest" localSheetId="7" hidden="1">{"Ownership",#N/A,FALSE,"Ownership";"Contents",#N/A,FALSE,"Contents"}</definedName>
    <definedName name="teest" localSheetId="9" hidden="1">{"Ownership",#N/A,FALSE,"Ownership";"Contents",#N/A,FALSE,"Contents"}</definedName>
    <definedName name="teest" localSheetId="8" hidden="1">{"Ownership",#N/A,FALSE,"Ownership";"Contents",#N/A,FALSE,"Contents"}</definedName>
    <definedName name="teest" hidden="1">{"Ownership",#N/A,FALSE,"Ownership";"Contents",#N/A,FALSE,"Contents"}</definedName>
    <definedName name="test" localSheetId="7" hidden="1">{"Ownership",#N/A,FALSE,"Ownership";"Contents",#N/A,FALSE,"Contents"}</definedName>
    <definedName name="test" localSheetId="9" hidden="1">{"Ownership",#N/A,FALSE,"Ownership";"Contents",#N/A,FALSE,"Contents"}</definedName>
    <definedName name="test" localSheetId="8" hidden="1">{"Ownership",#N/A,FALSE,"Ownership";"Contents",#N/A,FALSE,"Contents"}</definedName>
    <definedName name="test" hidden="1">{"Ownership",#N/A,FALSE,"Ownership";"Contents",#N/A,FALSE,"Contents"}</definedName>
    <definedName name="vanilla01" localSheetId="7">[1]WACC!$G$18</definedName>
    <definedName name="vanilla01" localSheetId="9">[1]WACC!$G$18</definedName>
    <definedName name="vanilla01" localSheetId="8">[1]WACC!$G$18</definedName>
    <definedName name="vanilla01">WACC!$G$18</definedName>
    <definedName name="vanilla02" localSheetId="7">[1]WACC!$H$18</definedName>
    <definedName name="vanilla02" localSheetId="9">[1]WACC!$H$18</definedName>
    <definedName name="vanilla02" localSheetId="8">[1]WACC!$H$18</definedName>
    <definedName name="vanilla02">WACC!$H$18</definedName>
    <definedName name="vanilla03" localSheetId="7">[1]WACC!$I$18</definedName>
    <definedName name="vanilla03" localSheetId="9">[1]WACC!$I$18</definedName>
    <definedName name="vanilla03" localSheetId="8">[1]WACC!$I$18</definedName>
    <definedName name="vanilla03">WACC!$I$18</definedName>
    <definedName name="vanilla04" localSheetId="7">[1]WACC!$J$18</definedName>
    <definedName name="vanilla04" localSheetId="9">[1]WACC!$J$18</definedName>
    <definedName name="vanilla04" localSheetId="8">[1]WACC!$J$18</definedName>
    <definedName name="vanilla04">WACC!$J$18</definedName>
    <definedName name="vanilla05" localSheetId="7">[1]WACC!$K$18</definedName>
    <definedName name="vanilla05" localSheetId="9">[1]WACC!$K$18</definedName>
    <definedName name="vanilla05" localSheetId="8">[1]WACC!$K$18</definedName>
    <definedName name="vanilla05">WACC!$K$18</definedName>
    <definedName name="vanilla06" localSheetId="7">[1]WACC!$L$18</definedName>
    <definedName name="vanilla06" localSheetId="9">[1]WACC!$L$18</definedName>
    <definedName name="vanilla06" localSheetId="8">[1]WACC!$L$18</definedName>
    <definedName name="vanilla06">WACC!$L$18</definedName>
    <definedName name="vanilla07" localSheetId="7">[1]WACC!$M$18</definedName>
    <definedName name="vanilla07" localSheetId="9">[1]WACC!$M$18</definedName>
    <definedName name="vanilla07" localSheetId="8">[1]WACC!$M$18</definedName>
    <definedName name="vanilla07">WACC!$M$18</definedName>
    <definedName name="vanilla08" localSheetId="7">[1]WACC!$N$18</definedName>
    <definedName name="vanilla08" localSheetId="9">[1]WACC!$N$18</definedName>
    <definedName name="vanilla08" localSheetId="8">[1]WACC!$N$18</definedName>
    <definedName name="vanilla08">WACC!$N$18</definedName>
    <definedName name="vanilla09" localSheetId="7">[1]WACC!$O$18</definedName>
    <definedName name="vanilla09" localSheetId="9">[1]WACC!$O$18</definedName>
    <definedName name="vanilla09" localSheetId="8">[1]WACC!$O$18</definedName>
    <definedName name="vanilla09">WACC!$O$18</definedName>
    <definedName name="vanilla10" localSheetId="7">[1]WACC!$P$18</definedName>
    <definedName name="vanilla10" localSheetId="9">[1]WACC!$P$18</definedName>
    <definedName name="vanilla10" localSheetId="8">[1]WACC!$P$18</definedName>
    <definedName name="vanilla10">WACC!$P$18</definedName>
    <definedName name="WACC">#REF!</definedName>
    <definedName name="WACC_Fmt2">#REF!</definedName>
    <definedName name="wrn.App._.Custodians." localSheetId="7" hidden="1">{"Ownership",#N/A,FALSE,"Ownership";"Contents",#N/A,FALSE,"Contents"}</definedName>
    <definedName name="wrn.App._.Custodians." localSheetId="9" hidden="1">{"Ownership",#N/A,FALSE,"Ownership";"Contents",#N/A,FALSE,"Contents"}</definedName>
    <definedName name="wrn.App._.Custodians." localSheetId="8" hidden="1">{"Ownership",#N/A,FALSE,"Ownership";"Contents",#N/A,FALSE,"Contents"}</definedName>
    <definedName name="wrn.App._.Custodians." hidden="1">{"Ownership",#N/A,FALSE,"Ownership";"Contents",#N/A,FALSE,"Contents"}</definedName>
    <definedName name="X_01_RevCap" localSheetId="8">'X factors'!$G$63</definedName>
    <definedName name="X_01_RevCap">#REF!</definedName>
    <definedName name="X_01_RevYld" localSheetId="8">'X factors'!$G$83</definedName>
    <definedName name="X_01_RevYld">#REF!</definedName>
    <definedName name="X_01_WAPC" localSheetId="8">'X factors'!$G$47</definedName>
    <definedName name="X_01_WAPC">#REF!</definedName>
    <definedName name="X_02_RevCap" localSheetId="7">'[1]X factors'!$H$63</definedName>
    <definedName name="X_02_RevCap" localSheetId="9">'[1]X factors'!$H$63</definedName>
    <definedName name="X_02_RevCap" localSheetId="8">'X factors'!$H$63</definedName>
    <definedName name="X_02_RevCap">#REF!</definedName>
    <definedName name="X_02_RevYld" localSheetId="7">'[1]X factors'!$H$83</definedName>
    <definedName name="X_02_RevYld" localSheetId="9">'[1]X factors'!$H$83</definedName>
    <definedName name="X_02_RevYld" localSheetId="8">'X factors'!$H$83</definedName>
    <definedName name="X_02_RevYld">#REF!</definedName>
    <definedName name="X_02_WAPC" localSheetId="7">'[1]X factors'!$H$47</definedName>
    <definedName name="X_02_WAPC" localSheetId="9">'[1]X factors'!$H$47</definedName>
    <definedName name="X_02_WAPC" localSheetId="8">'X factors'!$H$47</definedName>
    <definedName name="X_02_WAPC">#REF!</definedName>
    <definedName name="X_03_RevCap" localSheetId="7">'[1]X factors'!$I$63</definedName>
    <definedName name="X_03_RevCap" localSheetId="9">'[1]X factors'!$I$63</definedName>
    <definedName name="X_03_RevCap" localSheetId="8">'X factors'!$I$63</definedName>
    <definedName name="X_03_RevCap">#REF!</definedName>
    <definedName name="X_03_RevYld" localSheetId="7">'[1]X factors'!$I$83</definedName>
    <definedName name="X_03_RevYld" localSheetId="9">'[1]X factors'!$I$83</definedName>
    <definedName name="X_03_RevYld" localSheetId="8">'X factors'!$I$83</definedName>
    <definedName name="X_03_RevYld">#REF!</definedName>
    <definedName name="X_03_WAPC" localSheetId="7">'[1]X factors'!$I$47</definedName>
    <definedName name="X_03_WAPC" localSheetId="9">'[1]X factors'!$I$47</definedName>
    <definedName name="X_03_WAPC" localSheetId="8">'X factors'!$I$47</definedName>
    <definedName name="X_03_WAPC">#REF!</definedName>
    <definedName name="X_04_RevCap" localSheetId="7">'[1]X factors'!$J$63</definedName>
    <definedName name="X_04_RevCap" localSheetId="9">'[1]X factors'!$J$63</definedName>
    <definedName name="X_04_RevCap" localSheetId="8">'X factors'!$J$63</definedName>
    <definedName name="X_04_RevCap">#REF!</definedName>
    <definedName name="X_04_RevYld" localSheetId="7">'[1]X factors'!$J$83</definedName>
    <definedName name="X_04_RevYld" localSheetId="9">'[1]X factors'!$J$83</definedName>
    <definedName name="X_04_RevYld" localSheetId="8">'X factors'!$J$83</definedName>
    <definedName name="X_04_RevYld">#REF!</definedName>
    <definedName name="X_04_WAPC" localSheetId="7">'[1]X factors'!$J$47</definedName>
    <definedName name="X_04_WAPC" localSheetId="9">'[1]X factors'!$J$47</definedName>
    <definedName name="X_04_WAPC" localSheetId="8">'X factors'!$J$47</definedName>
    <definedName name="X_04_WAPC">#REF!</definedName>
    <definedName name="X_05_RevCap" localSheetId="7">'[1]X factors'!$K$63</definedName>
    <definedName name="X_05_RevCap" localSheetId="9">'[1]X factors'!$K$63</definedName>
    <definedName name="X_05_RevCap" localSheetId="8">'X factors'!$K$63</definedName>
    <definedName name="X_05_RevCap">#REF!</definedName>
    <definedName name="X_05_RevYld" localSheetId="7">'[1]X factors'!$K$83</definedName>
    <definedName name="X_05_RevYld" localSheetId="9">'[1]X factors'!$K$83</definedName>
    <definedName name="X_05_RevYld" localSheetId="8">'X factors'!$K$83</definedName>
    <definedName name="X_05_RevYld">#REF!</definedName>
    <definedName name="X_05_WAPC" localSheetId="7">'[1]X factors'!$K$47</definedName>
    <definedName name="X_05_WAPC" localSheetId="9">'[1]X factors'!$K$47</definedName>
    <definedName name="X_05_WAPC" localSheetId="8">'X factors'!$K$47</definedName>
    <definedName name="X_05_WAPC">#REF!</definedName>
    <definedName name="X_06_RevCap" localSheetId="7">'[1]X factors'!$L$63</definedName>
    <definedName name="X_06_RevCap" localSheetId="9">'[1]X factors'!$L$63</definedName>
    <definedName name="X_06_RevCap" localSheetId="8">'X factors'!$L$63</definedName>
    <definedName name="X_06_RevCap">#REF!</definedName>
    <definedName name="X_06_RevYld" localSheetId="7">'[1]X factors'!$L$83</definedName>
    <definedName name="X_06_RevYld" localSheetId="9">'[1]X factors'!$L$83</definedName>
    <definedName name="X_06_RevYld" localSheetId="8">'X factors'!$L$83</definedName>
    <definedName name="X_06_RevYld">#REF!</definedName>
    <definedName name="X_06_WAPC" localSheetId="7">'[1]X factors'!$L$47</definedName>
    <definedName name="X_06_WAPC" localSheetId="9">'[1]X factors'!$L$47</definedName>
    <definedName name="X_06_WAPC" localSheetId="8">'X factors'!$L$47</definedName>
    <definedName name="X_06_WAPC">#REF!</definedName>
    <definedName name="X_07_RevCap" localSheetId="7">'[1]X factors'!$M$63</definedName>
    <definedName name="X_07_RevCap" localSheetId="9">'[1]X factors'!$M$63</definedName>
    <definedName name="X_07_RevCap" localSheetId="8">'X factors'!$M$63</definedName>
    <definedName name="X_07_RevCap">#REF!</definedName>
    <definedName name="X_07_RevYld" localSheetId="7">'[1]X factors'!$M$83</definedName>
    <definedName name="X_07_RevYld" localSheetId="9">'[1]X factors'!$M$83</definedName>
    <definedName name="X_07_RevYld" localSheetId="8">'X factors'!$M$83</definedName>
    <definedName name="X_07_RevYld">#REF!</definedName>
    <definedName name="X_07_WAPC" localSheetId="7">'[1]X factors'!$M$47</definedName>
    <definedName name="X_07_WAPC" localSheetId="9">'[1]X factors'!$M$47</definedName>
    <definedName name="X_07_WAPC" localSheetId="8">'X factors'!$M$47</definedName>
    <definedName name="X_07_WAPC">#REF!</definedName>
    <definedName name="X_08_RevCap" localSheetId="7">'[1]X factors'!$N$63</definedName>
    <definedName name="X_08_RevCap" localSheetId="9">'[1]X factors'!$N$63</definedName>
    <definedName name="X_08_RevCap" localSheetId="8">'X factors'!$N$63</definedName>
    <definedName name="X_08_RevCap">#REF!</definedName>
    <definedName name="X_08_RevYld" localSheetId="7">'[1]X factors'!$N$83</definedName>
    <definedName name="X_08_RevYld" localSheetId="9">'[1]X factors'!$N$83</definedName>
    <definedName name="X_08_RevYld" localSheetId="8">'X factors'!$N$83</definedName>
    <definedName name="X_08_RevYld">#REF!</definedName>
    <definedName name="X_08_WAPC" localSheetId="7">'[1]X factors'!$N$47</definedName>
    <definedName name="X_08_WAPC" localSheetId="9">'[1]X factors'!$N$47</definedName>
    <definedName name="X_08_WAPC" localSheetId="8">'X factors'!$N$47</definedName>
    <definedName name="X_08_WAPC">#REF!</definedName>
    <definedName name="X_09_RevCap" localSheetId="7">'[1]X factors'!$O$63</definedName>
    <definedName name="X_09_RevCap" localSheetId="9">'[1]X factors'!$O$63</definedName>
    <definedName name="X_09_RevCap" localSheetId="8">'X factors'!$O$63</definedName>
    <definedName name="X_09_RevCap">#REF!</definedName>
    <definedName name="X_09_RevYld" localSheetId="7">'[1]X factors'!$O$83</definedName>
    <definedName name="X_09_RevYld" localSheetId="9">'[1]X factors'!$O$83</definedName>
    <definedName name="X_09_RevYld" localSheetId="8">'X factors'!$O$83</definedName>
    <definedName name="X_09_RevYld">#REF!</definedName>
    <definedName name="X_09_WAPC" localSheetId="7">'[1]X factors'!$O$47</definedName>
    <definedName name="X_09_WAPC" localSheetId="9">'[1]X factors'!$O$47</definedName>
    <definedName name="X_09_WAPC" localSheetId="8">'X factors'!$O$47</definedName>
    <definedName name="X_09_WAPC">#REF!</definedName>
    <definedName name="X_10_RevCap" localSheetId="7">'[1]X factors'!$P$63</definedName>
    <definedName name="X_10_RevCap" localSheetId="9">'[1]X factors'!$P$63</definedName>
    <definedName name="X_10_RevCap" localSheetId="8">'X factors'!$P$63</definedName>
    <definedName name="X_10_RevCap">#REF!</definedName>
    <definedName name="X_10_RevYld" localSheetId="7">'[1]X factors'!$P$83</definedName>
    <definedName name="X_10_RevYld" localSheetId="9">'[1]X factors'!$P$83</definedName>
    <definedName name="X_10_RevYld" localSheetId="8">'X factors'!$P$83</definedName>
    <definedName name="X_10_RevYld">#REF!</definedName>
    <definedName name="X_10_WAPC" localSheetId="7">'[1]X factors'!$P$47</definedName>
    <definedName name="X_10_WAPC" localSheetId="9">'[1]X factors'!$P$47</definedName>
    <definedName name="X_10_WAPC" localSheetId="8">'X factors'!$P$47</definedName>
    <definedName name="X_10_WAPC">#REF!</definedName>
    <definedName name="X_Factors_RevCap" localSheetId="8">'X factors'!$G$63:$P$63</definedName>
    <definedName name="X_Factors_RevCap">#REF!</definedName>
    <definedName name="X_Factors_RevYld" localSheetId="8">'X factors'!$G$83:$P$83</definedName>
    <definedName name="X_Factors_RevYld">#REF!</definedName>
    <definedName name="X_Factors_WAPC" localSheetId="8">'X factors'!$G$47:$P$47</definedName>
    <definedName name="X_Factors_WAPC">#REF!</definedName>
    <definedName name="Yr_01_Diff_RevCap" localSheetId="8">'X factors'!$G$57</definedName>
    <definedName name="Yr_01_Diff_RevCap">#REF!</definedName>
    <definedName name="Yr_01_Diff_RevYld" localSheetId="8">'X factors'!$G$73</definedName>
    <definedName name="Yr_01_Diff_RevYld">#REF!</definedName>
    <definedName name="Yr_01_Diff_WAPC" localSheetId="8">'X factors'!$G$41</definedName>
    <definedName name="Yr_01_Diff_WAP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7961" l="1"/>
  <c r="F78" i="7961"/>
  <c r="G78" i="7961" s="1"/>
  <c r="G76" i="7961"/>
  <c r="F76" i="7961"/>
  <c r="F71" i="7961"/>
  <c r="P67" i="7961"/>
  <c r="H67" i="7961"/>
  <c r="D60" i="7961"/>
  <c r="F55" i="7961"/>
  <c r="H44" i="7961"/>
  <c r="G44" i="7961"/>
  <c r="F44" i="7961"/>
  <c r="F39" i="7961"/>
  <c r="G34" i="7961"/>
  <c r="G33" i="7961"/>
  <c r="G32" i="7961"/>
  <c r="H31" i="7961"/>
  <c r="I31" i="7961" s="1"/>
  <c r="G31" i="7961"/>
  <c r="G30" i="7961"/>
  <c r="D25" i="7961"/>
  <c r="F11" i="7961"/>
  <c r="G11" i="7961" s="1"/>
  <c r="H11" i="7961" s="1"/>
  <c r="I11" i="7961" s="1"/>
  <c r="J11" i="7961" s="1"/>
  <c r="K11" i="7961" s="1"/>
  <c r="L11" i="7961" s="1"/>
  <c r="M11" i="7961" s="1"/>
  <c r="N11" i="7961" s="1"/>
  <c r="O11" i="7961" s="1"/>
  <c r="P11" i="7961" s="1"/>
  <c r="P10" i="7961"/>
  <c r="O10" i="7961"/>
  <c r="N10" i="7961"/>
  <c r="M10" i="7961"/>
  <c r="L10" i="7961"/>
  <c r="K10" i="7961"/>
  <c r="J10" i="7961"/>
  <c r="I10" i="7961"/>
  <c r="H10" i="7961"/>
  <c r="G10" i="7961"/>
  <c r="G60" i="7961" s="1"/>
  <c r="G8" i="7961"/>
  <c r="H8" i="7961" s="1"/>
  <c r="I8" i="7961" s="1"/>
  <c r="J8" i="7961" s="1"/>
  <c r="K8" i="7961" s="1"/>
  <c r="L8" i="7961" s="1"/>
  <c r="M8" i="7961" s="1"/>
  <c r="N8" i="7961" s="1"/>
  <c r="O8" i="7961" s="1"/>
  <c r="P8" i="7961" s="1"/>
  <c r="P4" i="7961"/>
  <c r="P87" i="7961" s="1"/>
  <c r="O4" i="7961"/>
  <c r="O87" i="7961" s="1"/>
  <c r="N4" i="7961"/>
  <c r="N51" i="7961" s="1"/>
  <c r="M4" i="7961"/>
  <c r="M67" i="7961" s="1"/>
  <c r="L4" i="7961"/>
  <c r="L67" i="7961" s="1"/>
  <c r="K4" i="7961"/>
  <c r="K51" i="7961" s="1"/>
  <c r="J4" i="7961"/>
  <c r="J51" i="7961" s="1"/>
  <c r="I4" i="7961"/>
  <c r="I51" i="7961" s="1"/>
  <c r="H4" i="7961"/>
  <c r="H87" i="7961" s="1"/>
  <c r="G4" i="7961"/>
  <c r="D24" i="7961" s="1"/>
  <c r="F4" i="7961"/>
  <c r="D2" i="7961"/>
  <c r="K98" i="7960"/>
  <c r="F81" i="7960"/>
  <c r="P78" i="7960"/>
  <c r="O78" i="7960"/>
  <c r="N78" i="7960"/>
  <c r="M78" i="7960"/>
  <c r="L78" i="7960"/>
  <c r="K78" i="7960"/>
  <c r="J78" i="7960"/>
  <c r="I78" i="7960"/>
  <c r="H78" i="7960"/>
  <c r="G78" i="7960"/>
  <c r="F78" i="7960"/>
  <c r="F84" i="7960" s="1"/>
  <c r="C76" i="7960"/>
  <c r="S73" i="7960"/>
  <c r="S74" i="7960" s="1"/>
  <c r="P73" i="7960"/>
  <c r="P98" i="7960" s="1"/>
  <c r="O73" i="7960"/>
  <c r="O98" i="7960" s="1"/>
  <c r="N73" i="7960"/>
  <c r="N98" i="7960" s="1"/>
  <c r="M73" i="7960"/>
  <c r="M98" i="7960" s="1"/>
  <c r="L73" i="7960"/>
  <c r="L98" i="7960" s="1"/>
  <c r="K73" i="7960"/>
  <c r="J73" i="7960"/>
  <c r="J98" i="7960" s="1"/>
  <c r="I73" i="7960"/>
  <c r="I98" i="7960" s="1"/>
  <c r="H73" i="7960"/>
  <c r="H98" i="7960" s="1"/>
  <c r="G73" i="7960"/>
  <c r="G74" i="7960" s="1"/>
  <c r="F73" i="7960"/>
  <c r="F98" i="7960" s="1"/>
  <c r="S98" i="7960" s="1"/>
  <c r="S99" i="7960" s="1"/>
  <c r="F70" i="7960"/>
  <c r="N63" i="7960"/>
  <c r="N88" i="7960" s="1"/>
  <c r="L63" i="7960"/>
  <c r="L88" i="7960" s="1"/>
  <c r="F63" i="7960"/>
  <c r="F88" i="7960" s="1"/>
  <c r="F56" i="7960"/>
  <c r="P53" i="7960"/>
  <c r="O53" i="7960"/>
  <c r="N53" i="7960"/>
  <c r="M53" i="7960"/>
  <c r="L53" i="7960"/>
  <c r="K53" i="7960"/>
  <c r="J53" i="7960"/>
  <c r="I53" i="7960"/>
  <c r="H53" i="7960"/>
  <c r="G53" i="7960"/>
  <c r="F53" i="7960"/>
  <c r="F59" i="7960" s="1"/>
  <c r="M48" i="7960"/>
  <c r="K48" i="7960"/>
  <c r="P44" i="7960"/>
  <c r="J44" i="7960"/>
  <c r="H44" i="7960"/>
  <c r="P40" i="7960"/>
  <c r="N40" i="7960"/>
  <c r="H40" i="7960"/>
  <c r="C37" i="7960"/>
  <c r="G34" i="7960"/>
  <c r="O33" i="7960"/>
  <c r="I33" i="7960"/>
  <c r="G33" i="7960"/>
  <c r="M31" i="7960"/>
  <c r="K31" i="7960"/>
  <c r="M30" i="7960"/>
  <c r="C28" i="7960"/>
  <c r="P25" i="7960"/>
  <c r="P48" i="7960" s="1"/>
  <c r="O25" i="7960"/>
  <c r="O48" i="7960" s="1"/>
  <c r="N25" i="7960"/>
  <c r="N48" i="7960" s="1"/>
  <c r="M25" i="7960"/>
  <c r="L25" i="7960"/>
  <c r="L48" i="7960" s="1"/>
  <c r="K25" i="7960"/>
  <c r="J25" i="7960"/>
  <c r="J48" i="7960" s="1"/>
  <c r="I25" i="7960"/>
  <c r="I48" i="7960" s="1"/>
  <c r="H25" i="7960"/>
  <c r="H48" i="7960" s="1"/>
  <c r="G25" i="7960"/>
  <c r="Q25" i="7960" s="1"/>
  <c r="F25" i="7960"/>
  <c r="P21" i="7960"/>
  <c r="P63" i="7960" s="1"/>
  <c r="P88" i="7960" s="1"/>
  <c r="O21" i="7960"/>
  <c r="O63" i="7960" s="1"/>
  <c r="O88" i="7960" s="1"/>
  <c r="N21" i="7960"/>
  <c r="N44" i="7960" s="1"/>
  <c r="M21" i="7960"/>
  <c r="M63" i="7960" s="1"/>
  <c r="M88" i="7960" s="1"/>
  <c r="L21" i="7960"/>
  <c r="L44" i="7960" s="1"/>
  <c r="K21" i="7960"/>
  <c r="K44" i="7960" s="1"/>
  <c r="J21" i="7960"/>
  <c r="S21" i="7960" s="1"/>
  <c r="I21" i="7960"/>
  <c r="I44" i="7960" s="1"/>
  <c r="H21" i="7960"/>
  <c r="H63" i="7960" s="1"/>
  <c r="H88" i="7960" s="1"/>
  <c r="G21" i="7960"/>
  <c r="G63" i="7960" s="1"/>
  <c r="P17" i="7960"/>
  <c r="P56" i="7960" s="1"/>
  <c r="P81" i="7960" s="1"/>
  <c r="O17" i="7960"/>
  <c r="O40" i="7960" s="1"/>
  <c r="N17" i="7960"/>
  <c r="N56" i="7960" s="1"/>
  <c r="N81" i="7960" s="1"/>
  <c r="M17" i="7960"/>
  <c r="M56" i="7960" s="1"/>
  <c r="M81" i="7960" s="1"/>
  <c r="L17" i="7960"/>
  <c r="L56" i="7960" s="1"/>
  <c r="L81" i="7960" s="1"/>
  <c r="K17" i="7960"/>
  <c r="K56" i="7960" s="1"/>
  <c r="K81" i="7960" s="1"/>
  <c r="J17" i="7960"/>
  <c r="J56" i="7960" s="1"/>
  <c r="J81" i="7960" s="1"/>
  <c r="I17" i="7960"/>
  <c r="I40" i="7960" s="1"/>
  <c r="H17" i="7960"/>
  <c r="H56" i="7960" s="1"/>
  <c r="H81" i="7960" s="1"/>
  <c r="G17" i="7960"/>
  <c r="G40" i="7960" s="1"/>
  <c r="G12" i="7960"/>
  <c r="F12" i="7960"/>
  <c r="F21" i="7960" s="1"/>
  <c r="G11" i="7960"/>
  <c r="P10" i="7960"/>
  <c r="P33" i="7960" s="1"/>
  <c r="O10" i="7960"/>
  <c r="N10" i="7960"/>
  <c r="N33" i="7960" s="1"/>
  <c r="M10" i="7960"/>
  <c r="M33" i="7960" s="1"/>
  <c r="L10" i="7960"/>
  <c r="L33" i="7960" s="1"/>
  <c r="K10" i="7960"/>
  <c r="K33" i="7960" s="1"/>
  <c r="J10" i="7960"/>
  <c r="J33" i="7960" s="1"/>
  <c r="I10" i="7960"/>
  <c r="H10" i="7960"/>
  <c r="H33" i="7960" s="1"/>
  <c r="G10" i="7960"/>
  <c r="Q10" i="7960" s="1"/>
  <c r="P9" i="7960"/>
  <c r="P32" i="7960" s="1"/>
  <c r="O9" i="7960"/>
  <c r="O32" i="7960" s="1"/>
  <c r="N9" i="7960"/>
  <c r="N32" i="7960" s="1"/>
  <c r="M9" i="7960"/>
  <c r="M32" i="7960" s="1"/>
  <c r="L9" i="7960"/>
  <c r="L32" i="7960" s="1"/>
  <c r="K9" i="7960"/>
  <c r="K32" i="7960" s="1"/>
  <c r="J9" i="7960"/>
  <c r="J32" i="7960" s="1"/>
  <c r="I9" i="7960"/>
  <c r="I32" i="7960" s="1"/>
  <c r="H9" i="7960"/>
  <c r="H32" i="7960" s="1"/>
  <c r="G9" i="7960"/>
  <c r="G32" i="7960" s="1"/>
  <c r="P8" i="7960"/>
  <c r="P31" i="7960" s="1"/>
  <c r="O8" i="7960"/>
  <c r="O31" i="7960" s="1"/>
  <c r="N8" i="7960"/>
  <c r="N31" i="7960" s="1"/>
  <c r="M8" i="7960"/>
  <c r="L8" i="7960"/>
  <c r="L31" i="7960" s="1"/>
  <c r="K8" i="7960"/>
  <c r="J8" i="7960"/>
  <c r="J31" i="7960" s="1"/>
  <c r="I8" i="7960"/>
  <c r="I31" i="7960" s="1"/>
  <c r="H8" i="7960"/>
  <c r="H31" i="7960" s="1"/>
  <c r="G8" i="7960"/>
  <c r="Q8" i="7960" s="1"/>
  <c r="P7" i="7960"/>
  <c r="P30" i="7960" s="1"/>
  <c r="O7" i="7960"/>
  <c r="O30" i="7960" s="1"/>
  <c r="N7" i="7960"/>
  <c r="N30" i="7960" s="1"/>
  <c r="M7" i="7960"/>
  <c r="L7" i="7960"/>
  <c r="L30" i="7960" s="1"/>
  <c r="K7" i="7960"/>
  <c r="K30" i="7960" s="1"/>
  <c r="J7" i="7960"/>
  <c r="J30" i="7960" s="1"/>
  <c r="I7" i="7960"/>
  <c r="Q7" i="7960" s="1"/>
  <c r="H7" i="7960"/>
  <c r="H30" i="7960" s="1"/>
  <c r="G7" i="7960"/>
  <c r="G30" i="7960" s="1"/>
  <c r="P4" i="7960"/>
  <c r="O4" i="7960"/>
  <c r="N4" i="7960"/>
  <c r="M4" i="7960"/>
  <c r="L4" i="7960"/>
  <c r="K4" i="7960"/>
  <c r="J4" i="7960"/>
  <c r="I4" i="7960"/>
  <c r="H4" i="7960"/>
  <c r="G4" i="7960"/>
  <c r="F4" i="7960"/>
  <c r="C2" i="7960"/>
  <c r="H60" i="7961" l="1"/>
  <c r="J31" i="7961"/>
  <c r="K31" i="7961" s="1"/>
  <c r="G80" i="7961"/>
  <c r="H78" i="7961"/>
  <c r="I78" i="7961" s="1"/>
  <c r="L51" i="7961"/>
  <c r="N67" i="7961"/>
  <c r="I87" i="7961"/>
  <c r="H33" i="7961"/>
  <c r="I44" i="7961"/>
  <c r="J44" i="7961" s="1"/>
  <c r="M51" i="7961"/>
  <c r="F67" i="7961"/>
  <c r="O67" i="7961"/>
  <c r="F80" i="7961"/>
  <c r="J87" i="7961"/>
  <c r="H30" i="7961"/>
  <c r="F51" i="7961"/>
  <c r="O51" i="7961"/>
  <c r="I67" i="7961"/>
  <c r="L87" i="7961"/>
  <c r="G35" i="7961"/>
  <c r="H51" i="7961"/>
  <c r="P51" i="7961"/>
  <c r="J67" i="7961"/>
  <c r="M87" i="7961"/>
  <c r="K67" i="7961"/>
  <c r="H76" i="7961"/>
  <c r="N87" i="7961"/>
  <c r="F87" i="7961"/>
  <c r="H32" i="7961"/>
  <c r="S56" i="7960"/>
  <c r="S57" i="7960" s="1"/>
  <c r="G66" i="7960"/>
  <c r="G88" i="7960"/>
  <c r="G89" i="7960" s="1"/>
  <c r="G64" i="7960"/>
  <c r="S81" i="7960"/>
  <c r="S82" i="7960" s="1"/>
  <c r="H74" i="7960"/>
  <c r="F17" i="7960"/>
  <c r="I30" i="7960"/>
  <c r="G31" i="7960"/>
  <c r="F35" i="7960"/>
  <c r="J40" i="7960"/>
  <c r="Q40" i="7960" s="1"/>
  <c r="G48" i="7960"/>
  <c r="Q48" i="7960" s="1"/>
  <c r="G35" i="7960"/>
  <c r="K40" i="7960"/>
  <c r="M44" i="7960"/>
  <c r="G56" i="7960"/>
  <c r="O56" i="7960"/>
  <c r="O81" i="7960" s="1"/>
  <c r="I63" i="7960"/>
  <c r="I88" i="7960" s="1"/>
  <c r="S63" i="7960"/>
  <c r="S64" i="7960" s="1"/>
  <c r="Q21" i="7960"/>
  <c r="S25" i="7960"/>
  <c r="L40" i="7960"/>
  <c r="J63" i="7960"/>
  <c r="J88" i="7960" s="1"/>
  <c r="F95" i="7960"/>
  <c r="G98" i="7960"/>
  <c r="G99" i="7960" s="1"/>
  <c r="Q17" i="7960"/>
  <c r="M40" i="7960"/>
  <c r="G44" i="7960"/>
  <c r="O44" i="7960"/>
  <c r="I56" i="7960"/>
  <c r="I81" i="7960" s="1"/>
  <c r="K63" i="7960"/>
  <c r="K88" i="7960" s="1"/>
  <c r="S88" i="7960" s="1"/>
  <c r="S89" i="7960" s="1"/>
  <c r="Q9" i="7960"/>
  <c r="S17" i="7960"/>
  <c r="F66" i="7960"/>
  <c r="G70" i="7960"/>
  <c r="L31" i="7961" l="1"/>
  <c r="M31" i="7961" s="1"/>
  <c r="K44" i="7961"/>
  <c r="J78" i="7961"/>
  <c r="I76" i="7961"/>
  <c r="I30" i="7961"/>
  <c r="I33" i="7961"/>
  <c r="I60" i="7961"/>
  <c r="G39" i="7961"/>
  <c r="G55" i="7961"/>
  <c r="I32" i="7961"/>
  <c r="J30" i="7961"/>
  <c r="H80" i="7961"/>
  <c r="H70" i="7960"/>
  <c r="H95" i="7960" s="1"/>
  <c r="G95" i="7960"/>
  <c r="G96" i="7960" s="1"/>
  <c r="G71" i="7960"/>
  <c r="F91" i="7960"/>
  <c r="G81" i="7960"/>
  <c r="G82" i="7960" s="1"/>
  <c r="G57" i="7960"/>
  <c r="F48" i="7960"/>
  <c r="F40" i="7960"/>
  <c r="F44" i="7960"/>
  <c r="H64" i="7960"/>
  <c r="I74" i="7960"/>
  <c r="J89" i="7960"/>
  <c r="I89" i="7960"/>
  <c r="H89" i="7960"/>
  <c r="I99" i="7960"/>
  <c r="H99" i="7960"/>
  <c r="K99" i="7960"/>
  <c r="J99" i="7960"/>
  <c r="H66" i="7960"/>
  <c r="H91" i="7960" s="1"/>
  <c r="G91" i="7960"/>
  <c r="G92" i="7960" s="1"/>
  <c r="G67" i="7960"/>
  <c r="I66" i="7960"/>
  <c r="I91" i="7960" s="1"/>
  <c r="G84" i="7960"/>
  <c r="G85" i="7960" s="1"/>
  <c r="G60" i="7960"/>
  <c r="H84" i="7960"/>
  <c r="G41" i="7961" l="1"/>
  <c r="G42" i="7961"/>
  <c r="J76" i="7961"/>
  <c r="I80" i="7961"/>
  <c r="N31" i="7961"/>
  <c r="G71" i="7961"/>
  <c r="G58" i="7961"/>
  <c r="G57" i="7961"/>
  <c r="L32" i="7961"/>
  <c r="J80" i="7961"/>
  <c r="K32" i="7961"/>
  <c r="K78" i="7961"/>
  <c r="L78" i="7961" s="1"/>
  <c r="J33" i="7961"/>
  <c r="K30" i="7961"/>
  <c r="I84" i="7960"/>
  <c r="K60" i="7961"/>
  <c r="L44" i="7961"/>
  <c r="J32" i="7961"/>
  <c r="K74" i="7960"/>
  <c r="L74" i="7960" s="1"/>
  <c r="I82" i="7960"/>
  <c r="H82" i="7960"/>
  <c r="J84" i="7960"/>
  <c r="K89" i="7960"/>
  <c r="L89" i="7960" s="1"/>
  <c r="H60" i="7960"/>
  <c r="I60" i="7960" s="1"/>
  <c r="I92" i="7960"/>
  <c r="H92" i="7960"/>
  <c r="H71" i="7960"/>
  <c r="L99" i="7960"/>
  <c r="I70" i="7960"/>
  <c r="M99" i="7960"/>
  <c r="J66" i="7960"/>
  <c r="H85" i="7960"/>
  <c r="H67" i="7960"/>
  <c r="I64" i="7960"/>
  <c r="J64" i="7960" s="1"/>
  <c r="H96" i="7960"/>
  <c r="K66" i="7960"/>
  <c r="J74" i="7960"/>
  <c r="H57" i="7960"/>
  <c r="I57" i="7960" s="1"/>
  <c r="N44" i="7961" l="1"/>
  <c r="L30" i="7961"/>
  <c r="K76" i="7961"/>
  <c r="G73" i="7961"/>
  <c r="G74" i="7961"/>
  <c r="L60" i="7961"/>
  <c r="K33" i="7961"/>
  <c r="S59" i="7960"/>
  <c r="S60" i="7960" s="1"/>
  <c r="O31" i="7961"/>
  <c r="P31" i="7961" s="1"/>
  <c r="M32" i="7961"/>
  <c r="M30" i="7961"/>
  <c r="N78" i="7961"/>
  <c r="O78" i="7961"/>
  <c r="M44" i="7961"/>
  <c r="O44" i="7961" s="1"/>
  <c r="M78" i="7961"/>
  <c r="P78" i="7961" s="1"/>
  <c r="J57" i="7960"/>
  <c r="K57" i="7960"/>
  <c r="K84" i="7960"/>
  <c r="S84" i="7960" s="1"/>
  <c r="S85" i="7960" s="1"/>
  <c r="L84" i="7960"/>
  <c r="I71" i="7960"/>
  <c r="J60" i="7960"/>
  <c r="K91" i="7960"/>
  <c r="S91" i="7960" s="1"/>
  <c r="S92" i="7960" s="1"/>
  <c r="S66" i="7960"/>
  <c r="S67" i="7960" s="1"/>
  <c r="J82" i="7960"/>
  <c r="K82" i="7960" s="1"/>
  <c r="I95" i="7960"/>
  <c r="I96" i="7960" s="1"/>
  <c r="J70" i="7960"/>
  <c r="K70" i="7960" s="1"/>
  <c r="K64" i="7960"/>
  <c r="I67" i="7960"/>
  <c r="K67" i="7960" s="1"/>
  <c r="M74" i="7960"/>
  <c r="J67" i="7960"/>
  <c r="I85" i="7960"/>
  <c r="J85" i="7960" s="1"/>
  <c r="M89" i="7960"/>
  <c r="J91" i="7960"/>
  <c r="J92" i="7960" s="1"/>
  <c r="L66" i="7960"/>
  <c r="L91" i="7960" s="1"/>
  <c r="M66" i="7960"/>
  <c r="M91" i="7960" s="1"/>
  <c r="N99" i="7960"/>
  <c r="P99" i="7960" s="1"/>
  <c r="O99" i="7960"/>
  <c r="R44" i="7961" l="1"/>
  <c r="L76" i="7961"/>
  <c r="P44" i="7961"/>
  <c r="L33" i="7961"/>
  <c r="M33" i="7961" s="1"/>
  <c r="M60" i="7961"/>
  <c r="N30" i="7961"/>
  <c r="K60" i="7960"/>
  <c r="L60" i="7960" s="1"/>
  <c r="N32" i="7961"/>
  <c r="O32" i="7961" s="1"/>
  <c r="P32" i="7961" s="1"/>
  <c r="K80" i="7961"/>
  <c r="K95" i="7960"/>
  <c r="S95" i="7960" s="1"/>
  <c r="S96" i="7960" s="1"/>
  <c r="S70" i="7960"/>
  <c r="S71" i="7960" s="1"/>
  <c r="L92" i="7960"/>
  <c r="N92" i="7960" s="1"/>
  <c r="M92" i="7960"/>
  <c r="K92" i="7960"/>
  <c r="O92" i="7960" s="1"/>
  <c r="P66" i="7960"/>
  <c r="P91" i="7960" s="1"/>
  <c r="J71" i="7960"/>
  <c r="K71" i="7960" s="1"/>
  <c r="N66" i="7960"/>
  <c r="N91" i="7960" s="1"/>
  <c r="L82" i="7960"/>
  <c r="M67" i="7960"/>
  <c r="M82" i="7960"/>
  <c r="N82" i="7960" s="1"/>
  <c r="N74" i="7960"/>
  <c r="O74" i="7960" s="1"/>
  <c r="P74" i="7960" s="1"/>
  <c r="L64" i="7960"/>
  <c r="J95" i="7960"/>
  <c r="J96" i="7960" s="1"/>
  <c r="L70" i="7960"/>
  <c r="L95" i="7960" s="1"/>
  <c r="M70" i="7960"/>
  <c r="M95" i="7960" s="1"/>
  <c r="K85" i="7960"/>
  <c r="L85" i="7960" s="1"/>
  <c r="L57" i="7960"/>
  <c r="N89" i="7960"/>
  <c r="O89" i="7960" s="1"/>
  <c r="P89" i="7960" s="1"/>
  <c r="O66" i="7960"/>
  <c r="O91" i="7960" s="1"/>
  <c r="L67" i="7960"/>
  <c r="N33" i="7961" l="1"/>
  <c r="M60" i="7960"/>
  <c r="O30" i="7961"/>
  <c r="P30" i="7961"/>
  <c r="O33" i="7961"/>
  <c r="N60" i="7961"/>
  <c r="O60" i="7961" s="1"/>
  <c r="P60" i="7961" s="1"/>
  <c r="M80" i="7961"/>
  <c r="N80" i="7961" s="1"/>
  <c r="O80" i="7961" s="1"/>
  <c r="L80" i="7961"/>
  <c r="P33" i="7961"/>
  <c r="M76" i="7961"/>
  <c r="K96" i="7960"/>
  <c r="L96" i="7960" s="1"/>
  <c r="L71" i="7960"/>
  <c r="M57" i="7960"/>
  <c r="N57" i="7960" s="1"/>
  <c r="M84" i="7960"/>
  <c r="M85" i="7960" s="1"/>
  <c r="O84" i="7960"/>
  <c r="O67" i="7960"/>
  <c r="P67" i="7960" s="1"/>
  <c r="P92" i="7960"/>
  <c r="O82" i="7960"/>
  <c r="P82" i="7960" s="1"/>
  <c r="N67" i="7960"/>
  <c r="N70" i="7960"/>
  <c r="N95" i="7960" s="1"/>
  <c r="O57" i="7960"/>
  <c r="O70" i="7960"/>
  <c r="O95" i="7960" s="1"/>
  <c r="M64" i="7960"/>
  <c r="P80" i="7961" l="1"/>
  <c r="N76" i="7961"/>
  <c r="O76" i="7961" s="1"/>
  <c r="P76" i="7961" s="1"/>
  <c r="R80" i="7961"/>
  <c r="R60" i="7961"/>
  <c r="M96" i="7960"/>
  <c r="N96" i="7960" s="1"/>
  <c r="O96" i="7960" s="1"/>
  <c r="P96" i="7960" s="1"/>
  <c r="N84" i="7960"/>
  <c r="N85" i="7960" s="1"/>
  <c r="O85" i="7960" s="1"/>
  <c r="P85" i="7960" s="1"/>
  <c r="N60" i="7960"/>
  <c r="P84" i="7960"/>
  <c r="M71" i="7960"/>
  <c r="N71" i="7960" s="1"/>
  <c r="O71" i="7960" s="1"/>
  <c r="P71" i="7960" s="1"/>
  <c r="P70" i="7960"/>
  <c r="P95" i="7960" s="1"/>
  <c r="P57" i="7960"/>
  <c r="N64" i="7960"/>
  <c r="O64" i="7960"/>
  <c r="P64" i="7960" s="1"/>
  <c r="O60" i="7960" l="1"/>
  <c r="P60" i="7960" s="1"/>
  <c r="H34" i="7961" l="1"/>
  <c r="H35" i="7961" l="1"/>
  <c r="H11" i="7960"/>
  <c r="H55" i="7961" l="1"/>
  <c r="H39" i="7961"/>
  <c r="H71" i="7961"/>
  <c r="H34" i="7960"/>
  <c r="H12" i="7960"/>
  <c r="H35" i="7960" l="1"/>
  <c r="I34" i="7961" l="1"/>
  <c r="I35" i="7961" l="1"/>
  <c r="I11" i="7960"/>
  <c r="I39" i="7961" l="1"/>
  <c r="I55" i="7961"/>
  <c r="I71" i="7961"/>
  <c r="I34" i="7960"/>
  <c r="I12" i="7960"/>
  <c r="I35" i="7960" l="1"/>
  <c r="J34" i="7961" l="1"/>
  <c r="J35" i="7961" l="1"/>
  <c r="J11" i="7960"/>
  <c r="J39" i="7961" l="1"/>
  <c r="J71" i="7961"/>
  <c r="J55" i="7961"/>
  <c r="J34" i="7960"/>
  <c r="J12" i="7960"/>
  <c r="J35" i="7960" l="1"/>
  <c r="K34" i="7961" l="1"/>
  <c r="K35" i="7961" l="1"/>
  <c r="L34" i="7961"/>
  <c r="L35" i="7961" s="1"/>
  <c r="K11" i="7960"/>
  <c r="M34" i="7961" l="1"/>
  <c r="K39" i="7961"/>
  <c r="K55" i="7961"/>
  <c r="K71" i="7961"/>
  <c r="K34" i="7960"/>
  <c r="K12" i="7960"/>
  <c r="R73" i="7961" l="1"/>
  <c r="R74" i="7961"/>
  <c r="L71" i="7961"/>
  <c r="M71" i="7961" s="1"/>
  <c r="N71" i="7961" s="1"/>
  <c r="O71" i="7961" s="1"/>
  <c r="P71" i="7961" s="1"/>
  <c r="R58" i="7961"/>
  <c r="R57" i="7961"/>
  <c r="L55" i="7961"/>
  <c r="R42" i="7961"/>
  <c r="R41" i="7961"/>
  <c r="L39" i="7961"/>
  <c r="M35" i="7961"/>
  <c r="N34" i="7961"/>
  <c r="K35" i="7960"/>
  <c r="M55" i="7961" l="1"/>
  <c r="N55" i="7961" s="1"/>
  <c r="R71" i="7961"/>
  <c r="R83" i="7961" s="1"/>
  <c r="M39" i="7961"/>
  <c r="N39" i="7961" s="1"/>
  <c r="O39" i="7961" s="1"/>
  <c r="P39" i="7961" s="1"/>
  <c r="N35" i="7961"/>
  <c r="O34" i="7961"/>
  <c r="O55" i="7961" l="1"/>
  <c r="P55" i="7961" s="1"/>
  <c r="R55" i="7961" s="1"/>
  <c r="R63" i="7961" s="1"/>
  <c r="O35" i="7961"/>
  <c r="P34" i="7961"/>
  <c r="P35" i="7961" s="1"/>
  <c r="R39" i="7961"/>
  <c r="R47" i="7961" s="1"/>
  <c r="L12" i="7960" l="1"/>
  <c r="L11" i="7960"/>
  <c r="L34" i="7960" l="1"/>
  <c r="L35" i="7960"/>
  <c r="M12" i="7960" l="1"/>
  <c r="M11" i="7960"/>
  <c r="M34" i="7960" s="1"/>
  <c r="M35" i="7960" l="1"/>
  <c r="N12" i="7960" l="1"/>
  <c r="N11" i="7960"/>
  <c r="N34" i="7960" s="1"/>
  <c r="N35" i="7960" l="1"/>
  <c r="O12" i="7960" l="1"/>
  <c r="O11" i="7960"/>
  <c r="O34" i="7960" s="1"/>
  <c r="O35" i="7960" l="1"/>
  <c r="P11" i="7960" l="1"/>
  <c r="P34" i="7960" l="1"/>
  <c r="Q11" i="7960"/>
  <c r="P12" i="7960"/>
  <c r="P35" i="7960" l="1"/>
  <c r="Q12" i="7960"/>
  <c r="S12" i="7960"/>
  <c r="E23" i="79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 authorId="0" shapeId="0" xr:uid="{72B6CE06-7792-4F5B-926D-0233D9FBFB22}">
      <text>
        <r>
          <rPr>
            <sz val="8"/>
            <color indexed="81"/>
            <rFont val="Tahoma"/>
            <family val="2"/>
          </rPr>
          <t>DNSPs may need to amend these tables to account for their particular tariff schedules.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7" authorId="0" shapeId="0" xr:uid="{D4D5D2D0-D87C-42AC-B4F8-98C0A150B3D9}">
      <text>
        <r>
          <rPr>
            <sz val="8"/>
            <color indexed="81"/>
            <rFont val="Tahoma"/>
            <family val="2"/>
          </rPr>
          <t>Clause 6.5.9 sets out the requirements for the X factors used to smooth revenue across the period.</t>
        </r>
      </text>
    </comment>
    <comment ref="F63" authorId="0" shapeId="0" xr:uid="{40A9E903-10A2-4071-A121-0B690833B9CC}">
      <text>
        <r>
          <rPr>
            <sz val="8"/>
            <color indexed="81"/>
            <rFont val="Tahoma"/>
            <family val="2"/>
          </rPr>
          <t>Clause 6.5.9 sets out the requirements for the X factors used to smooth revenue across the period.</t>
        </r>
      </text>
    </comment>
    <comment ref="H63" authorId="0" shapeId="0" xr:uid="{D8D1FEA0-35D1-4DD7-ACAC-FC743E6BBB5B}">
      <text>
        <r>
          <rPr>
            <b/>
            <sz val="9"/>
            <color indexed="81"/>
            <rFont val="Tahoma"/>
            <family val="2"/>
          </rPr>
          <t xml:space="preserve">AER
</t>
        </r>
        <r>
          <rPr>
            <sz val="9"/>
            <color indexed="81"/>
            <rFont val="Tahoma"/>
            <family val="2"/>
          </rPr>
          <t xml:space="preserve">Updated 15 March 2021
</t>
        </r>
      </text>
    </comment>
    <comment ref="F83" authorId="0" shapeId="0" xr:uid="{43CA85FE-9CC4-4D63-B3D8-1EF1B892F849}">
      <text>
        <r>
          <rPr>
            <sz val="8"/>
            <color indexed="81"/>
            <rFont val="Tahoma"/>
            <family val="2"/>
          </rPr>
          <t>Clause 6.5.9 sets out the requirements for the X factors used to smooth revenue across the period.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57" authorId="0" shapeId="0" xr:uid="{E57DF18D-3E9B-4244-84C5-3ACB5ADBCCD4}">
      <text>
        <r>
          <rPr>
            <sz val="8"/>
            <color indexed="81"/>
            <rFont val="Tahoma"/>
            <family val="2"/>
          </rPr>
          <t>This is the increase which, if applied year-on-year across the period, would lead to the total change shown above (in other words, the geometric mean).</t>
        </r>
      </text>
    </comment>
    <comment ref="G59" authorId="0" shapeId="0" xr:uid="{38B2BBBF-9F17-4A3A-B5F0-C6B3185E7761}">
      <text>
        <r>
          <rPr>
            <sz val="8"/>
            <color indexed="81"/>
            <rFont val="Tahoma"/>
            <family val="2"/>
          </rPr>
          <t>This row is the indicative starting price (total revenue divided by total forecast energy, for consistency with other forms of control) escalated in accordance with the pricing formula (CPI-X). The expected revenue row is derived from this pricing formula applied to individual tariff components (with individual demand forecasts) from the Forecast revenues sheet. This reflects the fact that under a WAPC, the key figure targeted by the form of control is prices after consideration of demand.</t>
        </r>
      </text>
    </comment>
    <comment ref="G63" authorId="0" shapeId="0" xr:uid="{020A5458-EA8F-4A11-A067-60FEFE135B64}">
      <text>
        <r>
          <rPr>
            <sz val="8"/>
            <color indexed="81"/>
            <rFont val="Tahoma"/>
            <family val="2"/>
          </rPr>
          <t>This row is the base indicator and the price path ($/MWh) row is derived using total forecast energy. This reflects the fact that under a revenue cap, the expected revenue ($m) is the key figure targeted by the form of control.</t>
        </r>
      </text>
    </comment>
    <comment ref="G73" authorId="0" shapeId="0" xr:uid="{DE42B9F0-5085-49D6-A36D-B06830029341}">
      <text>
        <r>
          <rPr>
            <sz val="8"/>
            <color indexed="81"/>
            <rFont val="Tahoma"/>
            <family val="2"/>
          </rPr>
          <t xml:space="preserve">This row is the base indicator and the expected revenue ($m) row is derived using total forecast energy. This reflects the fact that under a revenue yield cap, the revenue yield ($/MWh) is the key figure targeted by the form of control. </t>
        </r>
      </text>
    </comment>
  </commentList>
</comments>
</file>

<file path=xl/sharedStrings.xml><?xml version="1.0" encoding="utf-8"?>
<sst xmlns="http://schemas.openxmlformats.org/spreadsheetml/2006/main" count="2115" uniqueCount="702">
  <si>
    <t>Inflation Rate</t>
  </si>
  <si>
    <t>f</t>
  </si>
  <si>
    <t>Corporate Tax Rate</t>
  </si>
  <si>
    <t>T</t>
  </si>
  <si>
    <t>Te</t>
  </si>
  <si>
    <t>Td</t>
  </si>
  <si>
    <t>E/V</t>
  </si>
  <si>
    <t>D/V</t>
  </si>
  <si>
    <t>Nominal Vanilla WACC</t>
  </si>
  <si>
    <t>Real Vanilla WACC</t>
  </si>
  <si>
    <t>Capital Expenditure</t>
  </si>
  <si>
    <t>Tax Depreciation</t>
  </si>
  <si>
    <t>Residual Tax Value (end period)</t>
  </si>
  <si>
    <t>Revenue Building Blocks</t>
  </si>
  <si>
    <t xml:space="preserve"> - Return on Equity</t>
  </si>
  <si>
    <t xml:space="preserve"> - Return on Debt</t>
  </si>
  <si>
    <t>Tax Payable</t>
  </si>
  <si>
    <t>Less Value of Imputation Credits</t>
  </si>
  <si>
    <t xml:space="preserve"> - Equity</t>
  </si>
  <si>
    <t xml:space="preserve"> - Debt</t>
  </si>
  <si>
    <t>Interest Payments</t>
  </si>
  <si>
    <t>Repayment of Debt</t>
  </si>
  <si>
    <t>Nominal Cash Flow Analysis</t>
  </si>
  <si>
    <t>Tax Calculation</t>
  </si>
  <si>
    <t>Taxable Income</t>
  </si>
  <si>
    <t>Tax Expenses</t>
  </si>
  <si>
    <t xml:space="preserve"> - Tax Depreciation</t>
  </si>
  <si>
    <t xml:space="preserve"> - Interest</t>
  </si>
  <si>
    <t>Total Tax Expenses</t>
  </si>
  <si>
    <t>Real Cash Flow to Equity</t>
  </si>
  <si>
    <t>Nominal Cash Flow to Equity Holders</t>
  </si>
  <si>
    <t>Return on Equity</t>
  </si>
  <si>
    <t>Nominal Cash Flows to Assets</t>
  </si>
  <si>
    <t>Te  =</t>
  </si>
  <si>
    <t>Value of Imputation Credits</t>
  </si>
  <si>
    <t>RAB (start period)</t>
  </si>
  <si>
    <t>Revenue</t>
  </si>
  <si>
    <t>Nominal Tax Allowance</t>
  </si>
  <si>
    <t>Real Tax Allowance</t>
  </si>
  <si>
    <t>Cumulative Inflation Index (CPI end period)</t>
  </si>
  <si>
    <t>Value</t>
  </si>
  <si>
    <t>NPV</t>
  </si>
  <si>
    <t>Td  =</t>
  </si>
  <si>
    <t>Return on Capital</t>
  </si>
  <si>
    <t>Net Tax Costs</t>
  </si>
  <si>
    <t>Net Cash Flow to Debt</t>
  </si>
  <si>
    <t>(intermediate tax calculation)</t>
  </si>
  <si>
    <t>%ROE (1 year)</t>
  </si>
  <si>
    <t>%real ROE (1 year)</t>
  </si>
  <si>
    <t>Asset Class 1</t>
  </si>
  <si>
    <t>Asset Class 2</t>
  </si>
  <si>
    <t>Opening Asset Value</t>
  </si>
  <si>
    <t>Remaining Life</t>
  </si>
  <si>
    <t>Standard Life</t>
  </si>
  <si>
    <t>Year</t>
  </si>
  <si>
    <t>Cost of Capital</t>
  </si>
  <si>
    <t>Asset Class 3</t>
  </si>
  <si>
    <t>Capex</t>
  </si>
  <si>
    <t>Energy</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</si>
  <si>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</si>
  <si>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</si>
  <si>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</si>
  <si>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</si>
  <si>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</si>
  <si>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</si>
  <si>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</si>
  <si>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</si>
  <si>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</si>
  <si>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</si>
  <si>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</si>
  <si>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</si>
  <si>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</si>
  <si>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</si>
  <si>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Tax Standard Life</t>
  </si>
  <si>
    <t>Tax Remaining Life</t>
  </si>
  <si>
    <t>Rd</t>
  </si>
  <si>
    <t>Rrd</t>
  </si>
  <si>
    <t>Cash Flow Analysis Below This Line</t>
  </si>
  <si>
    <t xml:space="preserve"> - Opex</t>
  </si>
  <si>
    <t>Energy Delivered Forecast (MWh)</t>
  </si>
  <si>
    <t xml:space="preserve"> -  Pre-tax</t>
  </si>
  <si>
    <t xml:space="preserve"> -  Post-tax </t>
  </si>
  <si>
    <t>Total</t>
  </si>
  <si>
    <t>Proportion of Equity Funding</t>
  </si>
  <si>
    <t>Proportion of Debt Funding</t>
  </si>
  <si>
    <t>Net Present Values</t>
  </si>
  <si>
    <t>Project NPV Check</t>
  </si>
  <si>
    <t>Deduction Utilised to Reduce Tax</t>
  </si>
  <si>
    <t>Unutilised Deductions Carried Forward</t>
  </si>
  <si>
    <t>Equity at Start of Period</t>
  </si>
  <si>
    <t>RAB Residual Value</t>
  </si>
  <si>
    <t>Post-tax Return on Equity</t>
  </si>
  <si>
    <t>Numbers in Orange cells are transferred from relevant sheets</t>
  </si>
  <si>
    <t>Numbers in White cells are calculated on this sheet from input parameters.</t>
  </si>
  <si>
    <t>Assets Under Construction</t>
  </si>
  <si>
    <t>Asset Class 18</t>
  </si>
  <si>
    <t>Asset Class 19</t>
  </si>
  <si>
    <t>Asset Class 20</t>
  </si>
  <si>
    <t>Controllable opex</t>
  </si>
  <si>
    <t>Debt raising costs</t>
  </si>
  <si>
    <t>Real Straight-line Depreciation</t>
  </si>
  <si>
    <t>Inflation Assumption (CPI % increase)</t>
  </si>
  <si>
    <t>Inflation on Opening RAB</t>
  </si>
  <si>
    <t>Nominal Straight-line Depreciation</t>
  </si>
  <si>
    <t>Nominal Residual RAB (end period)</t>
  </si>
  <si>
    <t>Inflated Nominal Residual RAB (start period)</t>
  </si>
  <si>
    <t>Real Residual RAB (end period)</t>
  </si>
  <si>
    <t>Real Residual RAB (start period)</t>
  </si>
  <si>
    <t>Corporate</t>
  </si>
  <si>
    <t>Return of Capital</t>
  </si>
  <si>
    <t>Revenue Forecasts in Absence of Corporate Tax</t>
  </si>
  <si>
    <t>Nominal Regulatory Depreciation</t>
  </si>
  <si>
    <t>Opening Tax Value</t>
  </si>
  <si>
    <t>Input cells are in blue</t>
  </si>
  <si>
    <t xml:space="preserve">Pre-tax Real WACC </t>
  </si>
  <si>
    <t xml:space="preserve">Post-tax Nominal WACC </t>
  </si>
  <si>
    <t xml:space="preserve">Post-tax Real WACC </t>
  </si>
  <si>
    <t xml:space="preserve">Pre-tax Nominal WACC </t>
  </si>
  <si>
    <t>IRR (during regulatory control period)</t>
  </si>
  <si>
    <t>Target (during regulatory control period)</t>
  </si>
  <si>
    <t>Asset Class Name</t>
  </si>
  <si>
    <t xml:space="preserve"> - Tax Loss Carried Forward</t>
  </si>
  <si>
    <t>(nominal value)</t>
  </si>
  <si>
    <t>PV for Returns on and of Asset Only</t>
  </si>
  <si>
    <t>PV for Capex Only</t>
  </si>
  <si>
    <t xml:space="preserve"> -  Post-tax + Value of Imputation Credits</t>
  </si>
  <si>
    <t>Check on Vanilla WACC Cash Flow (nom)</t>
  </si>
  <si>
    <t>Check on Vanilla WACC Cash Flow (real)</t>
  </si>
  <si>
    <t>Add back Capex</t>
  </si>
  <si>
    <t>Less Nominal Depreciation of RAB</t>
  </si>
  <si>
    <t>Gives Nominal Return to Equity</t>
  </si>
  <si>
    <t>Less Inflation in Equity Component</t>
  </si>
  <si>
    <t>Gives Real Return to Equity</t>
  </si>
  <si>
    <t>Add Debt Repayment</t>
  </si>
  <si>
    <t>Less Opex</t>
  </si>
  <si>
    <t>Less Interest</t>
  </si>
  <si>
    <t>Less Tax</t>
  </si>
  <si>
    <t>Plus Imputation Credits</t>
  </si>
  <si>
    <t>Less Capex</t>
  </si>
  <si>
    <t>Less Loan Repayments</t>
  </si>
  <si>
    <t>This model illustrates the basic elements of the AER's building block calculation and associated price and revenue constraints for distribution businesses.</t>
  </si>
  <si>
    <t>The model is intended to produce X factors that are applicable to revenue caps, price caps and revenue yield forms of control.</t>
  </si>
  <si>
    <t>INSTRUCTIONS FOR USE</t>
  </si>
  <si>
    <t xml:space="preserve">This sheet provides for the calculation of X factors under three basic forms of control, namely a weighted average price cap, revenue cap and revenue yield. </t>
  </si>
  <si>
    <t>Standing Charge ($ per customer per year)</t>
  </si>
  <si>
    <t>Non TOU Energy (c/kWh)</t>
  </si>
  <si>
    <t>Peak Energy (c/KWh) BLK 1</t>
  </si>
  <si>
    <t>Peak Energy (c/KWh) BLK 2</t>
  </si>
  <si>
    <t>Off Peak Energy (c/kWh) BLK 1</t>
  </si>
  <si>
    <t>Off Peak Energy (c/kWh) BLK 2</t>
  </si>
  <si>
    <t>Peak Demand ($/kVa) BLK 1</t>
  </si>
  <si>
    <t>Peak Demand ($/kVa) BLK 2</t>
  </si>
  <si>
    <t>Off Peak Demand ($/kVa) BLK 1</t>
  </si>
  <si>
    <t>Off Peak Demand ($/kVa) BLK 2</t>
  </si>
  <si>
    <t>Residential A</t>
  </si>
  <si>
    <t>Residential B</t>
  </si>
  <si>
    <t>Residential C</t>
  </si>
  <si>
    <t>Small Business A</t>
  </si>
  <si>
    <t>Small Business B</t>
  </si>
  <si>
    <t>Small Business C</t>
  </si>
  <si>
    <t>Large Business A</t>
  </si>
  <si>
    <t>Large Business B</t>
  </si>
  <si>
    <t>Large Business C</t>
  </si>
  <si>
    <t>Customer Numbers</t>
  </si>
  <si>
    <t>Non TOU Energy (kWh)</t>
  </si>
  <si>
    <t>Peak Energy (KWh) BLK 1</t>
  </si>
  <si>
    <t>Peak Energy (KWh) BLK 2</t>
  </si>
  <si>
    <t>Off Peak Energy (KWh) BLK 1</t>
  </si>
  <si>
    <t>Off Peak Energy (KWh) BLK 2</t>
  </si>
  <si>
    <t>Peak Demand (kVa) BLK 1</t>
  </si>
  <si>
    <t>Peak Demand (kVa) BLK 2</t>
  </si>
  <si>
    <t>Off Peak Demand (kVa) BLK 1</t>
  </si>
  <si>
    <t>Off Peak Demand (kVa) BLK 2</t>
  </si>
  <si>
    <t>Quantities</t>
  </si>
  <si>
    <t>Prices</t>
  </si>
  <si>
    <t>Revenues</t>
  </si>
  <si>
    <t>P_0</t>
  </si>
  <si>
    <t>positive P0, X imply real decrease in price/ revenue constraint</t>
  </si>
  <si>
    <t>Revenue cap</t>
  </si>
  <si>
    <t>Other</t>
  </si>
  <si>
    <t>Building block revenues and cash flows are modelled in nominal terms unless specified otherwise.</t>
  </si>
  <si>
    <t>Cash flow to Asset</t>
  </si>
  <si>
    <t>Cash flow to Asset Post-tax</t>
  </si>
  <si>
    <t>Cash flow to Asset Real</t>
  </si>
  <si>
    <t>Cash flow to Asset Real Post-tax</t>
  </si>
  <si>
    <t>Cash flow with Imputation</t>
  </si>
  <si>
    <t>Standing Charge</t>
  </si>
  <si>
    <t>Non TOU Energy</t>
  </si>
  <si>
    <t>Peak Energy BLK 1</t>
  </si>
  <si>
    <t>Peak Energy BLK 2</t>
  </si>
  <si>
    <t>Off Peak Energy BLK 1</t>
  </si>
  <si>
    <t>Off Peak Energy BLK 2</t>
  </si>
  <si>
    <t>Peak Demand BLK 1</t>
  </si>
  <si>
    <t>Peak Demand BLK 2</t>
  </si>
  <si>
    <t>Off Peak Demand BLK 1</t>
  </si>
  <si>
    <t>Off Peak Demand BLK 2</t>
  </si>
  <si>
    <t>Asset Class 21</t>
  </si>
  <si>
    <t>Asset Class 22</t>
  </si>
  <si>
    <t>Asset Class 23</t>
  </si>
  <si>
    <t>Asset Class 24</t>
  </si>
  <si>
    <t>Asset Class 25</t>
  </si>
  <si>
    <t>Asset Class 26</t>
  </si>
  <si>
    <t>Asset Class 27</t>
  </si>
  <si>
    <t>Asset Class 28</t>
  </si>
  <si>
    <t>Asset Class 29</t>
  </si>
  <si>
    <t>Asset Class 30</t>
  </si>
  <si>
    <t xml:space="preserve"> - Pre-tax Income</t>
  </si>
  <si>
    <t>n/a</t>
  </si>
  <si>
    <t>Length of Regulatory Control Period (Year)</t>
  </si>
  <si>
    <t>Final decision checks</t>
  </si>
  <si>
    <t>Constant</t>
  </si>
  <si>
    <t>Re</t>
  </si>
  <si>
    <t>Rre</t>
  </si>
  <si>
    <t>Varying</t>
  </si>
  <si>
    <t>Corporate tax rate</t>
  </si>
  <si>
    <t>Time Varying WACC</t>
  </si>
  <si>
    <t>Time Varying Return on Debt</t>
  </si>
  <si>
    <t>Time Varying Nominal Vanilla WACC</t>
  </si>
  <si>
    <t>Cumulative Discount Factor</t>
  </si>
  <si>
    <t>Inverse Cumulative Discount Factor</t>
  </si>
  <si>
    <t>Annual Building Blocks ($m Nominal)</t>
  </si>
  <si>
    <t>This column contains calculations that presume a constant WACC. They are therefore to be used at the start of the regulatory period (prior to any annual debt updates).</t>
  </si>
  <si>
    <t>At the start of the regulatory control period, use this button to copy across the cashflow-calculated Te and Td.</t>
  </si>
  <si>
    <t>Cash flow to debt before Tax calculation</t>
  </si>
  <si>
    <t xml:space="preserve"> Introduction</t>
  </si>
  <si>
    <t>Note that year 5 quantities are transferred from the table above as a reference point</t>
  </si>
  <si>
    <t>X_02</t>
  </si>
  <si>
    <t>X_03</t>
  </si>
  <si>
    <t>X_04</t>
  </si>
  <si>
    <t>X_05</t>
  </si>
  <si>
    <t>X_06</t>
  </si>
  <si>
    <t>X_07</t>
  </si>
  <si>
    <t>X_08</t>
  </si>
  <si>
    <t>X_09</t>
  </si>
  <si>
    <t>X_10</t>
  </si>
  <si>
    <t>If the regulatory control period is longer than 5 years, expand this section to input forecast sales quantities for years 6 through to 10.</t>
  </si>
  <si>
    <t>RAB and Capex ($m Nominal)</t>
  </si>
  <si>
    <t>Opening RAB</t>
  </si>
  <si>
    <t>Capex Rate</t>
  </si>
  <si>
    <t>Dividend Assessment ($m Nominal)</t>
  </si>
  <si>
    <t>Dividends</t>
  </si>
  <si>
    <t>Dividend Reinvestment</t>
  </si>
  <si>
    <t>Benchmark Cash Flows ($m Nominal)</t>
  </si>
  <si>
    <t>Revenue (smoothed)</t>
  </si>
  <si>
    <t>Opex</t>
  </si>
  <si>
    <t>Interest Payment</t>
  </si>
  <si>
    <t>Internal Cash Flow</t>
  </si>
  <si>
    <t>Retained Cash Flow (excl. dividend reinvestment)</t>
  </si>
  <si>
    <t>Benchmark Capex Funding ($m Nominal)</t>
  </si>
  <si>
    <t>Capex Funding Requirement</t>
  </si>
  <si>
    <t>Debt Component</t>
  </si>
  <si>
    <t>Equity Component</t>
  </si>
  <si>
    <t>Equity Requirement (SEO)</t>
  </si>
  <si>
    <t>Equity Requirement</t>
  </si>
  <si>
    <t>Dividend Reinvestment Plan Requirement</t>
  </si>
  <si>
    <t>External Equity (SEO) Requirement</t>
  </si>
  <si>
    <t>Total Equity Requirement</t>
  </si>
  <si>
    <t>SEO</t>
  </si>
  <si>
    <t>DRPC</t>
  </si>
  <si>
    <t>Dividend Reinvestment Plan Take Up</t>
  </si>
  <si>
    <t>DRPT</t>
  </si>
  <si>
    <t>DRC</t>
  </si>
  <si>
    <t>Weighted average price cap</t>
  </si>
  <si>
    <t>Revenue yield cap</t>
  </si>
  <si>
    <t>Equity raising costs</t>
  </si>
  <si>
    <t>Imputation Credit Payout Ratio</t>
  </si>
  <si>
    <t>Post-tax Real Return on Equity</t>
  </si>
  <si>
    <t>Formula approximations of WACC</t>
  </si>
  <si>
    <t>Cashflow derivations of WACC</t>
  </si>
  <si>
    <t>First year difference ($m)</t>
  </si>
  <si>
    <t>NPV (unsmoothed)</t>
  </si>
  <si>
    <t>First year difference (%)</t>
  </si>
  <si>
    <t>NPV (smoothed)</t>
  </si>
  <si>
    <t>NPV difference (smoothed vs unsmoothed)</t>
  </si>
  <si>
    <t>Final year difference ($m)</t>
  </si>
  <si>
    <t>Final year difference (%)</t>
  </si>
  <si>
    <t>Base Regulatory Year</t>
  </si>
  <si>
    <t>Revenue Cap</t>
  </si>
  <si>
    <t>Revenue Yield</t>
  </si>
  <si>
    <t>X factors</t>
  </si>
  <si>
    <t>Trailing Average Portfolio Return on Debt</t>
  </si>
  <si>
    <t>Nominal Pre-tax Return on Debt</t>
  </si>
  <si>
    <t>Real Pre-tax Return on Debt</t>
  </si>
  <si>
    <t>γ</t>
  </si>
  <si>
    <t>Average yearly change</t>
  </si>
  <si>
    <t>Total cumulative change</t>
  </si>
  <si>
    <t>_WAPC</t>
  </si>
  <si>
    <t>_RevCap</t>
  </si>
  <si>
    <t>_RevYld</t>
  </si>
  <si>
    <t>Form of control options (VBA)</t>
  </si>
  <si>
    <t>ERC options (text)</t>
  </si>
  <si>
    <t>Update_ERC</t>
  </si>
  <si>
    <t>Ignore_ERC</t>
  </si>
  <si>
    <t>Select form of control for ERC calculation</t>
  </si>
  <si>
    <t>Reverse lookup text (text)</t>
  </si>
  <si>
    <t>Cautions</t>
  </si>
  <si>
    <t>Discount Rates</t>
  </si>
  <si>
    <t>The "Default Smooth" option will set year 1 smoothed revenue equal to year 1 unsmoothed revenue, and then determine the constant X factor for all remaining years so that total NPV(smoothed) = NPV (unsmoothed)</t>
  </si>
  <si>
    <t>Revenue Adjustments</t>
  </si>
  <si>
    <t>Unsmoothed - Annual Revenue Requirement</t>
  </si>
  <si>
    <t>Annual Revenue Requirement (unsmoothed)</t>
  </si>
  <si>
    <t>Operating Expenditure</t>
  </si>
  <si>
    <t>Net Tax Allowance</t>
  </si>
  <si>
    <t>The buttons below each row of X factors will smooth total revenue, while also iteratively updating equity raising costs.</t>
  </si>
  <si>
    <t>update ERC when smoothing (default)</t>
  </si>
  <si>
    <t>do NOT update ERC when smoothing</t>
  </si>
  <si>
    <t>If you do not intend to update equity raising costs, use this drop down menu:</t>
  </si>
  <si>
    <t>Value of Imputation Credits (gamma)</t>
  </si>
  <si>
    <t>Forecast Sales Quantities (Years 1-5, including final year of previous regulatory control period)</t>
  </si>
  <si>
    <t>Forecast Sales Quantities (Years 6-10)</t>
  </si>
  <si>
    <t>Instructions and Warnings</t>
  </si>
  <si>
    <t>Cumulative Discount Rate</t>
  </si>
  <si>
    <t>X Factors</t>
  </si>
  <si>
    <t>Revenue Yield ($/MWh)</t>
  </si>
  <si>
    <t>Forecast Energy Throughput (MWh)</t>
  </si>
  <si>
    <t>Weighted Average Price Cap</t>
  </si>
  <si>
    <t>Expected Revenue (smoothed)</t>
  </si>
  <si>
    <t>Price Path Analysis ($ Nominal)</t>
  </si>
  <si>
    <t>Revenue Smoothing ($m Nominal)</t>
  </si>
  <si>
    <t>Total Revenue</t>
  </si>
  <si>
    <t>Forecast Sales Quantities</t>
  </si>
  <si>
    <t>Forecast Prices</t>
  </si>
  <si>
    <t>Tariff Quantities</t>
  </si>
  <si>
    <t>Forecast Revenues ($ Nominal)</t>
  </si>
  <si>
    <t>Total Forecast Revenues ($ Nominal)</t>
  </si>
  <si>
    <t>Smoothed - Expected Revenue</t>
  </si>
  <si>
    <t>Debt and Equity Raising Costs – Transaction Costs (per cent)</t>
  </si>
  <si>
    <t>Summary of Asset Roll Forward ($m Nominal)</t>
  </si>
  <si>
    <t>Net Capex</t>
  </si>
  <si>
    <t>Straight-line Depreciation</t>
  </si>
  <si>
    <t>Closing RAB</t>
  </si>
  <si>
    <t>Nominal Net Capex</t>
  </si>
  <si>
    <t>Opening Regulatory Asset Base (RAB)</t>
  </si>
  <si>
    <t>Real Net Capital Expenditure (capex)</t>
  </si>
  <si>
    <t>Check</t>
  </si>
  <si>
    <t>In almost all cases, this should be the same form of control as used to smooth on the X factor tab</t>
  </si>
  <si>
    <t>ERC_options (VBA)</t>
  </si>
  <si>
    <t>Post-Tax Revenue Model</t>
  </si>
  <si>
    <t>Clause 6.2.6 requires that the form of control applicable to standard control services be of a CPI–X form.</t>
  </si>
  <si>
    <t>All forms of control (Weighted Average Price Cap, Revenue Cap, Revenue Yield)</t>
  </si>
  <si>
    <t>Electricity Distribution Network Service Provider</t>
  </si>
  <si>
    <t>Electricity Distribution Module</t>
  </si>
  <si>
    <t>Nominal Vanilla WACC (varying)</t>
  </si>
  <si>
    <t>Inflation Assumption (CPI % increase) (constant)</t>
  </si>
  <si>
    <t>Return of Capital (regulatory depreciation)</t>
  </si>
  <si>
    <t>Building Block Components ($m, Nominal)</t>
  </si>
  <si>
    <t>Price Cap Calculation ($m, Nominal)</t>
  </si>
  <si>
    <t>Revenue Cap Calculation ($m, Nominal)</t>
  </si>
  <si>
    <t>Revenue Yield/Average Revenue Cap Calculation ($m, Nominal)</t>
  </si>
  <si>
    <t>Annual Percentage Impact on Revenues</t>
  </si>
  <si>
    <t>Annual Percentage Impact on Prices</t>
  </si>
  <si>
    <t>Building Block Components ($m Nominal)</t>
  </si>
  <si>
    <t>Hence, it should only be used at the start of the regulatory control period - adjust the X factor for individual years when updating the return on debt within a period</t>
  </si>
  <si>
    <t>Select year of update for annual return on debt</t>
  </si>
  <si>
    <t>Version:</t>
  </si>
  <si>
    <t>Date:</t>
  </si>
  <si>
    <t>Description</t>
  </si>
  <si>
    <t>Post-tax Nominal Return on Equity</t>
  </si>
  <si>
    <t>Entity details</t>
  </si>
  <si>
    <t>Trading name</t>
  </si>
  <si>
    <t>ACN / ABN</t>
  </si>
  <si>
    <t>Business address</t>
  </si>
  <si>
    <t>Address 1</t>
  </si>
  <si>
    <t>Address 2</t>
  </si>
  <si>
    <t>Suburb</t>
  </si>
  <si>
    <t>State</t>
  </si>
  <si>
    <t>Postal address</t>
  </si>
  <si>
    <t>Contact name/s</t>
  </si>
  <si>
    <t>Contact phone/s</t>
  </si>
  <si>
    <t>Contact email address/s</t>
  </si>
  <si>
    <t>Source</t>
  </si>
  <si>
    <t>Postcode</t>
  </si>
  <si>
    <t>Business short name</t>
  </si>
  <si>
    <t>Some rows are hidden. To facilitate the automatic import, please do not delete or add rows on this sheet.</t>
  </si>
  <si>
    <t>Regulatory process details</t>
  </si>
  <si>
    <t>Form of control</t>
  </si>
  <si>
    <t>Amended model submission - reason</t>
  </si>
  <si>
    <t>Total Adjustments</t>
  </si>
  <si>
    <t>Tax income?</t>
  </si>
  <si>
    <t>Tax Expense?</t>
  </si>
  <si>
    <t>Yes</t>
  </si>
  <si>
    <t>No</t>
  </si>
  <si>
    <t>Revenue Subtotal</t>
  </si>
  <si>
    <t>Additional Tax Income calculations</t>
  </si>
  <si>
    <t>Revenue For Tax Assessment Subtotal</t>
  </si>
  <si>
    <t xml:space="preserve"> - Add Customer Contributions</t>
  </si>
  <si>
    <t xml:space="preserve">Revenue Adjustments </t>
  </si>
  <si>
    <t>Nominal Cash Flow to Equity Holders (excluding revenue adjustments)</t>
  </si>
  <si>
    <t>Revenue Subtotal (excluding revenue adjustments)</t>
  </si>
  <si>
    <t>Imputation credit value (excluding revenue adjustments)</t>
  </si>
  <si>
    <t>Taxable income (excluding revenue adjustments)</t>
  </si>
  <si>
    <t>Tax payable (excluding revenue adjustments)</t>
  </si>
  <si>
    <t>Tax loss carried forward (excluding revenue adjustments)</t>
  </si>
  <si>
    <t>Taxable income before loss carried forward (excluding revenue adjustments)</t>
  </si>
  <si>
    <t>Restatement of figures above</t>
  </si>
  <si>
    <t>Net Cash Flow to Debt (excluding revenue adjustments)</t>
  </si>
  <si>
    <t>Real Cash Flow to Equity (excluding revenue adjustments)</t>
  </si>
  <si>
    <t>Shared asset decrements as per NER 6.4.3(a)(6A) &amp; 6.4.4</t>
  </si>
  <si>
    <t>Tax</t>
  </si>
  <si>
    <t>ICPR</t>
  </si>
  <si>
    <t>Opening TAB</t>
  </si>
  <si>
    <t>Net Capex (without cap cons)</t>
  </si>
  <si>
    <t>Closing TAB</t>
  </si>
  <si>
    <t xml:space="preserve"> This option affects which cautions are displayed (shown in this section, the sections below and on the input page) and the import into DMS.</t>
  </si>
  <si>
    <t>%</t>
  </si>
  <si>
    <t>$/MWh</t>
  </si>
  <si>
    <t>GWh</t>
  </si>
  <si>
    <t>Forecast Energy</t>
  </si>
  <si>
    <t>Expected Revenue</t>
  </si>
  <si>
    <t>Price Path</t>
  </si>
  <si>
    <t>$m Nominal</t>
  </si>
  <si>
    <t>$m Real</t>
  </si>
  <si>
    <t>Expected Corporate Tax Rate</t>
  </si>
  <si>
    <t>Revenue yield</t>
  </si>
  <si>
    <t>Maximum Allowed Revenue</t>
  </si>
  <si>
    <t>January 2015</t>
  </si>
  <si>
    <t>1. Prior to the commencement of the regulatory control period</t>
  </si>
  <si>
    <t xml:space="preserve">1a. Fill out input cells on the 'DMS Input' sheet. These input cells are highlighted blue. </t>
  </si>
  <si>
    <t>This information also controls the automatic import of the PTRM into the AER's Data Management System (DMS).</t>
  </si>
  <si>
    <t xml:space="preserve">1b. Fill out input cells on the 'PTRM Input' sheet. These input cells are highlighted blue. </t>
  </si>
  <si>
    <t>In general, input expenditure data should be valued in real dollar terms of the year indicated, as at the end of that year.</t>
  </si>
  <si>
    <t>Units and basis for entry are specified where required for each data table.</t>
  </si>
  <si>
    <t>Review any cautions (which are generated based on data entered) before continuing.</t>
  </si>
  <si>
    <t>This sheet provides input cells for each X factor and contains macro buttons which should be used to goal seek an X factor value for a specific year to equate the NPVs of smoothed and unsmoothed revenues.</t>
  </si>
  <si>
    <t>2. Within the regulatory control period when updating the annual return on debt</t>
  </si>
  <si>
    <t xml:space="preserve">2a. Update input cells on the 'DMS Input' sheet. These input cells are highlighted blue. </t>
  </si>
  <si>
    <t>Check that the contact details are still current and describe the new amendment.</t>
  </si>
  <si>
    <t xml:space="preserve">2b. Update input cells on the 'PTRM Input' sheet. These input cells are highlighted blue. </t>
  </si>
  <si>
    <t>The basis for updating the annual return on debt will be in accordance with the relevant regulatory decision prior to the commencement of the period.</t>
  </si>
  <si>
    <t xml:space="preserve">Indicate the year of the annual debt update (cell F21) to ensure the correct content-sensitive cautions are displayed. </t>
  </si>
  <si>
    <t>Enter new X factors for this year (and potentially later years within the regulatory control period) in order to equate the NPVs of smoothed and unsmoothed revenues.</t>
  </si>
  <si>
    <t>The macro buttons should be used to goal seek the X factor for these specific years.</t>
  </si>
  <si>
    <t>Note that X factors for earlier years within the regulatory control period should not be changed.</t>
  </si>
  <si>
    <t>Version</t>
  </si>
  <si>
    <t>Date</t>
  </si>
  <si>
    <t>Explicitly recognised revenue adjustments in building block calculations</t>
  </si>
  <si>
    <t xml:space="preserve">Revised and expanded summary tables and reporting </t>
  </si>
  <si>
    <t>Standardised many elements with transmission PTRM</t>
  </si>
  <si>
    <t>June 2008</t>
  </si>
  <si>
    <t>June 2009</t>
  </si>
  <si>
    <t>Various non-consequential errors corrected</t>
  </si>
  <si>
    <t>Incorporated equity raising cost calculations into automatic smoothing process</t>
  </si>
  <si>
    <r>
      <t xml:space="preserve">In general, the only row that should be changed is the </t>
    </r>
    <r>
      <rPr>
        <i/>
        <sz val="10"/>
        <rFont val="Arial"/>
        <family val="2"/>
      </rPr>
      <t>Trailing Average Portfolio Return on Debt</t>
    </r>
    <r>
      <rPr>
        <sz val="10"/>
        <rFont val="Arial"/>
        <family val="2"/>
      </rPr>
      <t xml:space="preserve"> (row 222).</t>
    </r>
  </si>
  <si>
    <t>Initial model, based on transmission PTRM</t>
  </si>
  <si>
    <t>Enabled automatic import into AER DMS</t>
  </si>
  <si>
    <t>VERSION RECORD</t>
  </si>
  <si>
    <t>EBSS increments as per NER 6.4.3(a)(5) &amp; 6.5.8</t>
  </si>
  <si>
    <t>CESS increments as per NER 6.4.3(a)(5) &amp; 6.5.8A</t>
  </si>
  <si>
    <t>Total Equity Raising Costs</t>
  </si>
  <si>
    <t>Debt Raising Costs</t>
  </si>
  <si>
    <t>Subsequent Equity Raising Costs</t>
  </si>
  <si>
    <t>Dividend Reinvestment Plan Costs</t>
  </si>
  <si>
    <t>External Equity Raising (SEO) Costs</t>
  </si>
  <si>
    <t>This provides information on the service provider submitting the PTRM and the context for the PTRM preparation.</t>
  </si>
  <si>
    <t>RAB roll forward</t>
  </si>
  <si>
    <t>TAB roll forward</t>
  </si>
  <si>
    <t>Throughout the rest of the workbook, defined name ranges are used to identify data that is imported into the DMS.</t>
  </si>
  <si>
    <t>This sheet requests information that allows the AER to automatically import the PTRM into our data management system (DMS).</t>
  </si>
  <si>
    <t>This sheet's metadata relates to the business and context for the PTRM (rather than the PTRM itself).</t>
  </si>
  <si>
    <t>Some of this data is automatically populated based on data entered on the PTRM input sheet. Only change blue input cells.</t>
  </si>
  <si>
    <t>This provides the data for the PTRM calculations.</t>
  </si>
  <si>
    <t>The X factor values may differ for each year of the regulatory control period but must be set such that the NPV of annual expected revenues (smoothed) is equal to the NPV of the annual revenue requirements (unsmoothed) for that period.</t>
  </si>
  <si>
    <t>1c. Determine the expected revenue (smoothed revenue) using the 'X factors' sheet</t>
  </si>
  <si>
    <t>2c. Determine the expected revenue (smoothed revenue) using the 'X factors' sheet</t>
  </si>
  <si>
    <t>Allowed time-varying return on debt, and revenue revisions for annual return on debt update</t>
  </si>
  <si>
    <t>Effective Tax Rate for Debt (effective debt shield)</t>
  </si>
  <si>
    <t>Effective Tax Rate for Equity (from relevant cashflows)</t>
  </si>
  <si>
    <t xml:space="preserve">However, these calculations presume a constant WACC so Te/Td should not be updated during a regulatory control period </t>
  </si>
  <si>
    <t>when annually updating the return on debt - just use the same Te/Td from the final decision.</t>
  </si>
  <si>
    <t>Asset Values ($m Nominal)</t>
  </si>
  <si>
    <t>Tax Values ($m Nominal)</t>
  </si>
  <si>
    <t>Analysis Including Revenue Adjustments</t>
  </si>
  <si>
    <t>Analysis Excluding Revenue Adjustments (check target WACC is met)</t>
  </si>
  <si>
    <t>Return on Equity - Individual Years</t>
  </si>
  <si>
    <t>Return on Equity - Regulatory Control Period</t>
  </si>
  <si>
    <t>Building Block Total</t>
  </si>
  <si>
    <t>Summary for Generation of Graphs</t>
  </si>
  <si>
    <t>PV for End of Period Assets</t>
  </si>
  <si>
    <t>Total Adjustments Included as Tax Income</t>
  </si>
  <si>
    <t>Total Adjustments Included as Non-tax Income</t>
  </si>
  <si>
    <t>Total Adjustments Included as Tax Expense</t>
  </si>
  <si>
    <t>Total Adjustments Included as Non-tax Expense</t>
  </si>
  <si>
    <t>Weighted Average Remaining Life Depreciation</t>
  </si>
  <si>
    <t>The trailing average portfolio return on debt must be entered up to the year of update (i.e. year 1 at the final decision, year 2 in the first annual update etc.). Future years can be left blank.</t>
  </si>
  <si>
    <t>Straight-line Depreciation Option for Opening TAB</t>
  </si>
  <si>
    <t>Capital Contributions</t>
  </si>
  <si>
    <t>Intermediate tax calculation (excluding revenue adjustments)</t>
  </si>
  <si>
    <t xml:space="preserve"> - Deduct Non-tax Income Revenue Adjustments</t>
  </si>
  <si>
    <t xml:space="preserve"> - Tax Expense Revenue Adjustments</t>
  </si>
  <si>
    <t>Straight-line Depreciation Option for Opening RAB</t>
  </si>
  <si>
    <t>Asset Class 31</t>
  </si>
  <si>
    <t>Asset Class 32</t>
  </si>
  <si>
    <t>Asset Class 33</t>
  </si>
  <si>
    <t>Asset Class 34</t>
  </si>
  <si>
    <t>Asset Class 35</t>
  </si>
  <si>
    <t>Asset Class 36</t>
  </si>
  <si>
    <t>Asset Class 37</t>
  </si>
  <si>
    <t>Asset Class 38</t>
  </si>
  <si>
    <t>Asset Class 39</t>
  </si>
  <si>
    <t>Asset Class 40</t>
  </si>
  <si>
    <t>Asset Class 41</t>
  </si>
  <si>
    <t>Asset Class 42</t>
  </si>
  <si>
    <t>Asset Class 43</t>
  </si>
  <si>
    <t>Asset Class 44</t>
  </si>
  <si>
    <t>Asset Class 45</t>
  </si>
  <si>
    <t>Asset Class 46</t>
  </si>
  <si>
    <t>Asset Class 47</t>
  </si>
  <si>
    <t>Asset Class 48</t>
  </si>
  <si>
    <t>Asset Class 49</t>
  </si>
  <si>
    <t>Asset Class 50</t>
  </si>
  <si>
    <t>Expanded PTRM to accommodate 50 asset classes</t>
  </si>
  <si>
    <t>April 2019</t>
  </si>
  <si>
    <t>Allowed for immediate expensing of capex for tax purposes</t>
  </si>
  <si>
    <t xml:space="preserve">Diminishing value multiplier </t>
  </si>
  <si>
    <t/>
  </si>
  <si>
    <t>PTRM update 1</t>
  </si>
  <si>
    <t>2036-37</t>
  </si>
  <si>
    <t>2035-36</t>
  </si>
  <si>
    <t>2034-35</t>
  </si>
  <si>
    <t>2033-34</t>
  </si>
  <si>
    <t>2032-33</t>
  </si>
  <si>
    <t>2031-32</t>
  </si>
  <si>
    <t>2030-31</t>
  </si>
  <si>
    <t>2029-30</t>
  </si>
  <si>
    <t>2028-29</t>
  </si>
  <si>
    <t>2027-28</t>
  </si>
  <si>
    <t>2026-27</t>
  </si>
  <si>
    <t>2025-26</t>
  </si>
  <si>
    <t>2024-25</t>
  </si>
  <si>
    <t>2023-24</t>
  </si>
  <si>
    <t>2022-23</t>
  </si>
  <si>
    <t>2021-22</t>
  </si>
  <si>
    <t>2020-21</t>
  </si>
  <si>
    <t>2019-20</t>
  </si>
  <si>
    <t>SA Power Networks</t>
  </si>
  <si>
    <t>SA</t>
  </si>
  <si>
    <t>1 Anzac Highway</t>
  </si>
  <si>
    <t>Year-by-Year Tracking Depreciation</t>
  </si>
  <si>
    <t>Communications</t>
  </si>
  <si>
    <t xml:space="preserve">Tax Loss Carried Forward From Previous Period </t>
  </si>
  <si>
    <t>Applied the diminishing value method for depreciation of new capex added to the TAB for asset classes 1 to 47</t>
  </si>
  <si>
    <t>Allowed for option of using year-by-year tracking method for straight-line depreciation of opening RAB and TAB</t>
  </si>
  <si>
    <t>The full PTRM handbook is available on the AER website at https://www.aer.gov.au/node/62656</t>
  </si>
  <si>
    <t>Buildings</t>
  </si>
  <si>
    <t>in-house software</t>
  </si>
  <si>
    <t>Distribution Transformers</t>
  </si>
  <si>
    <t>SAPN</t>
  </si>
  <si>
    <t>Keswick</t>
  </si>
  <si>
    <t>PO Box 77</t>
  </si>
  <si>
    <t>Adelaide</t>
  </si>
  <si>
    <t>Sub-transmission lines</t>
  </si>
  <si>
    <t>Substations</t>
  </si>
  <si>
    <t>LVS</t>
  </si>
  <si>
    <t>Contributions</t>
  </si>
  <si>
    <t>Land</t>
  </si>
  <si>
    <t>Substation Land</t>
  </si>
  <si>
    <t>Easements</t>
  </si>
  <si>
    <t>Heavy Vehicles - 15 year</t>
  </si>
  <si>
    <t>Heavy Vehicles - 10 year</t>
  </si>
  <si>
    <t>Light Vehicles</t>
  </si>
  <si>
    <t>IT Assets</t>
  </si>
  <si>
    <t>Plant &amp; Tools/Office Furniture</t>
  </si>
  <si>
    <t>Distribution lines</t>
  </si>
  <si>
    <t>DMIA</t>
  </si>
  <si>
    <t>ERC weighted average standard life calculation</t>
  </si>
  <si>
    <t>Net capex</t>
  </si>
  <si>
    <t>standard life</t>
  </si>
  <si>
    <t xml:space="preserve">Sub-transmission and distribution lines - short life </t>
  </si>
  <si>
    <t xml:space="preserve">Substations and transformers - short life </t>
  </si>
  <si>
    <t xml:space="preserve">Electronic network assets </t>
  </si>
  <si>
    <t>Buildings - capital works</t>
  </si>
  <si>
    <t>No.</t>
  </si>
  <si>
    <t>Sheet</t>
  </si>
  <si>
    <t>Cell</t>
  </si>
  <si>
    <t>Content</t>
  </si>
  <si>
    <t>Notes</t>
  </si>
  <si>
    <t>PTRM input</t>
  </si>
  <si>
    <t>G61:K110</t>
  </si>
  <si>
    <t>Revised capital expenditure</t>
  </si>
  <si>
    <t>G115:K164</t>
  </si>
  <si>
    <t>Revised immediately expensed capital expenditure</t>
  </si>
  <si>
    <t>G169:K218</t>
  </si>
  <si>
    <t>Revised asset disposals</t>
  </si>
  <si>
    <t>G223:K272</t>
  </si>
  <si>
    <t>Revised customer capital contributions</t>
  </si>
  <si>
    <t>G331:K331</t>
  </si>
  <si>
    <t>G345:K349</t>
  </si>
  <si>
    <t>Revised revenue adjustments</t>
  </si>
  <si>
    <t>Revised rate of return parameters</t>
  </si>
  <si>
    <t>G404:BI453</t>
  </si>
  <si>
    <t>G63:K63</t>
  </si>
  <si>
    <t>Updated X factors to resmoothe revenues</t>
  </si>
  <si>
    <t>G463:BI512</t>
  </si>
  <si>
    <t>G340:K340</t>
  </si>
  <si>
    <t xml:space="preserve"> </t>
  </si>
  <si>
    <t>G373, G374, G379:K379, G386, G390</t>
  </si>
  <si>
    <t>The AER's final decision amendments are highlighted in green unless noted.</t>
  </si>
  <si>
    <t>Updated opening values according to the final decision RFM</t>
  </si>
  <si>
    <t>J7:J56
N7:N56</t>
  </si>
  <si>
    <t>Updated forecast RAB depreciation according to the depreciation model</t>
  </si>
  <si>
    <t>Updated forecast TAB depreciation according to the depreciation model</t>
  </si>
  <si>
    <t>Minor revision on revised proposal Opex</t>
  </si>
  <si>
    <t>Hard coded DRC as revised proposal Opex is accepted (after revision)</t>
  </si>
  <si>
    <t>SAPN - Cash Flow Analysis - DNSP PTRM - version 4</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</si>
  <si>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</si>
  <si>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</si>
  <si>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</si>
  <si>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</si>
  <si>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</si>
  <si>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</si>
  <si>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</si>
  <si>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</si>
  <si>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</si>
  <si>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</si>
  <si>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</si>
  <si>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</si>
  <si>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</si>
  <si>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</si>
  <si>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</si>
  <si>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</si>
  <si>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</si>
  <si>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</si>
  <si>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</si>
  <si>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</si>
  <si>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</si>
  <si>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</si>
  <si>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</si>
  <si>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</si>
  <si>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</si>
  <si>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</si>
  <si>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</si>
  <si>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</si>
  <si>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</si>
  <si>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</si>
  <si>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</si>
  <si>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</si>
  <si>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</si>
  <si>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</si>
  <si>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</si>
  <si>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</si>
  <si>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</si>
  <si>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</si>
  <si>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SAPN - Asset Roll Forward - DNSP PTRM - version 4</t>
  </si>
  <si>
    <t>Asset Values ($m Real 2019-20)</t>
  </si>
  <si>
    <t>ok</t>
  </si>
  <si>
    <t>SAPN - Cost of Capital Parameters - DNSP PTRM - version 4</t>
  </si>
  <si>
    <t>SAPN - PTRM input - DNSP PTRM - version 4</t>
  </si>
  <si>
    <t>Opening Regulatory Asset Base and Opening Tax Asset Base for 2020-21 ($m Nominal)</t>
  </si>
  <si>
    <t>Forecast Capital Expenditure – As Incurred ($m Real 2019-20)</t>
  </si>
  <si>
    <t>Forecast Immediate Expensing of Capital Expenditure - As Incurred ($m Real 2019-20)</t>
  </si>
  <si>
    <t>Forecast Asset Disposal – As Incurred ($m Real 2019-20)</t>
  </si>
  <si>
    <t>Forecast Customer Contributions – As Incurred ($m Real 2019-20)</t>
  </si>
  <si>
    <t>Forecast Net Capital Expenditure – As Incurred ($m Real 2019-20)</t>
  </si>
  <si>
    <t>Forecast Operating Expenditure ($m Real 2019-20)</t>
  </si>
  <si>
    <t>Revenue Adjustments ($m Real 2019-20)</t>
  </si>
  <si>
    <t>2020-25</t>
  </si>
  <si>
    <t>Year of Update</t>
  </si>
  <si>
    <t>On the X factors tab (cell F21) you have indicated that you are updating debt costs within the regulatory control period</t>
  </si>
  <si>
    <t>Price/Revenue Constraint for 2019-20 ($ Nominal)</t>
  </si>
  <si>
    <t>YBY Tracking</t>
  </si>
  <si>
    <t>Year-by-Year Tracking Depreciation on Opening RAB ($m Real 2019-20)</t>
  </si>
  <si>
    <t>Year-by-Year Tracking Depreciation on Opening TAB ($m Nominal)</t>
  </si>
  <si>
    <t>Base Year Prices per Tariff Component for 2019-20</t>
  </si>
  <si>
    <t>Customer Numbers [years 6-10]</t>
  </si>
  <si>
    <t>Non TOU Energy (kWh) [years 6-10]</t>
  </si>
  <si>
    <t>Peak Energy (KWh) BLK 1 [years 6-10]</t>
  </si>
  <si>
    <t>Peak Energy (KWh) BLK 2 [years 6-10]</t>
  </si>
  <si>
    <t>Off Peak Energy (KWh) BLK 1 [years 6-10]</t>
  </si>
  <si>
    <t>Off Peak Energy (KWh) BLK 2 [years 6-10]</t>
  </si>
  <si>
    <t>Peak Demand (kVa) BLK 1 [years 6-10]</t>
  </si>
  <si>
    <t>Peak Demand (kVa) BLK 2 [years 6-10]</t>
  </si>
  <si>
    <t>Off Peak Demand (kVa) BLK 1 [years 6-10]</t>
  </si>
  <si>
    <t>Off Peak Demand (kVa) BLK 2 [years 6-10]</t>
  </si>
  <si>
    <t>SAPN - DMS Input - DNSP PTRM - version 4</t>
  </si>
  <si>
    <t>SAPN - Forecast Revenues - DNSP PTRM - version 4</t>
  </si>
  <si>
    <t>Standing Charge ($ per customer per year) [years 6-10]</t>
  </si>
  <si>
    <t>Non TOU Energy (c/kWh) [years 6-10]</t>
  </si>
  <si>
    <t>Peak Energy (c/KWh) BLK 1 [years 6-10]</t>
  </si>
  <si>
    <t>Peak Energy (c/KWh) BLK 2 [years 6-10]</t>
  </si>
  <si>
    <t>Off Peak Energy (c/kWh) BLK 1 [years 6-10]</t>
  </si>
  <si>
    <t>Off Peak Energy (c/kWh) BLK 2 [years 6-10]</t>
  </si>
  <si>
    <t>Peak Demand ($/kVa) BLK 1 [years 6-10]</t>
  </si>
  <si>
    <t>Peak Demand ($/kVa) BLK 2 [years 6-10]</t>
  </si>
  <si>
    <t>Off Peak Demand ($/kVa) BLK 1 [years 6-10]</t>
  </si>
  <si>
    <t>Off Peak Demand ($/kVa) BLK 2 [years 6-10]</t>
  </si>
  <si>
    <t>Standing Charge [years 6-10]</t>
  </si>
  <si>
    <t>Non TOU Energy [years 6-10]</t>
  </si>
  <si>
    <t>Peak Energy BLK 1 [years 6-10]</t>
  </si>
  <si>
    <t>Peak Energy BLK 2 [years 6-10]</t>
  </si>
  <si>
    <t>Off Peak Energy BLK 1 [years 6-10]</t>
  </si>
  <si>
    <t>Off Peak Energy BLK 2 [years 6-10]</t>
  </si>
  <si>
    <t>Peak Demand BLK 1 [years 6-10]</t>
  </si>
  <si>
    <t>Peak Demand BLK 2 [years 6-10]</t>
  </si>
  <si>
    <t>Off Peak Demand BLK 1 [years 6-10]</t>
  </si>
  <si>
    <t>Off Peak Demand BLK 2 [years 6-10]</t>
  </si>
  <si>
    <t>SAPN - Equity Raising Costs  - DNSP PTRM - version 4</t>
  </si>
  <si>
    <t>Benchmark Capex Funding ($m Real 2019-20)</t>
  </si>
  <si>
    <t>Equity Raising Costs ($m Real 2019-20)</t>
  </si>
  <si>
    <t>SAPN - Revenue Charts - DNSP PTRM - version 4</t>
  </si>
  <si>
    <t>SAPN - Price Path Charts - DNSP PTRM - version 4</t>
  </si>
  <si>
    <t>SAPN - Building Blocks Chart - DNSP PTRM - version 4</t>
  </si>
  <si>
    <t>Caution - The equity raising costs shown on the PTRM input tab (cell G70) does not appear to match the equity raising costs currently shown on the Equity Raising Costs tab (cell Q54)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</si>
</sst>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 #,##0.00_);_(* \(#,##0.00\);_(* &quot;-&quot;??_);_(@_)"/>
    <numFmt numFmtId="165" formatCode="_(&quot;$&quot;* #,##0.00_);_(&quot;$&quot;* \(#,##0.00\);_(&quot;$&quot;* &quot;-&quot;??_);_(@_)"/>
    <numFmt numFmtId="166" formatCode="&quot;$&quot;#,##0.00_);[Red]\(&quot;$&quot;#,##0.00\)"/>
    <numFmt numFmtId="167" formatCode="_(* #,##0_);_(* \(#,##0\);_(* &quot;-&quot;_);_(@_)"/>
    <numFmt numFmtId="168" formatCode="0.0%"/>
    <numFmt numFmtId="169" formatCode="0.0"/>
    <numFmt numFmtId="170" formatCode="_-* #,##0.0_-;\-* #,##0.0_-;_-* &quot;-&quot;??_-;_-@_-"/>
    <numFmt numFmtId="171" formatCode="_(* #,##0.0_);_(* \(#,##0.0\);_(* &quot;-&quot;??_);_(@_)"/>
    <numFmt numFmtId="172" formatCode="_-* #,##0_-;\-* #,##0_-;_-* &quot;-&quot;??_-;_-@_-"/>
    <numFmt numFmtId="173" formatCode="0.000"/>
    <numFmt numFmtId="174" formatCode="_-&quot;$&quot;* #,##0_-;\-&quot;$&quot;* #,##0_-;_-&quot;$&quot;* &quot;-&quot;??_-;_-@_-"/>
    <numFmt numFmtId="175" formatCode="#,##0.00_ ;\-#,##0.00\ "/>
    <numFmt numFmtId="176" formatCode="#,##0_ ;\-#,##0\ "/>
    <numFmt numFmtId="177" formatCode="0.000000000"/>
    <numFmt numFmtId="178" formatCode="_-&quot;$&quot;* #,##0.0_-;\-&quot;$&quot;* #,##0.0_-;_-&quot;$&quot;* &quot;-&quot;??_-;_-@_-"/>
    <numFmt numFmtId="179" formatCode="0.0000000000000000%"/>
    <numFmt numFmtId="180" formatCode="0.000000000000000%"/>
    <numFmt numFmtId="181" formatCode="0.0000000000000000"/>
    <numFmt numFmtId="182" formatCode="\(0#\)\ ####\ ####"/>
    <numFmt numFmtId="183" formatCode="_-* #,##0.000_-;\-* #,##0.000_-;_-* &quot;-&quot;??_-;_-@_-"/>
    <numFmt numFmtId="184" formatCode="&quot;$&quot;#,##0.0000000;[Red]\-&quot;$&quot;#,##0.0000000"/>
    <numFmt numFmtId="185" formatCode="##\ ###\ ###\ ###\ ##0"/>
    <numFmt numFmtId="186" formatCode="0.000%"/>
    <numFmt numFmtId="187" formatCode="0.0000000000"/>
    <numFmt numFmtId="188" formatCode="0.000000%"/>
    <numFmt numFmtId="189" formatCode="0.000000000000000000%"/>
    <numFmt numFmtId="190" formatCode="_(* #,##0.00000_);_(* \(#,##0.00000\);_(* &quot;-&quot;??_);_(@_)"/>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b/>
      <sz val="10"/>
      <name val="Arial"/>
      <family val="2"/>
    </font>
    <font>
      <b/>
      <sz val="10"/>
      <name val="Arial"/>
      <family val="2"/>
    </font>
    <font>
      <sz val="10"/>
      <color indexed="12"/>
      <name val="Arial"/>
      <family val="2"/>
    </font>
    <font>
      <sz val="10"/>
      <color indexed="10"/>
      <name val="Arial"/>
      <family val="2"/>
    </font>
    <font>
      <sz val="10"/>
      <name val="Arial"/>
      <family val="2"/>
    </font>
    <font>
      <sz val="10"/>
      <color indexed="9"/>
      <name val="Arial"/>
      <family val="2"/>
    </font>
    <font>
      <sz val="10"/>
      <color indexed="53"/>
      <name val="Arial"/>
      <family val="2"/>
    </font>
    <font>
      <b/>
      <sz val="10"/>
      <color indexed="10"/>
      <name val="Arial"/>
      <family val="2"/>
    </font>
    <font>
      <sz val="8"/>
      <color indexed="81"/>
      <name val="Tahoma"/>
      <family val="2"/>
    </font>
    <font>
      <b/>
      <sz val="12"/>
      <name val="Arial"/>
      <family val="2"/>
    </font>
    <font>
      <sz val="12"/>
      <name val="Arial"/>
      <family val="2"/>
    </font>
    <font>
      <sz val="10"/>
      <name val="Arial"/>
      <family val="2"/>
    </font>
    <font>
      <b/>
      <sz val="10"/>
      <color indexed="12"/>
      <name val="Arial"/>
      <family val="2"/>
    </font>
    <font>
      <sz val="10"/>
      <color indexed="22"/>
      <name val="Arial"/>
      <family val="2"/>
    </font>
    <font>
      <i/>
      <sz val="8"/>
      <name val="Arial"/>
      <family val="2"/>
    </font>
    <font>
      <b/>
      <sz val="10"/>
      <color indexed="9"/>
      <name val="Arial"/>
      <family val="2"/>
    </font>
    <font>
      <sz val="36"/>
      <name val="Arial"/>
      <family val="2"/>
    </font>
    <font>
      <sz val="22"/>
      <color indexed="9"/>
      <name val="Arial"/>
      <family val="2"/>
    </font>
    <font>
      <i/>
      <sz val="10"/>
      <name val="Arial"/>
      <family val="2"/>
    </font>
    <font>
      <sz val="10"/>
      <color indexed="9"/>
      <name val="Arial"/>
      <family val="2"/>
    </font>
    <font>
      <b/>
      <sz val="9"/>
      <name val="Arial"/>
      <family val="2"/>
    </font>
    <font>
      <sz val="8"/>
      <name val="Arial"/>
      <family val="2"/>
    </font>
    <font>
      <sz val="12"/>
      <name val="Arial"/>
      <family val="2"/>
    </font>
    <font>
      <sz val="36"/>
      <name val="Arial"/>
      <family val="2"/>
    </font>
    <font>
      <sz val="9"/>
      <color indexed="12"/>
      <name val="Arial"/>
      <family val="2"/>
    </font>
    <font>
      <b/>
      <sz val="16"/>
      <name val="Arial"/>
      <family val="2"/>
    </font>
    <font>
      <sz val="10"/>
      <color rgb="FFFF0000"/>
      <name val="Arial"/>
      <family val="2"/>
    </font>
    <font>
      <sz val="10"/>
      <color theme="0" tint="-0.249977111117893"/>
      <name val="Arial"/>
      <family val="2"/>
    </font>
    <font>
      <sz val="9"/>
      <color rgb="FFFF0000"/>
      <name val="Arial"/>
      <family val="2"/>
    </font>
    <font>
      <sz val="10"/>
      <color rgb="FF000000"/>
      <name val="Arial"/>
      <family val="2"/>
    </font>
    <font>
      <sz val="9"/>
      <color rgb="FF000000"/>
      <name val="Arial"/>
      <family val="2"/>
    </font>
    <font>
      <b/>
      <sz val="16"/>
      <color indexed="9"/>
      <name val="Arial"/>
      <family val="2"/>
    </font>
    <font>
      <b/>
      <i/>
      <sz val="10"/>
      <name val="Arial"/>
      <family val="2"/>
    </font>
    <font>
      <sz val="10"/>
      <color theme="0" tint="-0.34998626667073579"/>
      <name val="Arial"/>
      <family val="2"/>
    </font>
    <font>
      <b/>
      <sz val="10"/>
      <color theme="0" tint="-0.34998626667073579"/>
      <name val="Arial"/>
      <family val="2"/>
    </font>
    <font>
      <b/>
      <sz val="10"/>
      <color rgb="FFFF0000"/>
      <name val="Arial"/>
      <family val="2"/>
    </font>
    <font>
      <u/>
      <sz val="10"/>
      <name val="Arial"/>
      <family val="2"/>
    </font>
    <font>
      <sz val="10"/>
      <color theme="0"/>
      <name val="Arial"/>
      <family val="2"/>
    </font>
    <font>
      <sz val="10"/>
      <color rgb="FF00B050"/>
      <name val="Arial"/>
      <family val="2"/>
    </font>
    <font>
      <i/>
      <sz val="10"/>
      <color rgb="FF00B050"/>
      <name val="Arial"/>
      <family val="2"/>
    </font>
    <font>
      <sz val="9"/>
      <color rgb="FF00B050"/>
      <name val="Arial"/>
      <family val="2"/>
    </font>
    <font>
      <b/>
      <sz val="10"/>
      <color rgb="FF00B050"/>
      <name val="Arial"/>
      <family val="2"/>
    </font>
    <font>
      <b/>
      <sz val="42"/>
      <name val="Arial"/>
      <family val="2"/>
    </font>
    <font>
      <sz val="26"/>
      <name val="Arial"/>
      <family val="2"/>
    </font>
    <font>
      <sz val="22"/>
      <name val="Arial"/>
      <family val="2"/>
    </font>
    <font>
      <b/>
      <sz val="12"/>
      <color theme="0"/>
      <name val="Calibri"/>
      <family val="2"/>
      <scheme val="minor"/>
    </font>
    <font>
      <sz val="10"/>
      <color theme="1"/>
      <name val="Arial"/>
      <family val="2"/>
    </font>
    <font>
      <b/>
      <u/>
      <sz val="10"/>
      <name val="Arial"/>
      <family val="2"/>
    </font>
    <font>
      <sz val="10"/>
      <name val="TimesNewRoman"/>
    </font>
    <font>
      <sz val="9"/>
      <color indexed="81"/>
      <name val="Tahoma"/>
      <family val="2"/>
    </font>
    <font>
      <sz val="8"/>
      <color rgb="FFFF0000"/>
      <name val="Arial"/>
      <family val="2"/>
    </font>
    <font>
      <b/>
      <sz val="12"/>
      <color theme="0"/>
      <name val="Arial"/>
      <family val="2"/>
    </font>
    <font>
      <b/>
      <sz val="9"/>
      <color indexed="81"/>
      <name val="Tahoma"/>
      <family val="2"/>
    </font>
  </fonts>
  <fills count="18">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27"/>
        <bgColor indexed="64"/>
      </patternFill>
    </fill>
    <fill>
      <patternFill patternType="solid">
        <fgColor theme="0"/>
        <bgColor indexed="64"/>
      </patternFill>
    </fill>
    <fill>
      <patternFill patternType="solid">
        <fgColor theme="4" tint="-0.499984740745262"/>
        <bgColor indexed="64"/>
      </patternFill>
    </fill>
    <fill>
      <patternFill patternType="solid">
        <fgColor theme="0" tint="-0.24994659260841701"/>
        <bgColor indexed="64"/>
      </patternFill>
    </fill>
    <fill>
      <patternFill patternType="solid">
        <fgColor theme="1"/>
        <bgColor indexed="64"/>
      </patternFill>
    </fill>
    <fill>
      <patternFill patternType="solid">
        <fgColor theme="0" tint="-0.499984740745262"/>
        <bgColor indexed="64"/>
      </patternFill>
    </fill>
    <fill>
      <patternFill patternType="solid">
        <fgColor rgb="FFCCFFFF"/>
        <bgColor indexed="64"/>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s>
  <borders count="69">
    <border>
      <left/>
      <right/>
      <top/>
      <bottom/>
      <diagonal/>
    </border>
    <border>
      <left/>
      <right/>
      <top style="thin">
        <color indexed="64"/>
      </top>
      <bottom style="thin">
        <color indexed="64"/>
      </bottom>
      <diagonal/>
    </border>
    <border>
      <left/>
      <right/>
      <top/>
      <bottom style="thin">
        <color indexed="64"/>
      </bottom>
      <diagonal/>
    </border>
    <border>
      <left/>
      <right/>
      <top style="thin">
        <color indexed="22"/>
      </top>
      <bottom/>
      <diagonal/>
    </border>
    <border>
      <left/>
      <right/>
      <top style="thin">
        <color indexed="64"/>
      </top>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55"/>
      </left>
      <right/>
      <top style="thin">
        <color indexed="55"/>
      </top>
      <bottom/>
      <diagonal/>
    </border>
    <border>
      <left/>
      <right/>
      <top style="thin">
        <color indexed="55"/>
      </top>
      <bottom/>
      <diagonal/>
    </border>
    <border>
      <left style="thin">
        <color indexed="23"/>
      </left>
      <right style="thin">
        <color indexed="23"/>
      </right>
      <top/>
      <bottom/>
      <diagonal/>
    </border>
    <border>
      <left style="thin">
        <color indexed="55"/>
      </left>
      <right/>
      <top/>
      <bottom/>
      <diagonal/>
    </border>
    <border>
      <left/>
      <right style="thin">
        <color indexed="23"/>
      </right>
      <top style="thin">
        <color indexed="23"/>
      </top>
      <bottom/>
      <diagonal/>
    </border>
    <border>
      <left/>
      <right style="thin">
        <color indexed="23"/>
      </right>
      <top/>
      <bottom/>
      <diagonal/>
    </border>
    <border>
      <left/>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style="dashed">
        <color indexed="64"/>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dotted">
        <color auto="1"/>
      </right>
      <top/>
      <bottom/>
      <diagonal/>
    </border>
    <border>
      <left style="dashed">
        <color auto="1"/>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style="thin">
        <color indexed="23"/>
      </left>
      <right style="thin">
        <color indexed="23"/>
      </right>
      <top style="thin">
        <color indexed="23"/>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right/>
      <top style="thin">
        <color theme="0" tint="-0.499984740745262"/>
      </top>
      <bottom style="double">
        <color theme="0" tint="-0.499984740745262"/>
      </bottom>
      <diagonal/>
    </border>
    <border>
      <left/>
      <right/>
      <top style="thin">
        <color auto="1"/>
      </top>
      <bottom style="thin">
        <color auto="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auto="1"/>
      </top>
      <bottom/>
      <diagonal/>
    </border>
    <border>
      <left style="thin">
        <color rgb="FF808080"/>
      </left>
      <right/>
      <top/>
      <bottom/>
      <diagonal/>
    </border>
    <border>
      <left style="thin">
        <color rgb="FF808080"/>
      </left>
      <right/>
      <top style="thin">
        <color rgb="FF808080"/>
      </top>
      <bottom/>
      <diagonal/>
    </border>
    <border>
      <left/>
      <right/>
      <top style="thin">
        <color rgb="FF808080"/>
      </top>
      <bottom/>
      <diagonal/>
    </border>
    <border>
      <left/>
      <right/>
      <top/>
      <bottom style="thin">
        <color rgb="FF808080"/>
      </bottom>
      <diagonal/>
    </border>
    <border>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theme="0" tint="-0.34998626667073579"/>
      </top>
      <bottom style="thin">
        <color theme="0" tint="-0.34998626667073579"/>
      </bottom>
      <diagonal/>
    </border>
    <border>
      <left style="thin">
        <color indexed="23"/>
      </left>
      <right/>
      <top/>
      <bottom style="thin">
        <color rgb="FF808080"/>
      </bottom>
      <diagonal/>
    </border>
    <border>
      <left/>
      <right style="thin">
        <color indexed="23"/>
      </right>
      <top style="thin">
        <color indexed="23"/>
      </top>
      <bottom/>
      <diagonal/>
    </border>
    <border>
      <left/>
      <right/>
      <top style="thin">
        <color indexed="23"/>
      </top>
      <bottom/>
      <diagonal/>
    </border>
    <border>
      <left style="thin">
        <color indexed="23"/>
      </left>
      <right/>
      <top style="thin">
        <color indexed="23"/>
      </top>
      <bottom/>
      <diagonal/>
    </border>
    <border>
      <left/>
      <right/>
      <top style="thin">
        <color indexed="64"/>
      </top>
      <bottom style="thin">
        <color indexed="64"/>
      </bottom>
      <diagonal/>
    </border>
    <border>
      <left/>
      <right/>
      <top style="thin">
        <color indexed="23"/>
      </top>
      <bottom/>
      <diagonal/>
    </border>
  </borders>
  <cellStyleXfs count="40">
    <xf numFmtId="0" fontId="0" fillId="0" borderId="0"/>
    <xf numFmtId="164" fontId="7" fillId="0" borderId="0" applyFont="0" applyFill="0" applyBorder="0" applyAlignment="0" applyProtection="0"/>
    <xf numFmtId="165" fontId="7" fillId="0" borderId="0" applyFont="0" applyFill="0" applyBorder="0" applyAlignment="0" applyProtection="0"/>
    <xf numFmtId="167" fontId="7" fillId="2" borderId="0" applyFont="0" applyBorder="0" applyAlignment="0">
      <alignment horizontal="right"/>
      <protection locked="0"/>
    </xf>
    <xf numFmtId="167" fontId="7" fillId="3" borderId="0" applyFont="0" applyBorder="0">
      <alignment horizontal="right"/>
      <protection locked="0"/>
    </xf>
    <xf numFmtId="9" fontId="7"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40" fillId="10" borderId="0"/>
    <xf numFmtId="0" fontId="7" fillId="0" borderId="0"/>
    <xf numFmtId="0" fontId="6" fillId="0" borderId="0"/>
    <xf numFmtId="0" fontId="40" fillId="13" borderId="0">
      <alignment horizontal="left" vertical="center"/>
      <protection locked="0"/>
    </xf>
    <xf numFmtId="0" fontId="54" fillId="12" borderId="0">
      <alignment vertical="center"/>
      <protection locked="0"/>
    </xf>
    <xf numFmtId="0" fontId="7" fillId="0" borderId="0" applyFill="0"/>
    <xf numFmtId="0" fontId="7" fillId="0" borderId="0"/>
    <xf numFmtId="0" fontId="5" fillId="0" borderId="0"/>
    <xf numFmtId="0" fontId="7" fillId="0" borderId="0"/>
    <xf numFmtId="0" fontId="60" fillId="12" borderId="61">
      <alignment vertical="center"/>
    </xf>
    <xf numFmtId="0" fontId="7" fillId="0" borderId="0"/>
    <xf numFmtId="164" fontId="7"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 fillId="0" borderId="0"/>
    <xf numFmtId="164" fontId="7" fillId="0" borderId="0" applyFont="0" applyFill="0" applyBorder="0" applyAlignment="0" applyProtection="0"/>
    <xf numFmtId="0" fontId="7" fillId="0" borderId="0"/>
    <xf numFmtId="0" fontId="2" fillId="0" borderId="0"/>
    <xf numFmtId="164" fontId="7" fillId="0" borderId="0" applyFont="0" applyFill="0" applyBorder="0" applyAlignment="0" applyProtection="0"/>
    <xf numFmtId="165" fontId="7" fillId="0" borderId="0" applyFont="0" applyFill="0" applyBorder="0" applyAlignment="0" applyProtection="0"/>
    <xf numFmtId="0" fontId="1" fillId="0" borderId="0"/>
    <xf numFmtId="164" fontId="7" fillId="0" borderId="0" applyFont="0" applyFill="0" applyBorder="0" applyAlignment="0" applyProtection="0"/>
  </cellStyleXfs>
  <cellXfs count="941">
    <xf numFmtId="0" fontId="0" fillId="0" borderId="0" xfId="0"/>
    <xf numFmtId="0" fontId="0" fillId="0" borderId="0" xfId="0" applyAlignment="1">
      <alignment horizontal="center"/>
    </xf>
    <xf numFmtId="0" fontId="0" fillId="0" borderId="0" xfId="0" applyBorder="1"/>
    <xf numFmtId="10" fontId="7" fillId="0" borderId="0" xfId="5" applyNumberFormat="1"/>
    <xf numFmtId="0" fontId="0" fillId="0" borderId="0" xfId="0" applyFill="1"/>
    <xf numFmtId="0" fontId="19" fillId="0" borderId="0" xfId="0" applyFont="1"/>
    <xf numFmtId="0" fontId="0" fillId="0" borderId="0" xfId="0" applyAlignment="1"/>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13" fillId="0" borderId="0" xfId="0" applyFont="1" applyProtection="1">
      <protection locked="0"/>
    </xf>
    <xf numFmtId="0" fontId="0" fillId="0" borderId="0" xfId="0" applyFill="1" applyProtection="1">
      <protection locked="0"/>
    </xf>
    <xf numFmtId="0" fontId="11" fillId="0" borderId="0" xfId="0" applyFont="1" applyProtection="1">
      <protection locked="0"/>
    </xf>
    <xf numFmtId="0" fontId="7" fillId="0" borderId="0" xfId="0" applyFont="1" applyFill="1" applyProtection="1">
      <protection locked="0"/>
    </xf>
    <xf numFmtId="0" fontId="15" fillId="0" borderId="0" xfId="0" applyFont="1" applyProtection="1">
      <protection locked="0"/>
    </xf>
    <xf numFmtId="0" fontId="13" fillId="0" borderId="0" xfId="0" applyFont="1" applyBorder="1" applyAlignment="1">
      <alignment horizontal="left" vertical="center"/>
    </xf>
    <xf numFmtId="0" fontId="22" fillId="0" borderId="0" xfId="0" applyFont="1" applyProtection="1">
      <protection locked="0"/>
    </xf>
    <xf numFmtId="0" fontId="0" fillId="4" borderId="0" xfId="0" applyFill="1" applyBorder="1" applyAlignment="1">
      <alignment wrapText="1"/>
    </xf>
    <xf numFmtId="0" fontId="0" fillId="4" borderId="0" xfId="0" applyFill="1"/>
    <xf numFmtId="0" fontId="9" fillId="4" borderId="0" xfId="0" applyFont="1" applyFill="1" applyAlignment="1">
      <alignment horizontal="center" wrapText="1"/>
    </xf>
    <xf numFmtId="10" fontId="9" fillId="4" borderId="0" xfId="5" applyNumberFormat="1" applyFont="1" applyFill="1" applyAlignment="1">
      <alignment horizontal="center" wrapText="1"/>
    </xf>
    <xf numFmtId="0" fontId="0" fillId="4" borderId="0" xfId="0" applyFill="1" applyBorder="1"/>
    <xf numFmtId="0" fontId="13" fillId="4" borderId="0" xfId="0" applyFont="1" applyFill="1" applyBorder="1" applyAlignment="1">
      <alignment wrapText="1"/>
    </xf>
    <xf numFmtId="0" fontId="0" fillId="4" borderId="0" xfId="0" applyFill="1" applyBorder="1" applyAlignment="1">
      <alignment vertical="center" wrapText="1"/>
    </xf>
    <xf numFmtId="0" fontId="13" fillId="4" borderId="0" xfId="0" applyFont="1" applyFill="1" applyBorder="1" applyAlignment="1">
      <alignment horizontal="left" vertical="center"/>
    </xf>
    <xf numFmtId="0" fontId="9" fillId="4" borderId="0" xfId="0" applyFont="1" applyFill="1" applyBorder="1" applyAlignment="1">
      <alignment horizontal="center"/>
    </xf>
    <xf numFmtId="10" fontId="9" fillId="4" borderId="0" xfId="5" applyNumberFormat="1" applyFont="1" applyFill="1" applyBorder="1" applyAlignment="1">
      <alignment horizontal="center"/>
    </xf>
    <xf numFmtId="0" fontId="9" fillId="4" borderId="0" xfId="0" applyFont="1" applyFill="1" applyBorder="1"/>
    <xf numFmtId="0" fontId="0" fillId="4" borderId="0" xfId="0" applyFill="1" applyAlignment="1">
      <alignment horizontal="center"/>
    </xf>
    <xf numFmtId="0" fontId="0" fillId="4" borderId="0" xfId="0" applyFill="1" applyAlignment="1"/>
    <xf numFmtId="10" fontId="7" fillId="4" borderId="0" xfId="5" applyNumberFormat="1" applyFill="1"/>
    <xf numFmtId="172" fontId="13" fillId="4" borderId="0" xfId="1" applyNumberFormat="1" applyFont="1" applyFill="1"/>
    <xf numFmtId="0" fontId="9" fillId="4" borderId="0" xfId="0" applyFont="1" applyFill="1"/>
    <xf numFmtId="164" fontId="13" fillId="4" borderId="0" xfId="1" applyFont="1" applyFill="1"/>
    <xf numFmtId="164" fontId="0" fillId="4" borderId="0" xfId="0" applyNumberFormat="1" applyFill="1"/>
    <xf numFmtId="0" fontId="9" fillId="0" borderId="0" xfId="0" applyFont="1" applyFill="1" applyBorder="1" applyAlignment="1" applyProtection="1">
      <alignment horizontal="center"/>
      <protection locked="0"/>
    </xf>
    <xf numFmtId="0" fontId="13" fillId="4" borderId="0" xfId="0" applyFont="1" applyFill="1" applyProtection="1">
      <protection locked="0"/>
    </xf>
    <xf numFmtId="0" fontId="13" fillId="4" borderId="0" xfId="0" applyFont="1" applyFill="1" applyAlignment="1" applyProtection="1">
      <alignment horizontal="center"/>
      <protection locked="0"/>
    </xf>
    <xf numFmtId="10" fontId="13" fillId="4" borderId="0" xfId="5" applyNumberFormat="1" applyFont="1" applyFill="1" applyProtection="1">
      <protection locked="0"/>
    </xf>
    <xf numFmtId="10" fontId="13" fillId="4" borderId="0" xfId="0" applyNumberFormat="1" applyFont="1" applyFill="1" applyProtection="1">
      <protection locked="0"/>
    </xf>
    <xf numFmtId="0" fontId="0" fillId="4" borderId="0" xfId="0" applyFill="1" applyProtection="1">
      <protection locked="0"/>
    </xf>
    <xf numFmtId="0" fontId="0" fillId="4" borderId="0" xfId="0" applyFill="1" applyAlignment="1" applyProtection="1">
      <alignment horizontal="center"/>
      <protection locked="0"/>
    </xf>
    <xf numFmtId="0" fontId="9" fillId="4" borderId="0" xfId="0" applyFont="1" applyFill="1" applyBorder="1" applyAlignment="1" applyProtection="1">
      <alignment horizontal="center"/>
      <protection locked="0"/>
    </xf>
    <xf numFmtId="0" fontId="13" fillId="4" borderId="0" xfId="0" applyFont="1" applyFill="1" applyBorder="1" applyProtection="1">
      <protection locked="0"/>
    </xf>
    <xf numFmtId="0" fontId="11" fillId="4" borderId="0" xfId="0" applyFont="1" applyFill="1" applyProtection="1">
      <protection locked="0"/>
    </xf>
    <xf numFmtId="0" fontId="9" fillId="4" borderId="0" xfId="0" applyFont="1" applyFill="1" applyProtection="1">
      <protection locked="0"/>
    </xf>
    <xf numFmtId="0" fontId="9" fillId="4" borderId="0" xfId="0" applyFont="1" applyFill="1" applyAlignment="1" applyProtection="1">
      <alignment horizontal="center"/>
      <protection locked="0"/>
    </xf>
    <xf numFmtId="0" fontId="9" fillId="4" borderId="0" xfId="0" applyFont="1" applyFill="1" applyBorder="1" applyProtection="1">
      <protection locked="0"/>
    </xf>
    <xf numFmtId="0" fontId="13" fillId="4" borderId="0" xfId="0" applyFont="1" applyFill="1" applyBorder="1" applyAlignment="1" applyProtection="1">
      <alignment horizontal="center"/>
      <protection locked="0"/>
    </xf>
    <xf numFmtId="0" fontId="0" fillId="4" borderId="0" xfId="0" applyFill="1" applyBorder="1" applyProtection="1">
      <protection locked="0"/>
    </xf>
    <xf numFmtId="164" fontId="13" fillId="4" borderId="0" xfId="1" applyFont="1" applyFill="1" applyProtection="1">
      <protection locked="0"/>
    </xf>
    <xf numFmtId="0" fontId="13" fillId="4" borderId="0" xfId="0" applyFont="1" applyFill="1" applyAlignment="1" applyProtection="1">
      <alignment wrapText="1"/>
      <protection locked="0"/>
    </xf>
    <xf numFmtId="164" fontId="13" fillId="0" borderId="0" xfId="1" applyFont="1" applyFill="1" applyBorder="1" applyProtection="1">
      <protection locked="0"/>
    </xf>
    <xf numFmtId="0" fontId="9" fillId="4" borderId="0" xfId="0" applyFont="1" applyFill="1" applyBorder="1" applyAlignment="1">
      <alignment vertical="center"/>
    </xf>
    <xf numFmtId="0" fontId="16" fillId="0" borderId="0" xfId="0" applyFont="1" applyFill="1" applyProtection="1">
      <protection locked="0"/>
    </xf>
    <xf numFmtId="0" fontId="9" fillId="0" borderId="0" xfId="0" applyFont="1" applyFill="1" applyBorder="1" applyAlignment="1">
      <alignment horizontal="center"/>
    </xf>
    <xf numFmtId="10" fontId="7" fillId="4" borderId="0" xfId="5" applyNumberFormat="1" applyFill="1" applyBorder="1"/>
    <xf numFmtId="164" fontId="7" fillId="4" borderId="0" xfId="1" applyFill="1" applyBorder="1"/>
    <xf numFmtId="0" fontId="9" fillId="4" borderId="0" xfId="0" applyFont="1" applyFill="1" applyAlignment="1">
      <alignment horizontal="center"/>
    </xf>
    <xf numFmtId="0" fontId="18" fillId="4" borderId="0" xfId="0" applyFont="1" applyFill="1" applyBorder="1" applyAlignment="1" applyProtection="1">
      <alignment horizontal="left"/>
      <protection locked="0"/>
    </xf>
    <xf numFmtId="164" fontId="7" fillId="4" borderId="0" xfId="1" applyFill="1" applyProtection="1">
      <protection locked="0"/>
    </xf>
    <xf numFmtId="164" fontId="0" fillId="4" borderId="0" xfId="1" applyFont="1" applyFill="1" applyProtection="1">
      <protection locked="0"/>
    </xf>
    <xf numFmtId="0" fontId="22" fillId="4" borderId="0" xfId="0" applyFont="1" applyFill="1" applyProtection="1">
      <protection locked="0"/>
    </xf>
    <xf numFmtId="10" fontId="0" fillId="4" borderId="0" xfId="5" applyNumberFormat="1" applyFont="1" applyFill="1" applyProtection="1">
      <protection locked="0"/>
    </xf>
    <xf numFmtId="168" fontId="0" fillId="4" borderId="0" xfId="5" applyNumberFormat="1" applyFont="1" applyFill="1" applyProtection="1">
      <protection locked="0"/>
    </xf>
    <xf numFmtId="0" fontId="18" fillId="4" borderId="0" xfId="0" applyFont="1" applyFill="1"/>
    <xf numFmtId="0" fontId="19" fillId="4" borderId="0" xfId="0" applyFont="1" applyFill="1"/>
    <xf numFmtId="0" fontId="0" fillId="4" borderId="0" xfId="0" applyFill="1" applyAlignment="1">
      <alignment wrapText="1"/>
    </xf>
    <xf numFmtId="0" fontId="0" fillId="4" borderId="0" xfId="0" applyFill="1" applyBorder="1" applyAlignment="1"/>
    <xf numFmtId="0" fontId="16" fillId="4" borderId="0" xfId="0" applyFont="1" applyFill="1" applyBorder="1" applyProtection="1">
      <protection locked="0"/>
    </xf>
    <xf numFmtId="0" fontId="16" fillId="4" borderId="0" xfId="0" applyFont="1" applyFill="1" applyProtection="1">
      <protection locked="0"/>
    </xf>
    <xf numFmtId="0" fontId="7" fillId="4" borderId="0" xfId="0" applyFont="1" applyFill="1" applyProtection="1">
      <protection locked="0"/>
    </xf>
    <xf numFmtId="0" fontId="15" fillId="4" borderId="0" xfId="0" applyFont="1" applyFill="1" applyProtection="1">
      <protection locked="0"/>
    </xf>
    <xf numFmtId="0" fontId="12" fillId="4" borderId="0" xfId="0" applyFont="1" applyFill="1" applyProtection="1">
      <protection locked="0"/>
    </xf>
    <xf numFmtId="171" fontId="13" fillId="4" borderId="0" xfId="0" applyNumberFormat="1" applyFont="1" applyFill="1" applyProtection="1">
      <protection locked="0"/>
    </xf>
    <xf numFmtId="10" fontId="16" fillId="4" borderId="0" xfId="0" applyNumberFormat="1" applyFont="1" applyFill="1" applyBorder="1" applyProtection="1">
      <protection locked="0"/>
    </xf>
    <xf numFmtId="10" fontId="12" fillId="4" borderId="0" xfId="5" applyNumberFormat="1" applyFont="1" applyFill="1" applyProtection="1">
      <protection locked="0"/>
    </xf>
    <xf numFmtId="166" fontId="12" fillId="4" borderId="0" xfId="0" applyNumberFormat="1" applyFont="1" applyFill="1" applyProtection="1">
      <protection locked="0"/>
    </xf>
    <xf numFmtId="164" fontId="0" fillId="4" borderId="0" xfId="0" applyNumberFormat="1" applyFill="1" applyProtection="1">
      <protection locked="0"/>
    </xf>
    <xf numFmtId="10" fontId="0" fillId="4" borderId="0" xfId="0" applyNumberFormat="1" applyFill="1" applyBorder="1" applyProtection="1">
      <protection locked="0"/>
    </xf>
    <xf numFmtId="0" fontId="13" fillId="4" borderId="0" xfId="0" applyFont="1" applyFill="1"/>
    <xf numFmtId="10" fontId="9" fillId="4" borderId="0" xfId="5" applyNumberFormat="1" applyFont="1" applyFill="1" applyBorder="1" applyAlignment="1" applyProtection="1">
      <alignment horizontal="center"/>
      <protection locked="0"/>
    </xf>
    <xf numFmtId="0" fontId="13" fillId="0" borderId="0" xfId="0" applyFont="1"/>
    <xf numFmtId="172" fontId="13" fillId="5" borderId="6" xfId="1" applyNumberFormat="1" applyFont="1" applyFill="1" applyBorder="1" applyAlignment="1">
      <alignment horizontal="right" vertical="center"/>
    </xf>
    <xf numFmtId="0" fontId="14" fillId="4" borderId="0" xfId="0" applyFont="1" applyFill="1" applyBorder="1" applyAlignment="1">
      <alignment horizontal="center" vertical="center"/>
    </xf>
    <xf numFmtId="0" fontId="28" fillId="4" borderId="0" xfId="0" applyFont="1" applyFill="1" applyProtection="1">
      <protection locked="0"/>
    </xf>
    <xf numFmtId="0" fontId="18" fillId="4" borderId="0" xfId="0" applyFont="1" applyFill="1" applyBorder="1"/>
    <xf numFmtId="0" fontId="13" fillId="4" borderId="0" xfId="0" applyFont="1" applyFill="1" applyBorder="1" applyAlignment="1"/>
    <xf numFmtId="0" fontId="13" fillId="4" borderId="2" xfId="0" applyFont="1" applyFill="1" applyBorder="1"/>
    <xf numFmtId="0" fontId="9" fillId="4" borderId="2" xfId="0" applyFont="1" applyFill="1" applyBorder="1"/>
    <xf numFmtId="171" fontId="0" fillId="4" borderId="0" xfId="0" applyNumberFormat="1" applyFill="1" applyBorder="1" applyProtection="1">
      <protection locked="0"/>
    </xf>
    <xf numFmtId="10" fontId="7" fillId="5" borderId="5" xfId="5" applyNumberFormat="1" applyFill="1" applyBorder="1" applyAlignment="1">
      <alignment vertical="center"/>
    </xf>
    <xf numFmtId="10" fontId="7" fillId="5" borderId="7" xfId="5" applyNumberFormat="1" applyFill="1" applyBorder="1" applyAlignment="1">
      <alignment vertical="center"/>
    </xf>
    <xf numFmtId="164" fontId="13" fillId="5" borderId="7" xfId="1" applyNumberFormat="1" applyFont="1" applyFill="1" applyBorder="1" applyAlignment="1">
      <alignment horizontal="right" vertical="center"/>
    </xf>
    <xf numFmtId="164" fontId="13" fillId="5" borderId="0" xfId="1" applyNumberFormat="1" applyFont="1" applyFill="1" applyBorder="1" applyAlignment="1">
      <alignment horizontal="right" vertical="center"/>
    </xf>
    <xf numFmtId="170" fontId="13" fillId="4" borderId="0" xfId="1" applyNumberFormat="1" applyFont="1" applyFill="1"/>
    <xf numFmtId="0" fontId="0" fillId="6" borderId="4" xfId="0" applyFill="1" applyBorder="1"/>
    <xf numFmtId="0" fontId="0" fillId="6" borderId="0" xfId="0" applyFill="1" applyBorder="1"/>
    <xf numFmtId="0" fontId="26" fillId="6" borderId="0" xfId="0" applyFont="1" applyFill="1" applyBorder="1"/>
    <xf numFmtId="0" fontId="0" fillId="6" borderId="2" xfId="0" applyFill="1" applyBorder="1"/>
    <xf numFmtId="0" fontId="19" fillId="7" borderId="1" xfId="0" applyFont="1" applyFill="1" applyBorder="1"/>
    <xf numFmtId="0" fontId="18" fillId="7" borderId="1" xfId="0" applyFont="1" applyFill="1" applyBorder="1"/>
    <xf numFmtId="0" fontId="18" fillId="7" borderId="1" xfId="0" applyFont="1" applyFill="1" applyBorder="1" applyAlignment="1">
      <alignment horizontal="center"/>
    </xf>
    <xf numFmtId="10" fontId="18" fillId="7" borderId="1" xfId="5" applyNumberFormat="1" applyFont="1" applyFill="1" applyBorder="1" applyAlignment="1">
      <alignment horizontal="center"/>
    </xf>
    <xf numFmtId="0" fontId="0" fillId="6" borderId="1" xfId="0" applyFill="1" applyBorder="1"/>
    <xf numFmtId="0" fontId="0" fillId="6" borderId="1" xfId="0" applyFill="1" applyBorder="1" applyAlignment="1">
      <alignment wrapText="1"/>
    </xf>
    <xf numFmtId="165" fontId="9" fillId="6" borderId="1" xfId="0" applyNumberFormat="1" applyFont="1" applyFill="1" applyBorder="1" applyAlignment="1">
      <alignment horizontal="center" wrapText="1"/>
    </xf>
    <xf numFmtId="0" fontId="18" fillId="6" borderId="1" xfId="0" applyFont="1" applyFill="1" applyBorder="1" applyAlignment="1">
      <alignment vertical="center"/>
    </xf>
    <xf numFmtId="0" fontId="7" fillId="6" borderId="1" xfId="0" applyFont="1" applyFill="1" applyBorder="1"/>
    <xf numFmtId="0" fontId="20" fillId="6" borderId="1" xfId="0" applyFont="1" applyFill="1" applyBorder="1" applyAlignment="1">
      <alignment vertical="center" wrapText="1"/>
    </xf>
    <xf numFmtId="0" fontId="20" fillId="6" borderId="1" xfId="0" applyFont="1" applyFill="1" applyBorder="1" applyAlignment="1">
      <alignment wrapText="1"/>
    </xf>
    <xf numFmtId="0" fontId="18" fillId="6" borderId="1" xfId="0" applyFont="1" applyFill="1" applyBorder="1" applyAlignment="1">
      <alignment horizontal="left" vertical="center"/>
    </xf>
    <xf numFmtId="0" fontId="0" fillId="6" borderId="1" xfId="0" applyFill="1" applyBorder="1" applyAlignment="1">
      <alignment vertical="center" wrapText="1"/>
    </xf>
    <xf numFmtId="0" fontId="8" fillId="7" borderId="1" xfId="0" applyFont="1" applyFill="1" applyBorder="1" applyProtection="1">
      <protection locked="0"/>
    </xf>
    <xf numFmtId="0" fontId="8" fillId="7" borderId="1" xfId="0" applyFont="1" applyFill="1" applyBorder="1" applyAlignment="1" applyProtection="1">
      <alignment horizontal="right"/>
      <protection locked="0"/>
    </xf>
    <xf numFmtId="164" fontId="8" fillId="7" borderId="1" xfId="1" applyFont="1" applyFill="1" applyBorder="1" applyProtection="1">
      <protection locked="0"/>
    </xf>
    <xf numFmtId="164" fontId="8" fillId="7" borderId="1" xfId="1" applyFont="1" applyFill="1" applyBorder="1" applyAlignment="1" applyProtection="1">
      <alignment horizontal="center"/>
      <protection locked="0"/>
    </xf>
    <xf numFmtId="0" fontId="0" fillId="7" borderId="1" xfId="0" applyFill="1" applyBorder="1" applyProtection="1">
      <protection locked="0"/>
    </xf>
    <xf numFmtId="0" fontId="9" fillId="6" borderId="1" xfId="0" applyFont="1" applyFill="1" applyBorder="1"/>
    <xf numFmtId="0" fontId="0" fillId="6" borderId="1" xfId="0" applyFill="1" applyBorder="1" applyProtection="1">
      <protection locked="0"/>
    </xf>
    <xf numFmtId="172" fontId="13" fillId="6" borderId="1" xfId="1" applyNumberFormat="1" applyFont="1" applyFill="1" applyBorder="1"/>
    <xf numFmtId="164" fontId="13" fillId="6" borderId="1" xfId="1" applyFont="1" applyFill="1" applyBorder="1"/>
    <xf numFmtId="0" fontId="9" fillId="7" borderId="1" xfId="0" applyFont="1" applyFill="1" applyBorder="1" applyAlignment="1" applyProtection="1">
      <alignment horizontal="center"/>
      <protection locked="0"/>
    </xf>
    <xf numFmtId="0" fontId="18" fillId="7" borderId="1" xfId="0" applyFont="1" applyFill="1" applyBorder="1" applyAlignment="1" applyProtection="1">
      <alignment horizontal="left"/>
      <protection locked="0"/>
    </xf>
    <xf numFmtId="0" fontId="29" fillId="7" borderId="1" xfId="0" applyFont="1" applyFill="1" applyBorder="1" applyAlignment="1" applyProtection="1">
      <alignment horizontal="center"/>
      <protection locked="0"/>
    </xf>
    <xf numFmtId="0" fontId="16" fillId="6" borderId="1" xfId="0" applyFont="1" applyFill="1" applyBorder="1" applyProtection="1">
      <protection locked="0"/>
    </xf>
    <xf numFmtId="0" fontId="9" fillId="6" borderId="1" xfId="0" applyFont="1" applyFill="1" applyBorder="1" applyProtection="1">
      <protection locked="0"/>
    </xf>
    <xf numFmtId="10" fontId="16" fillId="6" borderId="1" xfId="0" applyNumberFormat="1" applyFont="1" applyFill="1" applyBorder="1" applyProtection="1">
      <protection locked="0"/>
    </xf>
    <xf numFmtId="0" fontId="13" fillId="6" borderId="1" xfId="0" applyFont="1" applyFill="1" applyBorder="1" applyProtection="1">
      <protection locked="0"/>
    </xf>
    <xf numFmtId="10" fontId="0" fillId="6" borderId="5" xfId="0" applyNumberFormat="1" applyFill="1" applyBorder="1" applyProtection="1">
      <protection locked="0"/>
    </xf>
    <xf numFmtId="10" fontId="0" fillId="6" borderId="7" xfId="0" applyNumberFormat="1" applyFill="1" applyBorder="1" applyProtection="1">
      <protection locked="0"/>
    </xf>
    <xf numFmtId="171" fontId="0" fillId="4" borderId="9" xfId="1" applyNumberFormat="1" applyFont="1" applyFill="1" applyBorder="1" applyProtection="1">
      <protection locked="0"/>
    </xf>
    <xf numFmtId="0" fontId="9" fillId="6" borderId="5" xfId="0" applyFont="1" applyFill="1" applyBorder="1" applyProtection="1">
      <protection locked="0"/>
    </xf>
    <xf numFmtId="0" fontId="16" fillId="6" borderId="6" xfId="0" applyFont="1" applyFill="1" applyBorder="1" applyProtection="1">
      <protection locked="0"/>
    </xf>
    <xf numFmtId="0" fontId="9" fillId="6" borderId="5" xfId="0" applyFont="1" applyFill="1" applyBorder="1" applyAlignment="1" applyProtection="1">
      <alignment horizontal="left"/>
      <protection locked="0"/>
    </xf>
    <xf numFmtId="10" fontId="9" fillId="6" borderId="6" xfId="5" applyNumberFormat="1" applyFont="1" applyFill="1" applyBorder="1" applyAlignment="1" applyProtection="1">
      <alignment horizontal="center"/>
      <protection locked="0"/>
    </xf>
    <xf numFmtId="10" fontId="0" fillId="6" borderId="6" xfId="0" applyNumberFormat="1" applyFill="1" applyBorder="1" applyProtection="1">
      <protection locked="0"/>
    </xf>
    <xf numFmtId="10" fontId="9" fillId="6" borderId="6" xfId="5" applyNumberFormat="1" applyFont="1" applyFill="1" applyBorder="1" applyProtection="1">
      <protection locked="0"/>
    </xf>
    <xf numFmtId="171" fontId="7" fillId="4" borderId="0" xfId="1" applyNumberFormat="1" applyFill="1" applyBorder="1" applyProtection="1"/>
    <xf numFmtId="171" fontId="0" fillId="4" borderId="0" xfId="0" applyNumberFormat="1" applyFill="1" applyBorder="1" applyProtection="1"/>
    <xf numFmtId="171" fontId="13" fillId="4" borderId="5" xfId="0" applyNumberFormat="1" applyFont="1" applyFill="1" applyBorder="1" applyProtection="1"/>
    <xf numFmtId="171" fontId="13" fillId="4" borderId="6" xfId="0" applyNumberFormat="1" applyFont="1" applyFill="1" applyBorder="1" applyProtection="1"/>
    <xf numFmtId="171" fontId="13" fillId="4" borderId="7" xfId="0" applyNumberFormat="1" applyFont="1" applyFill="1" applyBorder="1" applyProtection="1"/>
    <xf numFmtId="171" fontId="13" fillId="4" borderId="0" xfId="0" applyNumberFormat="1" applyFont="1" applyFill="1" applyBorder="1" applyProtection="1"/>
    <xf numFmtId="171" fontId="9" fillId="4" borderId="7" xfId="0" applyNumberFormat="1" applyFont="1" applyFill="1" applyBorder="1" applyProtection="1"/>
    <xf numFmtId="171" fontId="9" fillId="4" borderId="0" xfId="0" applyNumberFormat="1" applyFont="1" applyFill="1" applyBorder="1" applyProtection="1"/>
    <xf numFmtId="10" fontId="13" fillId="4" borderId="7" xfId="5" applyNumberFormat="1" applyFont="1" applyFill="1" applyBorder="1" applyProtection="1"/>
    <xf numFmtId="10" fontId="13" fillId="4" borderId="0" xfId="5" applyNumberFormat="1" applyFont="1" applyFill="1" applyBorder="1" applyProtection="1"/>
    <xf numFmtId="10" fontId="9" fillId="7" borderId="1" xfId="5" applyNumberFormat="1" applyFont="1" applyFill="1" applyBorder="1" applyProtection="1">
      <protection locked="0"/>
    </xf>
    <xf numFmtId="10" fontId="9" fillId="6" borderId="1" xfId="5" applyNumberFormat="1" applyFont="1" applyFill="1" applyBorder="1" applyProtection="1">
      <protection locked="0"/>
    </xf>
    <xf numFmtId="171" fontId="0" fillId="4" borderId="5" xfId="0" applyNumberFormat="1" applyFill="1" applyBorder="1" applyProtection="1"/>
    <xf numFmtId="171" fontId="0" fillId="4" borderId="6" xfId="0" applyNumberFormat="1" applyFill="1" applyBorder="1" applyProtection="1"/>
    <xf numFmtId="171" fontId="0" fillId="4" borderId="7" xfId="0" applyNumberFormat="1" applyFill="1" applyBorder="1" applyProtection="1"/>
    <xf numFmtId="171" fontId="0" fillId="4" borderId="7" xfId="0" applyNumberFormat="1" applyFill="1" applyBorder="1" applyProtection="1">
      <protection locked="0"/>
    </xf>
    <xf numFmtId="0" fontId="0" fillId="4" borderId="3" xfId="0" applyFill="1" applyBorder="1" applyProtection="1">
      <protection locked="0"/>
    </xf>
    <xf numFmtId="0" fontId="13" fillId="4" borderId="0" xfId="1" applyNumberFormat="1" applyFont="1" applyFill="1" applyBorder="1" applyAlignment="1">
      <alignment horizontal="right" vertical="center"/>
    </xf>
    <xf numFmtId="0" fontId="9" fillId="4" borderId="4" xfId="0" applyFont="1" applyFill="1" applyBorder="1" applyAlignment="1">
      <alignment horizontal="center" vertical="center"/>
    </xf>
    <xf numFmtId="172" fontId="13" fillId="4" borderId="0" xfId="1" applyNumberFormat="1" applyFont="1" applyFill="1" applyBorder="1" applyAlignment="1">
      <alignment horizontal="right" vertical="center"/>
    </xf>
    <xf numFmtId="0" fontId="13" fillId="4" borderId="0" xfId="0" applyFont="1" applyFill="1" applyBorder="1"/>
    <xf numFmtId="2" fontId="13" fillId="4" borderId="0" xfId="0" applyNumberFormat="1" applyFont="1" applyFill="1"/>
    <xf numFmtId="0" fontId="13" fillId="4" borderId="0" xfId="0" applyFont="1" applyFill="1" applyAlignment="1">
      <alignment wrapText="1"/>
    </xf>
    <xf numFmtId="0" fontId="29" fillId="4" borderId="0" xfId="0" applyFont="1" applyFill="1" applyBorder="1" applyAlignment="1" applyProtection="1">
      <alignment horizontal="center"/>
      <protection locked="0"/>
    </xf>
    <xf numFmtId="172" fontId="13" fillId="4" borderId="0" xfId="1" applyNumberFormat="1" applyFont="1" applyFill="1" applyBorder="1"/>
    <xf numFmtId="164" fontId="13" fillId="4" borderId="0" xfId="1" applyFont="1" applyFill="1" applyBorder="1"/>
    <xf numFmtId="164" fontId="13" fillId="4" borderId="5" xfId="1" applyNumberFormat="1" applyFont="1" applyFill="1" applyBorder="1" applyAlignment="1">
      <alignment horizontal="right" vertical="center"/>
    </xf>
    <xf numFmtId="164" fontId="13" fillId="4" borderId="6" xfId="1" applyNumberFormat="1" applyFont="1" applyFill="1" applyBorder="1" applyAlignment="1">
      <alignment horizontal="right" vertical="center"/>
    </xf>
    <xf numFmtId="164" fontId="13" fillId="4" borderId="7" xfId="1" applyNumberFormat="1" applyFont="1" applyFill="1" applyBorder="1" applyAlignment="1">
      <alignment horizontal="right" vertical="center"/>
    </xf>
    <xf numFmtId="164" fontId="13" fillId="4" borderId="0" xfId="1" applyNumberFormat="1" applyFont="1" applyFill="1" applyBorder="1" applyAlignment="1">
      <alignment horizontal="right" vertical="center"/>
    </xf>
    <xf numFmtId="165" fontId="23" fillId="0" borderId="0" xfId="0" applyNumberFormat="1" applyFont="1"/>
    <xf numFmtId="0" fontId="31" fillId="0" borderId="0" xfId="0" applyFont="1"/>
    <xf numFmtId="170" fontId="13" fillId="4" borderId="0" xfId="1" applyNumberFormat="1" applyFont="1" applyFill="1" applyBorder="1"/>
    <xf numFmtId="0" fontId="13" fillId="0" borderId="0" xfId="0" applyFont="1" applyFill="1" applyBorder="1"/>
    <xf numFmtId="0" fontId="0" fillId="0" borderId="0" xfId="0" applyFill="1" applyBorder="1"/>
    <xf numFmtId="0" fontId="9" fillId="6" borderId="1" xfId="0" applyFont="1" applyFill="1" applyBorder="1" applyAlignment="1">
      <alignment vertical="center"/>
    </xf>
    <xf numFmtId="0" fontId="9" fillId="4" borderId="0" xfId="2" applyNumberFormat="1" applyFont="1" applyFill="1" applyBorder="1" applyAlignment="1">
      <alignment horizontal="right" vertical="center"/>
    </xf>
    <xf numFmtId="0" fontId="9" fillId="4" borderId="0" xfId="0" applyFont="1" applyFill="1" applyBorder="1" applyAlignment="1">
      <alignment horizontal="right" vertical="center"/>
    </xf>
    <xf numFmtId="0" fontId="10" fillId="6" borderId="1" xfId="0" applyFont="1" applyFill="1" applyBorder="1" applyAlignment="1">
      <alignment vertical="center"/>
    </xf>
    <xf numFmtId="0" fontId="9" fillId="6" borderId="1" xfId="0" applyFont="1" applyFill="1" applyBorder="1" applyAlignment="1"/>
    <xf numFmtId="2" fontId="0" fillId="8" borderId="6" xfId="0" applyNumberFormat="1" applyFill="1" applyBorder="1"/>
    <xf numFmtId="2" fontId="0" fillId="8" borderId="0" xfId="0" applyNumberFormat="1" applyFill="1" applyBorder="1"/>
    <xf numFmtId="164" fontId="7" fillId="5" borderId="6" xfId="5" applyNumberFormat="1" applyFill="1" applyBorder="1" applyAlignment="1">
      <alignment horizontal="right"/>
    </xf>
    <xf numFmtId="164" fontId="0" fillId="5" borderId="0" xfId="0" applyNumberFormat="1" applyFill="1" applyBorder="1" applyAlignment="1">
      <alignment horizontal="right"/>
    </xf>
    <xf numFmtId="164" fontId="7" fillId="5" borderId="0" xfId="5" applyNumberFormat="1" applyFill="1" applyBorder="1" applyAlignment="1">
      <alignment horizontal="right"/>
    </xf>
    <xf numFmtId="164" fontId="13" fillId="5" borderId="0" xfId="0" applyNumberFormat="1" applyFont="1" applyFill="1"/>
    <xf numFmtId="164" fontId="13" fillId="4" borderId="0" xfId="1" applyFont="1" applyFill="1" applyBorder="1" applyAlignment="1">
      <alignment horizontal="center" vertical="center"/>
    </xf>
    <xf numFmtId="165" fontId="27" fillId="4" borderId="0" xfId="0" applyNumberFormat="1" applyFont="1" applyFill="1" applyBorder="1" applyAlignment="1">
      <alignment wrapText="1"/>
    </xf>
    <xf numFmtId="0" fontId="9" fillId="4" borderId="14" xfId="0" quotePrefix="1" applyFont="1" applyFill="1" applyBorder="1" applyAlignment="1">
      <alignment horizontal="right" vertical="center"/>
    </xf>
    <xf numFmtId="0" fontId="9" fillId="6" borderId="1" xfId="0" applyFont="1" applyFill="1" applyBorder="1" applyAlignment="1">
      <alignment horizontal="left" vertical="center"/>
    </xf>
    <xf numFmtId="0" fontId="31" fillId="6" borderId="1" xfId="0" applyFont="1" applyFill="1" applyBorder="1" applyAlignment="1">
      <alignment vertical="center" wrapText="1"/>
    </xf>
    <xf numFmtId="0" fontId="13" fillId="0" borderId="0" xfId="0" applyFont="1" applyAlignment="1"/>
    <xf numFmtId="0" fontId="33" fillId="0" borderId="0" xfId="0" applyFont="1" applyFill="1" applyAlignment="1">
      <alignment horizontal="left"/>
    </xf>
    <xf numFmtId="0" fontId="33" fillId="0" borderId="0" xfId="0" applyFont="1" applyFill="1" applyAlignment="1">
      <alignment horizontal="center"/>
    </xf>
    <xf numFmtId="0" fontId="33" fillId="0" borderId="0" xfId="0" applyFont="1" applyFill="1"/>
    <xf numFmtId="0" fontId="33" fillId="0" borderId="0" xfId="0" applyFont="1"/>
    <xf numFmtId="176" fontId="0" fillId="4" borderId="0" xfId="0" applyNumberFormat="1" applyFill="1" applyBorder="1" applyAlignment="1">
      <alignment vertical="center" wrapText="1"/>
    </xf>
    <xf numFmtId="176" fontId="33" fillId="0" borderId="0" xfId="0" applyNumberFormat="1" applyFont="1" applyFill="1" applyAlignment="1">
      <alignment horizontal="left"/>
    </xf>
    <xf numFmtId="176" fontId="33" fillId="0" borderId="0" xfId="0" applyNumberFormat="1" applyFont="1" applyFill="1" applyAlignment="1">
      <alignment horizontal="center"/>
    </xf>
    <xf numFmtId="176" fontId="33" fillId="0" borderId="0" xfId="0" applyNumberFormat="1" applyFont="1" applyFill="1"/>
    <xf numFmtId="176" fontId="33" fillId="0" borderId="0" xfId="0" applyNumberFormat="1" applyFont="1"/>
    <xf numFmtId="176" fontId="0" fillId="0" borderId="0" xfId="0" applyNumberFormat="1" applyFill="1"/>
    <xf numFmtId="10" fontId="7" fillId="4" borderId="0" xfId="5" applyNumberFormat="1" applyFill="1" applyAlignment="1"/>
    <xf numFmtId="0" fontId="0" fillId="6" borderId="1" xfId="0" applyFill="1" applyBorder="1" applyAlignment="1"/>
    <xf numFmtId="10" fontId="9" fillId="4" borderId="0" xfId="5" applyNumberFormat="1" applyFont="1" applyFill="1" applyBorder="1" applyAlignment="1">
      <alignment horizontal="right"/>
    </xf>
    <xf numFmtId="165" fontId="27" fillId="4" borderId="0" xfId="2" applyFont="1" applyFill="1"/>
    <xf numFmtId="165" fontId="27" fillId="4" borderId="0" xfId="2" applyFont="1" applyFill="1" applyBorder="1"/>
    <xf numFmtId="165" fontId="9" fillId="4" borderId="0" xfId="2" applyFont="1" applyFill="1" applyBorder="1"/>
    <xf numFmtId="172" fontId="0" fillId="4" borderId="0" xfId="1" applyNumberFormat="1" applyFont="1" applyFill="1" applyBorder="1" applyAlignment="1">
      <alignment vertical="center" wrapText="1"/>
    </xf>
    <xf numFmtId="164" fontId="13" fillId="4" borderId="0" xfId="0" applyNumberFormat="1" applyFont="1" applyFill="1"/>
    <xf numFmtId="2" fontId="0" fillId="4" borderId="0" xfId="0" applyNumberFormat="1" applyFill="1" applyBorder="1" applyAlignment="1">
      <alignment wrapText="1"/>
    </xf>
    <xf numFmtId="164" fontId="13" fillId="5" borderId="6" xfId="1" applyNumberFormat="1" applyFont="1" applyFill="1" applyBorder="1" applyAlignment="1">
      <alignment horizontal="right" vertical="center"/>
    </xf>
    <xf numFmtId="164" fontId="13" fillId="4" borderId="0" xfId="0" applyNumberFormat="1" applyFont="1" applyFill="1" applyBorder="1" applyAlignment="1">
      <alignment horizontal="left" vertical="center"/>
    </xf>
    <xf numFmtId="164" fontId="0" fillId="9" borderId="0" xfId="0" applyNumberFormat="1" applyFill="1" applyBorder="1"/>
    <xf numFmtId="0" fontId="0" fillId="9" borderId="0" xfId="0" applyFill="1" applyBorder="1"/>
    <xf numFmtId="10" fontId="0" fillId="5" borderId="5" xfId="5" applyNumberFormat="1" applyFont="1" applyFill="1" applyBorder="1" applyAlignment="1">
      <alignment horizontal="right"/>
    </xf>
    <xf numFmtId="10" fontId="7" fillId="5" borderId="6" xfId="5" applyNumberFormat="1" applyFill="1" applyBorder="1" applyAlignment="1">
      <alignment horizontal="right"/>
    </xf>
    <xf numFmtId="0" fontId="0" fillId="9" borderId="0" xfId="0" applyFill="1"/>
    <xf numFmtId="0" fontId="35" fillId="4" borderId="0" xfId="0" applyFont="1" applyFill="1" applyBorder="1" applyAlignment="1">
      <alignment vertical="center"/>
    </xf>
    <xf numFmtId="10" fontId="35" fillId="9" borderId="0" xfId="5" applyNumberFormat="1" applyFont="1" applyFill="1"/>
    <xf numFmtId="175" fontId="35" fillId="9" borderId="0" xfId="1" applyNumberFormat="1" applyFont="1" applyFill="1" applyBorder="1" applyAlignment="1">
      <alignment vertical="center"/>
    </xf>
    <xf numFmtId="10" fontId="13" fillId="4" borderId="0" xfId="5" applyNumberFormat="1" applyFont="1" applyFill="1" applyBorder="1" applyAlignment="1" applyProtection="1">
      <alignment horizontal="center"/>
      <protection locked="0"/>
    </xf>
    <xf numFmtId="173" fontId="9" fillId="4" borderId="0" xfId="1" applyNumberFormat="1" applyFont="1" applyFill="1" applyBorder="1" applyAlignment="1" applyProtection="1">
      <alignment horizontal="center"/>
      <protection locked="0"/>
    </xf>
    <xf numFmtId="10" fontId="13" fillId="6" borderId="0" xfId="0" applyNumberFormat="1" applyFont="1" applyFill="1" applyBorder="1" applyAlignment="1" applyProtection="1">
      <alignment horizontal="center"/>
      <protection locked="0"/>
    </xf>
    <xf numFmtId="10" fontId="9" fillId="6" borderId="0" xfId="0" applyNumberFormat="1" applyFont="1" applyFill="1" applyBorder="1" applyAlignment="1" applyProtection="1">
      <alignment horizontal="center"/>
      <protection locked="0"/>
    </xf>
    <xf numFmtId="10" fontId="13" fillId="6" borderId="0" xfId="5" applyNumberFormat="1" applyFont="1" applyFill="1" applyBorder="1" applyAlignment="1" applyProtection="1">
      <alignment horizontal="center"/>
      <protection locked="0"/>
    </xf>
    <xf numFmtId="164" fontId="13" fillId="4" borderId="0" xfId="1" applyFont="1" applyFill="1" applyBorder="1" applyProtection="1">
      <protection locked="0"/>
    </xf>
    <xf numFmtId="164" fontId="9" fillId="4" borderId="0" xfId="1" applyFont="1" applyFill="1" applyBorder="1" applyAlignment="1" applyProtection="1">
      <alignment horizontal="center" wrapText="1"/>
      <protection locked="0"/>
    </xf>
    <xf numFmtId="10" fontId="13" fillId="4" borderId="0" xfId="5" applyNumberFormat="1" applyFont="1" applyFill="1" applyBorder="1" applyAlignment="1" applyProtection="1">
      <alignment horizontal="center"/>
    </xf>
    <xf numFmtId="10" fontId="13" fillId="4" borderId="0" xfId="5" applyNumberFormat="1" applyFont="1" applyFill="1" applyBorder="1" applyProtection="1">
      <protection locked="0"/>
    </xf>
    <xf numFmtId="10" fontId="9" fillId="4" borderId="0" xfId="5" applyNumberFormat="1" applyFont="1" applyFill="1" applyBorder="1" applyAlignment="1" applyProtection="1">
      <alignment horizontal="center"/>
    </xf>
    <xf numFmtId="10" fontId="13" fillId="4" borderId="0" xfId="0" applyNumberFormat="1" applyFont="1" applyFill="1" applyBorder="1" applyAlignment="1" applyProtection="1">
      <alignment horizontal="center"/>
    </xf>
    <xf numFmtId="0" fontId="21" fillId="4" borderId="0" xfId="0" applyFont="1" applyFill="1" applyBorder="1" applyAlignment="1" applyProtection="1">
      <alignment horizontal="center"/>
      <protection locked="0"/>
    </xf>
    <xf numFmtId="10" fontId="13" fillId="4" borderId="0" xfId="5" applyNumberFormat="1" applyFont="1" applyFill="1" applyBorder="1" applyAlignment="1" applyProtection="1">
      <alignment horizontal="right"/>
      <protection locked="0"/>
    </xf>
    <xf numFmtId="10" fontId="36" fillId="4" borderId="0" xfId="5" applyNumberFormat="1" applyFont="1" applyFill="1" applyBorder="1" applyAlignment="1" applyProtection="1">
      <alignment horizontal="right"/>
      <protection locked="0"/>
    </xf>
    <xf numFmtId="9" fontId="13" fillId="4" borderId="0" xfId="5" applyNumberFormat="1" applyFont="1" applyFill="1" applyBorder="1" applyAlignment="1" applyProtection="1">
      <alignment horizontal="right"/>
      <protection locked="0"/>
    </xf>
    <xf numFmtId="9" fontId="36" fillId="4" borderId="0" xfId="5" applyNumberFormat="1" applyFont="1" applyFill="1" applyBorder="1" applyAlignment="1" applyProtection="1">
      <alignment horizontal="right"/>
      <protection locked="0"/>
    </xf>
    <xf numFmtId="10" fontId="13" fillId="4" borderId="0" xfId="5" applyNumberFormat="1" applyFont="1" applyFill="1" applyBorder="1" applyAlignment="1" applyProtection="1">
      <alignment horizontal="right"/>
    </xf>
    <xf numFmtId="10" fontId="36" fillId="4" borderId="0" xfId="5" applyNumberFormat="1" applyFont="1" applyFill="1" applyBorder="1" applyAlignment="1" applyProtection="1">
      <alignment horizontal="right"/>
    </xf>
    <xf numFmtId="0" fontId="13" fillId="4" borderId="0" xfId="0" applyFont="1" applyFill="1" applyAlignment="1" applyProtection="1">
      <alignment horizontal="right"/>
      <protection locked="0"/>
    </xf>
    <xf numFmtId="10" fontId="9" fillId="4" borderId="0" xfId="5" applyNumberFormat="1" applyFont="1" applyFill="1" applyBorder="1" applyAlignment="1" applyProtection="1">
      <alignment horizontal="right"/>
    </xf>
    <xf numFmtId="10" fontId="13" fillId="4" borderId="0" xfId="0" applyNumberFormat="1" applyFont="1" applyFill="1" applyBorder="1" applyAlignment="1" applyProtection="1">
      <alignment horizontal="right"/>
    </xf>
    <xf numFmtId="0" fontId="13" fillId="4" borderId="0" xfId="0" applyFont="1" applyFill="1" applyBorder="1" applyAlignment="1" applyProtection="1">
      <alignment horizontal="right"/>
      <protection locked="0"/>
    </xf>
    <xf numFmtId="164" fontId="0" fillId="4" borderId="0" xfId="1" applyNumberFormat="1" applyFont="1" applyFill="1" applyProtection="1">
      <protection locked="0"/>
    </xf>
    <xf numFmtId="10" fontId="0" fillId="9" borderId="0" xfId="0" applyNumberFormat="1" applyFill="1" applyBorder="1" applyProtection="1">
      <protection locked="0"/>
    </xf>
    <xf numFmtId="9" fontId="0" fillId="4" borderId="0" xfId="5" applyFont="1" applyFill="1" applyProtection="1">
      <protection locked="0"/>
    </xf>
    <xf numFmtId="0" fontId="37" fillId="9" borderId="0" xfId="0" applyFont="1" applyFill="1" applyAlignment="1" applyProtection="1">
      <alignment horizontal="left"/>
      <protection locked="0"/>
    </xf>
    <xf numFmtId="0" fontId="37" fillId="4" borderId="0" xfId="0" applyFont="1" applyFill="1" applyBorder="1" applyAlignment="1" applyProtection="1">
      <alignment horizontal="left"/>
      <protection locked="0"/>
    </xf>
    <xf numFmtId="164" fontId="27" fillId="4" borderId="17" xfId="1" applyFont="1" applyFill="1" applyBorder="1"/>
    <xf numFmtId="10" fontId="9" fillId="4" borderId="0" xfId="5" applyNumberFormat="1" applyFont="1" applyFill="1" applyBorder="1" applyAlignment="1">
      <alignment horizontal="left"/>
    </xf>
    <xf numFmtId="164" fontId="27" fillId="9" borderId="0" xfId="1" applyFont="1" applyFill="1" applyBorder="1"/>
    <xf numFmtId="10" fontId="9" fillId="9" borderId="0" xfId="5" applyNumberFormat="1" applyFont="1" applyFill="1" applyBorder="1" applyAlignment="1">
      <alignment horizontal="left"/>
    </xf>
    <xf numFmtId="0" fontId="9" fillId="9" borderId="0" xfId="0" applyFont="1" applyFill="1" applyBorder="1" applyAlignment="1">
      <alignment horizontal="left"/>
    </xf>
    <xf numFmtId="10" fontId="35" fillId="4" borderId="0" xfId="5" applyNumberFormat="1" applyFont="1" applyFill="1" applyBorder="1"/>
    <xf numFmtId="0" fontId="13" fillId="4" borderId="0" xfId="0" applyFont="1" applyFill="1" applyBorder="1" applyAlignment="1">
      <alignment horizontal="left" vertical="center"/>
    </xf>
    <xf numFmtId="0" fontId="9" fillId="6" borderId="1" xfId="0" applyFont="1" applyFill="1" applyBorder="1" applyAlignment="1">
      <alignment vertical="center"/>
    </xf>
    <xf numFmtId="0" fontId="13" fillId="4" borderId="0" xfId="0" applyFont="1" applyFill="1" applyBorder="1" applyAlignment="1">
      <alignment vertical="center"/>
    </xf>
    <xf numFmtId="0" fontId="13" fillId="4" borderId="0" xfId="6" applyFill="1"/>
    <xf numFmtId="0" fontId="13" fillId="0" borderId="0" xfId="6"/>
    <xf numFmtId="0" fontId="18" fillId="4" borderId="0" xfId="6" applyFont="1" applyFill="1" applyBorder="1" applyAlignment="1">
      <alignment horizontal="left"/>
    </xf>
    <xf numFmtId="0" fontId="13" fillId="7" borderId="1" xfId="6" applyFill="1" applyBorder="1"/>
    <xf numFmtId="0" fontId="9" fillId="7" borderId="1" xfId="6" applyFont="1" applyFill="1" applyBorder="1"/>
    <xf numFmtId="0" fontId="9" fillId="7" borderId="1" xfId="6" applyFont="1" applyFill="1" applyBorder="1" applyAlignment="1">
      <alignment horizontal="right"/>
    </xf>
    <xf numFmtId="0" fontId="9" fillId="6" borderId="1" xfId="6" applyFont="1" applyFill="1" applyBorder="1" applyAlignment="1">
      <alignment horizontal="right"/>
    </xf>
    <xf numFmtId="0" fontId="9" fillId="6" borderId="1" xfId="6" applyFont="1" applyFill="1" applyBorder="1"/>
    <xf numFmtId="0" fontId="9" fillId="4" borderId="0" xfId="6" applyFont="1" applyFill="1" applyBorder="1" applyAlignment="1">
      <alignment horizontal="right"/>
    </xf>
    <xf numFmtId="0" fontId="9" fillId="4" borderId="0" xfId="6" applyFont="1" applyFill="1" applyBorder="1"/>
    <xf numFmtId="0" fontId="13" fillId="4" borderId="0" xfId="6" applyFill="1" applyBorder="1"/>
    <xf numFmtId="0" fontId="13" fillId="4" borderId="13" xfId="6" applyFont="1" applyFill="1" applyBorder="1"/>
    <xf numFmtId="164" fontId="13" fillId="4" borderId="0" xfId="6" applyNumberFormat="1" applyFill="1" applyBorder="1"/>
    <xf numFmtId="164" fontId="9" fillId="6" borderId="1" xfId="6" applyNumberFormat="1" applyFont="1" applyFill="1" applyBorder="1" applyAlignment="1">
      <alignment horizontal="right"/>
    </xf>
    <xf numFmtId="164" fontId="9" fillId="4" borderId="0" xfId="6" applyNumberFormat="1" applyFont="1" applyFill="1" applyBorder="1" applyAlignment="1">
      <alignment horizontal="right"/>
    </xf>
    <xf numFmtId="164" fontId="13" fillId="4" borderId="2" xfId="6" applyNumberFormat="1" applyFill="1" applyBorder="1"/>
    <xf numFmtId="164" fontId="13" fillId="9" borderId="0" xfId="6" applyNumberFormat="1" applyFont="1" applyFill="1" applyBorder="1" applyAlignment="1">
      <alignment horizontal="right"/>
    </xf>
    <xf numFmtId="164" fontId="9" fillId="9" borderId="0" xfId="6" applyNumberFormat="1" applyFont="1" applyFill="1" applyBorder="1" applyAlignment="1">
      <alignment horizontal="right"/>
    </xf>
    <xf numFmtId="164" fontId="13" fillId="4" borderId="0" xfId="6" applyNumberFormat="1" applyFill="1" applyBorder="1"/>
    <xf numFmtId="164" fontId="13" fillId="9" borderId="0" xfId="6" applyNumberFormat="1" applyFill="1" applyBorder="1"/>
    <xf numFmtId="164" fontId="13" fillId="4" borderId="13" xfId="6" applyNumberFormat="1" applyFill="1" applyBorder="1"/>
    <xf numFmtId="0" fontId="13" fillId="0" borderId="0" xfId="6" applyFill="1"/>
    <xf numFmtId="0" fontId="36" fillId="4" borderId="0" xfId="6" applyFont="1" applyFill="1" applyBorder="1"/>
    <xf numFmtId="0" fontId="0" fillId="4" borderId="0" xfId="0" applyFill="1" applyBorder="1"/>
    <xf numFmtId="0" fontId="7" fillId="5" borderId="6" xfId="1" applyNumberFormat="1" applyFont="1" applyFill="1" applyBorder="1" applyAlignment="1">
      <alignment horizontal="right" vertical="center"/>
    </xf>
    <xf numFmtId="164" fontId="7" fillId="4" borderId="0" xfId="0" applyNumberFormat="1" applyFont="1" applyFill="1" applyBorder="1" applyAlignment="1">
      <alignment horizontal="left" vertical="center"/>
    </xf>
    <xf numFmtId="0" fontId="7" fillId="4" borderId="0" xfId="0" applyFont="1" applyFill="1" applyBorder="1" applyAlignment="1">
      <alignment vertical="center"/>
    </xf>
    <xf numFmtId="0" fontId="7" fillId="4" borderId="0" xfId="0" applyFont="1" applyFill="1" applyBorder="1" applyAlignment="1">
      <alignment horizontal="left" vertical="center"/>
    </xf>
    <xf numFmtId="0" fontId="7" fillId="9" borderId="13" xfId="0" applyFont="1" applyFill="1" applyBorder="1" applyAlignment="1">
      <alignment horizontal="center"/>
    </xf>
    <xf numFmtId="0" fontId="7" fillId="4" borderId="0" xfId="0" applyFont="1" applyFill="1" applyBorder="1" applyAlignment="1" applyProtection="1">
      <alignment horizontal="center"/>
      <protection locked="0"/>
    </xf>
    <xf numFmtId="0" fontId="7" fillId="0" borderId="0" xfId="0" applyFont="1"/>
    <xf numFmtId="164" fontId="0" fillId="9" borderId="0" xfId="0" applyNumberFormat="1" applyFill="1" applyBorder="1" applyAlignment="1">
      <alignment horizontal="center"/>
    </xf>
    <xf numFmtId="0" fontId="7" fillId="0" borderId="0" xfId="0" applyFont="1" applyProtection="1">
      <protection locked="0"/>
    </xf>
    <xf numFmtId="0" fontId="7" fillId="4" borderId="0" xfId="0" applyFont="1" applyFill="1" applyAlignment="1" applyProtection="1">
      <alignment horizontal="center"/>
      <protection locked="0"/>
    </xf>
    <xf numFmtId="0" fontId="7" fillId="4" borderId="0" xfId="0" applyFont="1" applyFill="1" applyBorder="1" applyAlignment="1" applyProtection="1">
      <alignment horizontal="left"/>
      <protection locked="0"/>
    </xf>
    <xf numFmtId="0" fontId="7" fillId="4" borderId="15" xfId="0" applyFont="1" applyFill="1" applyBorder="1" applyProtection="1">
      <protection locked="0"/>
    </xf>
    <xf numFmtId="0" fontId="7" fillId="9" borderId="0" xfId="0" applyFont="1" applyFill="1" applyProtection="1">
      <protection locked="0"/>
    </xf>
    <xf numFmtId="0" fontId="7" fillId="4" borderId="0" xfId="6" applyFont="1" applyFill="1"/>
    <xf numFmtId="0" fontId="9" fillId="9" borderId="0" xfId="0" applyFont="1" applyFill="1"/>
    <xf numFmtId="166" fontId="9" fillId="9" borderId="0" xfId="1" applyNumberFormat="1" applyFont="1" applyFill="1" applyBorder="1"/>
    <xf numFmtId="165" fontId="27" fillId="9" borderId="0" xfId="2" applyFont="1" applyFill="1" applyBorder="1"/>
    <xf numFmtId="164" fontId="9" fillId="4" borderId="0" xfId="1" applyFont="1" applyFill="1" applyBorder="1"/>
    <xf numFmtId="0" fontId="7" fillId="9" borderId="0" xfId="0" applyFont="1" applyFill="1"/>
    <xf numFmtId="0" fontId="27" fillId="9" borderId="0" xfId="2" applyNumberFormat="1" applyFont="1" applyFill="1" applyBorder="1" applyAlignment="1">
      <alignment horizontal="left" vertical="top"/>
    </xf>
    <xf numFmtId="0" fontId="7" fillId="4" borderId="0" xfId="0" applyFont="1" applyFill="1"/>
    <xf numFmtId="164" fontId="7" fillId="4" borderId="0" xfId="1" applyFont="1" applyFill="1" applyBorder="1"/>
    <xf numFmtId="164" fontId="27" fillId="4" borderId="0" xfId="1" applyFont="1" applyFill="1" applyBorder="1"/>
    <xf numFmtId="168" fontId="27" fillId="9" borderId="0" xfId="5" applyNumberFormat="1" applyFont="1" applyFill="1"/>
    <xf numFmtId="0" fontId="27" fillId="9" borderId="0" xfId="1" applyNumberFormat="1" applyFont="1" applyFill="1" applyBorder="1"/>
    <xf numFmtId="0" fontId="27" fillId="4" borderId="0" xfId="1" applyNumberFormat="1" applyFont="1" applyFill="1" applyBorder="1"/>
    <xf numFmtId="0" fontId="9" fillId="4" borderId="0" xfId="1" applyNumberFormat="1" applyFont="1" applyFill="1" applyBorder="1"/>
    <xf numFmtId="165" fontId="27" fillId="4" borderId="20" xfId="2" applyFont="1" applyFill="1" applyBorder="1"/>
    <xf numFmtId="3" fontId="27" fillId="4" borderId="20" xfId="2" applyNumberFormat="1" applyFont="1" applyFill="1" applyBorder="1"/>
    <xf numFmtId="177" fontId="13" fillId="4" borderId="0" xfId="6" applyNumberFormat="1" applyFill="1"/>
    <xf numFmtId="0" fontId="9" fillId="9" borderId="0" xfId="1" applyNumberFormat="1" applyFont="1" applyFill="1" applyBorder="1" applyAlignment="1">
      <alignment horizontal="right" vertical="center"/>
    </xf>
    <xf numFmtId="0" fontId="9" fillId="4" borderId="0" xfId="1" applyNumberFormat="1" applyFont="1" applyFill="1" applyBorder="1" applyAlignment="1" applyProtection="1">
      <alignment horizontal="right" wrapText="1"/>
      <protection locked="0"/>
    </xf>
    <xf numFmtId="0" fontId="13" fillId="9" borderId="0" xfId="0" applyFont="1" applyFill="1"/>
    <xf numFmtId="0" fontId="7" fillId="9" borderId="0" xfId="0" applyFont="1" applyFill="1" applyBorder="1"/>
    <xf numFmtId="10" fontId="0" fillId="9" borderId="0" xfId="5" applyNumberFormat="1" applyFont="1" applyFill="1" applyBorder="1"/>
    <xf numFmtId="10" fontId="0" fillId="4" borderId="0" xfId="5" applyNumberFormat="1" applyFont="1" applyFill="1" applyBorder="1" applyAlignment="1">
      <alignment vertical="center" wrapText="1"/>
    </xf>
    <xf numFmtId="164" fontId="13" fillId="0" borderId="5" xfId="6" applyNumberFormat="1" applyFill="1" applyBorder="1"/>
    <xf numFmtId="0" fontId="19" fillId="9" borderId="0" xfId="0" applyFont="1" applyFill="1"/>
    <xf numFmtId="0" fontId="0" fillId="9" borderId="0" xfId="0" applyFill="1" applyBorder="1" applyAlignment="1">
      <alignment vertical="center" wrapText="1"/>
    </xf>
    <xf numFmtId="0" fontId="0" fillId="9" borderId="0" xfId="0" applyFill="1" applyBorder="1" applyAlignment="1">
      <alignment wrapText="1"/>
    </xf>
    <xf numFmtId="10" fontId="0" fillId="9" borderId="0" xfId="5" applyNumberFormat="1" applyFont="1" applyFill="1" applyBorder="1" applyAlignment="1">
      <alignment horizontal="right"/>
    </xf>
    <xf numFmtId="0" fontId="36" fillId="4" borderId="0" xfId="6" applyFont="1" applyFill="1" applyBorder="1" applyAlignment="1">
      <alignment horizontal="right"/>
    </xf>
    <xf numFmtId="10" fontId="7" fillId="4" borderId="0" xfId="5" applyNumberFormat="1" applyFont="1" applyFill="1" applyBorder="1"/>
    <xf numFmtId="10" fontId="7" fillId="4" borderId="0" xfId="5" applyNumberFormat="1" applyFont="1" applyFill="1" applyBorder="1" applyAlignment="1">
      <alignment horizontal="right"/>
    </xf>
    <xf numFmtId="0" fontId="7" fillId="9" borderId="0" xfId="0" applyFont="1" applyFill="1" applyBorder="1" applyAlignment="1">
      <alignment horizontal="left" vertical="center"/>
    </xf>
    <xf numFmtId="10" fontId="7" fillId="9" borderId="0" xfId="5" applyNumberFormat="1" applyFont="1" applyFill="1" applyBorder="1"/>
    <xf numFmtId="164" fontId="7" fillId="9" borderId="0" xfId="1" applyFont="1" applyFill="1" applyBorder="1"/>
    <xf numFmtId="0" fontId="7" fillId="5" borderId="18" xfId="5" applyNumberFormat="1" applyFont="1" applyFill="1" applyBorder="1" applyAlignment="1">
      <alignment horizontal="right" vertical="center"/>
    </xf>
    <xf numFmtId="165" fontId="7" fillId="4" borderId="0" xfId="2" applyFont="1" applyFill="1" applyBorder="1"/>
    <xf numFmtId="166" fontId="7" fillId="4" borderId="0" xfId="1" applyNumberFormat="1" applyFont="1" applyFill="1" applyBorder="1"/>
    <xf numFmtId="0" fontId="7" fillId="4" borderId="0" xfId="0" applyFont="1" applyFill="1" applyBorder="1" applyAlignment="1"/>
    <xf numFmtId="172" fontId="7" fillId="4" borderId="0" xfId="1" applyNumberFormat="1" applyFont="1" applyFill="1"/>
    <xf numFmtId="10" fontId="45" fillId="4" borderId="0" xfId="5" applyNumberFormat="1" applyFont="1" applyFill="1" applyBorder="1"/>
    <xf numFmtId="10" fontId="46" fillId="4" borderId="0" xfId="5" applyNumberFormat="1" applyFont="1" applyFill="1" applyBorder="1"/>
    <xf numFmtId="10" fontId="47" fillId="4" borderId="0" xfId="5" applyNumberFormat="1" applyFont="1" applyFill="1" applyBorder="1"/>
    <xf numFmtId="0" fontId="9" fillId="6" borderId="1" xfId="0" applyFont="1" applyFill="1" applyBorder="1" applyAlignment="1">
      <alignment vertical="center"/>
    </xf>
    <xf numFmtId="0" fontId="13" fillId="4" borderId="0" xfId="0" applyFont="1" applyFill="1" applyBorder="1" applyAlignment="1">
      <alignment horizontal="left" vertical="center"/>
    </xf>
    <xf numFmtId="0" fontId="0" fillId="4" borderId="0" xfId="0" applyFill="1" applyBorder="1"/>
    <xf numFmtId="0" fontId="9" fillId="6" borderId="1" xfId="0" applyFont="1" applyFill="1" applyBorder="1" applyAlignment="1">
      <alignment vertical="center"/>
    </xf>
    <xf numFmtId="164" fontId="7" fillId="4" borderId="0" xfId="0" applyNumberFormat="1" applyFont="1" applyFill="1" applyBorder="1" applyAlignment="1">
      <alignment vertical="center"/>
    </xf>
    <xf numFmtId="164" fontId="7" fillId="4" borderId="0" xfId="0" applyNumberFormat="1" applyFont="1" applyFill="1" applyBorder="1" applyAlignment="1">
      <alignment horizontal="center" vertical="center"/>
    </xf>
    <xf numFmtId="164" fontId="13" fillId="4" borderId="13" xfId="0" applyNumberFormat="1" applyFont="1" applyFill="1" applyBorder="1" applyAlignment="1">
      <alignment horizontal="center" vertical="center"/>
    </xf>
    <xf numFmtId="10" fontId="9" fillId="0" borderId="0" xfId="5" applyNumberFormat="1" applyFont="1" applyFill="1" applyBorder="1" applyAlignment="1">
      <alignment horizontal="right"/>
    </xf>
    <xf numFmtId="175" fontId="7" fillId="5" borderId="19" xfId="1" applyNumberFormat="1" applyFill="1" applyBorder="1" applyAlignment="1">
      <alignment vertical="center"/>
    </xf>
    <xf numFmtId="0" fontId="0" fillId="5" borderId="24" xfId="0" applyFill="1" applyBorder="1" applyAlignment="1"/>
    <xf numFmtId="175" fontId="7" fillId="5" borderId="0" xfId="1" applyNumberFormat="1" applyFill="1" applyBorder="1" applyAlignment="1">
      <alignment vertical="center"/>
    </xf>
    <xf numFmtId="0" fontId="9" fillId="4" borderId="25"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0" xfId="0" applyFont="1" applyFill="1" applyBorder="1" applyAlignment="1">
      <alignment horizontal="left"/>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176" fontId="7" fillId="5" borderId="19" xfId="1" applyNumberFormat="1" applyFill="1" applyBorder="1" applyAlignment="1">
      <alignment vertical="center"/>
    </xf>
    <xf numFmtId="176" fontId="7" fillId="5" borderId="30" xfId="1" applyNumberFormat="1" applyFill="1" applyBorder="1" applyAlignment="1">
      <alignment vertical="center"/>
    </xf>
    <xf numFmtId="176" fontId="7" fillId="5" borderId="0" xfId="1" applyNumberFormat="1" applyFill="1" applyBorder="1" applyAlignment="1">
      <alignment vertical="center"/>
    </xf>
    <xf numFmtId="176" fontId="7" fillId="5" borderId="31" xfId="1" applyNumberFormat="1" applyFill="1" applyBorder="1" applyAlignment="1">
      <alignment vertical="center"/>
    </xf>
    <xf numFmtId="0" fontId="9" fillId="9" borderId="25" xfId="0" applyFont="1" applyFill="1" applyBorder="1" applyAlignment="1">
      <alignment horizontal="center" vertical="center"/>
    </xf>
    <xf numFmtId="176" fontId="7" fillId="9" borderId="26" xfId="1" applyNumberFormat="1" applyFill="1" applyBorder="1" applyAlignment="1">
      <alignment vertical="center"/>
    </xf>
    <xf numFmtId="176" fontId="7" fillId="9" borderId="32" xfId="1" applyNumberFormat="1" applyFill="1" applyBorder="1" applyAlignment="1">
      <alignment vertical="center"/>
    </xf>
    <xf numFmtId="176" fontId="7" fillId="9" borderId="0" xfId="1" applyNumberFormat="1" applyFill="1" applyBorder="1" applyAlignment="1">
      <alignment vertical="center"/>
    </xf>
    <xf numFmtId="0" fontId="13" fillId="4" borderId="31" xfId="0" applyFont="1" applyFill="1" applyBorder="1" applyAlignment="1">
      <alignment horizontal="left"/>
    </xf>
    <xf numFmtId="0" fontId="9" fillId="4" borderId="33" xfId="0" applyFont="1" applyFill="1" applyBorder="1" applyAlignment="1">
      <alignment vertical="center"/>
    </xf>
    <xf numFmtId="176" fontId="7" fillId="5" borderId="26" xfId="1" applyNumberFormat="1" applyFill="1" applyBorder="1" applyAlignment="1">
      <alignment horizontal="right" vertical="center"/>
    </xf>
    <xf numFmtId="176" fontId="7" fillId="5" borderId="32" xfId="1" applyNumberFormat="1" applyFill="1" applyBorder="1" applyAlignment="1">
      <alignment vertical="center"/>
    </xf>
    <xf numFmtId="164" fontId="0" fillId="4" borderId="0" xfId="0" applyNumberFormat="1" applyFill="1" applyBorder="1" applyAlignment="1">
      <alignment vertical="center" wrapText="1"/>
    </xf>
    <xf numFmtId="0" fontId="7" fillId="4" borderId="3" xfId="0" applyFont="1" applyFill="1" applyBorder="1" applyProtection="1">
      <protection locked="0"/>
    </xf>
    <xf numFmtId="0" fontId="7" fillId="4" borderId="0" xfId="0" applyFont="1" applyFill="1" applyBorder="1" applyProtection="1">
      <protection locked="0"/>
    </xf>
    <xf numFmtId="0" fontId="0" fillId="9" borderId="0" xfId="0" applyFill="1" applyProtection="1">
      <protection locked="0"/>
    </xf>
    <xf numFmtId="0" fontId="7" fillId="4" borderId="3" xfId="0"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7" fillId="4" borderId="0" xfId="0" applyFont="1" applyFill="1" applyBorder="1" applyAlignment="1">
      <alignment vertical="center" wrapText="1"/>
    </xf>
    <xf numFmtId="164" fontId="9" fillId="4" borderId="0" xfId="0" applyNumberFormat="1" applyFont="1" applyFill="1" applyBorder="1" applyAlignment="1">
      <alignment horizontal="left" vertical="center"/>
    </xf>
    <xf numFmtId="0" fontId="9" fillId="4" borderId="0" xfId="0" applyFont="1" applyFill="1" applyBorder="1" applyAlignment="1">
      <alignment horizontal="left" vertical="center"/>
    </xf>
    <xf numFmtId="0" fontId="9" fillId="9" borderId="0" xfId="0" applyFont="1" applyFill="1" applyBorder="1" applyAlignment="1">
      <alignment horizontal="center"/>
    </xf>
    <xf numFmtId="0" fontId="0" fillId="9" borderId="0" xfId="0" applyFill="1" applyAlignment="1"/>
    <xf numFmtId="10" fontId="13" fillId="4" borderId="26" xfId="5" applyNumberFormat="1" applyFont="1" applyFill="1" applyBorder="1" applyAlignment="1" applyProtection="1">
      <alignment horizontal="right"/>
      <protection locked="0"/>
    </xf>
    <xf numFmtId="10" fontId="13" fillId="4" borderId="32" xfId="5" applyNumberFormat="1" applyFont="1" applyFill="1" applyBorder="1" applyAlignment="1" applyProtection="1">
      <alignment horizontal="right"/>
      <protection locked="0"/>
    </xf>
    <xf numFmtId="0" fontId="13" fillId="4" borderId="32" xfId="0" applyFont="1" applyFill="1" applyBorder="1" applyAlignment="1" applyProtection="1">
      <alignment horizontal="right"/>
      <protection locked="0"/>
    </xf>
    <xf numFmtId="0" fontId="13" fillId="4" borderId="35" xfId="0" applyFont="1" applyFill="1" applyBorder="1" applyAlignment="1" applyProtection="1">
      <alignment horizontal="right"/>
      <protection locked="0"/>
    </xf>
    <xf numFmtId="176" fontId="7" fillId="9" borderId="18" xfId="1" applyNumberFormat="1" applyFill="1" applyBorder="1" applyAlignment="1">
      <alignment vertical="center"/>
    </xf>
    <xf numFmtId="176" fontId="7" fillId="9" borderId="19" xfId="1" applyNumberFormat="1" applyFill="1" applyBorder="1" applyAlignment="1">
      <alignment vertical="center"/>
    </xf>
    <xf numFmtId="176" fontId="7" fillId="9" borderId="30" xfId="1" applyNumberFormat="1" applyFill="1" applyBorder="1" applyAlignment="1">
      <alignment vertical="center"/>
    </xf>
    <xf numFmtId="176" fontId="7" fillId="9" borderId="24" xfId="1" applyNumberFormat="1" applyFill="1" applyBorder="1" applyAlignment="1">
      <alignment vertical="center"/>
    </xf>
    <xf numFmtId="176" fontId="7" fillId="9" borderId="31" xfId="1" applyNumberFormat="1" applyFill="1" applyBorder="1" applyAlignment="1">
      <alignment vertical="center"/>
    </xf>
    <xf numFmtId="176" fontId="7" fillId="9" borderId="36" xfId="1" applyNumberFormat="1" applyFill="1" applyBorder="1" applyAlignment="1">
      <alignment vertical="center"/>
    </xf>
    <xf numFmtId="176" fontId="7" fillId="9" borderId="37" xfId="1" applyNumberFormat="1" applyFill="1" applyBorder="1" applyAlignment="1">
      <alignment vertical="center"/>
    </xf>
    <xf numFmtId="176" fontId="7" fillId="9" borderId="33" xfId="1" applyNumberFormat="1" applyFill="1" applyBorder="1" applyAlignment="1">
      <alignment vertical="center"/>
    </xf>
    <xf numFmtId="176" fontId="7" fillId="9" borderId="27" xfId="1" applyNumberFormat="1" applyFill="1" applyBorder="1" applyAlignment="1">
      <alignment vertical="center"/>
    </xf>
    <xf numFmtId="176" fontId="7" fillId="9" borderId="28" xfId="1" applyNumberFormat="1" applyFill="1" applyBorder="1" applyAlignment="1">
      <alignment vertical="center"/>
    </xf>
    <xf numFmtId="176" fontId="7" fillId="9" borderId="29" xfId="1" applyNumberFormat="1" applyFill="1" applyBorder="1" applyAlignment="1">
      <alignment vertical="center"/>
    </xf>
    <xf numFmtId="174" fontId="7" fillId="4" borderId="18" xfId="2" applyNumberFormat="1" applyFill="1" applyBorder="1" applyProtection="1">
      <protection locked="0"/>
    </xf>
    <xf numFmtId="174" fontId="7" fillId="4" borderId="19" xfId="2" applyNumberFormat="1" applyFill="1" applyBorder="1" applyProtection="1">
      <protection locked="0"/>
    </xf>
    <xf numFmtId="0" fontId="25" fillId="9" borderId="0" xfId="0" applyFont="1" applyFill="1"/>
    <xf numFmtId="0" fontId="32" fillId="9" borderId="0" xfId="0" applyFont="1" applyFill="1"/>
    <xf numFmtId="0" fontId="34" fillId="9" borderId="0" xfId="0" applyFont="1" applyFill="1" applyAlignment="1">
      <alignment vertical="center"/>
    </xf>
    <xf numFmtId="0" fontId="31" fillId="9" borderId="0" xfId="0" applyFont="1" applyFill="1"/>
    <xf numFmtId="0" fontId="18" fillId="9" borderId="0" xfId="0" applyFont="1" applyFill="1"/>
    <xf numFmtId="0" fontId="0" fillId="4" borderId="0" xfId="0" applyFill="1" applyBorder="1"/>
    <xf numFmtId="0" fontId="35" fillId="4" borderId="0" xfId="0" applyFont="1" applyFill="1"/>
    <xf numFmtId="0" fontId="35" fillId="4" borderId="0" xfId="0" applyFont="1" applyFill="1" applyAlignment="1">
      <alignment horizontal="right"/>
    </xf>
    <xf numFmtId="0" fontId="9" fillId="9" borderId="0" xfId="0" applyFont="1" applyFill="1" applyProtection="1">
      <protection locked="0"/>
    </xf>
    <xf numFmtId="164" fontId="0" fillId="9" borderId="0" xfId="0" applyNumberFormat="1" applyFill="1" applyProtection="1">
      <protection locked="0"/>
    </xf>
    <xf numFmtId="171" fontId="13" fillId="9" borderId="0" xfId="0" applyNumberFormat="1" applyFont="1" applyFill="1" applyProtection="1">
      <protection locked="0"/>
    </xf>
    <xf numFmtId="0" fontId="7" fillId="9" borderId="0" xfId="0" applyFont="1" applyFill="1" applyBorder="1" applyAlignment="1" applyProtection="1">
      <alignment horizontal="left"/>
      <protection locked="0"/>
    </xf>
    <xf numFmtId="0" fontId="7" fillId="9" borderId="0" xfId="0" applyFont="1" applyFill="1" applyBorder="1" applyProtection="1">
      <protection locked="0"/>
    </xf>
    <xf numFmtId="171" fontId="7" fillId="9" borderId="9" xfId="1" applyNumberFormat="1" applyFont="1" applyFill="1" applyBorder="1" applyProtection="1"/>
    <xf numFmtId="165" fontId="27" fillId="9" borderId="0" xfId="2" applyFont="1" applyFill="1"/>
    <xf numFmtId="0" fontId="18" fillId="4" borderId="0" xfId="0" applyFont="1" applyFill="1" applyBorder="1" applyAlignment="1">
      <alignment horizontal="left"/>
    </xf>
    <xf numFmtId="0" fontId="0" fillId="4" borderId="0" xfId="0" applyFill="1" applyBorder="1"/>
    <xf numFmtId="0" fontId="0" fillId="7" borderId="42" xfId="0" applyFill="1" applyBorder="1"/>
    <xf numFmtId="0" fontId="13" fillId="11" borderId="42" xfId="0" applyFont="1" applyFill="1" applyBorder="1" applyProtection="1">
      <protection locked="0"/>
    </xf>
    <xf numFmtId="0" fontId="13" fillId="11" borderId="42" xfId="0" applyFont="1" applyFill="1" applyBorder="1" applyAlignment="1" applyProtection="1">
      <alignment horizontal="center"/>
      <protection locked="0"/>
    </xf>
    <xf numFmtId="164" fontId="13" fillId="11" borderId="42" xfId="1" applyFont="1" applyFill="1" applyBorder="1" applyProtection="1">
      <protection locked="0"/>
    </xf>
    <xf numFmtId="0" fontId="9" fillId="11" borderId="42" xfId="1" applyNumberFormat="1" applyFont="1" applyFill="1" applyBorder="1" applyAlignment="1" applyProtection="1">
      <alignment horizontal="right" wrapText="1"/>
      <protection locked="0"/>
    </xf>
    <xf numFmtId="164" fontId="9" fillId="11" borderId="42" xfId="1" applyFont="1" applyFill="1" applyBorder="1" applyAlignment="1" applyProtection="1">
      <alignment horizontal="center" wrapText="1"/>
      <protection locked="0"/>
    </xf>
    <xf numFmtId="0" fontId="9" fillId="11" borderId="42" xfId="0" applyFont="1" applyFill="1" applyBorder="1" applyAlignment="1" applyProtection="1">
      <alignment horizontal="center" wrapText="1"/>
      <protection locked="0"/>
    </xf>
    <xf numFmtId="0" fontId="13" fillId="11" borderId="42" xfId="0" applyFont="1" applyFill="1" applyBorder="1" applyAlignment="1" applyProtection="1">
      <alignment wrapText="1"/>
      <protection locked="0"/>
    </xf>
    <xf numFmtId="0" fontId="18" fillId="11" borderId="42" xfId="0" applyFont="1" applyFill="1" applyBorder="1" applyAlignment="1" applyProtection="1">
      <alignment horizontal="left"/>
      <protection locked="0"/>
    </xf>
    <xf numFmtId="0" fontId="51" fillId="9" borderId="0" xfId="0" applyFont="1" applyFill="1"/>
    <xf numFmtId="0" fontId="52" fillId="9" borderId="0" xfId="0" applyFont="1" applyFill="1"/>
    <xf numFmtId="0" fontId="53" fillId="6" borderId="0" xfId="0" applyFont="1" applyFill="1"/>
    <xf numFmtId="164" fontId="7" fillId="4" borderId="0" xfId="2" applyNumberFormat="1" applyFont="1" applyFill="1" applyBorder="1"/>
    <xf numFmtId="164" fontId="7" fillId="9" borderId="0" xfId="2" applyNumberFormat="1" applyFont="1" applyFill="1" applyBorder="1"/>
    <xf numFmtId="164" fontId="7" fillId="4" borderId="41" xfId="2" applyNumberFormat="1" applyFont="1" applyFill="1" applyBorder="1"/>
    <xf numFmtId="164" fontId="41" fillId="4" borderId="20" xfId="2" applyNumberFormat="1" applyFont="1" applyFill="1" applyBorder="1"/>
    <xf numFmtId="164" fontId="9" fillId="4" borderId="0" xfId="2" applyNumberFormat="1" applyFont="1" applyFill="1" applyBorder="1"/>
    <xf numFmtId="164" fontId="27" fillId="4" borderId="20" xfId="2" applyNumberFormat="1" applyFont="1" applyFill="1" applyBorder="1"/>
    <xf numFmtId="164" fontId="0" fillId="9" borderId="0" xfId="0" applyNumberFormat="1" applyFill="1"/>
    <xf numFmtId="164" fontId="27" fillId="9" borderId="17" xfId="2" applyNumberFormat="1" applyFont="1" applyFill="1" applyBorder="1" applyAlignment="1">
      <alignment horizontal="center"/>
    </xf>
    <xf numFmtId="181" fontId="0" fillId="4" borderId="0" xfId="0" applyNumberFormat="1" applyFill="1"/>
    <xf numFmtId="169" fontId="13" fillId="4" borderId="0" xfId="1" applyNumberFormat="1" applyFont="1" applyFill="1"/>
    <xf numFmtId="0" fontId="9" fillId="6" borderId="1" xfId="0" applyFont="1" applyFill="1" applyBorder="1" applyAlignment="1">
      <alignment vertical="center"/>
    </xf>
    <xf numFmtId="0" fontId="7" fillId="4" borderId="0" xfId="0" quotePrefix="1" applyFont="1" applyFill="1" applyBorder="1" applyAlignment="1">
      <alignment vertical="center" wrapText="1"/>
    </xf>
    <xf numFmtId="0" fontId="7" fillId="4" borderId="0" xfId="0" quotePrefix="1" applyFont="1" applyFill="1" applyAlignment="1"/>
    <xf numFmtId="9" fontId="0" fillId="4" borderId="0" xfId="0" applyNumberFormat="1" applyFill="1" applyBorder="1" applyAlignment="1">
      <alignment vertical="center" wrapText="1"/>
    </xf>
    <xf numFmtId="169" fontId="0" fillId="8" borderId="6" xfId="0" applyNumberFormat="1" applyFill="1" applyBorder="1" applyAlignment="1">
      <alignment horizontal="right"/>
    </xf>
    <xf numFmtId="169" fontId="0" fillId="8" borderId="0" xfId="0" applyNumberFormat="1" applyFill="1" applyBorder="1" applyAlignment="1">
      <alignment horizontal="right"/>
    </xf>
    <xf numFmtId="1" fontId="13" fillId="5" borderId="6" xfId="1" applyNumberFormat="1" applyFont="1" applyFill="1" applyBorder="1" applyAlignment="1">
      <alignment horizontal="center" vertical="center"/>
    </xf>
    <xf numFmtId="0" fontId="24" fillId="9" borderId="0" xfId="0" applyFont="1" applyFill="1" applyBorder="1" applyAlignment="1">
      <alignment horizontal="center"/>
    </xf>
    <xf numFmtId="0" fontId="18" fillId="9" borderId="0" xfId="0" applyFont="1" applyFill="1" applyBorder="1" applyAlignment="1">
      <alignment horizontal="left"/>
    </xf>
    <xf numFmtId="0" fontId="13" fillId="9" borderId="0" xfId="0" applyFont="1" applyFill="1" applyBorder="1"/>
    <xf numFmtId="9" fontId="0" fillId="9" borderId="0" xfId="5" applyNumberFormat="1" applyFont="1" applyFill="1" applyBorder="1"/>
    <xf numFmtId="168" fontId="0" fillId="9" borderId="0" xfId="5" applyNumberFormat="1" applyFont="1" applyFill="1" applyBorder="1"/>
    <xf numFmtId="170" fontId="0" fillId="9" borderId="0" xfId="1" applyNumberFormat="1" applyFont="1" applyFill="1" applyBorder="1"/>
    <xf numFmtId="172" fontId="0" fillId="9" borderId="0" xfId="1" applyNumberFormat="1" applyFont="1" applyFill="1" applyBorder="1"/>
    <xf numFmtId="170" fontId="0" fillId="9" borderId="0" xfId="0" applyNumberFormat="1" applyFill="1" applyBorder="1"/>
    <xf numFmtId="169" fontId="0" fillId="9" borderId="0" xfId="0" applyNumberFormat="1" applyFill="1" applyBorder="1"/>
    <xf numFmtId="0" fontId="9" fillId="9" borderId="0" xfId="0" applyFont="1" applyFill="1" applyBorder="1"/>
    <xf numFmtId="172" fontId="13" fillId="9" borderId="0" xfId="1" applyNumberFormat="1" applyFont="1" applyFill="1" applyBorder="1"/>
    <xf numFmtId="170" fontId="13" fillId="9" borderId="0" xfId="1" applyNumberFormat="1" applyFont="1" applyFill="1" applyBorder="1"/>
    <xf numFmtId="164" fontId="13" fillId="9" borderId="0" xfId="1" applyFont="1" applyFill="1" applyBorder="1"/>
    <xf numFmtId="0" fontId="13" fillId="9" borderId="0" xfId="6" applyFill="1" applyBorder="1"/>
    <xf numFmtId="164" fontId="13" fillId="9" borderId="0" xfId="6" applyNumberFormat="1" applyFill="1"/>
    <xf numFmtId="0" fontId="13" fillId="9" borderId="0" xfId="6" applyFill="1"/>
    <xf numFmtId="164" fontId="13" fillId="9" borderId="5" xfId="6" applyNumberFormat="1" applyFill="1" applyBorder="1"/>
    <xf numFmtId="164" fontId="13" fillId="9" borderId="6" xfId="6" applyNumberFormat="1" applyFill="1" applyBorder="1"/>
    <xf numFmtId="164" fontId="13" fillId="9" borderId="0" xfId="6" applyNumberFormat="1" applyFill="1" applyBorder="1"/>
    <xf numFmtId="164" fontId="13" fillId="9" borderId="18" xfId="6" applyNumberFormat="1" applyFill="1" applyBorder="1"/>
    <xf numFmtId="164" fontId="13" fillId="9" borderId="19" xfId="6" applyNumberFormat="1" applyFill="1" applyBorder="1"/>
    <xf numFmtId="164" fontId="13" fillId="9" borderId="2" xfId="6" applyNumberFormat="1" applyFill="1" applyBorder="1"/>
    <xf numFmtId="0" fontId="9" fillId="9" borderId="4" xfId="6" applyFont="1" applyFill="1" applyBorder="1"/>
    <xf numFmtId="164" fontId="9" fillId="9" borderId="4" xfId="6" applyNumberFormat="1" applyFont="1" applyFill="1" applyBorder="1" applyAlignment="1">
      <alignment horizontal="right"/>
    </xf>
    <xf numFmtId="0" fontId="13" fillId="9" borderId="0" xfId="6" applyFont="1" applyFill="1" applyBorder="1"/>
    <xf numFmtId="164" fontId="13" fillId="9" borderId="18" xfId="6" applyNumberFormat="1" applyFill="1" applyBorder="1"/>
    <xf numFmtId="0" fontId="13" fillId="9" borderId="13" xfId="6" applyFont="1" applyFill="1" applyBorder="1"/>
    <xf numFmtId="10" fontId="13" fillId="9" borderId="5" xfId="7" applyNumberFormat="1" applyFont="1" applyFill="1" applyBorder="1"/>
    <xf numFmtId="10" fontId="13" fillId="9" borderId="6" xfId="7" applyNumberFormat="1" applyFont="1" applyFill="1" applyBorder="1"/>
    <xf numFmtId="10" fontId="13" fillId="9" borderId="0" xfId="6" applyNumberFormat="1" applyFill="1"/>
    <xf numFmtId="10" fontId="13" fillId="9" borderId="0" xfId="7" applyNumberFormat="1" applyFont="1" applyFill="1" applyBorder="1"/>
    <xf numFmtId="0" fontId="9" fillId="9" borderId="0" xfId="6" applyFont="1" applyFill="1" applyBorder="1" applyAlignment="1">
      <alignment horizontal="right"/>
    </xf>
    <xf numFmtId="0" fontId="9" fillId="9" borderId="4" xfId="6" applyFont="1" applyFill="1" applyBorder="1" applyAlignment="1">
      <alignment horizontal="right"/>
    </xf>
    <xf numFmtId="164" fontId="13" fillId="9" borderId="0" xfId="7" applyNumberFormat="1" applyFont="1" applyFill="1"/>
    <xf numFmtId="0" fontId="9" fillId="9" borderId="0" xfId="6" applyFont="1" applyFill="1" applyBorder="1"/>
    <xf numFmtId="164" fontId="9" fillId="9" borderId="0" xfId="6" applyNumberFormat="1" applyFont="1" applyFill="1" applyBorder="1" applyAlignment="1">
      <alignment horizontal="right"/>
    </xf>
    <xf numFmtId="0" fontId="7" fillId="9" borderId="0" xfId="6" applyFont="1" applyFill="1" applyBorder="1"/>
    <xf numFmtId="164" fontId="35" fillId="9" borderId="0" xfId="6" applyNumberFormat="1" applyFont="1" applyFill="1" applyBorder="1" applyAlignment="1">
      <alignment horizontal="left"/>
    </xf>
    <xf numFmtId="0" fontId="13" fillId="9" borderId="0" xfId="6" applyFont="1" applyFill="1"/>
    <xf numFmtId="0" fontId="7" fillId="9" borderId="0" xfId="6" applyFont="1" applyFill="1"/>
    <xf numFmtId="170" fontId="13" fillId="9" borderId="0" xfId="1" applyNumberFormat="1" applyFont="1" applyFill="1"/>
    <xf numFmtId="0" fontId="13" fillId="4" borderId="0" xfId="0" applyFont="1" applyFill="1" applyBorder="1" applyAlignment="1">
      <alignment horizontal="left" vertical="center"/>
    </xf>
    <xf numFmtId="0" fontId="0" fillId="4" borderId="0" xfId="0" applyFill="1" applyBorder="1"/>
    <xf numFmtId="0" fontId="55" fillId="9" borderId="0" xfId="13" applyFont="1" applyFill="1" applyBorder="1" applyProtection="1"/>
    <xf numFmtId="0" fontId="55" fillId="9" borderId="0" xfId="13" applyFont="1" applyFill="1" applyBorder="1" applyProtection="1">
      <protection hidden="1"/>
    </xf>
    <xf numFmtId="0" fontId="35" fillId="9" borderId="0" xfId="13" applyFont="1" applyFill="1" applyBorder="1" applyProtection="1"/>
    <xf numFmtId="0" fontId="7" fillId="4" borderId="2" xfId="0" applyFont="1" applyFill="1" applyBorder="1"/>
    <xf numFmtId="10" fontId="7" fillId="9" borderId="0" xfId="5" applyNumberFormat="1" applyFill="1"/>
    <xf numFmtId="0" fontId="55" fillId="0" borderId="0" xfId="13" applyFont="1" applyFill="1" applyBorder="1" applyProtection="1"/>
    <xf numFmtId="0" fontId="55" fillId="0" borderId="0" xfId="13" applyFont="1" applyFill="1" applyBorder="1" applyProtection="1">
      <protection hidden="1"/>
    </xf>
    <xf numFmtId="0" fontId="9" fillId="4" borderId="0" xfId="0" applyFont="1" applyFill="1" applyBorder="1" applyAlignment="1">
      <alignment wrapText="1"/>
    </xf>
    <xf numFmtId="10" fontId="7" fillId="5" borderId="6" xfId="5" applyNumberFormat="1" applyFill="1" applyBorder="1" applyAlignment="1">
      <alignment vertical="center"/>
    </xf>
    <xf numFmtId="10" fontId="7" fillId="5" borderId="0" xfId="5" applyNumberFormat="1" applyFill="1" applyBorder="1" applyAlignment="1">
      <alignment vertical="center"/>
    </xf>
    <xf numFmtId="0" fontId="7" fillId="4" borderId="0" xfId="0" quotePrefix="1" applyFont="1" applyFill="1" applyProtection="1">
      <protection locked="0"/>
    </xf>
    <xf numFmtId="0" fontId="16" fillId="4" borderId="0" xfId="0" quotePrefix="1" applyFont="1" applyFill="1" applyBorder="1" applyProtection="1">
      <protection locked="0"/>
    </xf>
    <xf numFmtId="0" fontId="22" fillId="9" borderId="0" xfId="0" applyFont="1" applyFill="1" applyProtection="1">
      <protection locked="0"/>
    </xf>
    <xf numFmtId="0" fontId="16" fillId="9" borderId="0" xfId="0" applyFont="1" applyFill="1" applyProtection="1">
      <protection locked="0"/>
    </xf>
    <xf numFmtId="0" fontId="0" fillId="4" borderId="2" xfId="0" applyFill="1" applyBorder="1" applyProtection="1">
      <protection locked="0"/>
    </xf>
    <xf numFmtId="0" fontId="9" fillId="4" borderId="2" xfId="0" applyFont="1" applyFill="1" applyBorder="1" applyProtection="1">
      <protection locked="0"/>
    </xf>
    <xf numFmtId="171" fontId="7" fillId="4" borderId="0" xfId="0" applyNumberFormat="1" applyFont="1" applyFill="1" applyProtection="1">
      <protection locked="0"/>
    </xf>
    <xf numFmtId="0" fontId="7" fillId="4" borderId="0" xfId="0" applyFont="1" applyFill="1" applyAlignment="1" applyProtection="1">
      <alignment horizontal="left" indent="1"/>
      <protection locked="0"/>
    </xf>
    <xf numFmtId="0" fontId="9" fillId="4" borderId="0" xfId="0" applyFont="1" applyFill="1" applyAlignment="1" applyProtection="1">
      <alignment horizontal="left" indent="1"/>
      <protection locked="0"/>
    </xf>
    <xf numFmtId="0" fontId="9" fillId="4" borderId="0" xfId="0" applyFont="1" applyFill="1" applyAlignment="1" applyProtection="1">
      <protection locked="0"/>
    </xf>
    <xf numFmtId="171" fontId="7" fillId="9" borderId="0" xfId="0" applyNumberFormat="1" applyFont="1" applyFill="1" applyProtection="1">
      <protection locked="0"/>
    </xf>
    <xf numFmtId="0" fontId="13" fillId="9" borderId="0" xfId="0" applyFont="1" applyFill="1" applyProtection="1">
      <protection locked="0"/>
    </xf>
    <xf numFmtId="0" fontId="0" fillId="4" borderId="0" xfId="0" applyFill="1" applyBorder="1"/>
    <xf numFmtId="0" fontId="35" fillId="4" borderId="0" xfId="0" applyFont="1" applyFill="1" applyAlignment="1">
      <alignment wrapText="1"/>
    </xf>
    <xf numFmtId="164" fontId="7" fillId="9" borderId="0" xfId="0" applyNumberFormat="1" applyFont="1" applyFill="1" applyBorder="1" applyAlignment="1">
      <alignment vertical="center"/>
    </xf>
    <xf numFmtId="9" fontId="7" fillId="9" borderId="0" xfId="5" applyFont="1" applyFill="1" applyBorder="1" applyAlignment="1">
      <alignment horizontal="center"/>
    </xf>
    <xf numFmtId="10" fontId="7" fillId="9" borderId="0" xfId="5" applyNumberFormat="1" applyFill="1" applyBorder="1" applyAlignment="1">
      <alignment horizontal="right"/>
    </xf>
    <xf numFmtId="10" fontId="0" fillId="9" borderId="0" xfId="0" applyNumberFormat="1" applyFill="1" applyBorder="1" applyAlignment="1">
      <alignment horizontal="right"/>
    </xf>
    <xf numFmtId="172" fontId="7" fillId="5" borderId="5" xfId="1" applyNumberFormat="1" applyFont="1" applyFill="1" applyBorder="1" applyAlignment="1">
      <alignment horizontal="right" vertical="center"/>
    </xf>
    <xf numFmtId="0" fontId="7" fillId="9" borderId="0" xfId="0" applyFont="1" applyFill="1" applyBorder="1" applyAlignment="1">
      <alignment horizontal="center" vertical="center"/>
    </xf>
    <xf numFmtId="2" fontId="7" fillId="9" borderId="0" xfId="0" applyNumberFormat="1" applyFont="1" applyFill="1"/>
    <xf numFmtId="165" fontId="27" fillId="9" borderId="0" xfId="0" applyNumberFormat="1" applyFont="1" applyFill="1"/>
    <xf numFmtId="10" fontId="35" fillId="9" borderId="0" xfId="5" applyNumberFormat="1" applyFont="1" applyFill="1" applyBorder="1" applyAlignment="1">
      <alignment horizontal="left"/>
    </xf>
    <xf numFmtId="183" fontId="13" fillId="5" borderId="0" xfId="0" applyNumberFormat="1" applyFont="1" applyFill="1"/>
    <xf numFmtId="183" fontId="7" fillId="5" borderId="0" xfId="5" applyNumberFormat="1" applyFill="1" applyBorder="1" applyAlignment="1">
      <alignment horizontal="right"/>
    </xf>
    <xf numFmtId="164" fontId="7" fillId="4" borderId="13" xfId="0" applyNumberFormat="1" applyFont="1" applyFill="1" applyBorder="1" applyAlignment="1">
      <alignment horizontal="center" vertical="center"/>
    </xf>
    <xf numFmtId="10" fontId="0" fillId="4" borderId="0" xfId="0" applyNumberFormat="1" applyFill="1" applyProtection="1">
      <protection locked="0"/>
    </xf>
    <xf numFmtId="170" fontId="7" fillId="9" borderId="0" xfId="1" applyNumberFormat="1" applyFont="1" applyFill="1" applyBorder="1"/>
    <xf numFmtId="0" fontId="9" fillId="6" borderId="42" xfId="0" applyFont="1" applyFill="1" applyBorder="1" applyAlignment="1">
      <alignment vertical="center"/>
    </xf>
    <xf numFmtId="0" fontId="7" fillId="4" borderId="0" xfId="0" applyFont="1" applyFill="1" applyAlignment="1">
      <alignment horizontal="left"/>
    </xf>
    <xf numFmtId="0" fontId="56" fillId="9" borderId="0" xfId="0" applyFont="1" applyFill="1"/>
    <xf numFmtId="0" fontId="7" fillId="9" borderId="54" xfId="0" applyFont="1" applyFill="1" applyBorder="1"/>
    <xf numFmtId="0" fontId="7" fillId="9" borderId="49" xfId="0" applyFont="1" applyFill="1" applyBorder="1" applyAlignment="1">
      <alignment horizontal="left"/>
    </xf>
    <xf numFmtId="17" fontId="7" fillId="9" borderId="49" xfId="0" quotePrefix="1" applyNumberFormat="1" applyFont="1" applyFill="1" applyBorder="1"/>
    <xf numFmtId="0" fontId="7" fillId="9" borderId="49" xfId="0" applyFont="1" applyFill="1" applyBorder="1"/>
    <xf numFmtId="0" fontId="7" fillId="9" borderId="0" xfId="0" applyFont="1" applyFill="1" applyAlignment="1">
      <alignment horizontal="left"/>
    </xf>
    <xf numFmtId="0" fontId="7" fillId="9" borderId="0" xfId="0" quotePrefix="1" applyFont="1" applyFill="1" applyAlignment="1">
      <alignment horizontal="left"/>
    </xf>
    <xf numFmtId="0" fontId="7" fillId="9" borderId="0" xfId="0" quotePrefix="1" applyFont="1" applyFill="1"/>
    <xf numFmtId="0" fontId="57" fillId="9" borderId="0" xfId="0" applyFont="1" applyFill="1"/>
    <xf numFmtId="17" fontId="7" fillId="9" borderId="0" xfId="0" quotePrefix="1" applyNumberFormat="1" applyFont="1" applyFill="1"/>
    <xf numFmtId="0" fontId="7" fillId="9" borderId="0" xfId="0" applyFont="1" applyFill="1" applyBorder="1" applyAlignment="1">
      <alignment horizontal="right"/>
    </xf>
    <xf numFmtId="10" fontId="0" fillId="0" borderId="0" xfId="5" applyNumberFormat="1" applyFont="1" applyAlignment="1" applyProtection="1">
      <alignment horizontal="center"/>
      <protection locked="0"/>
    </xf>
    <xf numFmtId="10" fontId="0" fillId="0" borderId="0" xfId="0" applyNumberFormat="1" applyAlignment="1" applyProtection="1">
      <alignment horizontal="center"/>
      <protection locked="0"/>
    </xf>
    <xf numFmtId="171" fontId="7" fillId="4" borderId="0" xfId="1" applyNumberFormat="1" applyFill="1" applyProtection="1">
      <protection locked="0"/>
    </xf>
    <xf numFmtId="171" fontId="0" fillId="4" borderId="5" xfId="1" applyNumberFormat="1" applyFont="1" applyFill="1" applyBorder="1" applyProtection="1">
      <protection locked="0"/>
    </xf>
    <xf numFmtId="171" fontId="0" fillId="4" borderId="6" xfId="1" applyNumberFormat="1" applyFont="1" applyFill="1" applyBorder="1" applyProtection="1"/>
    <xf numFmtId="171" fontId="0" fillId="4" borderId="7" xfId="1" applyNumberFormat="1" applyFont="1" applyFill="1" applyBorder="1" applyProtection="1">
      <protection locked="0"/>
    </xf>
    <xf numFmtId="171" fontId="0" fillId="4" borderId="0" xfId="1" applyNumberFormat="1" applyFont="1" applyFill="1" applyBorder="1" applyProtection="1"/>
    <xf numFmtId="171" fontId="0" fillId="4" borderId="0" xfId="1" applyNumberFormat="1" applyFont="1" applyFill="1" applyProtection="1">
      <protection locked="0"/>
    </xf>
    <xf numFmtId="171" fontId="0" fillId="4" borderId="6" xfId="1" applyNumberFormat="1" applyFont="1" applyFill="1" applyBorder="1" applyProtection="1">
      <protection locked="0"/>
    </xf>
    <xf numFmtId="171" fontId="0" fillId="4" borderId="0" xfId="1" applyNumberFormat="1" applyFont="1" applyFill="1" applyProtection="1"/>
    <xf numFmtId="171" fontId="13" fillId="4" borderId="5" xfId="1" applyNumberFormat="1" applyFont="1" applyFill="1" applyBorder="1" applyProtection="1">
      <protection locked="0"/>
    </xf>
    <xf numFmtId="171" fontId="13" fillId="4" borderId="6" xfId="1" applyNumberFormat="1" applyFont="1" applyFill="1" applyBorder="1" applyProtection="1">
      <protection locked="0"/>
    </xf>
    <xf numFmtId="171" fontId="0" fillId="4" borderId="8" xfId="1" applyNumberFormat="1" applyFont="1" applyFill="1" applyBorder="1" applyProtection="1">
      <protection locked="0"/>
    </xf>
    <xf numFmtId="171" fontId="7" fillId="4" borderId="0" xfId="1" applyNumberFormat="1" applyFont="1" applyFill="1" applyBorder="1" applyProtection="1">
      <protection locked="0"/>
    </xf>
    <xf numFmtId="171" fontId="9" fillId="9" borderId="5" xfId="1" applyNumberFormat="1" applyFont="1" applyFill="1" applyBorder="1" applyProtection="1">
      <protection locked="0"/>
    </xf>
    <xf numFmtId="171" fontId="9" fillId="9" borderId="6" xfId="1" applyNumberFormat="1" applyFont="1" applyFill="1" applyBorder="1" applyProtection="1">
      <protection locked="0"/>
    </xf>
    <xf numFmtId="171" fontId="0" fillId="9" borderId="0" xfId="0" applyNumberFormat="1" applyFill="1" applyProtection="1">
      <protection locked="0"/>
    </xf>
    <xf numFmtId="171" fontId="0" fillId="9" borderId="5" xfId="1" applyNumberFormat="1" applyFont="1" applyFill="1" applyBorder="1" applyProtection="1">
      <protection locked="0"/>
    </xf>
    <xf numFmtId="171" fontId="7" fillId="4" borderId="52" xfId="1" applyNumberFormat="1" applyFont="1" applyFill="1" applyBorder="1" applyProtection="1">
      <protection locked="0"/>
    </xf>
    <xf numFmtId="171" fontId="0" fillId="9" borderId="52" xfId="1" applyNumberFormat="1" applyFont="1" applyFill="1" applyBorder="1" applyProtection="1"/>
    <xf numFmtId="171" fontId="0" fillId="9" borderId="6" xfId="1" applyNumberFormat="1" applyFont="1" applyFill="1" applyBorder="1" applyProtection="1"/>
    <xf numFmtId="171" fontId="0" fillId="9" borderId="7" xfId="1" applyNumberFormat="1" applyFont="1" applyFill="1" applyBorder="1" applyProtection="1">
      <protection locked="0"/>
    </xf>
    <xf numFmtId="171" fontId="13" fillId="9" borderId="0" xfId="1" applyNumberFormat="1" applyFont="1" applyFill="1" applyBorder="1" applyProtection="1">
      <protection locked="0"/>
    </xf>
    <xf numFmtId="171" fontId="0" fillId="9" borderId="0" xfId="1" applyNumberFormat="1" applyFont="1" applyFill="1" applyBorder="1" applyProtection="1">
      <protection locked="0"/>
    </xf>
    <xf numFmtId="171" fontId="0" fillId="4" borderId="0" xfId="0" applyNumberFormat="1" applyFill="1" applyProtection="1">
      <protection locked="0"/>
    </xf>
    <xf numFmtId="171" fontId="14" fillId="4" borderId="7" xfId="1" applyNumberFormat="1" applyFont="1" applyFill="1" applyBorder="1" applyProtection="1">
      <protection locked="0"/>
    </xf>
    <xf numFmtId="171" fontId="13" fillId="4" borderId="0" xfId="1" applyNumberFormat="1" applyFont="1" applyFill="1" applyBorder="1" applyProtection="1"/>
    <xf numFmtId="171" fontId="14" fillId="4" borderId="0" xfId="1" applyNumberFormat="1" applyFont="1" applyFill="1" applyProtection="1">
      <protection locked="0"/>
    </xf>
    <xf numFmtId="171" fontId="13" fillId="4" borderId="0" xfId="5" applyNumberFormat="1" applyFont="1" applyFill="1" applyProtection="1">
      <protection locked="0"/>
    </xf>
    <xf numFmtId="171" fontId="13" fillId="4" borderId="6" xfId="1" applyNumberFormat="1" applyFont="1" applyFill="1" applyBorder="1" applyProtection="1"/>
    <xf numFmtId="171" fontId="13" fillId="4" borderId="50" xfId="1" applyNumberFormat="1" applyFont="1" applyFill="1" applyBorder="1" applyProtection="1">
      <protection locked="0"/>
    </xf>
    <xf numFmtId="171" fontId="13" fillId="9" borderId="0" xfId="1" applyNumberFormat="1" applyFont="1" applyFill="1" applyBorder="1" applyProtection="1"/>
    <xf numFmtId="171" fontId="13" fillId="9" borderId="50" xfId="1" applyNumberFormat="1" applyFont="1" applyFill="1" applyBorder="1" applyProtection="1"/>
    <xf numFmtId="171" fontId="13" fillId="4" borderId="7" xfId="1" applyNumberFormat="1" applyFont="1" applyFill="1" applyBorder="1" applyProtection="1">
      <protection locked="0"/>
    </xf>
    <xf numFmtId="171" fontId="7" fillId="4" borderId="7" xfId="1" applyNumberFormat="1" applyFill="1" applyBorder="1" applyProtection="1">
      <protection locked="0"/>
    </xf>
    <xf numFmtId="171" fontId="7" fillId="9" borderId="0" xfId="1" applyNumberFormat="1" applyFill="1" applyBorder="1" applyProtection="1"/>
    <xf numFmtId="171" fontId="16" fillId="6" borderId="1" xfId="1" applyNumberFormat="1" applyFont="1" applyFill="1" applyBorder="1" applyProtection="1">
      <protection locked="0"/>
    </xf>
    <xf numFmtId="171" fontId="16" fillId="4" borderId="0" xfId="1" applyNumberFormat="1" applyFont="1" applyFill="1" applyBorder="1" applyProtection="1">
      <protection locked="0"/>
    </xf>
    <xf numFmtId="171" fontId="9" fillId="6" borderId="12" xfId="1" applyNumberFormat="1" applyFont="1" applyFill="1" applyBorder="1" applyProtection="1">
      <protection locked="0"/>
    </xf>
    <xf numFmtId="171" fontId="13" fillId="6" borderId="10" xfId="1" applyNumberFormat="1" applyFont="1" applyFill="1" applyBorder="1" applyProtection="1">
      <protection locked="0"/>
    </xf>
    <xf numFmtId="171" fontId="13" fillId="4" borderId="0" xfId="1" applyNumberFormat="1" applyFont="1" applyFill="1" applyBorder="1" applyProtection="1">
      <protection locked="0"/>
    </xf>
    <xf numFmtId="171" fontId="16" fillId="4" borderId="0" xfId="0" applyNumberFormat="1" applyFont="1" applyFill="1" applyBorder="1" applyProtection="1">
      <protection locked="0"/>
    </xf>
    <xf numFmtId="171" fontId="0" fillId="4" borderId="5" xfId="1" applyNumberFormat="1" applyFont="1" applyFill="1" applyBorder="1" applyProtection="1"/>
    <xf numFmtId="171" fontId="0" fillId="4" borderId="7" xfId="1" applyNumberFormat="1" applyFont="1" applyFill="1" applyBorder="1" applyProtection="1"/>
    <xf numFmtId="171" fontId="0" fillId="4" borderId="2" xfId="0" applyNumberFormat="1" applyFill="1" applyBorder="1" applyProtection="1">
      <protection locked="0"/>
    </xf>
    <xf numFmtId="171" fontId="7" fillId="4" borderId="0" xfId="1" applyNumberFormat="1" applyFont="1" applyFill="1" applyBorder="1" applyProtection="1"/>
    <xf numFmtId="171" fontId="7" fillId="9" borderId="8" xfId="1" applyNumberFormat="1" applyFont="1" applyFill="1" applyBorder="1" applyProtection="1"/>
    <xf numFmtId="171" fontId="7" fillId="4" borderId="11" xfId="1" applyNumberFormat="1" applyFill="1" applyBorder="1" applyProtection="1"/>
    <xf numFmtId="171" fontId="9" fillId="4" borderId="0" xfId="0" applyNumberFormat="1" applyFont="1" applyFill="1" applyProtection="1">
      <protection locked="0"/>
    </xf>
    <xf numFmtId="171" fontId="7" fillId="4" borderId="7" xfId="1" applyNumberFormat="1" applyFill="1" applyBorder="1" applyProtection="1"/>
    <xf numFmtId="171" fontId="7" fillId="4" borderId="50" xfId="1" applyNumberFormat="1" applyFill="1" applyBorder="1" applyProtection="1"/>
    <xf numFmtId="171" fontId="0" fillId="4" borderId="50" xfId="0" applyNumberFormat="1" applyFill="1" applyBorder="1" applyProtection="1"/>
    <xf numFmtId="171" fontId="11" fillId="4" borderId="0" xfId="0" applyNumberFormat="1" applyFont="1" applyFill="1" applyProtection="1">
      <protection locked="0"/>
    </xf>
    <xf numFmtId="171" fontId="15" fillId="4" borderId="0" xfId="0" applyNumberFormat="1" applyFont="1" applyFill="1" applyProtection="1">
      <protection locked="0"/>
    </xf>
    <xf numFmtId="171" fontId="0" fillId="4" borderId="6" xfId="0" applyNumberFormat="1" applyFill="1" applyBorder="1" applyProtection="1">
      <protection locked="0"/>
    </xf>
    <xf numFmtId="171" fontId="13" fillId="6" borderId="1" xfId="0" applyNumberFormat="1" applyFont="1" applyFill="1" applyBorder="1" applyProtection="1">
      <protection locked="0"/>
    </xf>
    <xf numFmtId="171" fontId="7" fillId="4" borderId="3" xfId="0" applyNumberFormat="1" applyFont="1" applyFill="1" applyBorder="1" applyProtection="1">
      <protection locked="0"/>
    </xf>
    <xf numFmtId="171" fontId="22" fillId="4" borderId="3" xfId="0" applyNumberFormat="1" applyFont="1" applyFill="1" applyBorder="1" applyProtection="1">
      <protection locked="0"/>
    </xf>
    <xf numFmtId="171" fontId="7" fillId="9" borderId="0" xfId="0" applyNumberFormat="1" applyFont="1" applyFill="1" applyBorder="1" applyProtection="1">
      <protection locked="0"/>
    </xf>
    <xf numFmtId="171" fontId="7" fillId="4" borderId="0" xfId="0" applyNumberFormat="1" applyFont="1" applyFill="1" applyBorder="1" applyProtection="1">
      <protection locked="0"/>
    </xf>
    <xf numFmtId="171" fontId="22" fillId="4" borderId="0" xfId="0" applyNumberFormat="1" applyFont="1" applyFill="1" applyBorder="1" applyProtection="1">
      <protection locked="0"/>
    </xf>
    <xf numFmtId="171" fontId="9" fillId="0" borderId="0" xfId="0" applyNumberFormat="1" applyFont="1" applyProtection="1">
      <protection locked="0"/>
    </xf>
    <xf numFmtId="171" fontId="9" fillId="4" borderId="0" xfId="0" applyNumberFormat="1" applyFont="1" applyFill="1" applyBorder="1" applyProtection="1">
      <protection locked="0"/>
    </xf>
    <xf numFmtId="171" fontId="7" fillId="4" borderId="0" xfId="0" applyNumberFormat="1" applyFont="1" applyFill="1" applyBorder="1" applyAlignment="1" applyProtection="1">
      <alignment horizontal="right"/>
      <protection locked="0"/>
    </xf>
    <xf numFmtId="0" fontId="0" fillId="9" borderId="0" xfId="0" applyFill="1" applyAlignment="1">
      <alignment wrapText="1"/>
    </xf>
    <xf numFmtId="0" fontId="0" fillId="9" borderId="0" xfId="0" applyFill="1" applyAlignment="1">
      <alignment horizontal="center" vertical="center"/>
    </xf>
    <xf numFmtId="0" fontId="9" fillId="6" borderId="42" xfId="0" applyFont="1" applyFill="1" applyBorder="1"/>
    <xf numFmtId="0" fontId="9" fillId="6" borderId="1" xfId="0" applyFont="1" applyFill="1" applyBorder="1" applyAlignment="1">
      <alignment vertical="center"/>
    </xf>
    <xf numFmtId="164" fontId="7" fillId="5" borderId="6" xfId="1" applyNumberFormat="1" applyFont="1" applyFill="1" applyBorder="1" applyAlignment="1">
      <alignment horizontal="right" vertical="center"/>
    </xf>
    <xf numFmtId="164" fontId="7" fillId="5" borderId="0" xfId="1" applyNumberFormat="1" applyFont="1" applyFill="1" applyBorder="1" applyAlignment="1">
      <alignment horizontal="right" vertical="center"/>
    </xf>
    <xf numFmtId="164" fontId="7" fillId="4" borderId="0" xfId="1" applyFont="1" applyFill="1" applyBorder="1" applyAlignment="1">
      <alignment horizontal="center" vertical="center"/>
    </xf>
    <xf numFmtId="0" fontId="9" fillId="9" borderId="0" xfId="0" applyFont="1" applyFill="1" applyBorder="1" applyAlignment="1">
      <alignment vertical="center"/>
    </xf>
    <xf numFmtId="10" fontId="0" fillId="14" borderId="5" xfId="5" applyNumberFormat="1" applyFont="1" applyFill="1" applyBorder="1" applyAlignment="1">
      <alignment horizontal="right"/>
    </xf>
    <xf numFmtId="10" fontId="7" fillId="14" borderId="6" xfId="5" applyNumberFormat="1" applyFill="1" applyBorder="1" applyAlignment="1">
      <alignment horizontal="right"/>
    </xf>
    <xf numFmtId="0" fontId="0" fillId="4" borderId="0" xfId="0" applyFill="1" applyBorder="1"/>
    <xf numFmtId="0" fontId="9" fillId="6" borderId="1" xfId="0" applyFont="1" applyFill="1" applyBorder="1" applyAlignment="1">
      <alignment vertical="center"/>
    </xf>
    <xf numFmtId="0" fontId="20" fillId="9" borderId="0" xfId="0" applyFont="1" applyFill="1" applyBorder="1" applyAlignment="1">
      <alignment wrapText="1"/>
    </xf>
    <xf numFmtId="10" fontId="0" fillId="14" borderId="5" xfId="5" applyNumberFormat="1" applyFont="1" applyFill="1" applyBorder="1" applyAlignment="1">
      <alignment vertical="center" wrapText="1"/>
    </xf>
    <xf numFmtId="0" fontId="7" fillId="9" borderId="55" xfId="0" applyFont="1" applyFill="1" applyBorder="1" applyAlignment="1">
      <alignment horizontal="left"/>
    </xf>
    <xf numFmtId="10" fontId="7" fillId="9" borderId="56" xfId="5" applyNumberFormat="1" applyFill="1" applyBorder="1"/>
    <xf numFmtId="0" fontId="9" fillId="6" borderId="4" xfId="0" applyFont="1" applyFill="1" applyBorder="1" applyAlignment="1">
      <alignment vertical="center"/>
    </xf>
    <xf numFmtId="0" fontId="18" fillId="6" borderId="4" xfId="0" applyFont="1" applyFill="1" applyBorder="1" applyAlignment="1">
      <alignment horizontal="left" vertical="center"/>
    </xf>
    <xf numFmtId="0" fontId="0" fillId="9" borderId="4" xfId="0" applyFill="1" applyBorder="1" applyAlignment="1">
      <alignment horizontal="center"/>
    </xf>
    <xf numFmtId="0" fontId="18" fillId="9" borderId="57" xfId="0" applyFont="1" applyFill="1" applyBorder="1" applyAlignment="1">
      <alignment horizontal="left" vertical="center"/>
    </xf>
    <xf numFmtId="0" fontId="0" fillId="9" borderId="2" xfId="0" applyFill="1" applyBorder="1" applyAlignment="1">
      <alignment horizontal="center"/>
    </xf>
    <xf numFmtId="0" fontId="18" fillId="9" borderId="58" xfId="0" applyFont="1" applyFill="1" applyBorder="1" applyAlignment="1">
      <alignment horizontal="left" vertical="center"/>
    </xf>
    <xf numFmtId="0" fontId="9" fillId="9" borderId="1" xfId="0" applyFont="1" applyFill="1" applyBorder="1" applyAlignment="1">
      <alignment vertical="center"/>
    </xf>
    <xf numFmtId="0" fontId="18" fillId="9" borderId="60" xfId="0" applyFont="1" applyFill="1" applyBorder="1" applyAlignment="1">
      <alignment horizontal="left" vertical="center"/>
    </xf>
    <xf numFmtId="0" fontId="35" fillId="4" borderId="59" xfId="0" applyFont="1" applyFill="1" applyBorder="1"/>
    <xf numFmtId="169" fontId="7" fillId="8" borderId="0" xfId="0" applyNumberFormat="1" applyFont="1" applyFill="1" applyBorder="1" applyAlignment="1">
      <alignment horizontal="right"/>
    </xf>
    <xf numFmtId="175" fontId="7" fillId="9" borderId="0" xfId="1" applyNumberFormat="1" applyFont="1" applyFill="1" applyBorder="1" applyAlignment="1">
      <alignment vertical="center"/>
    </xf>
    <xf numFmtId="0" fontId="9" fillId="6" borderId="1" xfId="0" applyFont="1" applyFill="1" applyBorder="1" applyAlignment="1">
      <alignment vertical="center"/>
    </xf>
    <xf numFmtId="164" fontId="13" fillId="14" borderId="0" xfId="1" applyFont="1" applyFill="1" applyBorder="1" applyAlignment="1">
      <alignment horizontal="center" vertical="center"/>
    </xf>
    <xf numFmtId="2" fontId="0" fillId="14" borderId="0" xfId="0" applyNumberFormat="1" applyFill="1" applyBorder="1"/>
    <xf numFmtId="169" fontId="0" fillId="14" borderId="0" xfId="0" applyNumberFormat="1" applyFill="1" applyBorder="1" applyAlignment="1">
      <alignment horizontal="right"/>
    </xf>
    <xf numFmtId="164" fontId="13" fillId="14" borderId="0" xfId="1" applyFont="1" applyFill="1" applyBorder="1" applyAlignment="1">
      <alignment horizontal="right" vertical="center"/>
    </xf>
    <xf numFmtId="0" fontId="7" fillId="14" borderId="50" xfId="13" applyFont="1" applyFill="1" applyBorder="1" applyAlignment="1" applyProtection="1">
      <alignment horizontal="left"/>
      <protection locked="0"/>
    </xf>
    <xf numFmtId="0" fontId="55" fillId="9" borderId="0" xfId="13" applyFont="1" applyFill="1" applyBorder="1" applyProtection="1">
      <protection locked="0"/>
    </xf>
    <xf numFmtId="0" fontId="24" fillId="9" borderId="0" xfId="13" applyFont="1" applyFill="1" applyBorder="1" applyAlignment="1" applyProtection="1">
      <alignment vertical="center"/>
      <protection locked="0"/>
    </xf>
    <xf numFmtId="0" fontId="9" fillId="7" borderId="1" xfId="0" applyFont="1" applyFill="1" applyBorder="1" applyProtection="1">
      <protection locked="0"/>
    </xf>
    <xf numFmtId="0" fontId="55" fillId="9" borderId="0" xfId="13" applyFont="1" applyFill="1" applyBorder="1" applyProtection="1">
      <protection locked="0" hidden="1"/>
    </xf>
    <xf numFmtId="0" fontId="7" fillId="9" borderId="0" xfId="13" applyFont="1" applyFill="1" applyBorder="1" applyAlignment="1" applyProtection="1">
      <alignment vertical="center"/>
      <protection locked="0"/>
    </xf>
    <xf numFmtId="0" fontId="7" fillId="9" borderId="0" xfId="13" applyFont="1" applyFill="1" applyBorder="1" applyProtection="1">
      <protection locked="0" hidden="1"/>
    </xf>
    <xf numFmtId="0" fontId="7" fillId="9" borderId="0" xfId="13" applyFont="1" applyFill="1" applyBorder="1" applyAlignment="1" applyProtection="1">
      <alignment horizontal="left" vertical="top" wrapText="1"/>
      <protection locked="0"/>
    </xf>
    <xf numFmtId="0" fontId="7" fillId="9" borderId="0" xfId="13" applyFont="1" applyFill="1" applyBorder="1" applyProtection="1">
      <protection locked="0"/>
    </xf>
    <xf numFmtId="0" fontId="9" fillId="6" borderId="1" xfId="0" applyFont="1" applyFill="1" applyBorder="1" applyAlignment="1" applyProtection="1">
      <alignment vertical="center"/>
      <protection locked="0"/>
    </xf>
    <xf numFmtId="0" fontId="7" fillId="9" borderId="0" xfId="13" applyFont="1" applyFill="1" applyBorder="1" applyAlignment="1" applyProtection="1">
      <alignment horizontal="center"/>
      <protection locked="0"/>
    </xf>
    <xf numFmtId="0" fontId="9" fillId="9" borderId="0" xfId="13" applyFont="1" applyFill="1" applyBorder="1" applyAlignment="1" applyProtection="1">
      <alignment horizontal="left"/>
      <protection locked="0"/>
    </xf>
    <xf numFmtId="0" fontId="7" fillId="9" borderId="0" xfId="13" applyFont="1" applyFill="1" applyBorder="1" applyAlignment="1" applyProtection="1">
      <protection locked="0"/>
    </xf>
    <xf numFmtId="0" fontId="9" fillId="9" borderId="0" xfId="13" quotePrefix="1" applyFont="1" applyFill="1" applyBorder="1" applyAlignment="1" applyProtection="1">
      <alignment horizontal="left"/>
      <protection locked="0"/>
    </xf>
    <xf numFmtId="0" fontId="7" fillId="9" borderId="0" xfId="13" applyFont="1" applyFill="1" applyBorder="1" applyAlignment="1" applyProtection="1">
      <alignment horizontal="left"/>
      <protection locked="0"/>
    </xf>
    <xf numFmtId="0" fontId="7" fillId="9" borderId="0" xfId="13" applyFont="1" applyFill="1" applyBorder="1" applyAlignment="1" applyProtection="1">
      <alignment horizontal="left" indent="1"/>
      <protection locked="0"/>
    </xf>
    <xf numFmtId="0" fontId="9" fillId="9" borderId="0" xfId="13" applyFont="1" applyFill="1" applyBorder="1" applyAlignment="1" applyProtection="1">
      <alignment horizontal="left" indent="1"/>
      <protection locked="0"/>
    </xf>
    <xf numFmtId="0" fontId="7" fillId="9" borderId="0" xfId="13" applyFont="1" applyFill="1" applyBorder="1" applyAlignment="1" applyProtection="1">
      <alignment horizontal="right" indent="1"/>
      <protection locked="0"/>
    </xf>
    <xf numFmtId="0" fontId="9" fillId="9" borderId="0" xfId="13" applyFont="1" applyFill="1" applyBorder="1" applyAlignment="1" applyProtection="1">
      <alignment horizontal="left" vertical="top"/>
      <protection locked="0"/>
    </xf>
    <xf numFmtId="0" fontId="7" fillId="9" borderId="0" xfId="13" applyFont="1" applyFill="1" applyBorder="1" applyAlignment="1" applyProtection="1">
      <alignment horizontal="center" vertical="top"/>
      <protection locked="0"/>
    </xf>
    <xf numFmtId="0" fontId="7" fillId="9" borderId="0" xfId="13" applyFont="1" applyFill="1" applyBorder="1" applyAlignment="1" applyProtection="1">
      <alignment vertical="top"/>
      <protection locked="0"/>
    </xf>
    <xf numFmtId="0" fontId="35" fillId="9" borderId="0" xfId="13" applyFont="1" applyFill="1" applyBorder="1" applyProtection="1">
      <protection locked="0"/>
    </xf>
    <xf numFmtId="0" fontId="7" fillId="9" borderId="53" xfId="13" applyFont="1" applyFill="1" applyBorder="1" applyProtection="1">
      <protection locked="0"/>
    </xf>
    <xf numFmtId="164" fontId="7" fillId="9" borderId="0" xfId="0" applyNumberFormat="1" applyFont="1" applyFill="1" applyBorder="1" applyAlignment="1">
      <alignment horizontal="center"/>
    </xf>
    <xf numFmtId="0" fontId="7" fillId="9" borderId="7" xfId="0" applyFont="1" applyFill="1" applyBorder="1" applyAlignment="1">
      <alignment horizontal="left"/>
    </xf>
    <xf numFmtId="0" fontId="7" fillId="9" borderId="0" xfId="0" applyFont="1" applyFill="1" applyBorder="1" applyAlignment="1">
      <alignment horizontal="left"/>
    </xf>
    <xf numFmtId="164" fontId="13" fillId="14" borderId="53" xfId="1" applyFont="1" applyFill="1" applyBorder="1" applyAlignment="1">
      <alignment horizontal="center" vertical="center"/>
    </xf>
    <xf numFmtId="2" fontId="0" fillId="14" borderId="53" xfId="0" applyNumberFormat="1" applyFill="1" applyBorder="1"/>
    <xf numFmtId="169" fontId="0" fillId="14" borderId="53" xfId="0" applyNumberFormat="1" applyFill="1" applyBorder="1" applyAlignment="1">
      <alignment horizontal="right"/>
    </xf>
    <xf numFmtId="164" fontId="13" fillId="14" borderId="53" xfId="1" applyFont="1" applyFill="1" applyBorder="1" applyAlignment="1">
      <alignment horizontal="right" vertical="center"/>
    </xf>
    <xf numFmtId="0" fontId="9" fillId="6" borderId="1" xfId="0" applyFont="1" applyFill="1" applyBorder="1" applyAlignment="1">
      <alignment vertical="center"/>
    </xf>
    <xf numFmtId="0" fontId="14" fillId="9" borderId="0" xfId="0" applyFont="1" applyFill="1" applyBorder="1" applyAlignment="1">
      <alignment horizontal="center" vertical="center"/>
    </xf>
    <xf numFmtId="0" fontId="34" fillId="9" borderId="0" xfId="0" applyFont="1" applyFill="1" applyAlignment="1">
      <alignment horizontal="right" vertical="center"/>
    </xf>
    <xf numFmtId="0" fontId="34" fillId="9" borderId="0" xfId="0" applyFont="1" applyFill="1" applyAlignment="1">
      <alignment horizontal="left" vertical="center"/>
    </xf>
    <xf numFmtId="17" fontId="34" fillId="9" borderId="0" xfId="0" quotePrefix="1" applyNumberFormat="1" applyFont="1" applyFill="1" applyAlignment="1">
      <alignment vertical="center"/>
    </xf>
    <xf numFmtId="171" fontId="0" fillId="9" borderId="7" xfId="1" applyNumberFormat="1" applyFont="1" applyFill="1" applyBorder="1" applyProtection="1"/>
    <xf numFmtId="164" fontId="35" fillId="5" borderId="7" xfId="1" applyNumberFormat="1" applyFont="1" applyFill="1" applyBorder="1" applyAlignment="1">
      <alignment horizontal="right" vertical="center"/>
    </xf>
    <xf numFmtId="164" fontId="35" fillId="5" borderId="0" xfId="1" applyNumberFormat="1" applyFont="1" applyFill="1" applyBorder="1" applyAlignment="1">
      <alignment horizontal="right" vertical="center"/>
    </xf>
    <xf numFmtId="169" fontId="35" fillId="14" borderId="0" xfId="0" applyNumberFormat="1" applyFont="1" applyFill="1" applyBorder="1" applyAlignment="1">
      <alignment horizontal="right"/>
    </xf>
    <xf numFmtId="164" fontId="35" fillId="5" borderId="0" xfId="0" applyNumberFormat="1" applyFont="1" applyFill="1" applyBorder="1" applyAlignment="1">
      <alignment horizontal="right"/>
    </xf>
    <xf numFmtId="164" fontId="35" fillId="5" borderId="0" xfId="5" applyNumberFormat="1" applyFont="1" applyFill="1" applyBorder="1" applyAlignment="1">
      <alignment horizontal="right"/>
    </xf>
    <xf numFmtId="39" fontId="35" fillId="5" borderId="7" xfId="1" applyNumberFormat="1" applyFont="1" applyFill="1" applyBorder="1" applyAlignment="1">
      <alignment horizontal="right" vertical="center"/>
    </xf>
    <xf numFmtId="164" fontId="35" fillId="14" borderId="0" xfId="1" applyFont="1" applyFill="1" applyBorder="1" applyAlignment="1">
      <alignment horizontal="center" vertical="center"/>
    </xf>
    <xf numFmtId="164" fontId="35" fillId="14" borderId="0" xfId="1" applyFont="1" applyFill="1" applyBorder="1" applyAlignment="1">
      <alignment horizontal="right" vertical="center"/>
    </xf>
    <xf numFmtId="169" fontId="7" fillId="8" borderId="6" xfId="0" applyNumberFormat="1" applyFont="1" applyFill="1" applyBorder="1" applyAlignment="1">
      <alignment horizontal="right"/>
    </xf>
    <xf numFmtId="169" fontId="7" fillId="14" borderId="0" xfId="0" applyNumberFormat="1" applyFont="1" applyFill="1" applyBorder="1" applyAlignment="1">
      <alignment horizontal="right"/>
    </xf>
    <xf numFmtId="0" fontId="0" fillId="6" borderId="42" xfId="0" applyFill="1" applyBorder="1" applyAlignment="1">
      <alignment wrapText="1"/>
    </xf>
    <xf numFmtId="164" fontId="7" fillId="15" borderId="0" xfId="1" applyNumberFormat="1" applyFont="1" applyFill="1" applyBorder="1" applyAlignment="1">
      <alignment horizontal="right" vertical="center"/>
    </xf>
    <xf numFmtId="0" fontId="7" fillId="4" borderId="59" xfId="0" applyFont="1" applyFill="1" applyBorder="1"/>
    <xf numFmtId="164" fontId="7" fillId="4" borderId="0" xfId="1" applyNumberFormat="1" applyFont="1" applyFill="1" applyBorder="1" applyAlignment="1">
      <alignment horizontal="center" vertical="center"/>
    </xf>
    <xf numFmtId="10" fontId="13" fillId="15" borderId="5" xfId="7" applyNumberFormat="1" applyFill="1" applyBorder="1" applyAlignment="1">
      <alignment vertical="center"/>
    </xf>
    <xf numFmtId="10" fontId="7" fillId="14" borderId="7" xfId="5" applyNumberFormat="1" applyFill="1" applyBorder="1" applyAlignment="1">
      <alignment vertical="center"/>
    </xf>
    <xf numFmtId="10" fontId="13" fillId="14" borderId="7" xfId="7" applyNumberFormat="1" applyFill="1" applyBorder="1" applyAlignment="1">
      <alignment vertical="center"/>
    </xf>
    <xf numFmtId="164" fontId="13" fillId="15" borderId="7" xfId="1" applyNumberFormat="1" applyFont="1" applyFill="1" applyBorder="1" applyAlignment="1">
      <alignment horizontal="right" vertical="center"/>
    </xf>
    <xf numFmtId="164" fontId="13" fillId="15" borderId="0" xfId="1" applyNumberFormat="1" applyFont="1" applyFill="1" applyBorder="1" applyAlignment="1">
      <alignment horizontal="right" vertical="center"/>
    </xf>
    <xf numFmtId="164" fontId="13" fillId="15" borderId="0" xfId="1" applyFont="1" applyFill="1" applyBorder="1" applyAlignment="1">
      <alignment horizontal="center" vertical="center"/>
    </xf>
    <xf numFmtId="164" fontId="13" fillId="15" borderId="0" xfId="1" applyFont="1" applyFill="1" applyBorder="1" applyAlignment="1">
      <alignment horizontal="right" vertical="center"/>
    </xf>
    <xf numFmtId="164" fontId="13" fillId="14" borderId="7" xfId="1" applyNumberFormat="1" applyFont="1" applyFill="1" applyBorder="1" applyAlignment="1">
      <alignment horizontal="right" vertical="center"/>
    </xf>
    <xf numFmtId="164" fontId="13" fillId="14" borderId="0" xfId="1" applyNumberFormat="1" applyFont="1" applyFill="1" applyBorder="1" applyAlignment="1">
      <alignment horizontal="right" vertical="center"/>
    </xf>
    <xf numFmtId="164" fontId="7" fillId="14" borderId="7" xfId="1" applyNumberFormat="1" applyFont="1" applyFill="1" applyBorder="1" applyAlignment="1">
      <alignment horizontal="right" vertical="center"/>
    </xf>
    <xf numFmtId="164" fontId="7" fillId="14" borderId="0" xfId="1" applyNumberFormat="1" applyFont="1" applyFill="1" applyBorder="1" applyAlignment="1">
      <alignment horizontal="right" vertical="center"/>
    </xf>
    <xf numFmtId="164" fontId="35" fillId="15" borderId="7" xfId="1" applyNumberFormat="1" applyFont="1" applyFill="1" applyBorder="1" applyAlignment="1">
      <alignment horizontal="right" vertical="center"/>
    </xf>
    <xf numFmtId="164" fontId="35" fillId="15" borderId="0" xfId="1" applyNumberFormat="1" applyFont="1" applyFill="1" applyBorder="1" applyAlignment="1">
      <alignment horizontal="right" vertical="center"/>
    </xf>
    <xf numFmtId="0" fontId="9" fillId="0" borderId="2" xfId="17" applyFont="1" applyBorder="1" applyAlignment="1">
      <alignment horizontal="center" vertical="center"/>
    </xf>
    <xf numFmtId="0" fontId="9" fillId="0" borderId="2" xfId="17" applyFont="1" applyBorder="1"/>
    <xf numFmtId="0" fontId="9" fillId="0" borderId="2" xfId="17" applyFont="1" applyFill="1" applyBorder="1"/>
    <xf numFmtId="0" fontId="7" fillId="0" borderId="0" xfId="17" applyAlignment="1">
      <alignment horizontal="left" vertical="top"/>
    </xf>
    <xf numFmtId="0" fontId="7" fillId="0" borderId="0" xfId="17" applyFont="1" applyAlignment="1">
      <alignment horizontal="left" vertical="top"/>
    </xf>
    <xf numFmtId="0" fontId="7" fillId="0" borderId="0" xfId="17" applyFont="1" applyAlignment="1">
      <alignment horizontal="left" vertical="top" wrapText="1"/>
    </xf>
    <xf numFmtId="0" fontId="7" fillId="0" borderId="0" xfId="17" applyFont="1" applyFill="1" applyAlignment="1">
      <alignment horizontal="left" vertical="top"/>
    </xf>
    <xf numFmtId="0" fontId="7" fillId="0" borderId="0" xfId="17"/>
    <xf numFmtId="0" fontId="7" fillId="0" borderId="0" xfId="17" applyFill="1" applyAlignment="1">
      <alignment horizontal="left" vertical="top"/>
    </xf>
    <xf numFmtId="0" fontId="9" fillId="4" borderId="49" xfId="0" quotePrefix="1" applyFont="1" applyFill="1" applyBorder="1" applyAlignment="1">
      <alignment horizontal="right" vertical="center"/>
    </xf>
    <xf numFmtId="186" fontId="7" fillId="15" borderId="5" xfId="7" applyNumberFormat="1" applyFont="1" applyFill="1" applyBorder="1" applyAlignment="1">
      <alignment horizontal="right" wrapText="1"/>
    </xf>
    <xf numFmtId="0" fontId="7" fillId="0" borderId="0" xfId="17" applyFill="1" applyAlignment="1">
      <alignment vertical="top"/>
    </xf>
    <xf numFmtId="0" fontId="7" fillId="0" borderId="0" xfId="17" applyFill="1"/>
    <xf numFmtId="164" fontId="35" fillId="14" borderId="7" xfId="1" applyNumberFormat="1" applyFont="1" applyFill="1" applyBorder="1" applyAlignment="1">
      <alignment horizontal="right" vertical="center"/>
    </xf>
    <xf numFmtId="164" fontId="35" fillId="14" borderId="0" xfId="1" applyNumberFormat="1" applyFont="1" applyFill="1" applyBorder="1" applyAlignment="1">
      <alignment horizontal="right" vertical="center"/>
    </xf>
    <xf numFmtId="164" fontId="13" fillId="14" borderId="5" xfId="1" applyNumberFormat="1" applyFont="1" applyFill="1" applyBorder="1" applyAlignment="1">
      <alignment horizontal="right" vertical="center"/>
    </xf>
    <xf numFmtId="164" fontId="13" fillId="14" borderId="6" xfId="1" applyNumberFormat="1" applyFont="1" applyFill="1" applyBorder="1" applyAlignment="1">
      <alignment horizontal="right" vertical="center"/>
    </xf>
    <xf numFmtId="0" fontId="7" fillId="15" borderId="0" xfId="17" applyFont="1" applyFill="1" applyAlignment="1">
      <alignment horizontal="left" vertical="center"/>
    </xf>
    <xf numFmtId="0" fontId="7" fillId="15" borderId="0" xfId="17" applyFill="1"/>
    <xf numFmtId="164" fontId="7" fillId="15" borderId="6" xfId="1" applyFont="1" applyFill="1" applyBorder="1" applyAlignment="1">
      <alignment horizontal="center" vertical="center"/>
    </xf>
    <xf numFmtId="164" fontId="7" fillId="15" borderId="0" xfId="1" applyFont="1" applyFill="1" applyBorder="1" applyAlignment="1">
      <alignment horizontal="center" vertical="center"/>
    </xf>
    <xf numFmtId="164" fontId="7" fillId="15" borderId="0" xfId="1" applyNumberFormat="1" applyFont="1" applyFill="1" applyBorder="1" applyAlignment="1">
      <alignment horizontal="center" vertical="center"/>
    </xf>
    <xf numFmtId="164" fontId="7" fillId="15" borderId="6" xfId="1" applyFont="1" applyFill="1" applyBorder="1" applyAlignment="1">
      <alignment horizontal="right" vertical="center"/>
    </xf>
    <xf numFmtId="164" fontId="7" fillId="15" borderId="0" xfId="1" applyFont="1" applyFill="1" applyBorder="1" applyAlignment="1">
      <alignment horizontal="right" vertical="center"/>
    </xf>
    <xf numFmtId="164" fontId="7" fillId="15" borderId="5" xfId="1" applyNumberFormat="1" applyFont="1" applyFill="1" applyBorder="1" applyAlignment="1">
      <alignment horizontal="right" vertical="center"/>
    </xf>
    <xf numFmtId="164" fontId="7" fillId="15" borderId="6" xfId="1" applyNumberFormat="1" applyFont="1" applyFill="1" applyBorder="1" applyAlignment="1">
      <alignment horizontal="right" vertical="center"/>
    </xf>
    <xf numFmtId="164" fontId="7" fillId="15" borderId="7" xfId="1" applyNumberFormat="1" applyFont="1" applyFill="1" applyBorder="1" applyAlignment="1">
      <alignment horizontal="right" vertical="center"/>
    </xf>
    <xf numFmtId="164" fontId="13" fillId="15" borderId="5" xfId="1" applyNumberFormat="1" applyFont="1" applyFill="1" applyBorder="1" applyAlignment="1">
      <alignment horizontal="right" vertical="center"/>
    </xf>
    <xf numFmtId="164" fontId="13" fillId="15" borderId="6" xfId="1" applyNumberFormat="1" applyFont="1" applyFill="1" applyBorder="1" applyAlignment="1">
      <alignment horizontal="right" vertical="center"/>
    </xf>
    <xf numFmtId="0" fontId="9" fillId="16" borderId="0" xfId="0" applyFont="1" applyFill="1"/>
    <xf numFmtId="0" fontId="9" fillId="16" borderId="0" xfId="0" applyFont="1" applyFill="1" applyBorder="1" applyAlignment="1">
      <alignment wrapText="1"/>
    </xf>
    <xf numFmtId="0" fontId="7" fillId="16" borderId="0" xfId="0" applyFont="1" applyFill="1" applyAlignment="1">
      <alignment wrapText="1"/>
    </xf>
    <xf numFmtId="164" fontId="7" fillId="16" borderId="0" xfId="1" applyNumberFormat="1" applyFont="1" applyFill="1" applyBorder="1" applyAlignment="1">
      <alignment horizontal="right" vertical="center"/>
    </xf>
    <xf numFmtId="164" fontId="9" fillId="16" borderId="0" xfId="1" applyNumberFormat="1" applyFont="1" applyFill="1" applyBorder="1" applyAlignment="1">
      <alignment horizontal="right" vertical="center"/>
    </xf>
    <xf numFmtId="164" fontId="7" fillId="15" borderId="6" xfId="0" applyNumberFormat="1" applyFont="1" applyFill="1" applyBorder="1" applyAlignment="1">
      <alignment horizontal="right"/>
    </xf>
    <xf numFmtId="164" fontId="13" fillId="15" borderId="0" xfId="0" applyNumberFormat="1" applyFont="1" applyFill="1"/>
    <xf numFmtId="10" fontId="7" fillId="14" borderId="0" xfId="5" applyNumberFormat="1" applyFill="1" applyBorder="1" applyAlignment="1">
      <alignment vertical="center"/>
    </xf>
    <xf numFmtId="10" fontId="7" fillId="14" borderId="7" xfId="5" applyNumberFormat="1" applyFont="1" applyFill="1" applyBorder="1" applyAlignment="1">
      <alignment vertical="center"/>
    </xf>
    <xf numFmtId="10" fontId="7" fillId="14" borderId="0" xfId="5" applyNumberFormat="1" applyFont="1" applyFill="1" applyBorder="1" applyAlignment="1">
      <alignment vertical="center"/>
    </xf>
    <xf numFmtId="10" fontId="35" fillId="14" borderId="7" xfId="5" applyNumberFormat="1" applyFont="1" applyFill="1" applyBorder="1" applyAlignment="1">
      <alignment vertical="center"/>
    </xf>
    <xf numFmtId="10" fontId="35" fillId="14" borderId="0" xfId="5" applyNumberFormat="1" applyFont="1" applyFill="1" applyBorder="1" applyAlignment="1">
      <alignment vertical="center"/>
    </xf>
    <xf numFmtId="164" fontId="0" fillId="15" borderId="6" xfId="0" applyNumberFormat="1" applyFill="1" applyBorder="1" applyAlignment="1">
      <alignment horizontal="right"/>
    </xf>
    <xf numFmtId="164" fontId="0" fillId="15" borderId="0" xfId="0" applyNumberFormat="1" applyFill="1" applyBorder="1" applyAlignment="1">
      <alignment horizontal="right"/>
    </xf>
    <xf numFmtId="164" fontId="7" fillId="15" borderId="0" xfId="5" applyNumberFormat="1" applyFill="1" applyBorder="1" applyAlignment="1">
      <alignment horizontal="right"/>
    </xf>
    <xf numFmtId="10" fontId="7" fillId="15" borderId="5" xfId="5" applyNumberFormat="1" applyFill="1" applyBorder="1" applyAlignment="1">
      <alignment vertical="center"/>
    </xf>
    <xf numFmtId="10" fontId="7" fillId="15" borderId="7" xfId="5" applyNumberFormat="1" applyFill="1" applyBorder="1" applyAlignment="1">
      <alignment vertical="center"/>
    </xf>
    <xf numFmtId="10" fontId="0" fillId="15" borderId="5" xfId="5" applyNumberFormat="1" applyFont="1" applyFill="1" applyBorder="1" applyAlignment="1">
      <alignment horizontal="right"/>
    </xf>
    <xf numFmtId="10" fontId="7" fillId="15" borderId="6" xfId="5" applyNumberFormat="1" applyFill="1" applyBorder="1" applyAlignment="1">
      <alignment horizontal="right"/>
    </xf>
    <xf numFmtId="39" fontId="7" fillId="14" borderId="5" xfId="1" applyNumberFormat="1" applyFont="1" applyFill="1" applyBorder="1" applyAlignment="1">
      <alignment horizontal="right" vertical="center"/>
    </xf>
    <xf numFmtId="172" fontId="13" fillId="14" borderId="34" xfId="1" applyNumberFormat="1" applyFont="1" applyFill="1" applyBorder="1" applyAlignment="1">
      <alignment horizontal="right" vertical="center"/>
    </xf>
    <xf numFmtId="172" fontId="13" fillId="14" borderId="6" xfId="1" applyNumberFormat="1" applyFont="1" applyFill="1" applyBorder="1" applyAlignment="1">
      <alignment horizontal="right" vertical="center"/>
    </xf>
    <xf numFmtId="187" fontId="13" fillId="4" borderId="0" xfId="0" applyNumberFormat="1" applyFont="1" applyFill="1"/>
    <xf numFmtId="0" fontId="7" fillId="0" borderId="0" xfId="17" applyAlignment="1">
      <alignment vertical="top"/>
    </xf>
    <xf numFmtId="186" fontId="13" fillId="4" borderId="0" xfId="0" applyNumberFormat="1" applyFont="1" applyFill="1" applyProtection="1">
      <protection locked="0"/>
    </xf>
    <xf numFmtId="188" fontId="7" fillId="4" borderId="0" xfId="5" applyNumberFormat="1" applyFont="1" applyFill="1"/>
    <xf numFmtId="165" fontId="0" fillId="4" borderId="0" xfId="0" applyNumberFormat="1" applyFill="1" applyBorder="1" applyAlignment="1">
      <alignment wrapText="1"/>
    </xf>
    <xf numFmtId="0" fontId="2" fillId="0" borderId="0" xfId="35"/>
    <xf numFmtId="186" fontId="13" fillId="0" borderId="0" xfId="0" applyNumberFormat="1" applyFont="1" applyFill="1" applyProtection="1">
      <protection locked="0"/>
    </xf>
    <xf numFmtId="0" fontId="13" fillId="0" borderId="0" xfId="0" applyFont="1" applyFill="1" applyProtection="1">
      <protection locked="0"/>
    </xf>
    <xf numFmtId="164" fontId="7" fillId="15" borderId="0" xfId="0" applyNumberFormat="1" applyFont="1" applyFill="1" applyBorder="1" applyAlignment="1">
      <alignment horizontal="right"/>
    </xf>
    <xf numFmtId="164" fontId="7" fillId="15" borderId="0" xfId="5" applyNumberFormat="1" applyFont="1" applyFill="1" applyBorder="1" applyAlignment="1">
      <alignment horizontal="right"/>
    </xf>
    <xf numFmtId="10" fontId="7" fillId="17" borderId="6" xfId="5" applyNumberFormat="1" applyFill="1" applyBorder="1" applyAlignment="1">
      <alignment horizontal="right"/>
    </xf>
    <xf numFmtId="190" fontId="7" fillId="4" borderId="0" xfId="2" applyNumberFormat="1" applyFont="1" applyFill="1" applyBorder="1"/>
    <xf numFmtId="190" fontId="7" fillId="9" borderId="0" xfId="2" applyNumberFormat="1" applyFont="1" applyFill="1" applyBorder="1"/>
    <xf numFmtId="190" fontId="7" fillId="4" borderId="41" xfId="2" applyNumberFormat="1" applyFont="1" applyFill="1" applyBorder="1"/>
    <xf numFmtId="0" fontId="7" fillId="4" borderId="0" xfId="34" applyFill="1" applyProtection="1">
      <protection locked="0"/>
    </xf>
    <xf numFmtId="0" fontId="7" fillId="4" borderId="0" xfId="34" applyFill="1" applyAlignment="1" applyProtection="1">
      <alignment horizontal="center"/>
      <protection locked="0"/>
    </xf>
    <xf numFmtId="0" fontId="7" fillId="9" borderId="0" xfId="34" applyFill="1" applyProtection="1">
      <protection locked="0"/>
    </xf>
    <xf numFmtId="0" fontId="7" fillId="0" borderId="0" xfId="34" applyProtection="1">
      <protection locked="0"/>
    </xf>
    <xf numFmtId="0" fontId="7" fillId="11" borderId="42" xfId="34" applyFill="1" applyBorder="1" applyProtection="1">
      <protection locked="0"/>
    </xf>
    <xf numFmtId="0" fontId="9" fillId="11" borderId="42" xfId="34" applyFont="1" applyFill="1" applyBorder="1" applyProtection="1">
      <protection locked="0"/>
    </xf>
    <xf numFmtId="0" fontId="9" fillId="11" borderId="42" xfId="34" applyFont="1" applyFill="1" applyBorder="1" applyAlignment="1">
      <alignment horizontal="center" vertical="center"/>
    </xf>
    <xf numFmtId="0" fontId="7" fillId="6" borderId="42" xfId="34" applyFill="1" applyBorder="1"/>
    <xf numFmtId="0" fontId="7" fillId="6" borderId="42" xfId="34" applyFill="1" applyBorder="1" applyAlignment="1">
      <alignment wrapText="1"/>
    </xf>
    <xf numFmtId="0" fontId="9" fillId="9" borderId="0" xfId="34" applyFont="1" applyFill="1" applyAlignment="1">
      <alignment horizontal="center" vertical="center"/>
    </xf>
    <xf numFmtId="0" fontId="9" fillId="0" borderId="0" xfId="34" applyFont="1" applyAlignment="1">
      <alignment horizontal="left"/>
    </xf>
    <xf numFmtId="0" fontId="7" fillId="9" borderId="0" xfId="34" applyFill="1"/>
    <xf numFmtId="0" fontId="7" fillId="0" borderId="0" xfId="34"/>
    <xf numFmtId="0" fontId="7" fillId="4" borderId="0" xfId="34" applyFill="1"/>
    <xf numFmtId="0" fontId="9" fillId="4" borderId="0" xfId="34" applyFont="1" applyFill="1" applyAlignment="1">
      <alignment horizontal="left"/>
    </xf>
    <xf numFmtId="0" fontId="9" fillId="4" borderId="0" xfId="34" applyFont="1" applyFill="1" applyAlignment="1">
      <alignment vertical="center"/>
    </xf>
    <xf numFmtId="0" fontId="9" fillId="4" borderId="27" xfId="34" applyFont="1" applyFill="1" applyBorder="1" applyAlignment="1">
      <alignment horizontal="center" vertical="center"/>
    </xf>
    <xf numFmtId="0" fontId="9" fillId="4" borderId="28" xfId="34" applyFont="1" applyFill="1" applyBorder="1" applyAlignment="1">
      <alignment horizontal="center" vertical="center"/>
    </xf>
    <xf numFmtId="0" fontId="9" fillId="4" borderId="29" xfId="34" applyFont="1" applyFill="1" applyBorder="1" applyAlignment="1">
      <alignment horizontal="center" vertical="center"/>
    </xf>
    <xf numFmtId="176" fontId="7" fillId="9" borderId="0" xfId="34" applyNumberFormat="1" applyFill="1"/>
    <xf numFmtId="0" fontId="33" fillId="0" borderId="0" xfId="34" applyFont="1" applyAlignment="1">
      <alignment horizontal="left"/>
    </xf>
    <xf numFmtId="0" fontId="33" fillId="0" borderId="0" xfId="34" applyFont="1" applyAlignment="1">
      <alignment horizontal="center"/>
    </xf>
    <xf numFmtId="0" fontId="33" fillId="0" borderId="0" xfId="34" applyFont="1"/>
    <xf numFmtId="0" fontId="7" fillId="4" borderId="0" xfId="34" applyFill="1" applyAlignment="1">
      <alignment vertical="center" wrapText="1"/>
    </xf>
    <xf numFmtId="0" fontId="7" fillId="9" borderId="0" xfId="34" applyFill="1" applyAlignment="1" applyProtection="1">
      <alignment horizontal="center"/>
      <protection locked="0"/>
    </xf>
    <xf numFmtId="0" fontId="9" fillId="4" borderId="0" xfId="34" applyFont="1" applyFill="1"/>
    <xf numFmtId="0" fontId="9" fillId="4" borderId="0" xfId="34" applyFont="1" applyFill="1" applyAlignment="1">
      <alignment horizontal="center"/>
    </xf>
    <xf numFmtId="0" fontId="18" fillId="4" borderId="0" xfId="34" applyFont="1" applyFill="1" applyAlignment="1">
      <alignment horizontal="left"/>
    </xf>
    <xf numFmtId="0" fontId="9" fillId="7" borderId="42" xfId="34" applyFont="1" applyFill="1" applyBorder="1" applyAlignment="1">
      <alignment horizontal="center"/>
    </xf>
    <xf numFmtId="0" fontId="18" fillId="7" borderId="42" xfId="34" applyFont="1" applyFill="1" applyBorder="1" applyAlignment="1">
      <alignment horizontal="left"/>
    </xf>
    <xf numFmtId="0" fontId="9" fillId="7" borderId="42" xfId="34" applyFont="1" applyFill="1" applyBorder="1" applyAlignment="1">
      <alignment horizontal="right"/>
    </xf>
    <xf numFmtId="0" fontId="9" fillId="6" borderId="42" xfId="34" applyFont="1" applyFill="1" applyBorder="1" applyAlignment="1">
      <alignment vertical="center"/>
    </xf>
    <xf numFmtId="10" fontId="7" fillId="6" borderId="42" xfId="5" applyNumberFormat="1" applyFill="1" applyBorder="1"/>
    <xf numFmtId="164" fontId="7" fillId="9" borderId="0" xfId="34" applyNumberFormat="1" applyFill="1"/>
    <xf numFmtId="164" fontId="7" fillId="9" borderId="21" xfId="34" applyNumberFormat="1" applyFill="1" applyBorder="1"/>
    <xf numFmtId="170" fontId="7" fillId="9" borderId="21" xfId="34" applyNumberFormat="1" applyFill="1" applyBorder="1"/>
    <xf numFmtId="0" fontId="9" fillId="9" borderId="0" xfId="34" applyFont="1" applyFill="1"/>
    <xf numFmtId="164" fontId="41" fillId="9" borderId="17" xfId="34" applyNumberFormat="1" applyFont="1" applyFill="1" applyBorder="1"/>
    <xf numFmtId="164" fontId="9" fillId="9" borderId="0" xfId="34" applyNumberFormat="1" applyFont="1" applyFill="1"/>
    <xf numFmtId="164" fontId="9" fillId="9" borderId="21" xfId="34" applyNumberFormat="1" applyFont="1" applyFill="1" applyBorder="1"/>
    <xf numFmtId="164" fontId="7" fillId="6" borderId="66" xfId="34" applyNumberFormat="1" applyFill="1" applyBorder="1"/>
    <xf numFmtId="0" fontId="7" fillId="6" borderId="67" xfId="34" applyFill="1" applyBorder="1"/>
    <xf numFmtId="0" fontId="9" fillId="6" borderId="67" xfId="34" applyFont="1" applyFill="1" applyBorder="1" applyAlignment="1">
      <alignment vertical="center"/>
    </xf>
    <xf numFmtId="164" fontId="7" fillId="4" borderId="0" xfId="34" applyNumberFormat="1" applyFill="1"/>
    <xf numFmtId="10" fontId="7" fillId="9" borderId="0" xfId="5" applyNumberFormat="1" applyFont="1" applyFill="1" applyBorder="1" applyAlignment="1">
      <alignment horizontal="right"/>
    </xf>
    <xf numFmtId="0" fontId="7" fillId="9" borderId="0" xfId="34" applyFill="1" applyAlignment="1">
      <alignment horizontal="right"/>
    </xf>
    <xf numFmtId="10" fontId="7" fillId="9" borderId="0" xfId="5" applyNumberFormat="1" applyFont="1" applyFill="1" applyBorder="1" applyAlignment="1">
      <alignment horizontal="center"/>
    </xf>
    <xf numFmtId="10" fontId="7" fillId="6" borderId="67" xfId="5" applyNumberFormat="1" applyFill="1" applyBorder="1"/>
    <xf numFmtId="178" fontId="7" fillId="9" borderId="0" xfId="34" applyNumberFormat="1" applyFill="1"/>
    <xf numFmtId="10" fontId="7" fillId="6" borderId="67" xfId="5" applyNumberFormat="1" applyFont="1" applyFill="1" applyBorder="1"/>
    <xf numFmtId="10" fontId="9" fillId="6" borderId="67" xfId="5" applyNumberFormat="1" applyFont="1" applyFill="1" applyBorder="1"/>
    <xf numFmtId="172" fontId="7" fillId="9" borderId="0" xfId="34" applyNumberFormat="1" applyFill="1"/>
    <xf numFmtId="3" fontId="27" fillId="9" borderId="17" xfId="34" applyNumberFormat="1" applyFont="1" applyFill="1" applyBorder="1"/>
    <xf numFmtId="3" fontId="7" fillId="9" borderId="0" xfId="34" applyNumberFormat="1" applyFill="1"/>
    <xf numFmtId="164" fontId="7" fillId="9" borderId="0" xfId="2" applyNumberFormat="1" applyFont="1" applyFill="1" applyBorder="1" applyAlignment="1">
      <alignment horizontal="center"/>
    </xf>
    <xf numFmtId="180" fontId="7" fillId="4" borderId="0" xfId="34" applyNumberFormat="1" applyFill="1"/>
    <xf numFmtId="10" fontId="7" fillId="6" borderId="66" xfId="34" applyNumberFormat="1" applyFill="1" applyBorder="1"/>
    <xf numFmtId="10" fontId="7" fillId="6" borderId="7" xfId="34" applyNumberFormat="1" applyFill="1" applyBorder="1"/>
    <xf numFmtId="2" fontId="7" fillId="9" borderId="0" xfId="34" applyNumberFormat="1" applyFill="1"/>
    <xf numFmtId="179" fontId="7" fillId="4" borderId="0" xfId="34" applyNumberFormat="1" applyFill="1"/>
    <xf numFmtId="164" fontId="27" fillId="9" borderId="17" xfId="34" applyNumberFormat="1" applyFont="1" applyFill="1" applyBorder="1"/>
    <xf numFmtId="165" fontId="7" fillId="9" borderId="0" xfId="2" applyFont="1" applyFill="1" applyBorder="1" applyAlignment="1">
      <alignment horizontal="center"/>
    </xf>
    <xf numFmtId="0" fontId="42" fillId="9" borderId="47" xfId="34" applyFont="1" applyFill="1" applyBorder="1"/>
    <xf numFmtId="0" fontId="42" fillId="9" borderId="48" xfId="34" applyFont="1" applyFill="1" applyBorder="1"/>
    <xf numFmtId="0" fontId="42" fillId="9" borderId="23" xfId="34" applyFont="1" applyFill="1" applyBorder="1"/>
    <xf numFmtId="0" fontId="42" fillId="9" borderId="47" xfId="34" applyFont="1" applyFill="1" applyBorder="1" applyAlignment="1">
      <alignment horizontal="left"/>
    </xf>
    <xf numFmtId="0" fontId="42" fillId="9" borderId="48" xfId="34" applyFont="1" applyFill="1" applyBorder="1" applyAlignment="1">
      <alignment horizontal="left"/>
    </xf>
    <xf numFmtId="0" fontId="9" fillId="9" borderId="0" xfId="34" applyFont="1" applyFill="1" applyAlignment="1">
      <alignment horizontal="center"/>
    </xf>
    <xf numFmtId="0" fontId="42" fillId="9" borderId="43" xfId="34" applyFont="1" applyFill="1" applyBorder="1" applyAlignment="1">
      <alignment horizontal="left"/>
    </xf>
    <xf numFmtId="0" fontId="42" fillId="9" borderId="44" xfId="34" applyFont="1" applyFill="1" applyBorder="1" applyAlignment="1">
      <alignment horizontal="left"/>
    </xf>
    <xf numFmtId="0" fontId="43" fillId="9" borderId="0" xfId="34" applyFont="1" applyFill="1" applyAlignment="1">
      <alignment horizontal="center"/>
    </xf>
    <xf numFmtId="0" fontId="9" fillId="0" borderId="0" xfId="34" applyFont="1" applyAlignment="1">
      <alignment horizontal="center"/>
    </xf>
    <xf numFmtId="0" fontId="42" fillId="9" borderId="45" xfId="34" applyFont="1" applyFill="1" applyBorder="1" applyAlignment="1">
      <alignment horizontal="left"/>
    </xf>
    <xf numFmtId="0" fontId="42" fillId="9" borderId="46" xfId="34" applyFont="1" applyFill="1" applyBorder="1" applyAlignment="1">
      <alignment horizontal="left"/>
    </xf>
    <xf numFmtId="0" fontId="9" fillId="7" borderId="67" xfId="34" applyFont="1" applyFill="1" applyBorder="1" applyAlignment="1">
      <alignment horizontal="center"/>
    </xf>
    <xf numFmtId="0" fontId="18" fillId="7" borderId="67" xfId="34" applyFont="1" applyFill="1" applyBorder="1" applyAlignment="1">
      <alignment horizontal="left"/>
    </xf>
    <xf numFmtId="0" fontId="42" fillId="9" borderId="0" xfId="34" applyFont="1" applyFill="1"/>
    <xf numFmtId="0" fontId="7" fillId="9" borderId="0" xfId="34" applyFill="1" applyAlignment="1">
      <alignment horizontal="left" vertical="center"/>
    </xf>
    <xf numFmtId="0" fontId="9" fillId="9" borderId="0" xfId="34" applyFont="1" applyFill="1" applyAlignment="1">
      <alignment horizontal="left" vertical="center"/>
    </xf>
    <xf numFmtId="0" fontId="9" fillId="9" borderId="0" xfId="34" applyFont="1" applyFill="1" applyAlignment="1">
      <alignment horizontal="left"/>
    </xf>
    <xf numFmtId="165" fontId="27" fillId="4" borderId="0" xfId="34" applyNumberFormat="1" applyFont="1" applyFill="1"/>
    <xf numFmtId="165" fontId="37" fillId="4" borderId="0" xfId="34" applyNumberFormat="1" applyFont="1" applyFill="1" applyAlignment="1">
      <alignment horizontal="center" vertical="top"/>
    </xf>
    <xf numFmtId="0" fontId="44" fillId="4" borderId="0" xfId="34" applyFont="1" applyFill="1"/>
    <xf numFmtId="0" fontId="46" fillId="4" borderId="0" xfId="34" applyFont="1" applyFill="1"/>
    <xf numFmtId="166" fontId="9" fillId="6" borderId="66" xfId="1" applyNumberFormat="1" applyFont="1" applyFill="1" applyBorder="1"/>
    <xf numFmtId="0" fontId="9" fillId="4" borderId="0" xfId="34" applyFont="1" applyFill="1" applyAlignment="1">
      <alignment horizontal="right"/>
    </xf>
    <xf numFmtId="2" fontId="27" fillId="9" borderId="0" xfId="34" applyNumberFormat="1" applyFont="1" applyFill="1"/>
    <xf numFmtId="0" fontId="9" fillId="9" borderId="0" xfId="34" applyFont="1" applyFill="1" applyAlignment="1">
      <alignment horizontal="right"/>
    </xf>
    <xf numFmtId="164" fontId="9" fillId="9" borderId="0" xfId="1" applyFont="1" applyFill="1" applyBorder="1"/>
    <xf numFmtId="0" fontId="27" fillId="9" borderId="0" xfId="34" applyFont="1" applyFill="1" applyAlignment="1">
      <alignment horizontal="left"/>
    </xf>
    <xf numFmtId="0" fontId="27" fillId="4" borderId="0" xfId="34" applyFont="1" applyFill="1"/>
    <xf numFmtId="10" fontId="7" fillId="5" borderId="66" xfId="5" applyNumberFormat="1" applyFont="1" applyFill="1" applyBorder="1" applyAlignment="1">
      <alignment horizontal="center"/>
    </xf>
    <xf numFmtId="10" fontId="7" fillId="5" borderId="68" xfId="5" applyNumberFormat="1" applyFont="1" applyFill="1" applyBorder="1" applyAlignment="1">
      <alignment horizontal="center"/>
    </xf>
    <xf numFmtId="166" fontId="7" fillId="4" borderId="0" xfId="34" applyNumberFormat="1" applyFill="1"/>
    <xf numFmtId="184" fontId="7" fillId="4" borderId="0" xfId="34" applyNumberFormat="1" applyFill="1"/>
    <xf numFmtId="165" fontId="35" fillId="4" borderId="0" xfId="34" applyNumberFormat="1" applyFont="1" applyFill="1" applyAlignment="1">
      <alignment horizontal="right" vertical="top"/>
    </xf>
    <xf numFmtId="165" fontId="48" fillId="4" borderId="0" xfId="34" applyNumberFormat="1" applyFont="1" applyFill="1"/>
    <xf numFmtId="165" fontId="49" fillId="4" borderId="0" xfId="34" applyNumberFormat="1" applyFont="1" applyFill="1" applyAlignment="1">
      <alignment horizontal="center" vertical="top"/>
    </xf>
    <xf numFmtId="0" fontId="50" fillId="4" borderId="0" xfId="34" applyFont="1" applyFill="1"/>
    <xf numFmtId="189" fontId="7" fillId="9" borderId="0" xfId="34" applyNumberFormat="1" applyFill="1"/>
    <xf numFmtId="164" fontId="9" fillId="4" borderId="0" xfId="34" applyNumberFormat="1" applyFont="1" applyFill="1"/>
    <xf numFmtId="10" fontId="7" fillId="15" borderId="66" xfId="5" applyNumberFormat="1" applyFont="1" applyFill="1" applyBorder="1" applyAlignment="1">
      <alignment horizontal="center"/>
    </xf>
    <xf numFmtId="10" fontId="7" fillId="17" borderId="68" xfId="5" applyNumberFormat="1" applyFont="1" applyFill="1" applyBorder="1" applyAlignment="1">
      <alignment horizontal="center"/>
    </xf>
    <xf numFmtId="10" fontId="7" fillId="15" borderId="68" xfId="5" applyNumberFormat="1" applyFont="1" applyFill="1" applyBorder="1" applyAlignment="1">
      <alignment horizontal="center"/>
    </xf>
    <xf numFmtId="0" fontId="47" fillId="4" borderId="0" xfId="34" applyFont="1" applyFill="1" applyAlignment="1">
      <alignment horizontal="center" vertical="top"/>
    </xf>
    <xf numFmtId="0" fontId="47" fillId="4" borderId="0" xfId="34" applyFont="1" applyFill="1"/>
    <xf numFmtId="0" fontId="7" fillId="14" borderId="51" xfId="13" applyFont="1" applyFill="1" applyBorder="1" applyAlignment="1" applyProtection="1">
      <alignment horizontal="left"/>
      <protection locked="0"/>
    </xf>
    <xf numFmtId="0" fontId="7" fillId="14" borderId="52" xfId="13" applyFont="1" applyFill="1" applyBorder="1" applyAlignment="1" applyProtection="1">
      <alignment horizontal="left"/>
      <protection locked="0"/>
    </xf>
    <xf numFmtId="0" fontId="7" fillId="14" borderId="50" xfId="13" applyFont="1" applyFill="1" applyBorder="1" applyAlignment="1" applyProtection="1">
      <alignment horizontal="left"/>
      <protection locked="0"/>
    </xf>
    <xf numFmtId="0" fontId="7" fillId="14" borderId="0" xfId="13" applyFont="1" applyFill="1" applyBorder="1" applyAlignment="1" applyProtection="1">
      <alignment horizontal="left"/>
      <protection locked="0"/>
    </xf>
    <xf numFmtId="0" fontId="18" fillId="9" borderId="0" xfId="0" applyFont="1" applyFill="1" applyBorder="1" applyAlignment="1" applyProtection="1">
      <alignment horizontal="left"/>
      <protection locked="0"/>
    </xf>
    <xf numFmtId="0" fontId="7" fillId="5" borderId="5"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7" fillId="14" borderId="50" xfId="13" applyFont="1" applyFill="1" applyBorder="1" applyAlignment="1" applyProtection="1">
      <alignment horizontal="left" vertical="center" wrapText="1"/>
      <protection locked="0"/>
    </xf>
    <xf numFmtId="0" fontId="7" fillId="14" borderId="0" xfId="13" applyFont="1" applyFill="1" applyBorder="1" applyAlignment="1" applyProtection="1">
      <alignment horizontal="left" vertical="center" wrapText="1"/>
      <protection locked="0"/>
    </xf>
    <xf numFmtId="0" fontId="7" fillId="14" borderId="50" xfId="13" applyFont="1" applyFill="1" applyBorder="1" applyAlignment="1" applyProtection="1">
      <alignment horizontal="left" vertical="top" wrapText="1"/>
      <protection locked="0"/>
    </xf>
    <xf numFmtId="0" fontId="7" fillId="14" borderId="0" xfId="13" applyFont="1" applyFill="1" applyBorder="1" applyAlignment="1" applyProtection="1">
      <alignment horizontal="left" vertical="top"/>
      <protection locked="0"/>
    </xf>
    <xf numFmtId="0" fontId="7" fillId="9" borderId="0" xfId="13" applyFont="1" applyFill="1" applyBorder="1" applyAlignment="1" applyProtection="1">
      <alignment horizontal="right" indent="1"/>
      <protection locked="0"/>
    </xf>
    <xf numFmtId="0" fontId="7" fillId="14" borderId="51" xfId="13" applyFont="1" applyFill="1" applyBorder="1" applyAlignment="1" applyProtection="1">
      <alignment horizontal="left" vertical="center" wrapText="1"/>
      <protection locked="0"/>
    </xf>
    <xf numFmtId="0" fontId="7" fillId="14" borderId="52" xfId="13" applyFont="1" applyFill="1" applyBorder="1" applyAlignment="1" applyProtection="1">
      <alignment horizontal="left" vertical="center" wrapText="1"/>
      <protection locked="0"/>
    </xf>
    <xf numFmtId="182" fontId="7" fillId="14" borderId="50" xfId="13" applyNumberFormat="1" applyFont="1" applyFill="1" applyBorder="1" applyAlignment="1" applyProtection="1">
      <alignment horizontal="left" vertical="center"/>
      <protection locked="0"/>
    </xf>
    <xf numFmtId="182" fontId="7" fillId="14" borderId="0" xfId="13" applyNumberFormat="1" applyFont="1" applyFill="1" applyBorder="1" applyAlignment="1" applyProtection="1">
      <alignment horizontal="left" vertical="center"/>
      <protection locked="0"/>
    </xf>
    <xf numFmtId="0" fontId="7" fillId="14" borderId="50" xfId="0" applyFont="1" applyFill="1" applyBorder="1" applyAlignment="1" applyProtection="1">
      <alignment horizontal="left" vertical="center"/>
      <protection locked="0"/>
    </xf>
    <xf numFmtId="0" fontId="7" fillId="14" borderId="0" xfId="0" applyFont="1" applyFill="1" applyBorder="1" applyAlignment="1" applyProtection="1">
      <alignment horizontal="left" vertical="center"/>
      <protection locked="0"/>
    </xf>
    <xf numFmtId="0" fontId="7" fillId="14" borderId="51" xfId="0" applyFont="1" applyFill="1" applyBorder="1" applyAlignment="1" applyProtection="1">
      <alignment horizontal="left" vertical="center"/>
      <protection locked="0"/>
    </xf>
    <xf numFmtId="0" fontId="7" fillId="14" borderId="52" xfId="0" applyFont="1" applyFill="1" applyBorder="1" applyAlignment="1" applyProtection="1">
      <alignment horizontal="left" vertical="center"/>
      <protection locked="0"/>
    </xf>
    <xf numFmtId="185" fontId="7" fillId="9" borderId="62" xfId="21" applyNumberFormat="1" applyFont="1" applyFill="1" applyBorder="1" applyAlignment="1" applyProtection="1">
      <alignment horizontal="left"/>
      <protection locked="0"/>
    </xf>
    <xf numFmtId="0" fontId="7" fillId="14" borderId="7" xfId="0" applyFont="1" applyFill="1" applyBorder="1" applyAlignment="1">
      <alignment horizontal="left"/>
    </xf>
    <xf numFmtId="0" fontId="0" fillId="14" borderId="0" xfId="0" applyFill="1" applyBorder="1" applyAlignment="1">
      <alignment horizontal="left"/>
    </xf>
    <xf numFmtId="0" fontId="7" fillId="14" borderId="63" xfId="0" applyFont="1" applyFill="1" applyBorder="1" applyAlignment="1">
      <alignment horizontal="left"/>
    </xf>
    <xf numFmtId="0" fontId="0" fillId="14" borderId="53" xfId="0" applyFill="1" applyBorder="1" applyAlignment="1">
      <alignment horizontal="left"/>
    </xf>
    <xf numFmtId="0" fontId="7" fillId="14" borderId="0" xfId="0" applyFont="1" applyFill="1" applyBorder="1" applyAlignment="1">
      <alignment horizontal="left"/>
    </xf>
    <xf numFmtId="0" fontId="13" fillId="9" borderId="0" xfId="0" applyFont="1" applyFill="1" applyBorder="1" applyAlignment="1">
      <alignment horizontal="left" vertical="center"/>
    </xf>
    <xf numFmtId="0" fontId="13" fillId="9" borderId="13" xfId="0" applyFont="1" applyFill="1" applyBorder="1" applyAlignment="1">
      <alignment horizontal="left" vertical="center"/>
    </xf>
    <xf numFmtId="0" fontId="13" fillId="4" borderId="0" xfId="0" applyFont="1" applyFill="1" applyBorder="1" applyAlignment="1">
      <alignment horizontal="left" vertical="center"/>
    </xf>
    <xf numFmtId="0" fontId="13" fillId="4" borderId="13" xfId="0" applyFont="1" applyFill="1" applyBorder="1" applyAlignment="1">
      <alignment horizontal="left" vertical="center"/>
    </xf>
    <xf numFmtId="0" fontId="9" fillId="6" borderId="42" xfId="0" applyFont="1" applyFill="1" applyBorder="1" applyAlignment="1">
      <alignment horizontal="left" vertical="center"/>
    </xf>
    <xf numFmtId="0" fontId="7" fillId="5" borderId="7" xfId="0" applyFont="1" applyFill="1" applyBorder="1" applyAlignment="1">
      <alignment horizontal="right"/>
    </xf>
    <xf numFmtId="0" fontId="0" fillId="5" borderId="0" xfId="0" applyFill="1" applyBorder="1" applyAlignment="1">
      <alignment horizontal="right"/>
    </xf>
    <xf numFmtId="0" fontId="0" fillId="5" borderId="5" xfId="0" applyFill="1" applyBorder="1" applyAlignment="1">
      <alignment horizontal="left"/>
    </xf>
    <xf numFmtId="0" fontId="0" fillId="5" borderId="6" xfId="0" applyFill="1" applyBorder="1" applyAlignment="1">
      <alignment horizontal="left"/>
    </xf>
    <xf numFmtId="0" fontId="0" fillId="5" borderId="7" xfId="0" applyFill="1" applyBorder="1" applyAlignment="1">
      <alignment horizontal="left"/>
    </xf>
    <xf numFmtId="0" fontId="0" fillId="5" borderId="0" xfId="0" applyFill="1" applyBorder="1" applyAlignment="1">
      <alignment horizontal="left"/>
    </xf>
    <xf numFmtId="0" fontId="7" fillId="5" borderId="7" xfId="0" applyFont="1" applyFill="1" applyBorder="1" applyAlignment="1">
      <alignment horizontal="left"/>
    </xf>
    <xf numFmtId="0" fontId="7" fillId="5" borderId="0" xfId="0" applyFont="1" applyFill="1" applyBorder="1" applyAlignment="1">
      <alignment horizontal="left"/>
    </xf>
    <xf numFmtId="0" fontId="9" fillId="6" borderId="1" xfId="0" applyFont="1" applyFill="1" applyBorder="1" applyAlignment="1">
      <alignment horizontal="left" vertical="center"/>
    </xf>
    <xf numFmtId="0" fontId="7" fillId="9" borderId="0" xfId="0" applyFont="1" applyFill="1" applyBorder="1" applyAlignment="1">
      <alignment horizontal="left" vertical="center"/>
    </xf>
    <xf numFmtId="0" fontId="7" fillId="9" borderId="13" xfId="0" applyFont="1" applyFill="1" applyBorder="1" applyAlignment="1">
      <alignment horizontal="left" vertic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27" xfId="0" applyFont="1" applyBorder="1" applyAlignment="1">
      <alignment horizontal="center"/>
    </xf>
    <xf numFmtId="0" fontId="7" fillId="5" borderId="5" xfId="0" applyFont="1" applyFill="1" applyBorder="1" applyAlignment="1">
      <alignment horizontal="left"/>
    </xf>
    <xf numFmtId="0" fontId="7" fillId="5" borderId="6" xfId="0" applyFont="1" applyFill="1" applyBorder="1" applyAlignment="1">
      <alignment horizontal="left"/>
    </xf>
    <xf numFmtId="0" fontId="35" fillId="5" borderId="7" xfId="0" applyFont="1" applyFill="1" applyBorder="1" applyAlignment="1">
      <alignment horizontal="left"/>
    </xf>
    <xf numFmtId="0" fontId="35" fillId="5" borderId="0" xfId="0" applyFont="1" applyFill="1" applyBorder="1" applyAlignment="1">
      <alignment horizontal="left"/>
    </xf>
    <xf numFmtId="0" fontId="7" fillId="4" borderId="0" xfId="0" applyFont="1" applyFill="1" applyBorder="1" applyAlignment="1">
      <alignment horizontal="left" vertical="center"/>
    </xf>
    <xf numFmtId="0" fontId="9" fillId="0" borderId="25" xfId="0" applyFont="1" applyBorder="1" applyAlignment="1">
      <alignment horizontal="center"/>
    </xf>
    <xf numFmtId="0" fontId="13" fillId="5" borderId="5" xfId="0" applyFont="1" applyFill="1" applyBorder="1" applyAlignment="1">
      <alignment horizontal="left" vertical="center"/>
    </xf>
    <xf numFmtId="0" fontId="13" fillId="5" borderId="6" xfId="0" applyFont="1" applyFill="1" applyBorder="1" applyAlignment="1">
      <alignment horizontal="left" vertical="center"/>
    </xf>
    <xf numFmtId="0" fontId="9" fillId="4" borderId="16" xfId="0" applyFont="1" applyFill="1" applyBorder="1" applyAlignment="1">
      <alignment horizontal="center" wrapText="1"/>
    </xf>
    <xf numFmtId="0" fontId="9" fillId="4" borderId="14" xfId="0" applyFont="1" applyFill="1" applyBorder="1" applyAlignment="1">
      <alignment horizontal="center" wrapText="1"/>
    </xf>
    <xf numFmtId="0" fontId="18" fillId="4" borderId="0" xfId="0" applyFont="1" applyFill="1" applyBorder="1" applyAlignment="1">
      <alignment horizontal="left"/>
    </xf>
    <xf numFmtId="0" fontId="13" fillId="9" borderId="65" xfId="0" applyFont="1" applyFill="1" applyBorder="1" applyAlignment="1">
      <alignment horizontal="left" vertical="center"/>
    </xf>
    <xf numFmtId="0" fontId="13" fillId="9" borderId="64" xfId="0" applyFont="1" applyFill="1" applyBorder="1" applyAlignment="1">
      <alignment horizontal="left" vertical="center"/>
    </xf>
    <xf numFmtId="0" fontId="13" fillId="4" borderId="24" xfId="0" applyFont="1" applyFill="1" applyBorder="1" applyAlignment="1">
      <alignment horizontal="left" vertical="center"/>
    </xf>
    <xf numFmtId="0" fontId="0" fillId="4" borderId="0" xfId="0" applyFill="1" applyBorder="1"/>
    <xf numFmtId="0" fontId="7" fillId="4" borderId="27" xfId="0" applyFont="1" applyFill="1" applyBorder="1" applyAlignment="1" applyProtection="1">
      <alignment horizontal="center"/>
      <protection locked="0"/>
    </xf>
    <xf numFmtId="0" fontId="7" fillId="4" borderId="28" xfId="0" applyFont="1" applyFill="1" applyBorder="1" applyAlignment="1" applyProtection="1">
      <alignment horizontal="center"/>
      <protection locked="0"/>
    </xf>
    <xf numFmtId="0" fontId="7" fillId="4" borderId="29" xfId="0" applyFont="1" applyFill="1" applyBorder="1" applyAlignment="1" applyProtection="1">
      <alignment horizontal="center"/>
      <protection locked="0"/>
    </xf>
    <xf numFmtId="0" fontId="59" fillId="9" borderId="49" xfId="0" applyFont="1" applyFill="1" applyBorder="1" applyAlignment="1" applyProtection="1">
      <alignment horizontal="center" vertical="top" wrapText="1"/>
      <protection locked="0"/>
    </xf>
    <xf numFmtId="0" fontId="59" fillId="9" borderId="0" xfId="0" applyFont="1" applyFill="1" applyAlignment="1" applyProtection="1">
      <alignment horizontal="center" vertical="top" wrapText="1"/>
      <protection locked="0"/>
    </xf>
    <xf numFmtId="0" fontId="9" fillId="0" borderId="27" xfId="34" applyFont="1" applyBorder="1" applyAlignment="1">
      <alignment horizontal="center"/>
    </xf>
    <xf numFmtId="0" fontId="9" fillId="0" borderId="28" xfId="34" applyFont="1" applyBorder="1" applyAlignment="1">
      <alignment horizontal="center"/>
    </xf>
    <xf numFmtId="0" fontId="9" fillId="0" borderId="29" xfId="34" applyFont="1" applyBorder="1" applyAlignment="1">
      <alignment horizontal="center"/>
    </xf>
    <xf numFmtId="0" fontId="9" fillId="6" borderId="42" xfId="34" applyFont="1" applyFill="1" applyBorder="1" applyAlignment="1">
      <alignment vertical="center"/>
    </xf>
    <xf numFmtId="0" fontId="9" fillId="0" borderId="27" xfId="34" applyFont="1" applyBorder="1" applyAlignment="1">
      <alignment horizontal="center" wrapText="1"/>
    </xf>
    <xf numFmtId="0" fontId="9" fillId="0" borderId="28" xfId="34" applyFont="1" applyBorder="1" applyAlignment="1">
      <alignment horizontal="center" wrapText="1"/>
    </xf>
    <xf numFmtId="0" fontId="9" fillId="0" borderId="29" xfId="34" applyFont="1" applyBorder="1" applyAlignment="1">
      <alignment horizontal="center" wrapText="1"/>
    </xf>
    <xf numFmtId="0" fontId="18" fillId="4" borderId="0" xfId="34" applyFont="1" applyFill="1" applyAlignment="1">
      <alignment horizontal="left"/>
    </xf>
    <xf numFmtId="0" fontId="9" fillId="0" borderId="38" xfId="34" applyFont="1" applyBorder="1" applyAlignment="1">
      <alignment horizontal="center"/>
    </xf>
    <xf numFmtId="0" fontId="9" fillId="0" borderId="39" xfId="34" applyFont="1" applyBorder="1" applyAlignment="1">
      <alignment horizontal="center"/>
    </xf>
    <xf numFmtId="0" fontId="9" fillId="0" borderId="40" xfId="34" applyFont="1" applyBorder="1" applyAlignment="1">
      <alignment horizontal="center"/>
    </xf>
    <xf numFmtId="10" fontId="7" fillId="5" borderId="22" xfId="31" applyNumberFormat="1" applyFont="1" applyFill="1" applyBorder="1" applyAlignment="1">
      <alignment horizontal="center"/>
    </xf>
    <xf numFmtId="10" fontId="7" fillId="5" borderId="23" xfId="31" applyNumberFormat="1" applyFont="1" applyFill="1" applyBorder="1" applyAlignment="1">
      <alignment horizont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cellXfs>
  <cellStyles count="40">
    <cellStyle name="Comma" xfId="1" builtinId="3"/>
    <cellStyle name="Comma 2" xfId="22" xr:uid="{00000000-0005-0000-0000-000001000000}"/>
    <cellStyle name="Comma 2 2" xfId="28" xr:uid="{00000000-0005-0000-0000-000002000000}"/>
    <cellStyle name="Comma 2 3" xfId="33" xr:uid="{00000000-0005-0000-0000-000003000000}"/>
    <cellStyle name="Comma 2 4" xfId="36" xr:uid="{00000000-0005-0000-0000-000004000000}"/>
    <cellStyle name="Comma 2 5" xfId="39" xr:uid="{00000000-0005-0000-0000-000005000000}"/>
    <cellStyle name="Comma 3" xfId="24" xr:uid="{00000000-0005-0000-0000-000006000000}"/>
    <cellStyle name="Currency" xfId="2" builtinId="4"/>
    <cellStyle name="Currency 2" xfId="29" xr:uid="{00000000-0005-0000-0000-000008000000}"/>
    <cellStyle name="Currency 2 2" xfId="8" xr:uid="{00000000-0005-0000-0000-000009000000}"/>
    <cellStyle name="Currency 2 3" xfId="9" xr:uid="{00000000-0005-0000-0000-00000A000000}"/>
    <cellStyle name="Currency 2 4" xfId="37" xr:uid="{00000000-0005-0000-0000-00000B000000}"/>
    <cellStyle name="dms_1" xfId="20" xr:uid="{00000000-0005-0000-0000-00000C000000}"/>
    <cellStyle name="Input1" xfId="3" xr:uid="{00000000-0005-0000-0000-00000F000000}"/>
    <cellStyle name="Input3" xfId="4" xr:uid="{00000000-0005-0000-0000-000010000000}"/>
    <cellStyle name="Normal" xfId="0" builtinId="0"/>
    <cellStyle name="Normal 10" xfId="34" xr:uid="{00000000-0005-0000-0000-000012000000}"/>
    <cellStyle name="Normal 10 2" xfId="17" xr:uid="{00000000-0005-0000-0000-000013000000}"/>
    <cellStyle name="Normal 11" xfId="38" xr:uid="{00000000-0005-0000-0000-000014000000}"/>
    <cellStyle name="Normal 114" xfId="16" xr:uid="{00000000-0005-0000-0000-000015000000}"/>
    <cellStyle name="Normal 13" xfId="21" xr:uid="{00000000-0005-0000-0000-000016000000}"/>
    <cellStyle name="Normal 2" xfId="6" xr:uid="{00000000-0005-0000-0000-000017000000}"/>
    <cellStyle name="Normal 2 2" xfId="12" xr:uid="{00000000-0005-0000-0000-000018000000}"/>
    <cellStyle name="Normal 2 2 2" xfId="19" xr:uid="{00000000-0005-0000-0000-000019000000}"/>
    <cellStyle name="Normal 3" xfId="10" xr:uid="{00000000-0005-0000-0000-00001A000000}"/>
    <cellStyle name="Normal 4" xfId="13" xr:uid="{00000000-0005-0000-0000-00001B000000}"/>
    <cellStyle name="Normal 5" xfId="18" xr:uid="{00000000-0005-0000-0000-00001C000000}"/>
    <cellStyle name="Normal 5 2" xfId="27" xr:uid="{00000000-0005-0000-0000-00001D000000}"/>
    <cellStyle name="Normal 6" xfId="26" xr:uid="{00000000-0005-0000-0000-00001E000000}"/>
    <cellStyle name="Normal 7" xfId="23" xr:uid="{00000000-0005-0000-0000-00001F000000}"/>
    <cellStyle name="Normal 8" xfId="32" xr:uid="{00000000-0005-0000-0000-000020000000}"/>
    <cellStyle name="Normal 9" xfId="35" xr:uid="{00000000-0005-0000-0000-000021000000}"/>
    <cellStyle name="Percent" xfId="5" builtinId="5"/>
    <cellStyle name="Percent 2" xfId="7" xr:uid="{00000000-0005-0000-0000-000023000000}"/>
    <cellStyle name="Percent 2 2" xfId="31" xr:uid="{00000000-0005-0000-0000-000024000000}"/>
    <cellStyle name="Percent 3" xfId="30" xr:uid="{00000000-0005-0000-0000-000025000000}"/>
    <cellStyle name="Percent 4" xfId="25" xr:uid="{00000000-0005-0000-0000-000026000000}"/>
    <cellStyle name="SheetHeader1" xfId="11" xr:uid="{00000000-0005-0000-0000-000027000000}"/>
    <cellStyle name="TableLvl2" xfId="14" xr:uid="{00000000-0005-0000-0000-000028000000}"/>
    <cellStyle name="TableLvl3" xfId="15" xr:uid="{00000000-0005-0000-0000-00002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CCFFFF"/>
      <color rgb="FFCCCCFF"/>
      <color rgb="FF808080"/>
      <color rgb="FF9999FF"/>
      <color rgb="FF0000FF"/>
      <color rgb="FFFF00FF"/>
      <color rgb="FF800026"/>
      <color rgb="FFD34602"/>
      <color rgb="FF006D2C"/>
      <color rgb="FF2171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73092592592593"/>
          <c:y val="5.9849780399485082E-2"/>
          <c:w val="0.80274500000000004"/>
          <c:h val="0.75225167079087352"/>
        </c:manualLayout>
      </c:layout>
      <c:lineChart>
        <c:grouping val="standard"/>
        <c:varyColors val="0"/>
        <c:ser>
          <c:idx val="1"/>
          <c:order val="0"/>
          <c:tx>
            <c:v>Nominal revenue requirement</c:v>
          </c:tx>
          <c:spPr>
            <a:ln w="25400">
              <a:solidFill>
                <a:srgbClr val="006D2C"/>
              </a:solidFill>
              <a:prstDash val="solid"/>
            </a:ln>
          </c:spPr>
          <c:marker>
            <c:symbol val="square"/>
            <c:size val="8"/>
            <c:spPr>
              <a:solidFill>
                <a:srgbClr val="006D2C"/>
              </a:solidFill>
              <a:ln>
                <a:solidFill>
                  <a:srgbClr val="006D2C"/>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9F8-4E1E-BE5A-80444EE8B366}"/>
            </c:ext>
          </c:extLst>
        </c:ser>
        <c:ser>
          <c:idx val="0"/>
          <c:order val="1"/>
          <c:tx>
            <c:v>Nominal forecast revenue</c:v>
          </c:tx>
          <c:spPr>
            <a:ln w="25400">
              <a:solidFill>
                <a:srgbClr val="D34602"/>
              </a:solidFill>
              <a:prstDash val="solid"/>
            </a:ln>
          </c:spPr>
          <c:marker>
            <c:symbol val="circle"/>
            <c:size val="8"/>
            <c:spPr>
              <a:solidFill>
                <a:srgbClr val="D34602"/>
              </a:solidFill>
              <a:ln>
                <a:solidFill>
                  <a:srgbClr val="D34602"/>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F9F8-4E1E-BE5A-80444EE8B366}"/>
            </c:ext>
          </c:extLst>
        </c:ser>
        <c:ser>
          <c:idx val="2"/>
          <c:order val="2"/>
          <c:tx>
            <c:v>Real revenue requirement</c:v>
          </c:tx>
          <c:spPr>
            <a:ln w="25400">
              <a:solidFill>
                <a:srgbClr val="006D2C"/>
              </a:solidFill>
              <a:prstDash val="lgDash"/>
            </a:ln>
          </c:spPr>
          <c:marker>
            <c:symbol val="triangle"/>
            <c:size val="8"/>
            <c:spPr>
              <a:noFill/>
              <a:ln w="12700">
                <a:solidFill>
                  <a:srgbClr val="006D2C"/>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F9F8-4E1E-BE5A-80444EE8B366}"/>
            </c:ext>
          </c:extLst>
        </c:ser>
        <c:ser>
          <c:idx val="3"/>
          <c:order val="3"/>
          <c:tx>
            <c:v>Real forecast revenue</c:v>
          </c:tx>
          <c:spPr>
            <a:ln w="25400">
              <a:solidFill>
                <a:srgbClr val="D34602"/>
              </a:solidFill>
              <a:prstDash val="lgDash"/>
            </a:ln>
          </c:spPr>
          <c:marker>
            <c:symbol val="diamond"/>
            <c:size val="8"/>
            <c:spPr>
              <a:noFill/>
              <a:ln w="12700">
                <a:solidFill>
                  <a:srgbClr val="D34602"/>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F9F8-4E1E-BE5A-80444EE8B366}"/>
            </c:ext>
          </c:extLst>
        </c:ser>
        <c:dLbls>
          <c:showLegendKey val="0"/>
          <c:showVal val="0"/>
          <c:showCatName val="0"/>
          <c:showSerName val="0"/>
          <c:showPercent val="0"/>
          <c:showBubbleSize val="0"/>
        </c:dLbls>
        <c:marker val="1"/>
        <c:smooth val="0"/>
        <c:axId val="410724608"/>
        <c:axId val="410739072"/>
      </c:lineChart>
      <c:catAx>
        <c:axId val="410724608"/>
        <c:scaling>
          <c:orientation val="minMax"/>
        </c:scaling>
        <c:delete val="0"/>
        <c:axPos val="b"/>
        <c:numFmt formatCode="General" sourceLinked="1"/>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739072"/>
        <c:crosses val="autoZero"/>
        <c:auto val="0"/>
        <c:lblAlgn val="ctr"/>
        <c:lblOffset val="100"/>
        <c:tickLblSkip val="1"/>
        <c:tickMarkSkip val="1"/>
        <c:noMultiLvlLbl val="0"/>
      </c:catAx>
      <c:valAx>
        <c:axId val="410739072"/>
        <c:scaling>
          <c:orientation val="minMax"/>
        </c:scaling>
        <c:delete val="0"/>
        <c:axPos val="l"/>
        <c:majorGridlines>
          <c:spPr>
            <a:ln w="12700">
              <a:solidFill>
                <a:schemeClr val="bg1">
                  <a:lumMod val="65000"/>
                </a:schemeClr>
              </a:solidFill>
              <a:prstDash val="solid"/>
            </a:ln>
          </c:spPr>
        </c:majorGridlines>
        <c:title>
          <c:tx>
            <c:rich>
              <a:bodyPr rot="0" vert="horz"/>
              <a:lstStyle/>
              <a:p>
                <a:pPr>
                  <a:defRPr sz="900" b="1" i="0" u="none" strike="noStrike" baseline="0">
                    <a:solidFill>
                      <a:srgbClr val="000000"/>
                    </a:solidFill>
                    <a:latin typeface="+mn-lt"/>
                    <a:ea typeface="Arial"/>
                    <a:cs typeface="Arial"/>
                  </a:defRPr>
                </a:pPr>
                <a:r>
                  <a:rPr lang="en-AU" sz="900">
                    <a:latin typeface="+mn-lt"/>
                  </a:rPr>
                  <a:t>$million</a:t>
                </a:r>
              </a:p>
            </c:rich>
          </c:tx>
          <c:layout>
            <c:manualLayout>
              <c:xMode val="edge"/>
              <c:yMode val="edge"/>
              <c:x val="3.1088888888888889E-3"/>
              <c:y val="0.40798959530814644"/>
            </c:manualLayout>
          </c:layout>
          <c:overlay val="0"/>
          <c:spPr>
            <a:noFill/>
            <a:ln w="25400">
              <a:noFill/>
            </a:ln>
          </c:spPr>
        </c:title>
        <c:numFmt formatCode="#,##0" sourceLinked="0"/>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724608"/>
        <c:crosses val="autoZero"/>
        <c:crossBetween val="midCat"/>
      </c:valAx>
      <c:spPr>
        <a:noFill/>
        <a:ln w="25400">
          <a:noFill/>
        </a:ln>
      </c:spPr>
    </c:plotArea>
    <c:legend>
      <c:legendPos val="b"/>
      <c:layout>
        <c:manualLayout>
          <c:xMode val="edge"/>
          <c:yMode val="edge"/>
          <c:x val="0.1323148148148148"/>
          <c:y val="0.8906758422149913"/>
          <c:w val="0.84752407407407404"/>
          <c:h val="0.10156600111061317"/>
        </c:manualLayout>
      </c:layout>
      <c:overlay val="0"/>
      <c:spPr>
        <a:solidFill>
          <a:srgbClr val="FFFFFF"/>
        </a:solidFill>
        <a:ln w="25400">
          <a:noFill/>
        </a:ln>
      </c:spPr>
      <c:txPr>
        <a:bodyPr/>
        <a:lstStyle/>
        <a:p>
          <a:pPr>
            <a:defRPr sz="900" b="0" i="0" u="none" strike="noStrike" baseline="0">
              <a:solidFill>
                <a:srgbClr val="000000"/>
              </a:solidFill>
              <a:latin typeface="+mn-lt"/>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37907407407408"/>
          <c:y val="5.9849780399485082E-2"/>
          <c:w val="0.80509685185185187"/>
          <c:h val="0.75225167079087352"/>
        </c:manualLayout>
      </c:layout>
      <c:lineChart>
        <c:grouping val="standard"/>
        <c:varyColors val="0"/>
        <c:ser>
          <c:idx val="1"/>
          <c:order val="0"/>
          <c:tx>
            <c:v>Nominal revenue requirement</c:v>
          </c:tx>
          <c:spPr>
            <a:ln w="25400">
              <a:solidFill>
                <a:srgbClr val="006D2C"/>
              </a:solidFill>
              <a:prstDash val="solid"/>
            </a:ln>
          </c:spPr>
          <c:marker>
            <c:symbol val="square"/>
            <c:size val="8"/>
            <c:spPr>
              <a:solidFill>
                <a:srgbClr val="006D2C"/>
              </a:solidFill>
              <a:ln>
                <a:solidFill>
                  <a:srgbClr val="006D2C"/>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55C-4825-A859-14F8202AE577}"/>
            </c:ext>
          </c:extLst>
        </c:ser>
        <c:ser>
          <c:idx val="0"/>
          <c:order val="1"/>
          <c:tx>
            <c:v>Nominal forecast revenue</c:v>
          </c:tx>
          <c:spPr>
            <a:ln w="25400">
              <a:solidFill>
                <a:srgbClr val="D34602"/>
              </a:solidFill>
              <a:prstDash val="solid"/>
            </a:ln>
          </c:spPr>
          <c:marker>
            <c:symbol val="circle"/>
            <c:size val="8"/>
            <c:spPr>
              <a:solidFill>
                <a:srgbClr val="D34602"/>
              </a:solidFill>
              <a:ln>
                <a:solidFill>
                  <a:srgbClr val="D34602"/>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655C-4825-A859-14F8202AE577}"/>
            </c:ext>
          </c:extLst>
        </c:ser>
        <c:ser>
          <c:idx val="2"/>
          <c:order val="2"/>
          <c:tx>
            <c:v>Real revenue requirement</c:v>
          </c:tx>
          <c:spPr>
            <a:ln w="25400">
              <a:solidFill>
                <a:srgbClr val="006D2C"/>
              </a:solidFill>
              <a:prstDash val="lgDash"/>
            </a:ln>
          </c:spPr>
          <c:marker>
            <c:symbol val="triangle"/>
            <c:size val="8"/>
            <c:spPr>
              <a:noFill/>
              <a:ln w="12700">
                <a:solidFill>
                  <a:srgbClr val="006D2C"/>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655C-4825-A859-14F8202AE577}"/>
            </c:ext>
          </c:extLst>
        </c:ser>
        <c:ser>
          <c:idx val="3"/>
          <c:order val="3"/>
          <c:tx>
            <c:v>Real forecast revenue</c:v>
          </c:tx>
          <c:spPr>
            <a:ln w="25400">
              <a:solidFill>
                <a:srgbClr val="D34602"/>
              </a:solidFill>
              <a:prstDash val="lgDash"/>
            </a:ln>
          </c:spPr>
          <c:marker>
            <c:symbol val="diamond"/>
            <c:size val="8"/>
            <c:spPr>
              <a:noFill/>
              <a:ln w="12700">
                <a:solidFill>
                  <a:srgbClr val="D34602"/>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655C-4825-A859-14F8202AE577}"/>
            </c:ext>
          </c:extLst>
        </c:ser>
        <c:dLbls>
          <c:showLegendKey val="0"/>
          <c:showVal val="0"/>
          <c:showCatName val="0"/>
          <c:showSerName val="0"/>
          <c:showPercent val="0"/>
          <c:showBubbleSize val="0"/>
        </c:dLbls>
        <c:marker val="1"/>
        <c:smooth val="0"/>
        <c:axId val="410766720"/>
        <c:axId val="410768896"/>
      </c:lineChart>
      <c:catAx>
        <c:axId val="410766720"/>
        <c:scaling>
          <c:orientation val="minMax"/>
        </c:scaling>
        <c:delete val="0"/>
        <c:axPos val="b"/>
        <c:numFmt formatCode="General" sourceLinked="1"/>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768896"/>
        <c:crosses val="autoZero"/>
        <c:auto val="0"/>
        <c:lblAlgn val="ctr"/>
        <c:lblOffset val="100"/>
        <c:tickLblSkip val="1"/>
        <c:tickMarkSkip val="1"/>
        <c:noMultiLvlLbl val="0"/>
      </c:catAx>
      <c:valAx>
        <c:axId val="410768896"/>
        <c:scaling>
          <c:orientation val="minMax"/>
        </c:scaling>
        <c:delete val="0"/>
        <c:axPos val="l"/>
        <c:majorGridlines>
          <c:spPr>
            <a:ln w="12700">
              <a:solidFill>
                <a:schemeClr val="bg1">
                  <a:lumMod val="65000"/>
                </a:schemeClr>
              </a:solidFill>
              <a:prstDash val="solid"/>
            </a:ln>
          </c:spPr>
        </c:majorGridlines>
        <c:title>
          <c:tx>
            <c:rich>
              <a:bodyPr rot="0" vert="horz"/>
              <a:lstStyle/>
              <a:p>
                <a:pPr>
                  <a:defRPr sz="900" b="1" i="0" u="none" strike="noStrike" baseline="0">
                    <a:solidFill>
                      <a:srgbClr val="000000"/>
                    </a:solidFill>
                    <a:latin typeface="+mn-lt"/>
                    <a:ea typeface="Arial"/>
                    <a:cs typeface="Arial"/>
                  </a:defRPr>
                </a:pPr>
                <a:r>
                  <a:rPr lang="en-AU" sz="900">
                    <a:latin typeface="+mn-lt"/>
                  </a:rPr>
                  <a:t>$million</a:t>
                </a:r>
              </a:p>
            </c:rich>
          </c:tx>
          <c:layout>
            <c:manualLayout>
              <c:xMode val="edge"/>
              <c:yMode val="edge"/>
              <c:x val="3.1088888888888889E-3"/>
              <c:y val="0.40798959530814644"/>
            </c:manualLayout>
          </c:layout>
          <c:overlay val="0"/>
          <c:spPr>
            <a:noFill/>
            <a:ln w="25400">
              <a:noFill/>
            </a:ln>
          </c:spPr>
        </c:title>
        <c:numFmt formatCode="#,##0" sourceLinked="0"/>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766720"/>
        <c:crosses val="autoZero"/>
        <c:crossBetween val="midCat"/>
      </c:valAx>
      <c:spPr>
        <a:noFill/>
        <a:ln w="25400">
          <a:noFill/>
        </a:ln>
      </c:spPr>
    </c:plotArea>
    <c:legend>
      <c:legendPos val="b"/>
      <c:layout>
        <c:manualLayout>
          <c:xMode val="edge"/>
          <c:yMode val="edge"/>
          <c:x val="0.1323148148148148"/>
          <c:y val="0.8906758422149913"/>
          <c:w val="0.84752407407407404"/>
          <c:h val="0.10156600111061317"/>
        </c:manualLayout>
      </c:layout>
      <c:overlay val="0"/>
      <c:spPr>
        <a:solidFill>
          <a:srgbClr val="FFFFFF"/>
        </a:solidFill>
        <a:ln w="25400">
          <a:noFill/>
        </a:ln>
      </c:spPr>
      <c:txPr>
        <a:bodyPr/>
        <a:lstStyle/>
        <a:p>
          <a:pPr>
            <a:defRPr sz="900" b="0" i="0" u="none" strike="noStrike" baseline="0">
              <a:solidFill>
                <a:srgbClr val="000000"/>
              </a:solidFill>
              <a:latin typeface="+mn-lt"/>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13833333333332"/>
          <c:y val="5.9849780399485082E-2"/>
          <c:w val="0.79333759259259262"/>
          <c:h val="0.75225167079087352"/>
        </c:manualLayout>
      </c:layout>
      <c:lineChart>
        <c:grouping val="standard"/>
        <c:varyColors val="0"/>
        <c:ser>
          <c:idx val="1"/>
          <c:order val="0"/>
          <c:tx>
            <c:v>Nominal revenue requirement</c:v>
          </c:tx>
          <c:spPr>
            <a:ln w="25400">
              <a:solidFill>
                <a:srgbClr val="006D2C"/>
              </a:solidFill>
              <a:prstDash val="solid"/>
            </a:ln>
          </c:spPr>
          <c:marker>
            <c:symbol val="square"/>
            <c:size val="8"/>
            <c:spPr>
              <a:solidFill>
                <a:srgbClr val="006D2C"/>
              </a:solidFill>
              <a:ln>
                <a:solidFill>
                  <a:srgbClr val="006D2C"/>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99A-41C2-BA25-F75A485C3A78}"/>
            </c:ext>
          </c:extLst>
        </c:ser>
        <c:ser>
          <c:idx val="0"/>
          <c:order val="1"/>
          <c:tx>
            <c:v>Nominal forecast revenue</c:v>
          </c:tx>
          <c:spPr>
            <a:ln w="25400">
              <a:solidFill>
                <a:srgbClr val="D34602"/>
              </a:solidFill>
              <a:prstDash val="solid"/>
            </a:ln>
          </c:spPr>
          <c:marker>
            <c:symbol val="circle"/>
            <c:size val="8"/>
            <c:spPr>
              <a:solidFill>
                <a:srgbClr val="D34602"/>
              </a:solidFill>
              <a:ln>
                <a:solidFill>
                  <a:srgbClr val="D34602"/>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99A-41C2-BA25-F75A485C3A78}"/>
            </c:ext>
          </c:extLst>
        </c:ser>
        <c:ser>
          <c:idx val="2"/>
          <c:order val="2"/>
          <c:tx>
            <c:v>Real revenue requirement</c:v>
          </c:tx>
          <c:spPr>
            <a:ln w="25400">
              <a:solidFill>
                <a:srgbClr val="006D2C"/>
              </a:solidFill>
              <a:prstDash val="lgDash"/>
            </a:ln>
          </c:spPr>
          <c:marker>
            <c:symbol val="triangle"/>
            <c:size val="8"/>
            <c:spPr>
              <a:noFill/>
              <a:ln w="12700">
                <a:solidFill>
                  <a:srgbClr val="006D2C"/>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99A-41C2-BA25-F75A485C3A78}"/>
            </c:ext>
          </c:extLst>
        </c:ser>
        <c:ser>
          <c:idx val="3"/>
          <c:order val="3"/>
          <c:tx>
            <c:v>Real forecast revenue</c:v>
          </c:tx>
          <c:spPr>
            <a:ln w="25400">
              <a:solidFill>
                <a:srgbClr val="D34602"/>
              </a:solidFill>
              <a:prstDash val="lgDash"/>
            </a:ln>
          </c:spPr>
          <c:marker>
            <c:symbol val="diamond"/>
            <c:size val="8"/>
            <c:spPr>
              <a:noFill/>
              <a:ln w="12700">
                <a:solidFill>
                  <a:srgbClr val="D34602"/>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999A-41C2-BA25-F75A485C3A78}"/>
            </c:ext>
          </c:extLst>
        </c:ser>
        <c:dLbls>
          <c:showLegendKey val="0"/>
          <c:showVal val="0"/>
          <c:showCatName val="0"/>
          <c:showSerName val="0"/>
          <c:showPercent val="0"/>
          <c:showBubbleSize val="0"/>
        </c:dLbls>
        <c:marker val="1"/>
        <c:smooth val="0"/>
        <c:axId val="410498176"/>
        <c:axId val="410500096"/>
      </c:lineChart>
      <c:catAx>
        <c:axId val="410498176"/>
        <c:scaling>
          <c:orientation val="minMax"/>
        </c:scaling>
        <c:delete val="0"/>
        <c:axPos val="b"/>
        <c:numFmt formatCode="General" sourceLinked="1"/>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500096"/>
        <c:crosses val="autoZero"/>
        <c:auto val="0"/>
        <c:lblAlgn val="ctr"/>
        <c:lblOffset val="100"/>
        <c:tickLblSkip val="1"/>
        <c:tickMarkSkip val="1"/>
        <c:noMultiLvlLbl val="0"/>
      </c:catAx>
      <c:valAx>
        <c:axId val="410500096"/>
        <c:scaling>
          <c:orientation val="minMax"/>
        </c:scaling>
        <c:delete val="0"/>
        <c:axPos val="l"/>
        <c:majorGridlines>
          <c:spPr>
            <a:ln w="12700">
              <a:solidFill>
                <a:schemeClr val="bg1">
                  <a:lumMod val="65000"/>
                </a:schemeClr>
              </a:solidFill>
              <a:prstDash val="solid"/>
            </a:ln>
          </c:spPr>
        </c:majorGridlines>
        <c:title>
          <c:tx>
            <c:rich>
              <a:bodyPr rot="0" vert="horz"/>
              <a:lstStyle/>
              <a:p>
                <a:pPr>
                  <a:defRPr sz="900" b="1" i="0" u="none" strike="noStrike" baseline="0">
                    <a:solidFill>
                      <a:srgbClr val="000000"/>
                    </a:solidFill>
                    <a:latin typeface="+mn-lt"/>
                    <a:ea typeface="Arial"/>
                    <a:cs typeface="Arial"/>
                  </a:defRPr>
                </a:pPr>
                <a:r>
                  <a:rPr lang="en-AU" sz="900">
                    <a:latin typeface="+mn-lt"/>
                  </a:rPr>
                  <a:t>$million</a:t>
                </a:r>
              </a:p>
            </c:rich>
          </c:tx>
          <c:layout>
            <c:manualLayout>
              <c:xMode val="edge"/>
              <c:yMode val="edge"/>
              <c:x val="3.1088888888888889E-3"/>
              <c:y val="0.40798959530814644"/>
            </c:manualLayout>
          </c:layout>
          <c:overlay val="0"/>
          <c:spPr>
            <a:noFill/>
            <a:ln w="25400">
              <a:noFill/>
            </a:ln>
          </c:spPr>
        </c:title>
        <c:numFmt formatCode="#,##0" sourceLinked="0"/>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498176"/>
        <c:crosses val="autoZero"/>
        <c:crossBetween val="midCat"/>
      </c:valAx>
      <c:spPr>
        <a:noFill/>
        <a:ln w="25400">
          <a:noFill/>
        </a:ln>
      </c:spPr>
    </c:plotArea>
    <c:legend>
      <c:legendPos val="b"/>
      <c:layout>
        <c:manualLayout>
          <c:xMode val="edge"/>
          <c:yMode val="edge"/>
          <c:x val="0.1323148148148148"/>
          <c:y val="0.8906758422149913"/>
          <c:w val="0.84752407407407404"/>
          <c:h val="0.10156600111061317"/>
        </c:manualLayout>
      </c:layout>
      <c:overlay val="0"/>
      <c:spPr>
        <a:solidFill>
          <a:srgbClr val="FFFFFF"/>
        </a:solidFill>
        <a:ln w="25400">
          <a:noFill/>
        </a:ln>
      </c:spPr>
      <c:txPr>
        <a:bodyPr/>
        <a:lstStyle/>
        <a:p>
          <a:pPr>
            <a:defRPr sz="900" b="0" i="0" u="none" strike="noStrike" baseline="0">
              <a:solidFill>
                <a:srgbClr val="000000"/>
              </a:solidFill>
              <a:latin typeface="+mn-lt"/>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38074074074073"/>
          <c:y val="6.7207660709698122E-2"/>
          <c:w val="0.80009518518518519"/>
          <c:h val="0.79298597200496013"/>
        </c:manualLayout>
      </c:layout>
      <c:lineChart>
        <c:grouping val="standard"/>
        <c:varyColors val="0"/>
        <c:ser>
          <c:idx val="2"/>
          <c:order val="0"/>
          <c:tx>
            <c:v>Nominal price path</c:v>
          </c:tx>
          <c:spPr>
            <a:ln w="25400">
              <a:solidFill>
                <a:srgbClr val="800026"/>
              </a:solidFill>
              <a:prstDash val="solid"/>
            </a:ln>
          </c:spPr>
          <c:marker>
            <c:symbol val="square"/>
            <c:size val="8"/>
            <c:spPr>
              <a:solidFill>
                <a:srgbClr val="800026"/>
              </a:solidFill>
              <a:ln>
                <a:solidFill>
                  <a:srgbClr val="800026"/>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0239-46A8-BD7B-1FBD9C495F24}"/>
            </c:ext>
          </c:extLst>
        </c:ser>
        <c:ser>
          <c:idx val="0"/>
          <c:order val="1"/>
          <c:tx>
            <c:v>Real price path</c:v>
          </c:tx>
          <c:spPr>
            <a:ln w="25400">
              <a:solidFill>
                <a:srgbClr val="2171B5"/>
              </a:solidFill>
              <a:prstDash val="solid"/>
            </a:ln>
          </c:spPr>
          <c:marker>
            <c:symbol val="diamond"/>
            <c:size val="8"/>
            <c:spPr>
              <a:solidFill>
                <a:srgbClr val="2171B5"/>
              </a:solidFill>
              <a:ln>
                <a:solidFill>
                  <a:srgbClr val="2171B5"/>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0239-46A8-BD7B-1FBD9C495F24}"/>
            </c:ext>
          </c:extLst>
        </c:ser>
        <c:dLbls>
          <c:showLegendKey val="0"/>
          <c:showVal val="0"/>
          <c:showCatName val="0"/>
          <c:showSerName val="0"/>
          <c:showPercent val="0"/>
          <c:showBubbleSize val="0"/>
        </c:dLbls>
        <c:marker val="1"/>
        <c:smooth val="0"/>
        <c:axId val="410551424"/>
        <c:axId val="410553344"/>
      </c:lineChart>
      <c:catAx>
        <c:axId val="410551424"/>
        <c:scaling>
          <c:orientation val="minMax"/>
        </c:scaling>
        <c:delete val="0"/>
        <c:axPos val="b"/>
        <c:numFmt formatCode="General" sourceLinked="1"/>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553344"/>
        <c:crosses val="autoZero"/>
        <c:auto val="0"/>
        <c:lblAlgn val="ctr"/>
        <c:lblOffset val="100"/>
        <c:tickLblSkip val="1"/>
        <c:tickMarkSkip val="1"/>
        <c:noMultiLvlLbl val="0"/>
      </c:catAx>
      <c:valAx>
        <c:axId val="410553344"/>
        <c:scaling>
          <c:orientation val="minMax"/>
        </c:scaling>
        <c:delete val="0"/>
        <c:axPos val="l"/>
        <c:majorGridlines>
          <c:spPr>
            <a:ln w="12700">
              <a:solidFill>
                <a:schemeClr val="bg1">
                  <a:lumMod val="65000"/>
                </a:schemeClr>
              </a:solidFill>
              <a:prstDash val="solid"/>
            </a:ln>
          </c:spPr>
        </c:majorGridlines>
        <c:title>
          <c:tx>
            <c:rich>
              <a:bodyPr rot="0" vert="horz"/>
              <a:lstStyle/>
              <a:p>
                <a:pPr>
                  <a:defRPr sz="900" b="1" i="0" u="none" strike="noStrike" baseline="0">
                    <a:solidFill>
                      <a:srgbClr val="000000"/>
                    </a:solidFill>
                    <a:latin typeface="+mn-lt"/>
                    <a:ea typeface="Arial"/>
                    <a:cs typeface="Arial"/>
                  </a:defRPr>
                </a:pPr>
                <a:r>
                  <a:rPr lang="en-AU" sz="900">
                    <a:latin typeface="+mn-lt"/>
                  </a:rPr>
                  <a:t>Indicative</a:t>
                </a:r>
                <a:endParaRPr lang="en-AU" sz="900" baseline="0">
                  <a:latin typeface="+mn-lt"/>
                </a:endParaRPr>
              </a:p>
              <a:p>
                <a:pPr>
                  <a:defRPr sz="900" b="1" i="0" u="none" strike="noStrike" baseline="0">
                    <a:solidFill>
                      <a:srgbClr val="000000"/>
                    </a:solidFill>
                    <a:latin typeface="+mn-lt"/>
                    <a:ea typeface="Arial"/>
                    <a:cs typeface="Arial"/>
                  </a:defRPr>
                </a:pPr>
                <a:r>
                  <a:rPr lang="en-AU" sz="900" baseline="0">
                    <a:latin typeface="+mn-lt"/>
                  </a:rPr>
                  <a:t>price</a:t>
                </a:r>
              </a:p>
              <a:p>
                <a:pPr>
                  <a:defRPr sz="900" b="1" i="0" u="none" strike="noStrike" baseline="0">
                    <a:solidFill>
                      <a:srgbClr val="000000"/>
                    </a:solidFill>
                    <a:latin typeface="+mn-lt"/>
                    <a:ea typeface="Arial"/>
                    <a:cs typeface="Arial"/>
                  </a:defRPr>
                </a:pPr>
                <a:r>
                  <a:rPr lang="en-AU" sz="900">
                    <a:latin typeface="+mn-lt"/>
                  </a:rPr>
                  <a:t>($/MWh)</a:t>
                </a:r>
              </a:p>
            </c:rich>
          </c:tx>
          <c:layout>
            <c:manualLayout>
              <c:xMode val="edge"/>
              <c:yMode val="edge"/>
              <c:x val="4.7759259259259293E-4"/>
              <c:y val="0.41584711493715881"/>
            </c:manualLayout>
          </c:layout>
          <c:overlay val="0"/>
          <c:spPr>
            <a:noFill/>
            <a:ln w="25400">
              <a:noFill/>
            </a:ln>
          </c:spPr>
        </c:title>
        <c:numFmt formatCode="#,##0" sourceLinked="0"/>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551424"/>
        <c:crosses val="autoZero"/>
        <c:crossBetween val="midCat"/>
      </c:valAx>
      <c:spPr>
        <a:noFill/>
        <a:ln w="25400">
          <a:noFill/>
        </a:ln>
      </c:spPr>
    </c:plotArea>
    <c:legend>
      <c:legendPos val="b"/>
      <c:layout>
        <c:manualLayout>
          <c:xMode val="edge"/>
          <c:yMode val="edge"/>
          <c:x val="0.15267055555555556"/>
          <c:y val="0.93468758599693358"/>
          <c:w val="0.81930685185185181"/>
          <c:h val="6.5312414003066407E-2"/>
        </c:manualLayout>
      </c:layout>
      <c:overlay val="0"/>
      <c:spPr>
        <a:solidFill>
          <a:srgbClr val="FFFFFF"/>
        </a:solidFill>
        <a:ln w="25400">
          <a:noFill/>
        </a:ln>
      </c:spPr>
      <c:txPr>
        <a:bodyPr/>
        <a:lstStyle/>
        <a:p>
          <a:pPr>
            <a:defRPr sz="900" b="0" i="0" u="none" strike="noStrike" baseline="0">
              <a:solidFill>
                <a:srgbClr val="000000"/>
              </a:solidFill>
              <a:latin typeface="+mn-lt"/>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3259259259259"/>
          <c:y val="6.7207660709698122E-2"/>
          <c:w val="0.79774333333333336"/>
          <c:h val="0.79298597200496013"/>
        </c:manualLayout>
      </c:layout>
      <c:lineChart>
        <c:grouping val="standard"/>
        <c:varyColors val="0"/>
        <c:ser>
          <c:idx val="2"/>
          <c:order val="0"/>
          <c:tx>
            <c:v>Nominal price path</c:v>
          </c:tx>
          <c:spPr>
            <a:ln w="25400">
              <a:solidFill>
                <a:srgbClr val="800026"/>
              </a:solidFill>
              <a:prstDash val="solid"/>
            </a:ln>
          </c:spPr>
          <c:marker>
            <c:symbol val="square"/>
            <c:size val="8"/>
            <c:spPr>
              <a:solidFill>
                <a:srgbClr val="800026"/>
              </a:solidFill>
              <a:ln>
                <a:solidFill>
                  <a:srgbClr val="800026"/>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904-4DB8-A8A8-56C4DC2F4D0D}"/>
            </c:ext>
          </c:extLst>
        </c:ser>
        <c:ser>
          <c:idx val="0"/>
          <c:order val="1"/>
          <c:tx>
            <c:v>Real price path</c:v>
          </c:tx>
          <c:spPr>
            <a:ln w="25400">
              <a:solidFill>
                <a:srgbClr val="2171B5"/>
              </a:solidFill>
              <a:prstDash val="solid"/>
            </a:ln>
          </c:spPr>
          <c:marker>
            <c:symbol val="diamond"/>
            <c:size val="8"/>
            <c:spPr>
              <a:solidFill>
                <a:srgbClr val="2171B5"/>
              </a:solidFill>
              <a:ln>
                <a:solidFill>
                  <a:srgbClr val="2171B5"/>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6904-4DB8-A8A8-56C4DC2F4D0D}"/>
            </c:ext>
          </c:extLst>
        </c:ser>
        <c:dLbls>
          <c:showLegendKey val="0"/>
          <c:showVal val="0"/>
          <c:showCatName val="0"/>
          <c:showSerName val="0"/>
          <c:showPercent val="0"/>
          <c:showBubbleSize val="0"/>
        </c:dLbls>
        <c:marker val="1"/>
        <c:smooth val="0"/>
        <c:axId val="410653440"/>
        <c:axId val="410655360"/>
      </c:lineChart>
      <c:catAx>
        <c:axId val="410653440"/>
        <c:scaling>
          <c:orientation val="minMax"/>
        </c:scaling>
        <c:delete val="0"/>
        <c:axPos val="b"/>
        <c:numFmt formatCode="General" sourceLinked="1"/>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655360"/>
        <c:crosses val="autoZero"/>
        <c:auto val="0"/>
        <c:lblAlgn val="ctr"/>
        <c:lblOffset val="100"/>
        <c:tickLblSkip val="1"/>
        <c:tickMarkSkip val="1"/>
        <c:noMultiLvlLbl val="0"/>
      </c:catAx>
      <c:valAx>
        <c:axId val="410655360"/>
        <c:scaling>
          <c:orientation val="minMax"/>
        </c:scaling>
        <c:delete val="0"/>
        <c:axPos val="l"/>
        <c:majorGridlines>
          <c:spPr>
            <a:ln w="12700">
              <a:solidFill>
                <a:schemeClr val="bg1">
                  <a:lumMod val="65000"/>
                </a:schemeClr>
              </a:solidFill>
              <a:prstDash val="solid"/>
            </a:ln>
          </c:spPr>
        </c:majorGridlines>
        <c:title>
          <c:tx>
            <c:rich>
              <a:bodyPr rot="0" vert="horz"/>
              <a:lstStyle/>
              <a:p>
                <a:pPr>
                  <a:defRPr sz="900" b="1" i="0" u="none" strike="noStrike" baseline="0">
                    <a:solidFill>
                      <a:srgbClr val="000000"/>
                    </a:solidFill>
                    <a:latin typeface="+mn-lt"/>
                    <a:ea typeface="Arial"/>
                    <a:cs typeface="Arial"/>
                  </a:defRPr>
                </a:pPr>
                <a:r>
                  <a:rPr lang="en-AU" sz="900">
                    <a:latin typeface="+mn-lt"/>
                  </a:rPr>
                  <a:t>Indicative</a:t>
                </a:r>
                <a:endParaRPr lang="en-AU" sz="900" baseline="0">
                  <a:latin typeface="+mn-lt"/>
                </a:endParaRPr>
              </a:p>
              <a:p>
                <a:pPr>
                  <a:defRPr sz="900" b="1" i="0" u="none" strike="noStrike" baseline="0">
                    <a:solidFill>
                      <a:srgbClr val="000000"/>
                    </a:solidFill>
                    <a:latin typeface="+mn-lt"/>
                    <a:ea typeface="Arial"/>
                    <a:cs typeface="Arial"/>
                  </a:defRPr>
                </a:pPr>
                <a:r>
                  <a:rPr lang="en-AU" sz="900" baseline="0">
                    <a:latin typeface="+mn-lt"/>
                  </a:rPr>
                  <a:t>price</a:t>
                </a:r>
              </a:p>
              <a:p>
                <a:pPr>
                  <a:defRPr sz="900" b="1" i="0" u="none" strike="noStrike" baseline="0">
                    <a:solidFill>
                      <a:srgbClr val="000000"/>
                    </a:solidFill>
                    <a:latin typeface="+mn-lt"/>
                    <a:ea typeface="Arial"/>
                    <a:cs typeface="Arial"/>
                  </a:defRPr>
                </a:pPr>
                <a:r>
                  <a:rPr lang="en-AU" sz="900">
                    <a:latin typeface="+mn-lt"/>
                  </a:rPr>
                  <a:t>($/MWh)</a:t>
                </a:r>
              </a:p>
            </c:rich>
          </c:tx>
          <c:layout>
            <c:manualLayout>
              <c:xMode val="edge"/>
              <c:yMode val="edge"/>
              <c:x val="4.7759259259259293E-4"/>
              <c:y val="0.41584711493715881"/>
            </c:manualLayout>
          </c:layout>
          <c:overlay val="0"/>
          <c:spPr>
            <a:noFill/>
            <a:ln w="25400">
              <a:noFill/>
            </a:ln>
          </c:spPr>
        </c:title>
        <c:numFmt formatCode="#,##0" sourceLinked="0"/>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653440"/>
        <c:crosses val="autoZero"/>
        <c:crossBetween val="midCat"/>
      </c:valAx>
      <c:spPr>
        <a:noFill/>
        <a:ln w="25400">
          <a:noFill/>
        </a:ln>
      </c:spPr>
    </c:plotArea>
    <c:legend>
      <c:legendPos val="b"/>
      <c:layout>
        <c:manualLayout>
          <c:xMode val="edge"/>
          <c:yMode val="edge"/>
          <c:x val="0.15267055555555556"/>
          <c:y val="0.93468758599693358"/>
          <c:w val="0.81930685185185181"/>
          <c:h val="6.5312414003066407E-2"/>
        </c:manualLayout>
      </c:layout>
      <c:overlay val="0"/>
      <c:spPr>
        <a:solidFill>
          <a:srgbClr val="FFFFFF"/>
        </a:solidFill>
        <a:ln w="25400">
          <a:noFill/>
        </a:ln>
      </c:spPr>
      <c:txPr>
        <a:bodyPr/>
        <a:lstStyle/>
        <a:p>
          <a:pPr>
            <a:defRPr sz="900" b="0" i="0" u="none" strike="noStrike" baseline="0">
              <a:solidFill>
                <a:srgbClr val="000000"/>
              </a:solidFill>
              <a:latin typeface="+mn-lt"/>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3259259259261"/>
          <c:y val="6.7207660709698122E-2"/>
          <c:w val="0.79774333333333336"/>
          <c:h val="0.79298597200496013"/>
        </c:manualLayout>
      </c:layout>
      <c:lineChart>
        <c:grouping val="standard"/>
        <c:varyColors val="0"/>
        <c:ser>
          <c:idx val="2"/>
          <c:order val="0"/>
          <c:tx>
            <c:v>Nominal price path</c:v>
          </c:tx>
          <c:spPr>
            <a:ln w="25400">
              <a:solidFill>
                <a:srgbClr val="800026"/>
              </a:solidFill>
              <a:prstDash val="solid"/>
            </a:ln>
          </c:spPr>
          <c:marker>
            <c:symbol val="square"/>
            <c:size val="8"/>
            <c:spPr>
              <a:solidFill>
                <a:srgbClr val="800026"/>
              </a:solidFill>
              <a:ln>
                <a:solidFill>
                  <a:srgbClr val="800026"/>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AF8-44C6-BE91-84EFF0E3DD28}"/>
            </c:ext>
          </c:extLst>
        </c:ser>
        <c:ser>
          <c:idx val="0"/>
          <c:order val="1"/>
          <c:tx>
            <c:v>Real price path</c:v>
          </c:tx>
          <c:spPr>
            <a:ln w="25400">
              <a:solidFill>
                <a:srgbClr val="2171B5"/>
              </a:solidFill>
              <a:prstDash val="solid"/>
            </a:ln>
          </c:spPr>
          <c:marker>
            <c:symbol val="diamond"/>
            <c:size val="8"/>
            <c:spPr>
              <a:solidFill>
                <a:srgbClr val="2171B5"/>
              </a:solidFill>
              <a:ln>
                <a:solidFill>
                  <a:srgbClr val="2171B5"/>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DAF8-44C6-BE91-84EFF0E3DD28}"/>
            </c:ext>
          </c:extLst>
        </c:ser>
        <c:dLbls>
          <c:showLegendKey val="0"/>
          <c:showVal val="0"/>
          <c:showCatName val="0"/>
          <c:showSerName val="0"/>
          <c:showPercent val="0"/>
          <c:showBubbleSize val="0"/>
        </c:dLbls>
        <c:marker val="1"/>
        <c:smooth val="0"/>
        <c:axId val="410685440"/>
        <c:axId val="410687360"/>
      </c:lineChart>
      <c:catAx>
        <c:axId val="410685440"/>
        <c:scaling>
          <c:orientation val="minMax"/>
        </c:scaling>
        <c:delete val="0"/>
        <c:axPos val="b"/>
        <c:numFmt formatCode="General" sourceLinked="1"/>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687360"/>
        <c:crosses val="autoZero"/>
        <c:auto val="0"/>
        <c:lblAlgn val="ctr"/>
        <c:lblOffset val="100"/>
        <c:tickLblSkip val="1"/>
        <c:tickMarkSkip val="1"/>
        <c:noMultiLvlLbl val="0"/>
      </c:catAx>
      <c:valAx>
        <c:axId val="410687360"/>
        <c:scaling>
          <c:orientation val="minMax"/>
        </c:scaling>
        <c:delete val="0"/>
        <c:axPos val="l"/>
        <c:majorGridlines>
          <c:spPr>
            <a:ln w="12700">
              <a:solidFill>
                <a:schemeClr val="bg1">
                  <a:lumMod val="65000"/>
                </a:schemeClr>
              </a:solidFill>
              <a:prstDash val="solid"/>
            </a:ln>
          </c:spPr>
        </c:majorGridlines>
        <c:title>
          <c:tx>
            <c:rich>
              <a:bodyPr rot="0" vert="horz"/>
              <a:lstStyle/>
              <a:p>
                <a:pPr>
                  <a:defRPr sz="900" b="1" i="0" u="none" strike="noStrike" baseline="0">
                    <a:solidFill>
                      <a:srgbClr val="000000"/>
                    </a:solidFill>
                    <a:latin typeface="+mn-lt"/>
                    <a:ea typeface="Arial"/>
                    <a:cs typeface="Arial"/>
                  </a:defRPr>
                </a:pPr>
                <a:r>
                  <a:rPr lang="en-AU" sz="900">
                    <a:latin typeface="+mn-lt"/>
                  </a:rPr>
                  <a:t>Indicative</a:t>
                </a:r>
                <a:endParaRPr lang="en-AU" sz="900" baseline="0">
                  <a:latin typeface="+mn-lt"/>
                </a:endParaRPr>
              </a:p>
              <a:p>
                <a:pPr>
                  <a:defRPr sz="900" b="1" i="0" u="none" strike="noStrike" baseline="0">
                    <a:solidFill>
                      <a:srgbClr val="000000"/>
                    </a:solidFill>
                    <a:latin typeface="+mn-lt"/>
                    <a:ea typeface="Arial"/>
                    <a:cs typeface="Arial"/>
                  </a:defRPr>
                </a:pPr>
                <a:r>
                  <a:rPr lang="en-AU" sz="900" baseline="0">
                    <a:latin typeface="+mn-lt"/>
                  </a:rPr>
                  <a:t>price</a:t>
                </a:r>
              </a:p>
              <a:p>
                <a:pPr>
                  <a:defRPr sz="900" b="1" i="0" u="none" strike="noStrike" baseline="0">
                    <a:solidFill>
                      <a:srgbClr val="000000"/>
                    </a:solidFill>
                    <a:latin typeface="+mn-lt"/>
                    <a:ea typeface="Arial"/>
                    <a:cs typeface="Arial"/>
                  </a:defRPr>
                </a:pPr>
                <a:r>
                  <a:rPr lang="en-AU" sz="900">
                    <a:latin typeface="+mn-lt"/>
                  </a:rPr>
                  <a:t>($/MWh)</a:t>
                </a:r>
              </a:p>
            </c:rich>
          </c:tx>
          <c:layout>
            <c:manualLayout>
              <c:xMode val="edge"/>
              <c:yMode val="edge"/>
              <c:x val="4.7759259259259293E-4"/>
              <c:y val="0.41584711493715881"/>
            </c:manualLayout>
          </c:layout>
          <c:overlay val="0"/>
          <c:spPr>
            <a:noFill/>
            <a:ln w="25400">
              <a:noFill/>
            </a:ln>
          </c:spPr>
        </c:title>
        <c:numFmt formatCode="#,##0" sourceLinked="0"/>
        <c:majorTickMark val="cross"/>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685440"/>
        <c:crosses val="autoZero"/>
        <c:crossBetween val="midCat"/>
      </c:valAx>
      <c:spPr>
        <a:noFill/>
        <a:ln w="25400">
          <a:noFill/>
        </a:ln>
      </c:spPr>
    </c:plotArea>
    <c:legend>
      <c:legendPos val="b"/>
      <c:layout>
        <c:manualLayout>
          <c:xMode val="edge"/>
          <c:yMode val="edge"/>
          <c:x val="0.15267055555555556"/>
          <c:y val="0.93468758599693358"/>
          <c:w val="0.81930685185185181"/>
          <c:h val="6.5312414003066407E-2"/>
        </c:manualLayout>
      </c:layout>
      <c:overlay val="0"/>
      <c:spPr>
        <a:solidFill>
          <a:srgbClr val="FFFFFF"/>
        </a:solidFill>
        <a:ln w="25400">
          <a:noFill/>
        </a:ln>
      </c:spPr>
      <c:txPr>
        <a:bodyPr/>
        <a:lstStyle/>
        <a:p>
          <a:pPr>
            <a:defRPr sz="900" b="0" i="0" u="none" strike="noStrike" baseline="0">
              <a:solidFill>
                <a:srgbClr val="000000"/>
              </a:solidFill>
              <a:latin typeface="+mn-lt"/>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59444444444443"/>
          <c:y val="6.7986015580096829E-2"/>
          <c:w val="0.78570092592592589"/>
          <c:h val="0.75227268156005767"/>
        </c:manualLayout>
      </c:layout>
      <c:barChart>
        <c:barDir val="col"/>
        <c:grouping val="stacked"/>
        <c:varyColors val="0"/>
        <c:ser>
          <c:idx val="0"/>
          <c:order val="0"/>
          <c:tx>
            <c:strRef>
              <c:f>Analysis!$B$161</c:f>
              <c:strCache>
                <c:ptCount val="1"/>
                <c:pt idx="0">
                  <c:v>Return on Capital</c:v>
                </c:pt>
              </c:strCache>
            </c:strRef>
          </c:tx>
          <c:spPr>
            <a:solidFill>
              <a:srgbClr val="D34602"/>
            </a:solidFill>
            <a:ln w="9525">
              <a:solidFill>
                <a:schemeClr val="tx1"/>
              </a:solidFill>
              <a:prstDash val="solid"/>
            </a:ln>
          </c:spPr>
          <c:invertIfNegative val="0"/>
          <c:cat>
            <c:strRef>
              <c:f>Analysis!$G$4:$K$4</c:f>
              <c:strCache>
                <c:ptCount val="5"/>
                <c:pt idx="0">
                  <c:v>2020-21</c:v>
                </c:pt>
                <c:pt idx="1">
                  <c:v>2021-22</c:v>
                </c:pt>
                <c:pt idx="2">
                  <c:v>2022-23</c:v>
                </c:pt>
                <c:pt idx="3">
                  <c:v>2023-24</c:v>
                </c:pt>
                <c:pt idx="4">
                  <c:v>2024-25</c:v>
                </c:pt>
              </c:strCache>
            </c:strRef>
          </c:cat>
          <c:val>
            <c:numRef>
              <c:f>Analysis!$G$161:$K$161</c:f>
              <c:numCache>
                <c:formatCode>_(* #,##0.0_);_(* \(#,##0.0\);_(* "-"??_);_(@_)</c:formatCode>
                <c:ptCount val="5"/>
                <c:pt idx="0">
                  <c:v>0</c:v>
                </c:pt>
                <c:pt idx="1">
                  <c:v>0.430149711586574</c:v>
                </c:pt>
                <c:pt idx="2">
                  <c:v>0.45951940493626908</c:v>
                </c:pt>
                <c:pt idx="3">
                  <c:v>0.89961084857975904</c:v>
                </c:pt>
                <c:pt idx="4">
                  <c:v>1.2573789068339087</c:v>
                </c:pt>
              </c:numCache>
            </c:numRef>
          </c:val>
          <c:extLst>
            <c:ext xmlns:c16="http://schemas.microsoft.com/office/drawing/2014/chart" uri="{C3380CC4-5D6E-409C-BE32-E72D297353CC}">
              <c16:uniqueId val="{00000000-6F47-4DA6-B9FC-66959A16ECAB}"/>
            </c:ext>
          </c:extLst>
        </c:ser>
        <c:ser>
          <c:idx val="1"/>
          <c:order val="1"/>
          <c:tx>
            <c:strRef>
              <c:f>Analysis!$B$162</c:f>
              <c:strCache>
                <c:ptCount val="1"/>
                <c:pt idx="0">
                  <c:v>Opex</c:v>
                </c:pt>
              </c:strCache>
            </c:strRef>
          </c:tx>
          <c:spPr>
            <a:solidFill>
              <a:srgbClr val="2171B5"/>
            </a:solidFill>
            <a:ln w="9525">
              <a:solidFill>
                <a:schemeClr val="tx1"/>
              </a:solidFill>
              <a:prstDash val="solid"/>
            </a:ln>
          </c:spPr>
          <c:invertIfNegative val="0"/>
          <c:cat>
            <c:strRef>
              <c:f>Analysis!$G$4:$K$4</c:f>
              <c:strCache>
                <c:ptCount val="5"/>
                <c:pt idx="0">
                  <c:v>2020-21</c:v>
                </c:pt>
                <c:pt idx="1">
                  <c:v>2021-22</c:v>
                </c:pt>
                <c:pt idx="2">
                  <c:v>2022-23</c:v>
                </c:pt>
                <c:pt idx="3">
                  <c:v>2023-24</c:v>
                </c:pt>
                <c:pt idx="4">
                  <c:v>2024-25</c:v>
                </c:pt>
              </c:strCache>
            </c:strRef>
          </c:cat>
          <c:val>
            <c:numRef>
              <c:f>Analysis!$G$162:$K$162</c:f>
              <c:numCache>
                <c:formatCode>_(* #,##0.0_);_(* \(#,##0.0\);_(* "-"??_);_(@_)</c:formatCode>
                <c:ptCount val="5"/>
                <c:pt idx="0">
                  <c:v>0</c:v>
                </c:pt>
                <c:pt idx="1">
                  <c:v>0</c:v>
                </c:pt>
                <c:pt idx="2">
                  <c:v>0</c:v>
                </c:pt>
                <c:pt idx="3">
                  <c:v>0</c:v>
                </c:pt>
                <c:pt idx="4">
                  <c:v>0</c:v>
                </c:pt>
              </c:numCache>
            </c:numRef>
          </c:val>
          <c:extLst>
            <c:ext xmlns:c16="http://schemas.microsoft.com/office/drawing/2014/chart" uri="{C3380CC4-5D6E-409C-BE32-E72D297353CC}">
              <c16:uniqueId val="{00000001-6F47-4DA6-B9FC-66959A16ECAB}"/>
            </c:ext>
          </c:extLst>
        </c:ser>
        <c:ser>
          <c:idx val="2"/>
          <c:order val="2"/>
          <c:tx>
            <c:strRef>
              <c:f>Analysis!$B$164</c:f>
              <c:strCache>
                <c:ptCount val="1"/>
                <c:pt idx="0">
                  <c:v>Return of Capital</c:v>
                </c:pt>
              </c:strCache>
            </c:strRef>
          </c:tx>
          <c:spPr>
            <a:solidFill>
              <a:srgbClr val="006D2C"/>
            </a:solidFill>
            <a:ln w="9525">
              <a:solidFill>
                <a:srgbClr val="000000"/>
              </a:solidFill>
              <a:prstDash val="solid"/>
            </a:ln>
          </c:spPr>
          <c:invertIfNegative val="0"/>
          <c:cat>
            <c:strRef>
              <c:f>Analysis!$G$4:$K$4</c:f>
              <c:strCache>
                <c:ptCount val="5"/>
                <c:pt idx="0">
                  <c:v>2020-21</c:v>
                </c:pt>
                <c:pt idx="1">
                  <c:v>2021-22</c:v>
                </c:pt>
                <c:pt idx="2">
                  <c:v>2022-23</c:v>
                </c:pt>
                <c:pt idx="3">
                  <c:v>2023-24</c:v>
                </c:pt>
                <c:pt idx="4">
                  <c:v>2024-25</c:v>
                </c:pt>
              </c:strCache>
            </c:strRef>
          </c:cat>
          <c:val>
            <c:numRef>
              <c:f>Analysis!$G$164:$K$164</c:f>
              <c:numCache>
                <c:formatCode>_(* #,##0.0_);_(* \(#,##0.0\);_(* "-"??_);_(@_)</c:formatCode>
                <c:ptCount val="5"/>
                <c:pt idx="0">
                  <c:v>0</c:v>
                </c:pt>
                <c:pt idx="1">
                  <c:v>0.4281543358675719</c:v>
                </c:pt>
                <c:pt idx="2">
                  <c:v>0.51649971982493526</c:v>
                </c:pt>
                <c:pt idx="3">
                  <c:v>1.0572314284921003</c:v>
                </c:pt>
                <c:pt idx="4">
                  <c:v>1.6003775544705539</c:v>
                </c:pt>
              </c:numCache>
            </c:numRef>
          </c:val>
          <c:extLst>
            <c:ext xmlns:c16="http://schemas.microsoft.com/office/drawing/2014/chart" uri="{C3380CC4-5D6E-409C-BE32-E72D297353CC}">
              <c16:uniqueId val="{00000002-6F47-4DA6-B9FC-66959A16ECAB}"/>
            </c:ext>
          </c:extLst>
        </c:ser>
        <c:ser>
          <c:idx val="3"/>
          <c:order val="3"/>
          <c:tx>
            <c:strRef>
              <c:f>Analysis!$B$165</c:f>
              <c:strCache>
                <c:ptCount val="1"/>
                <c:pt idx="0">
                  <c:v>Net Tax Costs</c:v>
                </c:pt>
              </c:strCache>
            </c:strRef>
          </c:tx>
          <c:spPr>
            <a:solidFill>
              <a:srgbClr val="800026"/>
            </a:solidFill>
            <a:ln w="9525">
              <a:solidFill>
                <a:srgbClr val="000000"/>
              </a:solidFill>
              <a:prstDash val="solid"/>
            </a:ln>
          </c:spPr>
          <c:invertIfNegative val="0"/>
          <c:cat>
            <c:strRef>
              <c:f>Analysis!$G$4:$K$4</c:f>
              <c:strCache>
                <c:ptCount val="5"/>
                <c:pt idx="0">
                  <c:v>2020-21</c:v>
                </c:pt>
                <c:pt idx="1">
                  <c:v>2021-22</c:v>
                </c:pt>
                <c:pt idx="2">
                  <c:v>2022-23</c:v>
                </c:pt>
                <c:pt idx="3">
                  <c:v>2023-24</c:v>
                </c:pt>
                <c:pt idx="4">
                  <c:v>2024-25</c:v>
                </c:pt>
              </c:strCache>
            </c:strRef>
          </c:cat>
          <c:val>
            <c:numRef>
              <c:f>Analysis!$G$165:$K$165</c:f>
              <c:numCache>
                <c:formatCode>_(* #,##0.0_);_(* \(#,##0.0\);_(* "-"??_);_(@_)</c:formatCode>
                <c:ptCount val="5"/>
                <c:pt idx="0">
                  <c:v>0</c:v>
                </c:pt>
                <c:pt idx="1">
                  <c:v>0</c:v>
                </c:pt>
                <c:pt idx="2">
                  <c:v>0</c:v>
                </c:pt>
                <c:pt idx="3">
                  <c:v>0</c:v>
                </c:pt>
                <c:pt idx="4">
                  <c:v>0</c:v>
                </c:pt>
              </c:numCache>
            </c:numRef>
          </c:val>
          <c:extLst>
            <c:ext xmlns:c16="http://schemas.microsoft.com/office/drawing/2014/chart" uri="{C3380CC4-5D6E-409C-BE32-E72D297353CC}">
              <c16:uniqueId val="{00000003-6F47-4DA6-B9FC-66959A16ECAB}"/>
            </c:ext>
          </c:extLst>
        </c:ser>
        <c:ser>
          <c:idx val="4"/>
          <c:order val="4"/>
          <c:tx>
            <c:strRef>
              <c:f>Analysis!$B$163</c:f>
              <c:strCache>
                <c:ptCount val="1"/>
                <c:pt idx="0">
                  <c:v>Revenue Adjustments </c:v>
                </c:pt>
              </c:strCache>
            </c:strRef>
          </c:tx>
          <c:spPr>
            <a:solidFill>
              <a:srgbClr val="FFC000"/>
            </a:solidFill>
            <a:ln>
              <a:solidFill>
                <a:schemeClr val="tx1"/>
              </a:solidFill>
            </a:ln>
          </c:spPr>
          <c:invertIfNegative val="0"/>
          <c:cat>
            <c:strRef>
              <c:f>Analysis!$G$4:$K$4</c:f>
              <c:strCache>
                <c:ptCount val="5"/>
                <c:pt idx="0">
                  <c:v>2020-21</c:v>
                </c:pt>
                <c:pt idx="1">
                  <c:v>2021-22</c:v>
                </c:pt>
                <c:pt idx="2">
                  <c:v>2022-23</c:v>
                </c:pt>
                <c:pt idx="3">
                  <c:v>2023-24</c:v>
                </c:pt>
                <c:pt idx="4">
                  <c:v>2024-25</c:v>
                </c:pt>
              </c:strCache>
            </c:strRef>
          </c:cat>
          <c:val>
            <c:numRef>
              <c:f>Analysis!$G$163:$K$163</c:f>
              <c:numCache>
                <c:formatCode>_(* #,##0.0_);_(* \(#,##0.0\);_(* "-"??_);_(@_)</c:formatCode>
                <c:ptCount val="5"/>
                <c:pt idx="0">
                  <c:v>0</c:v>
                </c:pt>
                <c:pt idx="1">
                  <c:v>0</c:v>
                </c:pt>
                <c:pt idx="2">
                  <c:v>0</c:v>
                </c:pt>
                <c:pt idx="3">
                  <c:v>0</c:v>
                </c:pt>
                <c:pt idx="4">
                  <c:v>0</c:v>
                </c:pt>
              </c:numCache>
            </c:numRef>
          </c:val>
          <c:extLst>
            <c:ext xmlns:c16="http://schemas.microsoft.com/office/drawing/2014/chart" uri="{C3380CC4-5D6E-409C-BE32-E72D297353CC}">
              <c16:uniqueId val="{00000004-6F47-4DA6-B9FC-66959A16ECAB}"/>
            </c:ext>
          </c:extLst>
        </c:ser>
        <c:dLbls>
          <c:showLegendKey val="0"/>
          <c:showVal val="0"/>
          <c:showCatName val="0"/>
          <c:showSerName val="0"/>
          <c:showPercent val="0"/>
          <c:showBubbleSize val="0"/>
        </c:dLbls>
        <c:gapWidth val="150"/>
        <c:overlap val="100"/>
        <c:axId val="410206208"/>
        <c:axId val="410207744"/>
      </c:barChart>
      <c:catAx>
        <c:axId val="410206208"/>
        <c:scaling>
          <c:orientation val="minMax"/>
        </c:scaling>
        <c:delete val="0"/>
        <c:axPos val="b"/>
        <c:numFmt formatCode="General" sourceLinked="1"/>
        <c:majorTickMark val="out"/>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207744"/>
        <c:crosses val="autoZero"/>
        <c:auto val="1"/>
        <c:lblAlgn val="ctr"/>
        <c:lblOffset val="100"/>
        <c:tickLblSkip val="1"/>
        <c:tickMarkSkip val="1"/>
        <c:noMultiLvlLbl val="0"/>
      </c:catAx>
      <c:valAx>
        <c:axId val="410207744"/>
        <c:scaling>
          <c:orientation val="minMax"/>
        </c:scaling>
        <c:delete val="0"/>
        <c:axPos val="l"/>
        <c:majorGridlines>
          <c:spPr>
            <a:ln w="12700">
              <a:solidFill>
                <a:schemeClr val="bg1">
                  <a:lumMod val="65000"/>
                </a:schemeClr>
              </a:solidFill>
              <a:prstDash val="solid"/>
            </a:ln>
          </c:spPr>
        </c:majorGridlines>
        <c:title>
          <c:tx>
            <c:rich>
              <a:bodyPr rot="0" vert="horz"/>
              <a:lstStyle/>
              <a:p>
                <a:pPr>
                  <a:defRPr sz="900" b="1" i="0" u="none" strike="noStrike" baseline="0">
                    <a:solidFill>
                      <a:srgbClr val="000000"/>
                    </a:solidFill>
                    <a:latin typeface="+mn-lt"/>
                    <a:ea typeface="Arial"/>
                    <a:cs typeface="Arial"/>
                  </a:defRPr>
                </a:pPr>
                <a:r>
                  <a:rPr lang="en-AU" sz="900" baseline="0">
                    <a:latin typeface="+mn-lt"/>
                  </a:rPr>
                  <a:t>Revenue</a:t>
                </a:r>
              </a:p>
              <a:p>
                <a:pPr>
                  <a:defRPr sz="900" b="1" i="0" u="none" strike="noStrike" baseline="0">
                    <a:solidFill>
                      <a:srgbClr val="000000"/>
                    </a:solidFill>
                    <a:latin typeface="+mn-lt"/>
                    <a:ea typeface="Arial"/>
                    <a:cs typeface="Arial"/>
                  </a:defRPr>
                </a:pPr>
                <a:r>
                  <a:rPr lang="en-AU" sz="900" baseline="0">
                    <a:latin typeface="+mn-lt"/>
                  </a:rPr>
                  <a:t>($m,</a:t>
                </a:r>
                <a:br>
                  <a:rPr lang="en-AU" sz="900" baseline="0">
                    <a:latin typeface="+mn-lt"/>
                  </a:rPr>
                </a:br>
                <a:r>
                  <a:rPr lang="en-AU" sz="900" baseline="0">
                    <a:latin typeface="+mn-lt"/>
                  </a:rPr>
                  <a:t>nominal)</a:t>
                </a:r>
              </a:p>
            </c:rich>
          </c:tx>
          <c:layout>
            <c:manualLayout>
              <c:xMode val="edge"/>
              <c:yMode val="edge"/>
              <c:x val="3.1088888888888889E-3"/>
              <c:y val="0.38547208692965063"/>
            </c:manualLayout>
          </c:layout>
          <c:overlay val="0"/>
          <c:spPr>
            <a:noFill/>
            <a:ln w="25400">
              <a:noFill/>
            </a:ln>
          </c:spPr>
        </c:title>
        <c:numFmt formatCode="#,##0" sourceLinked="0"/>
        <c:majorTickMark val="out"/>
        <c:minorTickMark val="none"/>
        <c:tickLblPos val="nextTo"/>
        <c:spPr>
          <a:ln w="12700">
            <a:solidFill>
              <a:schemeClr val="bg1">
                <a:lumMod val="6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10206208"/>
        <c:crosses val="autoZero"/>
        <c:crossBetween val="between"/>
      </c:valAx>
      <c:spPr>
        <a:noFill/>
        <a:ln w="25400">
          <a:noFill/>
        </a:ln>
      </c:spPr>
    </c:plotArea>
    <c:legend>
      <c:legendPos val="b"/>
      <c:layout>
        <c:manualLayout>
          <c:xMode val="edge"/>
          <c:yMode val="edge"/>
          <c:x val="6.6360370370370375E-2"/>
          <c:y val="0.87953431589161346"/>
          <c:w val="0.91901999999999995"/>
          <c:h val="0.10885466601409291"/>
        </c:manualLayout>
      </c:layout>
      <c:overlay val="0"/>
      <c:spPr>
        <a:solidFill>
          <a:srgbClr val="FFFFFF"/>
        </a:solidFill>
        <a:ln w="3175">
          <a:noFill/>
          <a:prstDash val="solid"/>
        </a:ln>
      </c:spPr>
      <c:txPr>
        <a:bodyPr/>
        <a:lstStyle/>
        <a:p>
          <a:pPr>
            <a:defRPr sz="900" b="0" i="0" u="none" strike="noStrike" baseline="0">
              <a:solidFill>
                <a:srgbClr val="000000"/>
              </a:solidFill>
              <a:latin typeface="+mn-lt"/>
              <a:ea typeface="Arial"/>
              <a:cs typeface="Arial"/>
            </a:defRPr>
          </a:pPr>
          <a:endParaRPr lang="en-US"/>
        </a:p>
      </c:txPr>
    </c:legend>
    <c:plotVisOnly val="1"/>
    <c:dispBlanksAs val="gap"/>
    <c:showDLblsOverMax val="0"/>
  </c:chart>
  <c:spPr>
    <a:solidFill>
      <a:schemeClr val="bg1"/>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85725</xdr:colOff>
      <xdr:row>7</xdr:row>
      <xdr:rowOff>95250</xdr:rowOff>
    </xdr:from>
    <xdr:to>
      <xdr:col>3</xdr:col>
      <xdr:colOff>314325</xdr:colOff>
      <xdr:row>8</xdr:row>
      <xdr:rowOff>104775</xdr:rowOff>
    </xdr:to>
    <xdr:grpSp>
      <xdr:nvGrpSpPr>
        <xdr:cNvPr id="179324" name="Group 1">
          <a:extLst>
            <a:ext uri="{FF2B5EF4-FFF2-40B4-BE49-F238E27FC236}">
              <a16:creationId xmlns:a16="http://schemas.microsoft.com/office/drawing/2014/main" id="{00000000-0008-0000-0400-00007CBC0200}"/>
            </a:ext>
          </a:extLst>
        </xdr:cNvPr>
        <xdr:cNvGrpSpPr>
          <a:grpSpLocks/>
        </xdr:cNvGrpSpPr>
      </xdr:nvGrpSpPr>
      <xdr:grpSpPr bwMode="auto">
        <a:xfrm>
          <a:off x="241300" y="3090333"/>
          <a:ext cx="1943100" cy="355600"/>
          <a:chOff x="13" y="144"/>
          <a:chExt cx="198" cy="37"/>
        </a:xfrm>
      </xdr:grpSpPr>
      <xdr:grpSp>
        <xdr:nvGrpSpPr>
          <xdr:cNvPr id="179332" name="Group 2">
            <a:extLst>
              <a:ext uri="{FF2B5EF4-FFF2-40B4-BE49-F238E27FC236}">
                <a16:creationId xmlns:a16="http://schemas.microsoft.com/office/drawing/2014/main" id="{00000000-0008-0000-0400-000084BC0200}"/>
              </a:ext>
            </a:extLst>
          </xdr:cNvPr>
          <xdr:cNvGrpSpPr>
            <a:grpSpLocks/>
          </xdr:cNvGrpSpPr>
        </xdr:nvGrpSpPr>
        <xdr:grpSpPr bwMode="auto">
          <a:xfrm>
            <a:off x="13" y="152"/>
            <a:ext cx="192" cy="29"/>
            <a:chOff x="13" y="159"/>
            <a:chExt cx="189" cy="27"/>
          </a:xfrm>
        </xdr:grpSpPr>
        <xdr:sp macro="" textlink="">
          <xdr:nvSpPr>
            <xdr:cNvPr id="179335" name="Oval 3">
              <a:extLst>
                <a:ext uri="{FF2B5EF4-FFF2-40B4-BE49-F238E27FC236}">
                  <a16:creationId xmlns:a16="http://schemas.microsoft.com/office/drawing/2014/main" id="{00000000-0008-0000-0400-000087BC0200}"/>
                </a:ext>
              </a:extLst>
            </xdr:cNvPr>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79336" name="Line 4">
              <a:extLst>
                <a:ext uri="{FF2B5EF4-FFF2-40B4-BE49-F238E27FC236}">
                  <a16:creationId xmlns:a16="http://schemas.microsoft.com/office/drawing/2014/main" id="{00000000-0008-0000-0400-000088BC0200}"/>
                </a:ext>
              </a:extLst>
            </xdr:cNvPr>
            <xdr:cNvSpPr>
              <a:spLocks noChangeShapeType="1"/>
            </xdr:cNvSpPr>
          </xdr:nvSpPr>
          <xdr:spPr bwMode="auto">
            <a:xfrm>
              <a:off x="13" y="186"/>
              <a:ext cx="175"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79333" name="Rectangle 5">
            <a:extLst>
              <a:ext uri="{FF2B5EF4-FFF2-40B4-BE49-F238E27FC236}">
                <a16:creationId xmlns:a16="http://schemas.microsoft.com/office/drawing/2014/main" id="{00000000-0008-0000-0400-000085BC0200}"/>
              </a:ext>
            </a:extLst>
          </xdr:cNvPr>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79334" name="Rectangle 6">
            <a:extLst>
              <a:ext uri="{FF2B5EF4-FFF2-40B4-BE49-F238E27FC236}">
                <a16:creationId xmlns:a16="http://schemas.microsoft.com/office/drawing/2014/main" id="{00000000-0008-0000-0400-000086BC0200}"/>
              </a:ext>
            </a:extLst>
          </xdr:cNvPr>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28575</xdr:colOff>
      <xdr:row>0</xdr:row>
      <xdr:rowOff>76200</xdr:rowOff>
    </xdr:from>
    <xdr:to>
      <xdr:col>5</xdr:col>
      <xdr:colOff>228600</xdr:colOff>
      <xdr:row>1</xdr:row>
      <xdr:rowOff>276691</xdr:rowOff>
    </xdr:to>
    <xdr:pic>
      <xdr:nvPicPr>
        <xdr:cNvPr id="179325" name="Picture 13">
          <a:extLst>
            <a:ext uri="{FF2B5EF4-FFF2-40B4-BE49-F238E27FC236}">
              <a16:creationId xmlns:a16="http://schemas.microsoft.com/office/drawing/2014/main" id="{00000000-0008-0000-0400-00007DBC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3443968" cy="763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10</xdr:row>
      <xdr:rowOff>47625</xdr:rowOff>
    </xdr:from>
    <xdr:to>
      <xdr:col>1</xdr:col>
      <xdr:colOff>485775</xdr:colOff>
      <xdr:row>28</xdr:row>
      <xdr:rowOff>46874</xdr:rowOff>
    </xdr:to>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101600" y="3716867"/>
          <a:ext cx="539750" cy="3032432"/>
          <a:chOff x="2" y="682"/>
          <a:chExt cx="56" cy="514"/>
        </a:xfrm>
      </xdr:grpSpPr>
      <xdr:sp macro="" textlink="">
        <xdr:nvSpPr>
          <xdr:cNvPr id="16" name="Line 8">
            <a:extLst>
              <a:ext uri="{FF2B5EF4-FFF2-40B4-BE49-F238E27FC236}">
                <a16:creationId xmlns:a16="http://schemas.microsoft.com/office/drawing/2014/main" id="{00000000-0008-0000-0400-000010000000}"/>
              </a:ext>
            </a:extLst>
          </xdr:cNvPr>
          <xdr:cNvSpPr>
            <a:spLocks noChangeShapeType="1"/>
          </xdr:cNvSpPr>
        </xdr:nvSpPr>
        <xdr:spPr bwMode="auto">
          <a:xfrm>
            <a:off x="35" y="682"/>
            <a:ext cx="0" cy="511"/>
          </a:xfrm>
          <a:prstGeom prst="line">
            <a:avLst/>
          </a:prstGeom>
          <a:noFill/>
          <a:ln w="9525">
            <a:solidFill>
              <a:srgbClr val="000000"/>
            </a:solidFill>
            <a:round/>
            <a:headEnd/>
            <a:tailEnd/>
          </a:ln>
          <a:effectLst>
            <a:outerShdw blurRad="63500" dist="38099" dir="2700000" algn="ctr" rotWithShape="0">
              <a:srgbClr val="000000">
                <a:alpha val="74998"/>
              </a:srgbClr>
            </a:outerShdw>
          </a:effectLst>
        </xdr:spPr>
        <xdr:txBody>
          <a:bodyPr rtlCol="0"/>
          <a:lstStyle/>
          <a:p>
            <a:endParaRPr lang="en-AU"/>
          </a:p>
        </xdr:txBody>
      </xdr:sp>
      <xdr:sp macro="" textlink="">
        <xdr:nvSpPr>
          <xdr:cNvPr id="17" name="Oval 9">
            <a:extLst>
              <a:ext uri="{FF2B5EF4-FFF2-40B4-BE49-F238E27FC236}">
                <a16:creationId xmlns:a16="http://schemas.microsoft.com/office/drawing/2014/main" id="{00000000-0008-0000-0400-000011000000}"/>
              </a:ext>
            </a:extLst>
          </xdr:cNvPr>
          <xdr:cNvSpPr>
            <a:spLocks noChangeArrowheads="1"/>
          </xdr:cNvSpPr>
        </xdr:nvSpPr>
        <xdr:spPr bwMode="auto">
          <a:xfrm>
            <a:off x="2" y="993"/>
            <a:ext cx="36" cy="35"/>
          </a:xfrm>
          <a:prstGeom prst="ellipse">
            <a:avLst/>
          </a:prstGeom>
          <a:solidFill>
            <a:srgbClr val="FFCC99"/>
          </a:solidFill>
          <a:ln w="9525">
            <a:solidFill>
              <a:srgbClr val="000000"/>
            </a:solidFill>
            <a:round/>
            <a:headEnd/>
            <a:tailEnd/>
          </a:ln>
        </xdr:spPr>
      </xdr:sp>
      <xdr:sp macro="" textlink="">
        <xdr:nvSpPr>
          <xdr:cNvPr id="18" name="WordArt 10">
            <a:extLst>
              <a:ext uri="{FF2B5EF4-FFF2-40B4-BE49-F238E27FC236}">
                <a16:creationId xmlns:a16="http://schemas.microsoft.com/office/drawing/2014/main" id="{00000000-0008-0000-0400-000012000000}"/>
              </a:ext>
            </a:extLst>
          </xdr:cNvPr>
          <xdr:cNvSpPr>
            <a:spLocks noChangeArrowheads="1" noChangeShapeType="1" noTextEdit="1"/>
          </xdr:cNvSpPr>
        </xdr:nvSpPr>
        <xdr:spPr bwMode="auto">
          <a:xfrm rot="5400000">
            <a:off x="-126" y="828"/>
            <a:ext cx="297"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P O S T - T A X   R E V E N U E   M O D E L</a:t>
            </a:r>
          </a:p>
        </xdr:txBody>
      </xdr:sp>
      <xdr:sp macro="" textlink="">
        <xdr:nvSpPr>
          <xdr:cNvPr id="19" name="WordArt 11">
            <a:extLst>
              <a:ext uri="{FF2B5EF4-FFF2-40B4-BE49-F238E27FC236}">
                <a16:creationId xmlns:a16="http://schemas.microsoft.com/office/drawing/2014/main" id="{00000000-0008-0000-0400-000013000000}"/>
              </a:ext>
            </a:extLst>
          </xdr:cNvPr>
          <xdr:cNvSpPr>
            <a:spLocks noChangeArrowheads="1" noChangeShapeType="1" noTextEdit="1"/>
          </xdr:cNvSpPr>
        </xdr:nvSpPr>
        <xdr:spPr bwMode="auto">
          <a:xfrm rot="5400000">
            <a:off x="-33" y="1106"/>
            <a:ext cx="169"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20" name="Text Box 12">
            <a:extLst>
              <a:ext uri="{FF2B5EF4-FFF2-40B4-BE49-F238E27FC236}">
                <a16:creationId xmlns:a16="http://schemas.microsoft.com/office/drawing/2014/main" id="{00000000-0008-0000-0400-000014000000}"/>
              </a:ext>
            </a:extLst>
          </xdr:cNvPr>
          <xdr:cNvSpPr txBox="1">
            <a:spLocks noChangeArrowheads="1"/>
          </xdr:cNvSpPr>
        </xdr:nvSpPr>
        <xdr:spPr bwMode="auto">
          <a:xfrm>
            <a:off x="15" y="998"/>
            <a:ext cx="9" cy="26"/>
          </a:xfrm>
          <a:prstGeom prst="rect">
            <a:avLst/>
          </a:prstGeom>
          <a:noFill/>
          <a:ln>
            <a:noFill/>
          </a:ln>
          <a:effectLst>
            <a:outerShdw blurRad="63500" dist="38099" dir="2700000" sx="999" sy="999" algn="ctr" rotWithShape="0">
              <a:srgbClr val="000000">
                <a:alpha val="74998"/>
              </a:srgbClr>
            </a:outerShdw>
          </a:effectLst>
        </xdr:spPr>
        <xdr:txBody>
          <a:bodyPr wrap="none" lIns="18288" tIns="22860" rIns="0" bIns="0" anchor="t" upright="1">
            <a:spAutoFit/>
          </a:bodyPr>
          <a:lstStyle/>
          <a:p>
            <a:pPr algn="l" rtl="0">
              <a:defRPr sz="1000"/>
            </a:pPr>
            <a:r>
              <a:rPr lang="en-US" sz="1000" b="1" i="0" u="none" strike="noStrike" baseline="0">
                <a:solidFill>
                  <a:srgbClr val="FFFFFF"/>
                </a:solidFill>
                <a:latin typeface="Arial"/>
                <a:ea typeface="Arial"/>
                <a:cs typeface="Arial"/>
              </a:rPr>
              <a:t>1</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xdr:colOff>
          <xdr:row>29</xdr:row>
          <xdr:rowOff>76200</xdr:rowOff>
        </xdr:from>
        <xdr:to>
          <xdr:col>6</xdr:col>
          <xdr:colOff>660400</xdr:colOff>
          <xdr:row>31</xdr:row>
          <xdr:rowOff>127000</xdr:rowOff>
        </xdr:to>
        <xdr:sp macro="" textlink="">
          <xdr:nvSpPr>
            <xdr:cNvPr id="37972" name="Button 84" hidden="1">
              <a:extLst>
                <a:ext uri="{63B3BB69-23CF-44E3-9099-C40C66FF867C}">
                  <a14:compatExt spid="_x0000_s37972"/>
                </a:ext>
                <a:ext uri="{FF2B5EF4-FFF2-40B4-BE49-F238E27FC236}">
                  <a16:creationId xmlns:a16="http://schemas.microsoft.com/office/drawing/2014/main" id="{00000000-0008-0000-0400-000054940000}"/>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a:t>
              </a:r>
            </a:p>
            <a:p>
              <a:pPr algn="ctr" rtl="0">
                <a:defRPr sz="1000"/>
              </a:pPr>
              <a:r>
                <a:rPr lang="en-AU" sz="900" b="0" i="0" u="none" strike="noStrike" baseline="0">
                  <a:solidFill>
                    <a:srgbClr val="000000"/>
                  </a:solidFill>
                  <a:latin typeface="Arial"/>
                  <a:cs typeface="Arial"/>
                </a:rPr>
                <a:t>Te and Td</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50800</xdr:colOff>
          <xdr:row>47</xdr:row>
          <xdr:rowOff>107950</xdr:rowOff>
        </xdr:from>
        <xdr:to>
          <xdr:col>6</xdr:col>
          <xdr:colOff>736600</xdr:colOff>
          <xdr:row>49</xdr:row>
          <xdr:rowOff>146050</xdr:rowOff>
        </xdr:to>
        <xdr:sp macro="" textlink="">
          <xdr:nvSpPr>
            <xdr:cNvPr id="217089" name="Button 1" hidden="1">
              <a:extLst>
                <a:ext uri="{63B3BB69-23CF-44E3-9099-C40C66FF867C}">
                  <a14:compatExt spid="_x0000_s217089"/>
                </a:ext>
                <a:ext uri="{FF2B5EF4-FFF2-40B4-BE49-F238E27FC236}">
                  <a16:creationId xmlns:a16="http://schemas.microsoft.com/office/drawing/2014/main" id="{00000000-0008-0000-0800-000001500300}"/>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P0 (price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63</xdr:row>
          <xdr:rowOff>76200</xdr:rowOff>
        </xdr:from>
        <xdr:to>
          <xdr:col>6</xdr:col>
          <xdr:colOff>736600</xdr:colOff>
          <xdr:row>65</xdr:row>
          <xdr:rowOff>114300</xdr:rowOff>
        </xdr:to>
        <xdr:sp macro="" textlink="">
          <xdr:nvSpPr>
            <xdr:cNvPr id="217090" name="Button 2" hidden="1">
              <a:extLst>
                <a:ext uri="{63B3BB69-23CF-44E3-9099-C40C66FF867C}">
                  <a14:compatExt spid="_x0000_s217090"/>
                </a:ext>
                <a:ext uri="{FF2B5EF4-FFF2-40B4-BE49-F238E27FC236}">
                  <a16:creationId xmlns:a16="http://schemas.microsoft.com/office/drawing/2014/main" id="{00000000-0008-0000-0800-000002500300}"/>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P0</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50800</xdr:colOff>
          <xdr:row>83</xdr:row>
          <xdr:rowOff>76200</xdr:rowOff>
        </xdr:from>
        <xdr:to>
          <xdr:col>6</xdr:col>
          <xdr:colOff>736600</xdr:colOff>
          <xdr:row>85</xdr:row>
          <xdr:rowOff>107950</xdr:rowOff>
        </xdr:to>
        <xdr:sp macro="" textlink="">
          <xdr:nvSpPr>
            <xdr:cNvPr id="217091" name="Button 3" hidden="1">
              <a:extLst>
                <a:ext uri="{63B3BB69-23CF-44E3-9099-C40C66FF867C}">
                  <a14:compatExt spid="_x0000_s217091"/>
                </a:ext>
                <a:ext uri="{FF2B5EF4-FFF2-40B4-BE49-F238E27FC236}">
                  <a16:creationId xmlns:a16="http://schemas.microsoft.com/office/drawing/2014/main" id="{00000000-0008-0000-0800-000003500300}"/>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P0 </a:t>
              </a:r>
            </a:p>
            <a:p>
              <a:pPr algn="ctr" rtl="0">
                <a:defRPr sz="1000"/>
              </a:pPr>
              <a:r>
                <a:rPr lang="en-AU" sz="900" b="0" i="0" u="none" strike="noStrike" baseline="0">
                  <a:solidFill>
                    <a:srgbClr val="000000"/>
                  </a:solidFill>
                  <a:latin typeface="Arial"/>
                  <a:cs typeface="Arial"/>
                </a:rPr>
                <a:t>(rev yield)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47</xdr:row>
          <xdr:rowOff>95250</xdr:rowOff>
        </xdr:from>
        <xdr:to>
          <xdr:col>7</xdr:col>
          <xdr:colOff>755650</xdr:colOff>
          <xdr:row>49</xdr:row>
          <xdr:rowOff>133350</xdr:rowOff>
        </xdr:to>
        <xdr:sp macro="" textlink="">
          <xdr:nvSpPr>
            <xdr:cNvPr id="217092" name="Button 4" hidden="1">
              <a:extLst>
                <a:ext uri="{63B3BB69-23CF-44E3-9099-C40C66FF867C}">
                  <a14:compatExt spid="_x0000_s217092"/>
                </a:ext>
                <a:ext uri="{FF2B5EF4-FFF2-40B4-BE49-F238E27FC236}">
                  <a16:creationId xmlns:a16="http://schemas.microsoft.com/office/drawing/2014/main" id="{00000000-0008-0000-0800-000004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X2</a:t>
              </a:r>
            </a:p>
            <a:p>
              <a:pPr algn="ctr" rtl="0">
                <a:defRPr sz="1000"/>
              </a:pPr>
              <a:r>
                <a:rPr lang="en-AU" sz="900" b="0" i="0" u="none" strike="noStrike" baseline="0">
                  <a:solidFill>
                    <a:srgbClr val="000000"/>
                  </a:solidFill>
                  <a:latin typeface="Arial"/>
                  <a:cs typeface="Arial"/>
                </a:rPr>
                <a:t>(price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47</xdr:row>
          <xdr:rowOff>95250</xdr:rowOff>
        </xdr:from>
        <xdr:to>
          <xdr:col>8</xdr:col>
          <xdr:colOff>762000</xdr:colOff>
          <xdr:row>49</xdr:row>
          <xdr:rowOff>133350</xdr:rowOff>
        </xdr:to>
        <xdr:sp macro="" textlink="">
          <xdr:nvSpPr>
            <xdr:cNvPr id="217093" name="Button 5" hidden="1">
              <a:extLst>
                <a:ext uri="{63B3BB69-23CF-44E3-9099-C40C66FF867C}">
                  <a14:compatExt spid="_x0000_s217093"/>
                </a:ext>
                <a:ext uri="{FF2B5EF4-FFF2-40B4-BE49-F238E27FC236}">
                  <a16:creationId xmlns:a16="http://schemas.microsoft.com/office/drawing/2014/main" id="{00000000-0008-0000-0800-000005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X3</a:t>
              </a:r>
            </a:p>
            <a:p>
              <a:pPr algn="ctr" rtl="0">
                <a:defRPr sz="1000"/>
              </a:pPr>
              <a:r>
                <a:rPr lang="en-AU" sz="900" b="0" i="0" u="none" strike="noStrike" baseline="0">
                  <a:solidFill>
                    <a:srgbClr val="000000"/>
                  </a:solidFill>
                  <a:latin typeface="Arial"/>
                  <a:cs typeface="Arial"/>
                </a:rPr>
                <a:t>(price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38100</xdr:colOff>
          <xdr:row>47</xdr:row>
          <xdr:rowOff>95250</xdr:rowOff>
        </xdr:from>
        <xdr:to>
          <xdr:col>9</xdr:col>
          <xdr:colOff>762000</xdr:colOff>
          <xdr:row>49</xdr:row>
          <xdr:rowOff>133350</xdr:rowOff>
        </xdr:to>
        <xdr:sp macro="" textlink="">
          <xdr:nvSpPr>
            <xdr:cNvPr id="217094" name="Button 6" hidden="1">
              <a:extLst>
                <a:ext uri="{63B3BB69-23CF-44E3-9099-C40C66FF867C}">
                  <a14:compatExt spid="_x0000_s217094"/>
                </a:ext>
                <a:ext uri="{FF2B5EF4-FFF2-40B4-BE49-F238E27FC236}">
                  <a16:creationId xmlns:a16="http://schemas.microsoft.com/office/drawing/2014/main" id="{00000000-0008-0000-0800-000006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X4</a:t>
              </a:r>
            </a:p>
            <a:p>
              <a:pPr algn="ctr" rtl="0">
                <a:defRPr sz="1000"/>
              </a:pPr>
              <a:r>
                <a:rPr lang="en-AU" sz="900" b="0" i="0" u="none" strike="noStrike" baseline="0">
                  <a:solidFill>
                    <a:srgbClr val="000000"/>
                  </a:solidFill>
                  <a:latin typeface="Arial"/>
                  <a:cs typeface="Arial"/>
                </a:rPr>
                <a:t>(price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47</xdr:row>
          <xdr:rowOff>95250</xdr:rowOff>
        </xdr:from>
        <xdr:to>
          <xdr:col>10</xdr:col>
          <xdr:colOff>762000</xdr:colOff>
          <xdr:row>49</xdr:row>
          <xdr:rowOff>133350</xdr:rowOff>
        </xdr:to>
        <xdr:sp macro="" textlink="">
          <xdr:nvSpPr>
            <xdr:cNvPr id="217095" name="Button 7" hidden="1">
              <a:extLst>
                <a:ext uri="{63B3BB69-23CF-44E3-9099-C40C66FF867C}">
                  <a14:compatExt spid="_x0000_s217095"/>
                </a:ext>
                <a:ext uri="{FF2B5EF4-FFF2-40B4-BE49-F238E27FC236}">
                  <a16:creationId xmlns:a16="http://schemas.microsoft.com/office/drawing/2014/main" id="{00000000-0008-0000-0800-000007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X5</a:t>
              </a:r>
            </a:p>
            <a:p>
              <a:pPr algn="ctr" rtl="0">
                <a:defRPr sz="1000"/>
              </a:pPr>
              <a:r>
                <a:rPr lang="en-AU" sz="900" b="0" i="0" u="none" strike="noStrike" baseline="0">
                  <a:solidFill>
                    <a:srgbClr val="000000"/>
                  </a:solidFill>
                  <a:latin typeface="Arial"/>
                  <a:cs typeface="Arial"/>
                </a:rPr>
                <a:t>(price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47</xdr:row>
          <xdr:rowOff>95250</xdr:rowOff>
        </xdr:from>
        <xdr:to>
          <xdr:col>11</xdr:col>
          <xdr:colOff>762000</xdr:colOff>
          <xdr:row>49</xdr:row>
          <xdr:rowOff>133350</xdr:rowOff>
        </xdr:to>
        <xdr:sp macro="" textlink="">
          <xdr:nvSpPr>
            <xdr:cNvPr id="217096" name="Button 8" hidden="1">
              <a:extLst>
                <a:ext uri="{63B3BB69-23CF-44E3-9099-C40C66FF867C}">
                  <a14:compatExt spid="_x0000_s217096"/>
                </a:ext>
                <a:ext uri="{FF2B5EF4-FFF2-40B4-BE49-F238E27FC236}">
                  <a16:creationId xmlns:a16="http://schemas.microsoft.com/office/drawing/2014/main" id="{00000000-0008-0000-0800-000008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X6</a:t>
              </a:r>
            </a:p>
            <a:p>
              <a:pPr algn="ctr" rtl="0">
                <a:defRPr sz="1000"/>
              </a:pPr>
              <a:r>
                <a:rPr lang="en-AU" sz="900" b="0" i="0" u="none" strike="noStrike" baseline="0">
                  <a:solidFill>
                    <a:srgbClr val="000000"/>
                  </a:solidFill>
                  <a:latin typeface="Arial"/>
                  <a:cs typeface="Arial"/>
                </a:rPr>
                <a:t>(price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xdr:colOff>
          <xdr:row>47</xdr:row>
          <xdr:rowOff>95250</xdr:rowOff>
        </xdr:from>
        <xdr:to>
          <xdr:col>12</xdr:col>
          <xdr:colOff>762000</xdr:colOff>
          <xdr:row>49</xdr:row>
          <xdr:rowOff>133350</xdr:rowOff>
        </xdr:to>
        <xdr:sp macro="" textlink="">
          <xdr:nvSpPr>
            <xdr:cNvPr id="217097" name="Button 9" hidden="1">
              <a:extLst>
                <a:ext uri="{63B3BB69-23CF-44E3-9099-C40C66FF867C}">
                  <a14:compatExt spid="_x0000_s217097"/>
                </a:ext>
                <a:ext uri="{FF2B5EF4-FFF2-40B4-BE49-F238E27FC236}">
                  <a16:creationId xmlns:a16="http://schemas.microsoft.com/office/drawing/2014/main" id="{00000000-0008-0000-0800-000009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X7</a:t>
              </a:r>
            </a:p>
            <a:p>
              <a:pPr algn="ctr" rtl="0">
                <a:defRPr sz="1000"/>
              </a:pPr>
              <a:r>
                <a:rPr lang="en-AU" sz="900" b="0" i="0" u="none" strike="noStrike" baseline="0">
                  <a:solidFill>
                    <a:srgbClr val="000000"/>
                  </a:solidFill>
                  <a:latin typeface="Arial"/>
                  <a:cs typeface="Arial"/>
                </a:rPr>
                <a:t>(price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47</xdr:row>
          <xdr:rowOff>95250</xdr:rowOff>
        </xdr:from>
        <xdr:to>
          <xdr:col>13</xdr:col>
          <xdr:colOff>762000</xdr:colOff>
          <xdr:row>49</xdr:row>
          <xdr:rowOff>133350</xdr:rowOff>
        </xdr:to>
        <xdr:sp macro="" textlink="">
          <xdr:nvSpPr>
            <xdr:cNvPr id="217098" name="Button 10" hidden="1">
              <a:extLst>
                <a:ext uri="{63B3BB69-23CF-44E3-9099-C40C66FF867C}">
                  <a14:compatExt spid="_x0000_s217098"/>
                </a:ext>
                <a:ext uri="{FF2B5EF4-FFF2-40B4-BE49-F238E27FC236}">
                  <a16:creationId xmlns:a16="http://schemas.microsoft.com/office/drawing/2014/main" id="{00000000-0008-0000-0800-00000A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X8</a:t>
              </a:r>
            </a:p>
            <a:p>
              <a:pPr algn="ctr" rtl="0">
                <a:defRPr sz="1000"/>
              </a:pPr>
              <a:r>
                <a:rPr lang="en-AU" sz="900" b="0" i="0" u="none" strike="noStrike" baseline="0">
                  <a:solidFill>
                    <a:srgbClr val="000000"/>
                  </a:solidFill>
                  <a:latin typeface="Arial"/>
                  <a:cs typeface="Arial"/>
                </a:rPr>
                <a:t>(price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47</xdr:row>
          <xdr:rowOff>95250</xdr:rowOff>
        </xdr:from>
        <xdr:to>
          <xdr:col>14</xdr:col>
          <xdr:colOff>762000</xdr:colOff>
          <xdr:row>49</xdr:row>
          <xdr:rowOff>133350</xdr:rowOff>
        </xdr:to>
        <xdr:sp macro="" textlink="">
          <xdr:nvSpPr>
            <xdr:cNvPr id="217099" name="Button 11" hidden="1">
              <a:extLst>
                <a:ext uri="{63B3BB69-23CF-44E3-9099-C40C66FF867C}">
                  <a14:compatExt spid="_x0000_s217099"/>
                </a:ext>
                <a:ext uri="{FF2B5EF4-FFF2-40B4-BE49-F238E27FC236}">
                  <a16:creationId xmlns:a16="http://schemas.microsoft.com/office/drawing/2014/main" id="{00000000-0008-0000-0800-00000B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X9</a:t>
              </a:r>
            </a:p>
            <a:p>
              <a:pPr algn="ctr" rtl="0">
                <a:defRPr sz="1000"/>
              </a:pPr>
              <a:r>
                <a:rPr lang="en-AU" sz="900" b="0" i="0" u="none" strike="noStrike" baseline="0">
                  <a:solidFill>
                    <a:srgbClr val="000000"/>
                  </a:solidFill>
                  <a:latin typeface="Arial"/>
                  <a:cs typeface="Arial"/>
                </a:rPr>
                <a:t>(price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47</xdr:row>
          <xdr:rowOff>95250</xdr:rowOff>
        </xdr:from>
        <xdr:to>
          <xdr:col>15</xdr:col>
          <xdr:colOff>762000</xdr:colOff>
          <xdr:row>49</xdr:row>
          <xdr:rowOff>133350</xdr:rowOff>
        </xdr:to>
        <xdr:sp macro="" textlink="">
          <xdr:nvSpPr>
            <xdr:cNvPr id="217100" name="Button 12" hidden="1">
              <a:extLst>
                <a:ext uri="{63B3BB69-23CF-44E3-9099-C40C66FF867C}">
                  <a14:compatExt spid="_x0000_s217100"/>
                </a:ext>
                <a:ext uri="{FF2B5EF4-FFF2-40B4-BE49-F238E27FC236}">
                  <a16:creationId xmlns:a16="http://schemas.microsoft.com/office/drawing/2014/main" id="{00000000-0008-0000-0800-00000C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X10</a:t>
              </a:r>
            </a:p>
            <a:p>
              <a:pPr algn="ctr" rtl="0">
                <a:defRPr sz="1000"/>
              </a:pPr>
              <a:r>
                <a:rPr lang="en-AU" sz="900" b="0" i="0" u="none" strike="noStrike" baseline="0">
                  <a:solidFill>
                    <a:srgbClr val="000000"/>
                  </a:solidFill>
                  <a:latin typeface="Arial"/>
                  <a:cs typeface="Arial"/>
                </a:rPr>
                <a:t>(price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31750</xdr:colOff>
          <xdr:row>63</xdr:row>
          <xdr:rowOff>69850</xdr:rowOff>
        </xdr:from>
        <xdr:to>
          <xdr:col>7</xdr:col>
          <xdr:colOff>742950</xdr:colOff>
          <xdr:row>65</xdr:row>
          <xdr:rowOff>107950</xdr:rowOff>
        </xdr:to>
        <xdr:sp macro="" textlink="">
          <xdr:nvSpPr>
            <xdr:cNvPr id="217101" name="Button 13" hidden="1">
              <a:extLst>
                <a:ext uri="{63B3BB69-23CF-44E3-9099-C40C66FF867C}">
                  <a14:compatExt spid="_x0000_s217101"/>
                </a:ext>
                <a:ext uri="{FF2B5EF4-FFF2-40B4-BE49-F238E27FC236}">
                  <a16:creationId xmlns:a16="http://schemas.microsoft.com/office/drawing/2014/main" id="{00000000-0008-0000-0800-00000D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X2</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31750</xdr:colOff>
          <xdr:row>63</xdr:row>
          <xdr:rowOff>69850</xdr:rowOff>
        </xdr:from>
        <xdr:to>
          <xdr:col>8</xdr:col>
          <xdr:colOff>742950</xdr:colOff>
          <xdr:row>65</xdr:row>
          <xdr:rowOff>107950</xdr:rowOff>
        </xdr:to>
        <xdr:sp macro="" textlink="">
          <xdr:nvSpPr>
            <xdr:cNvPr id="217102" name="Button 14" hidden="1">
              <a:extLst>
                <a:ext uri="{63B3BB69-23CF-44E3-9099-C40C66FF867C}">
                  <a14:compatExt spid="_x0000_s217102"/>
                </a:ext>
                <a:ext uri="{FF2B5EF4-FFF2-40B4-BE49-F238E27FC236}">
                  <a16:creationId xmlns:a16="http://schemas.microsoft.com/office/drawing/2014/main" id="{00000000-0008-0000-0800-00000E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X3</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31750</xdr:colOff>
          <xdr:row>63</xdr:row>
          <xdr:rowOff>69850</xdr:rowOff>
        </xdr:from>
        <xdr:to>
          <xdr:col>9</xdr:col>
          <xdr:colOff>742950</xdr:colOff>
          <xdr:row>65</xdr:row>
          <xdr:rowOff>107950</xdr:rowOff>
        </xdr:to>
        <xdr:sp macro="" textlink="">
          <xdr:nvSpPr>
            <xdr:cNvPr id="217103" name="Button 15" hidden="1">
              <a:extLst>
                <a:ext uri="{63B3BB69-23CF-44E3-9099-C40C66FF867C}">
                  <a14:compatExt spid="_x0000_s217103"/>
                </a:ext>
                <a:ext uri="{FF2B5EF4-FFF2-40B4-BE49-F238E27FC236}">
                  <a16:creationId xmlns:a16="http://schemas.microsoft.com/office/drawing/2014/main" id="{00000000-0008-0000-0800-00000F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X4</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31750</xdr:colOff>
          <xdr:row>63</xdr:row>
          <xdr:rowOff>69850</xdr:rowOff>
        </xdr:from>
        <xdr:to>
          <xdr:col>10</xdr:col>
          <xdr:colOff>742950</xdr:colOff>
          <xdr:row>65</xdr:row>
          <xdr:rowOff>107950</xdr:rowOff>
        </xdr:to>
        <xdr:sp macro="" textlink="">
          <xdr:nvSpPr>
            <xdr:cNvPr id="217104" name="Button 16" hidden="1">
              <a:extLst>
                <a:ext uri="{63B3BB69-23CF-44E3-9099-C40C66FF867C}">
                  <a14:compatExt spid="_x0000_s217104"/>
                </a:ext>
                <a:ext uri="{FF2B5EF4-FFF2-40B4-BE49-F238E27FC236}">
                  <a16:creationId xmlns:a16="http://schemas.microsoft.com/office/drawing/2014/main" id="{00000000-0008-0000-0800-000010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X5</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31750</xdr:colOff>
          <xdr:row>63</xdr:row>
          <xdr:rowOff>69850</xdr:rowOff>
        </xdr:from>
        <xdr:to>
          <xdr:col>11</xdr:col>
          <xdr:colOff>742950</xdr:colOff>
          <xdr:row>65</xdr:row>
          <xdr:rowOff>107950</xdr:rowOff>
        </xdr:to>
        <xdr:sp macro="" textlink="">
          <xdr:nvSpPr>
            <xdr:cNvPr id="217105" name="Button 17" hidden="1">
              <a:extLst>
                <a:ext uri="{63B3BB69-23CF-44E3-9099-C40C66FF867C}">
                  <a14:compatExt spid="_x0000_s217105"/>
                </a:ext>
                <a:ext uri="{FF2B5EF4-FFF2-40B4-BE49-F238E27FC236}">
                  <a16:creationId xmlns:a16="http://schemas.microsoft.com/office/drawing/2014/main" id="{00000000-0008-0000-0800-000011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X6</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31750</xdr:colOff>
          <xdr:row>63</xdr:row>
          <xdr:rowOff>69850</xdr:rowOff>
        </xdr:from>
        <xdr:to>
          <xdr:col>12</xdr:col>
          <xdr:colOff>742950</xdr:colOff>
          <xdr:row>65</xdr:row>
          <xdr:rowOff>107950</xdr:rowOff>
        </xdr:to>
        <xdr:sp macro="" textlink="">
          <xdr:nvSpPr>
            <xdr:cNvPr id="217106" name="Button 18" hidden="1">
              <a:extLst>
                <a:ext uri="{63B3BB69-23CF-44E3-9099-C40C66FF867C}">
                  <a14:compatExt spid="_x0000_s217106"/>
                </a:ext>
                <a:ext uri="{FF2B5EF4-FFF2-40B4-BE49-F238E27FC236}">
                  <a16:creationId xmlns:a16="http://schemas.microsoft.com/office/drawing/2014/main" id="{00000000-0008-0000-0800-000012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X7</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31750</xdr:colOff>
          <xdr:row>63</xdr:row>
          <xdr:rowOff>69850</xdr:rowOff>
        </xdr:from>
        <xdr:to>
          <xdr:col>13</xdr:col>
          <xdr:colOff>742950</xdr:colOff>
          <xdr:row>65</xdr:row>
          <xdr:rowOff>107950</xdr:rowOff>
        </xdr:to>
        <xdr:sp macro="" textlink="">
          <xdr:nvSpPr>
            <xdr:cNvPr id="217107" name="Button 19" hidden="1">
              <a:extLst>
                <a:ext uri="{63B3BB69-23CF-44E3-9099-C40C66FF867C}">
                  <a14:compatExt spid="_x0000_s217107"/>
                </a:ext>
                <a:ext uri="{FF2B5EF4-FFF2-40B4-BE49-F238E27FC236}">
                  <a16:creationId xmlns:a16="http://schemas.microsoft.com/office/drawing/2014/main" id="{00000000-0008-0000-0800-000013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X8</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31750</xdr:colOff>
          <xdr:row>63</xdr:row>
          <xdr:rowOff>69850</xdr:rowOff>
        </xdr:from>
        <xdr:to>
          <xdr:col>14</xdr:col>
          <xdr:colOff>742950</xdr:colOff>
          <xdr:row>65</xdr:row>
          <xdr:rowOff>107950</xdr:rowOff>
        </xdr:to>
        <xdr:sp macro="" textlink="">
          <xdr:nvSpPr>
            <xdr:cNvPr id="217108" name="Button 20" hidden="1">
              <a:extLst>
                <a:ext uri="{63B3BB69-23CF-44E3-9099-C40C66FF867C}">
                  <a14:compatExt spid="_x0000_s217108"/>
                </a:ext>
                <a:ext uri="{FF2B5EF4-FFF2-40B4-BE49-F238E27FC236}">
                  <a16:creationId xmlns:a16="http://schemas.microsoft.com/office/drawing/2014/main" id="{00000000-0008-0000-0800-000014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X9</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31750</xdr:colOff>
          <xdr:row>63</xdr:row>
          <xdr:rowOff>69850</xdr:rowOff>
        </xdr:from>
        <xdr:to>
          <xdr:col>15</xdr:col>
          <xdr:colOff>742950</xdr:colOff>
          <xdr:row>65</xdr:row>
          <xdr:rowOff>107950</xdr:rowOff>
        </xdr:to>
        <xdr:sp macro="" textlink="">
          <xdr:nvSpPr>
            <xdr:cNvPr id="217109" name="Button 21" hidden="1">
              <a:extLst>
                <a:ext uri="{63B3BB69-23CF-44E3-9099-C40C66FF867C}">
                  <a14:compatExt spid="_x0000_s217109"/>
                </a:ext>
                <a:ext uri="{FF2B5EF4-FFF2-40B4-BE49-F238E27FC236}">
                  <a16:creationId xmlns:a16="http://schemas.microsoft.com/office/drawing/2014/main" id="{00000000-0008-0000-0800-000015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X10</a:t>
              </a:r>
            </a:p>
            <a:p>
              <a:pPr algn="ctr" rtl="0">
                <a:defRPr sz="1000"/>
              </a:pPr>
              <a:r>
                <a:rPr lang="en-AU" sz="900" b="0" i="0" u="none" strike="noStrike" baseline="0">
                  <a:solidFill>
                    <a:srgbClr val="000000"/>
                  </a:solidFill>
                  <a:latin typeface="Arial"/>
                  <a:cs typeface="Arial"/>
                </a:rPr>
                <a:t>(rev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31750</xdr:colOff>
          <xdr:row>83</xdr:row>
          <xdr:rowOff>76200</xdr:rowOff>
        </xdr:from>
        <xdr:to>
          <xdr:col>7</xdr:col>
          <xdr:colOff>742950</xdr:colOff>
          <xdr:row>85</xdr:row>
          <xdr:rowOff>107950</xdr:rowOff>
        </xdr:to>
        <xdr:sp macro="" textlink="">
          <xdr:nvSpPr>
            <xdr:cNvPr id="217110" name="Button 22" hidden="1">
              <a:extLst>
                <a:ext uri="{63B3BB69-23CF-44E3-9099-C40C66FF867C}">
                  <a14:compatExt spid="_x0000_s217110"/>
                </a:ext>
                <a:ext uri="{FF2B5EF4-FFF2-40B4-BE49-F238E27FC236}">
                  <a16:creationId xmlns:a16="http://schemas.microsoft.com/office/drawing/2014/main" id="{00000000-0008-0000-0800-000016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X2</a:t>
              </a:r>
            </a:p>
            <a:p>
              <a:pPr algn="ctr" rtl="0">
                <a:defRPr sz="1000"/>
              </a:pPr>
              <a:r>
                <a:rPr lang="en-AU" sz="900" b="0" i="0" u="none" strike="noStrike" baseline="0">
                  <a:solidFill>
                    <a:srgbClr val="000000"/>
                  </a:solidFill>
                  <a:latin typeface="Arial"/>
                  <a:cs typeface="Arial"/>
                </a:rPr>
                <a:t>(rev yield)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31750</xdr:colOff>
          <xdr:row>83</xdr:row>
          <xdr:rowOff>76200</xdr:rowOff>
        </xdr:from>
        <xdr:to>
          <xdr:col>8</xdr:col>
          <xdr:colOff>742950</xdr:colOff>
          <xdr:row>85</xdr:row>
          <xdr:rowOff>107950</xdr:rowOff>
        </xdr:to>
        <xdr:sp macro="" textlink="">
          <xdr:nvSpPr>
            <xdr:cNvPr id="217111" name="Button 23" hidden="1">
              <a:extLst>
                <a:ext uri="{63B3BB69-23CF-44E3-9099-C40C66FF867C}">
                  <a14:compatExt spid="_x0000_s217111"/>
                </a:ext>
                <a:ext uri="{FF2B5EF4-FFF2-40B4-BE49-F238E27FC236}">
                  <a16:creationId xmlns:a16="http://schemas.microsoft.com/office/drawing/2014/main" id="{00000000-0008-0000-0800-000017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X3</a:t>
              </a:r>
            </a:p>
            <a:p>
              <a:pPr algn="ctr" rtl="0">
                <a:defRPr sz="1000"/>
              </a:pPr>
              <a:r>
                <a:rPr lang="en-AU" sz="900" b="0" i="0" u="none" strike="noStrike" baseline="0">
                  <a:solidFill>
                    <a:srgbClr val="000000"/>
                  </a:solidFill>
                  <a:latin typeface="Arial"/>
                  <a:cs typeface="Arial"/>
                </a:rPr>
                <a:t>(rev yield)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31750</xdr:colOff>
          <xdr:row>83</xdr:row>
          <xdr:rowOff>69850</xdr:rowOff>
        </xdr:from>
        <xdr:to>
          <xdr:col>9</xdr:col>
          <xdr:colOff>742950</xdr:colOff>
          <xdr:row>85</xdr:row>
          <xdr:rowOff>107950</xdr:rowOff>
        </xdr:to>
        <xdr:sp macro="" textlink="">
          <xdr:nvSpPr>
            <xdr:cNvPr id="217112" name="Button 24" hidden="1">
              <a:extLst>
                <a:ext uri="{63B3BB69-23CF-44E3-9099-C40C66FF867C}">
                  <a14:compatExt spid="_x0000_s217112"/>
                </a:ext>
                <a:ext uri="{FF2B5EF4-FFF2-40B4-BE49-F238E27FC236}">
                  <a16:creationId xmlns:a16="http://schemas.microsoft.com/office/drawing/2014/main" id="{00000000-0008-0000-0800-000018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X4</a:t>
              </a:r>
            </a:p>
            <a:p>
              <a:pPr algn="ctr" rtl="0">
                <a:defRPr sz="1000"/>
              </a:pPr>
              <a:r>
                <a:rPr lang="en-AU" sz="900" b="0" i="0" u="none" strike="noStrike" baseline="0">
                  <a:solidFill>
                    <a:srgbClr val="000000"/>
                  </a:solidFill>
                  <a:latin typeface="Arial"/>
                  <a:cs typeface="Arial"/>
                </a:rPr>
                <a:t>(rev yield)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31750</xdr:colOff>
          <xdr:row>83</xdr:row>
          <xdr:rowOff>69850</xdr:rowOff>
        </xdr:from>
        <xdr:to>
          <xdr:col>10</xdr:col>
          <xdr:colOff>742950</xdr:colOff>
          <xdr:row>85</xdr:row>
          <xdr:rowOff>107950</xdr:rowOff>
        </xdr:to>
        <xdr:sp macro="" textlink="">
          <xdr:nvSpPr>
            <xdr:cNvPr id="217113" name="Button 25" hidden="1">
              <a:extLst>
                <a:ext uri="{63B3BB69-23CF-44E3-9099-C40C66FF867C}">
                  <a14:compatExt spid="_x0000_s217113"/>
                </a:ext>
                <a:ext uri="{FF2B5EF4-FFF2-40B4-BE49-F238E27FC236}">
                  <a16:creationId xmlns:a16="http://schemas.microsoft.com/office/drawing/2014/main" id="{00000000-0008-0000-0800-000019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X5</a:t>
              </a:r>
            </a:p>
            <a:p>
              <a:pPr algn="ctr" rtl="0">
                <a:defRPr sz="1000"/>
              </a:pPr>
              <a:r>
                <a:rPr lang="en-AU" sz="900" b="0" i="0" u="none" strike="noStrike" baseline="0">
                  <a:solidFill>
                    <a:srgbClr val="000000"/>
                  </a:solidFill>
                  <a:latin typeface="Arial"/>
                  <a:cs typeface="Arial"/>
                </a:rPr>
                <a:t>(rev yield)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31750</xdr:colOff>
          <xdr:row>83</xdr:row>
          <xdr:rowOff>69850</xdr:rowOff>
        </xdr:from>
        <xdr:to>
          <xdr:col>11</xdr:col>
          <xdr:colOff>742950</xdr:colOff>
          <xdr:row>85</xdr:row>
          <xdr:rowOff>107950</xdr:rowOff>
        </xdr:to>
        <xdr:sp macro="" textlink="">
          <xdr:nvSpPr>
            <xdr:cNvPr id="217114" name="Button 26" hidden="1">
              <a:extLst>
                <a:ext uri="{63B3BB69-23CF-44E3-9099-C40C66FF867C}">
                  <a14:compatExt spid="_x0000_s217114"/>
                </a:ext>
                <a:ext uri="{FF2B5EF4-FFF2-40B4-BE49-F238E27FC236}">
                  <a16:creationId xmlns:a16="http://schemas.microsoft.com/office/drawing/2014/main" id="{00000000-0008-0000-0800-00001A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X6</a:t>
              </a:r>
            </a:p>
            <a:p>
              <a:pPr algn="ctr" rtl="0">
                <a:defRPr sz="1000"/>
              </a:pPr>
              <a:r>
                <a:rPr lang="en-AU" sz="900" b="0" i="0" u="none" strike="noStrike" baseline="0">
                  <a:solidFill>
                    <a:srgbClr val="000000"/>
                  </a:solidFill>
                  <a:latin typeface="Arial"/>
                  <a:cs typeface="Arial"/>
                </a:rPr>
                <a:t>(rev yld)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31750</xdr:colOff>
          <xdr:row>83</xdr:row>
          <xdr:rowOff>69850</xdr:rowOff>
        </xdr:from>
        <xdr:to>
          <xdr:col>12</xdr:col>
          <xdr:colOff>742950</xdr:colOff>
          <xdr:row>85</xdr:row>
          <xdr:rowOff>107950</xdr:rowOff>
        </xdr:to>
        <xdr:sp macro="" textlink="">
          <xdr:nvSpPr>
            <xdr:cNvPr id="217115" name="Button 27" hidden="1">
              <a:extLst>
                <a:ext uri="{63B3BB69-23CF-44E3-9099-C40C66FF867C}">
                  <a14:compatExt spid="_x0000_s217115"/>
                </a:ext>
                <a:ext uri="{FF2B5EF4-FFF2-40B4-BE49-F238E27FC236}">
                  <a16:creationId xmlns:a16="http://schemas.microsoft.com/office/drawing/2014/main" id="{00000000-0008-0000-0800-00001B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X7</a:t>
              </a:r>
            </a:p>
            <a:p>
              <a:pPr algn="ctr" rtl="0">
                <a:defRPr sz="1000"/>
              </a:pPr>
              <a:r>
                <a:rPr lang="en-AU" sz="900" b="0" i="0" u="none" strike="noStrike" baseline="0">
                  <a:solidFill>
                    <a:srgbClr val="000000"/>
                  </a:solidFill>
                  <a:latin typeface="Arial"/>
                  <a:cs typeface="Arial"/>
                </a:rPr>
                <a:t>(rev yld)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31750</xdr:colOff>
          <xdr:row>83</xdr:row>
          <xdr:rowOff>69850</xdr:rowOff>
        </xdr:from>
        <xdr:to>
          <xdr:col>13</xdr:col>
          <xdr:colOff>742950</xdr:colOff>
          <xdr:row>85</xdr:row>
          <xdr:rowOff>107950</xdr:rowOff>
        </xdr:to>
        <xdr:sp macro="" textlink="">
          <xdr:nvSpPr>
            <xdr:cNvPr id="217116" name="Button 28" hidden="1">
              <a:extLst>
                <a:ext uri="{63B3BB69-23CF-44E3-9099-C40C66FF867C}">
                  <a14:compatExt spid="_x0000_s217116"/>
                </a:ext>
                <a:ext uri="{FF2B5EF4-FFF2-40B4-BE49-F238E27FC236}">
                  <a16:creationId xmlns:a16="http://schemas.microsoft.com/office/drawing/2014/main" id="{00000000-0008-0000-0800-00001C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X8</a:t>
              </a:r>
            </a:p>
            <a:p>
              <a:pPr algn="ctr" rtl="0">
                <a:defRPr sz="1000"/>
              </a:pPr>
              <a:r>
                <a:rPr lang="en-AU" sz="900" b="0" i="0" u="none" strike="noStrike" baseline="0">
                  <a:solidFill>
                    <a:srgbClr val="000000"/>
                  </a:solidFill>
                  <a:latin typeface="Arial"/>
                  <a:cs typeface="Arial"/>
                </a:rPr>
                <a:t>(rev yld)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31750</xdr:colOff>
          <xdr:row>83</xdr:row>
          <xdr:rowOff>69850</xdr:rowOff>
        </xdr:from>
        <xdr:to>
          <xdr:col>14</xdr:col>
          <xdr:colOff>742950</xdr:colOff>
          <xdr:row>85</xdr:row>
          <xdr:rowOff>107950</xdr:rowOff>
        </xdr:to>
        <xdr:sp macro="" textlink="">
          <xdr:nvSpPr>
            <xdr:cNvPr id="217117" name="Button 29" hidden="1">
              <a:extLst>
                <a:ext uri="{63B3BB69-23CF-44E3-9099-C40C66FF867C}">
                  <a14:compatExt spid="_x0000_s217117"/>
                </a:ext>
                <a:ext uri="{FF2B5EF4-FFF2-40B4-BE49-F238E27FC236}">
                  <a16:creationId xmlns:a16="http://schemas.microsoft.com/office/drawing/2014/main" id="{00000000-0008-0000-0800-00001D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X9</a:t>
              </a:r>
            </a:p>
            <a:p>
              <a:pPr algn="ctr" rtl="0">
                <a:defRPr sz="1000"/>
              </a:pPr>
              <a:r>
                <a:rPr lang="en-AU" sz="900" b="0" i="0" u="none" strike="noStrike" baseline="0">
                  <a:solidFill>
                    <a:srgbClr val="000000"/>
                  </a:solidFill>
                  <a:latin typeface="Arial"/>
                  <a:cs typeface="Arial"/>
                </a:rPr>
                <a:t>(rev yld)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31750</xdr:colOff>
          <xdr:row>83</xdr:row>
          <xdr:rowOff>69850</xdr:rowOff>
        </xdr:from>
        <xdr:to>
          <xdr:col>15</xdr:col>
          <xdr:colOff>742950</xdr:colOff>
          <xdr:row>85</xdr:row>
          <xdr:rowOff>107950</xdr:rowOff>
        </xdr:to>
        <xdr:sp macro="" textlink="">
          <xdr:nvSpPr>
            <xdr:cNvPr id="217118" name="Button 30" hidden="1">
              <a:extLst>
                <a:ext uri="{63B3BB69-23CF-44E3-9099-C40C66FF867C}">
                  <a14:compatExt spid="_x0000_s217118"/>
                </a:ext>
                <a:ext uri="{FF2B5EF4-FFF2-40B4-BE49-F238E27FC236}">
                  <a16:creationId xmlns:a16="http://schemas.microsoft.com/office/drawing/2014/main" id="{00000000-0008-0000-0800-00001E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900" b="0" i="0" u="none" strike="noStrike" baseline="0">
                  <a:solidFill>
                    <a:srgbClr val="000000"/>
                  </a:solidFill>
                  <a:latin typeface="Arial"/>
                  <a:cs typeface="Arial"/>
                </a:rPr>
                <a:t>Set X10</a:t>
              </a:r>
            </a:p>
            <a:p>
              <a:pPr algn="ctr" rtl="0">
                <a:defRPr sz="1000"/>
              </a:pPr>
              <a:r>
                <a:rPr lang="en-AU" sz="900" b="0" i="0" u="none" strike="noStrike" baseline="0">
                  <a:solidFill>
                    <a:srgbClr val="000000"/>
                  </a:solidFill>
                  <a:latin typeface="Arial"/>
                  <a:cs typeface="Arial"/>
                </a:rPr>
                <a:t>(rev yld)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603250</xdr:colOff>
          <xdr:row>47</xdr:row>
          <xdr:rowOff>107950</xdr:rowOff>
        </xdr:from>
        <xdr:to>
          <xdr:col>5</xdr:col>
          <xdr:colOff>850900</xdr:colOff>
          <xdr:row>49</xdr:row>
          <xdr:rowOff>133350</xdr:rowOff>
        </xdr:to>
        <xdr:sp macro="" textlink="">
          <xdr:nvSpPr>
            <xdr:cNvPr id="217119" name="Button 31" hidden="1">
              <a:extLst>
                <a:ext uri="{63B3BB69-23CF-44E3-9099-C40C66FF867C}">
                  <a14:compatExt spid="_x0000_s217119"/>
                </a:ext>
                <a:ext uri="{FF2B5EF4-FFF2-40B4-BE49-F238E27FC236}">
                  <a16:creationId xmlns:a16="http://schemas.microsoft.com/office/drawing/2014/main" id="{00000000-0008-0000-0800-00001F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Apply default smoothing (WAPC)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584200</xdr:colOff>
          <xdr:row>63</xdr:row>
          <xdr:rowOff>95250</xdr:rowOff>
        </xdr:from>
        <xdr:to>
          <xdr:col>5</xdr:col>
          <xdr:colOff>838200</xdr:colOff>
          <xdr:row>65</xdr:row>
          <xdr:rowOff>114300</xdr:rowOff>
        </xdr:to>
        <xdr:sp macro="" textlink="">
          <xdr:nvSpPr>
            <xdr:cNvPr id="217120" name="Button 32" hidden="1">
              <a:extLst>
                <a:ext uri="{63B3BB69-23CF-44E3-9099-C40C66FF867C}">
                  <a14:compatExt spid="_x0000_s217120"/>
                </a:ext>
                <a:ext uri="{FF2B5EF4-FFF2-40B4-BE49-F238E27FC236}">
                  <a16:creationId xmlns:a16="http://schemas.microsoft.com/office/drawing/2014/main" id="{00000000-0008-0000-0800-000020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Apply default smoothing (revenue 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546100</xdr:colOff>
          <xdr:row>83</xdr:row>
          <xdr:rowOff>76200</xdr:rowOff>
        </xdr:from>
        <xdr:to>
          <xdr:col>5</xdr:col>
          <xdr:colOff>819150</xdr:colOff>
          <xdr:row>85</xdr:row>
          <xdr:rowOff>107950</xdr:rowOff>
        </xdr:to>
        <xdr:sp macro="" textlink="">
          <xdr:nvSpPr>
            <xdr:cNvPr id="217121" name="Button 33" hidden="1">
              <a:extLst>
                <a:ext uri="{63B3BB69-23CF-44E3-9099-C40C66FF867C}">
                  <a14:compatExt spid="_x0000_s217121"/>
                </a:ext>
                <a:ext uri="{FF2B5EF4-FFF2-40B4-BE49-F238E27FC236}">
                  <a16:creationId xmlns:a16="http://schemas.microsoft.com/office/drawing/2014/main" id="{00000000-0008-0000-0800-0000215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000" b="0" i="0" u="none" strike="noStrike" baseline="0">
                  <a:solidFill>
                    <a:srgbClr val="000000"/>
                  </a:solidFill>
                  <a:latin typeface="Arial"/>
                  <a:cs typeface="Arial"/>
                </a:rPr>
                <a:t>Apply default smoothing (revenue yield)</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285751" y="1095375"/>
    <xdr:ext cx="5400000" cy="3284672"/>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0" y="4962525"/>
    <xdr:ext cx="5400000" cy="3284672"/>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04787" y="9034463"/>
    <xdr:ext cx="5400000" cy="3284672"/>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28600" y="1047750"/>
    <xdr:ext cx="5400000" cy="3281367"/>
    <xdr:graphicFrame macro="">
      <xdr:nvGraphicFramePr>
        <xdr:cNvPr id="5" name="Chart 4">
          <a:extLst>
            <a:ext uri="{FF2B5EF4-FFF2-40B4-BE49-F238E27FC236}">
              <a16:creationId xmlns:a16="http://schemas.microsoft.com/office/drawing/2014/main" id="{00000000-0008-0000-1000-000005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31913" y="5035826"/>
    <xdr:ext cx="5400000" cy="3281367"/>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31913" y="9011478"/>
    <xdr:ext cx="5400000" cy="3281367"/>
    <xdr:graphicFrame macro="">
      <xdr:nvGraphicFramePr>
        <xdr:cNvPr id="7" name="Chart 6">
          <a:extLst>
            <a:ext uri="{FF2B5EF4-FFF2-40B4-BE49-F238E27FC236}">
              <a16:creationId xmlns:a16="http://schemas.microsoft.com/office/drawing/2014/main" id="{00000000-0008-0000-1000-000007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228600" y="1047750"/>
    <xdr:ext cx="5400000" cy="3281366"/>
    <xdr:graphicFrame macro="">
      <xdr:nvGraphicFramePr>
        <xdr:cNvPr id="5" name="Chart 4">
          <a:extLst>
            <a:ext uri="{FF2B5EF4-FFF2-40B4-BE49-F238E27FC236}">
              <a16:creationId xmlns:a16="http://schemas.microsoft.com/office/drawing/2014/main" id="{00000000-0008-0000-1100-000005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thai\AppData\Local\Microsoft\Windows\INetCache\Content.Outlook\HOS8C6PV\SAPN%20-%20PTRM%20-%202021-22%20RoD%20update%20-%20Passthrough%20Capex%20(002).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AER Amendments"/>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SAPN - PTRM - 2021-22 RoD updat"/>
    </sheetNames>
    <sheetDataSet>
      <sheetData sheetId="0">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cell r="D14" t="str">
            <v>Revenue cap</v>
          </cell>
        </row>
        <row r="15">
          <cell r="C15" t="str">
            <v>After appeal</v>
          </cell>
          <cell r="D15" t="str">
            <v>Revenue yield</v>
          </cell>
        </row>
        <row r="16">
          <cell r="C16" t="str">
            <v>Draft decision</v>
          </cell>
          <cell r="D16" t="str">
            <v>Weighted average price cap</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sheetData>
      <sheetData sheetId="1">
        <row r="13">
          <cell r="B13" t="str">
            <v>AGN (Albury and Victoria)</v>
          </cell>
          <cell r="C13" t="str">
            <v>Australian Gas Networks Limited (reporting data for Albury and Victoria)</v>
          </cell>
          <cell r="D13">
            <v>19078551685</v>
          </cell>
          <cell r="E13" t="str">
            <v>Vic</v>
          </cell>
          <cell r="F13" t="str">
            <v>Gas</v>
          </cell>
          <cell r="G13" t="str">
            <v>Distribution</v>
          </cell>
          <cell r="I13" t="str">
            <v>Calendar</v>
          </cell>
          <cell r="J13" t="str">
            <v>December</v>
          </cell>
          <cell r="K13">
            <v>5</v>
          </cell>
          <cell r="L13">
            <v>5</v>
          </cell>
          <cell r="M13">
            <v>5</v>
          </cell>
          <cell r="N13" t="str">
            <v>x</v>
          </cell>
          <cell r="P13" t="str">
            <v>Level 6</v>
          </cell>
          <cell r="Q13" t="str">
            <v>400 King William Street</v>
          </cell>
          <cell r="R13" t="str">
            <v>ADELAIDE</v>
          </cell>
          <cell r="S13" t="str">
            <v>SA</v>
          </cell>
          <cell r="U13" t="str">
            <v>PO Box 6468</v>
          </cell>
          <cell r="V13" t="str">
            <v>Halifax Street</v>
          </cell>
          <cell r="W13" t="str">
            <v>ADELAIDE</v>
          </cell>
          <cell r="X13" t="str">
            <v>SA</v>
          </cell>
          <cell r="AC13" t="str">
            <v>NO</v>
          </cell>
          <cell r="AD13" t="str">
            <v>NO</v>
          </cell>
          <cell r="AE13" t="str">
            <v>NO</v>
          </cell>
          <cell r="AF13" t="str">
            <v>NO</v>
          </cell>
          <cell r="AG13" t="str">
            <v>NO</v>
          </cell>
          <cell r="AI13" t="str">
            <v>CBD</v>
          </cell>
          <cell r="AJ13" t="str">
            <v>Urban</v>
          </cell>
          <cell r="AK13" t="str">
            <v>Short rural</v>
          </cell>
          <cell r="AL13" t="str">
            <v>Long rural</v>
          </cell>
          <cell r="AN13" t="str">
            <v>NO</v>
          </cell>
        </row>
        <row r="14">
          <cell r="B14" t="str">
            <v>AGN (Albury)</v>
          </cell>
          <cell r="C14" t="str">
            <v>Australian Gas Networks Limited (reporting data for Albury)</v>
          </cell>
          <cell r="D14">
            <v>19078551685</v>
          </cell>
          <cell r="E14" t="str">
            <v>Vic</v>
          </cell>
          <cell r="F14" t="str">
            <v>Gas</v>
          </cell>
          <cell r="G14" t="str">
            <v>Distribution</v>
          </cell>
          <cell r="I14" t="str">
            <v>Calendar</v>
          </cell>
          <cell r="J14" t="str">
            <v>December</v>
          </cell>
          <cell r="K14">
            <v>5</v>
          </cell>
          <cell r="L14">
            <v>5</v>
          </cell>
          <cell r="M14">
            <v>5</v>
          </cell>
          <cell r="N14" t="str">
            <v>x</v>
          </cell>
          <cell r="P14" t="str">
            <v>Level 6</v>
          </cell>
          <cell r="Q14" t="str">
            <v>400 King William Street</v>
          </cell>
          <cell r="R14" t="str">
            <v>ADELAIDE</v>
          </cell>
          <cell r="S14" t="str">
            <v>SA</v>
          </cell>
          <cell r="U14" t="str">
            <v>PO Box 6468</v>
          </cell>
          <cell r="V14" t="str">
            <v>Halifax Street</v>
          </cell>
          <cell r="W14" t="str">
            <v>ADELAIDE</v>
          </cell>
          <cell r="X14" t="str">
            <v>SA</v>
          </cell>
          <cell r="AC14" t="str">
            <v>NO</v>
          </cell>
          <cell r="AD14" t="str">
            <v>NO</v>
          </cell>
          <cell r="AE14" t="str">
            <v>NO</v>
          </cell>
          <cell r="AF14" t="str">
            <v>NO</v>
          </cell>
          <cell r="AG14" t="str">
            <v>NO</v>
          </cell>
          <cell r="AI14" t="str">
            <v>CBD</v>
          </cell>
          <cell r="AJ14" t="str">
            <v>Urban</v>
          </cell>
          <cell r="AK14" t="str">
            <v>Short rural</v>
          </cell>
          <cell r="AL14" t="str">
            <v>Long rural</v>
          </cell>
          <cell r="AN14" t="str">
            <v>NO</v>
          </cell>
        </row>
        <row r="15">
          <cell r="B15" t="str">
            <v>AGN (SA)</v>
          </cell>
          <cell r="C15" t="str">
            <v>Australian Gas Networks Limited (reporting data for SA)</v>
          </cell>
          <cell r="D15">
            <v>19078551685</v>
          </cell>
          <cell r="E15" t="str">
            <v>SA</v>
          </cell>
          <cell r="F15" t="str">
            <v>Gas</v>
          </cell>
          <cell r="G15" t="str">
            <v>Distribution</v>
          </cell>
          <cell r="I15" t="str">
            <v>Financial</v>
          </cell>
          <cell r="J15" t="str">
            <v>June</v>
          </cell>
          <cell r="K15">
            <v>5</v>
          </cell>
          <cell r="L15">
            <v>5</v>
          </cell>
          <cell r="M15">
            <v>5</v>
          </cell>
          <cell r="N15">
            <v>5</v>
          </cell>
          <cell r="O15" t="str">
            <v>distribution determination</v>
          </cell>
          <cell r="P15" t="str">
            <v>Level 6</v>
          </cell>
          <cell r="Q15" t="str">
            <v>400 King William Street</v>
          </cell>
          <cell r="R15" t="str">
            <v>ADELAIDE</v>
          </cell>
          <cell r="S15" t="str">
            <v>SA</v>
          </cell>
          <cell r="U15" t="str">
            <v>PO Box 6468</v>
          </cell>
          <cell r="V15" t="str">
            <v>Halifax Street</v>
          </cell>
          <cell r="W15" t="str">
            <v>ADELAIDE</v>
          </cell>
          <cell r="X15" t="str">
            <v>SA</v>
          </cell>
          <cell r="AC15" t="str">
            <v>NO</v>
          </cell>
          <cell r="AD15" t="str">
            <v>NO</v>
          </cell>
          <cell r="AE15" t="str">
            <v>NO</v>
          </cell>
          <cell r="AF15" t="str">
            <v>NO</v>
          </cell>
          <cell r="AG15" t="str">
            <v>NO</v>
          </cell>
          <cell r="AI15" t="str">
            <v>CBD</v>
          </cell>
          <cell r="AJ15" t="str">
            <v>Urban</v>
          </cell>
          <cell r="AK15" t="str">
            <v>Short rural</v>
          </cell>
          <cell r="AL15" t="str">
            <v>Long rural</v>
          </cell>
          <cell r="AN15" t="str">
            <v>NO</v>
          </cell>
        </row>
        <row r="16">
          <cell r="B16" t="str">
            <v>AGN (Victoria)</v>
          </cell>
          <cell r="C16" t="str">
            <v>Australian Gas Networks Limited (reporting data for Victoria)</v>
          </cell>
          <cell r="D16">
            <v>19078551685</v>
          </cell>
          <cell r="E16" t="str">
            <v>Vic</v>
          </cell>
          <cell r="F16" t="str">
            <v>Gas</v>
          </cell>
          <cell r="G16" t="str">
            <v>Distribution</v>
          </cell>
          <cell r="I16" t="str">
            <v>Calendar</v>
          </cell>
          <cell r="J16" t="str">
            <v>December</v>
          </cell>
          <cell r="K16">
            <v>5</v>
          </cell>
          <cell r="L16">
            <v>5</v>
          </cell>
          <cell r="M16">
            <v>5</v>
          </cell>
          <cell r="N16" t="str">
            <v>x</v>
          </cell>
          <cell r="P16" t="str">
            <v>Level 6</v>
          </cell>
          <cell r="Q16" t="str">
            <v>400 King William Street</v>
          </cell>
          <cell r="R16" t="str">
            <v>ADELAIDE</v>
          </cell>
          <cell r="S16" t="str">
            <v>SA</v>
          </cell>
          <cell r="U16" t="str">
            <v>PO Box 6468</v>
          </cell>
          <cell r="V16" t="str">
            <v>Halifax Street</v>
          </cell>
          <cell r="W16" t="str">
            <v>ADELAIDE</v>
          </cell>
          <cell r="X16" t="str">
            <v>SA</v>
          </cell>
          <cell r="AC16" t="str">
            <v>NO</v>
          </cell>
          <cell r="AD16" t="str">
            <v>NO</v>
          </cell>
          <cell r="AE16" t="str">
            <v>NO</v>
          </cell>
          <cell r="AF16" t="str">
            <v>NO</v>
          </cell>
          <cell r="AG16" t="str">
            <v>NO</v>
          </cell>
          <cell r="AI16" t="str">
            <v>CBD</v>
          </cell>
          <cell r="AJ16" t="str">
            <v>Urban</v>
          </cell>
          <cell r="AK16" t="str">
            <v>Short rural</v>
          </cell>
          <cell r="AL16" t="str">
            <v>Long rural</v>
          </cell>
          <cell r="AN16" t="str">
            <v>NO</v>
          </cell>
        </row>
        <row r="17">
          <cell r="B17" t="str">
            <v>Ausgrid</v>
          </cell>
          <cell r="C17" t="str">
            <v>Ausgrid</v>
          </cell>
          <cell r="D17">
            <v>78508211731</v>
          </cell>
          <cell r="E17" t="str">
            <v>NSW</v>
          </cell>
          <cell r="F17" t="str">
            <v>Electricity</v>
          </cell>
          <cell r="G17" t="str">
            <v>Distribution</v>
          </cell>
          <cell r="I17" t="str">
            <v>Financial</v>
          </cell>
          <cell r="J17" t="str">
            <v>June</v>
          </cell>
          <cell r="K17">
            <v>5</v>
          </cell>
          <cell r="L17">
            <v>5</v>
          </cell>
          <cell r="M17">
            <v>5</v>
          </cell>
          <cell r="N17">
            <v>5</v>
          </cell>
          <cell r="O17" t="str">
            <v>2014-19 Distribution Determination</v>
          </cell>
          <cell r="P17" t="str">
            <v>570 George St</v>
          </cell>
          <cell r="R17" t="str">
            <v>SYDNEY</v>
          </cell>
          <cell r="S17" t="str">
            <v>NSW</v>
          </cell>
          <cell r="U17" t="str">
            <v>GPO Box 4009</v>
          </cell>
          <cell r="W17" t="str">
            <v>SYDNEY</v>
          </cell>
          <cell r="X17" t="str">
            <v>NSW</v>
          </cell>
          <cell r="AC17" t="str">
            <v>YES</v>
          </cell>
          <cell r="AD17" t="str">
            <v>YES</v>
          </cell>
          <cell r="AE17" t="str">
            <v>YES</v>
          </cell>
          <cell r="AF17" t="str">
            <v>YES</v>
          </cell>
          <cell r="AG17" t="str">
            <v>NO</v>
          </cell>
          <cell r="AI17" t="str">
            <v>CBD</v>
          </cell>
          <cell r="AJ17" t="str">
            <v>Urban</v>
          </cell>
          <cell r="AK17" t="str">
            <v>Short rural</v>
          </cell>
          <cell r="AL17" t="str">
            <v>Long rural</v>
          </cell>
          <cell r="AN17" t="str">
            <v>YES</v>
          </cell>
        </row>
        <row r="18">
          <cell r="B18" t="str">
            <v>Ausgrid (Tx Assets)</v>
          </cell>
          <cell r="C18" t="str">
            <v>Ausgrid (Tx Assets)</v>
          </cell>
          <cell r="D18">
            <v>67505337385</v>
          </cell>
          <cell r="E18" t="str">
            <v>NSW</v>
          </cell>
          <cell r="F18" t="str">
            <v>Electricity</v>
          </cell>
          <cell r="G18" t="str">
            <v>Distribution</v>
          </cell>
          <cell r="I18" t="str">
            <v>Financial</v>
          </cell>
          <cell r="J18" t="str">
            <v>June</v>
          </cell>
          <cell r="K18">
            <v>5</v>
          </cell>
          <cell r="L18">
            <v>5</v>
          </cell>
          <cell r="M18">
            <v>5</v>
          </cell>
          <cell r="N18">
            <v>5</v>
          </cell>
          <cell r="O18" t="str">
            <v>distribution determination</v>
          </cell>
          <cell r="P18" t="str">
            <v>570 George St</v>
          </cell>
          <cell r="R18" t="str">
            <v>SYDNEY</v>
          </cell>
          <cell r="S18" t="str">
            <v>NSW</v>
          </cell>
          <cell r="U18" t="str">
            <v>GPO Box 4009</v>
          </cell>
          <cell r="W18" t="str">
            <v>SYDNEY</v>
          </cell>
          <cell r="X18" t="str">
            <v>NSW</v>
          </cell>
          <cell r="AC18" t="str">
            <v>YES</v>
          </cell>
          <cell r="AD18" t="str">
            <v>YES</v>
          </cell>
          <cell r="AE18" t="str">
            <v>YES</v>
          </cell>
          <cell r="AF18" t="str">
            <v>YES</v>
          </cell>
          <cell r="AG18" t="str">
            <v>NO</v>
          </cell>
          <cell r="AI18" t="str">
            <v>CBD</v>
          </cell>
          <cell r="AJ18" t="str">
            <v>Urban</v>
          </cell>
          <cell r="AK18" t="str">
            <v>Short rural</v>
          </cell>
          <cell r="AL18" t="str">
            <v>Long rural</v>
          </cell>
          <cell r="AN18" t="str">
            <v>NO</v>
          </cell>
        </row>
        <row r="19">
          <cell r="B19" t="str">
            <v>AusNet (D)</v>
          </cell>
          <cell r="C19" t="str">
            <v>AusNet Electricity Services Pty Ltd</v>
          </cell>
          <cell r="D19">
            <v>91064651118</v>
          </cell>
          <cell r="E19" t="str">
            <v>Vic</v>
          </cell>
          <cell r="F19" t="str">
            <v>Electricity</v>
          </cell>
          <cell r="G19" t="str">
            <v>Distribution</v>
          </cell>
          <cell r="I19" t="str">
            <v>Calendar</v>
          </cell>
          <cell r="J19" t="str">
            <v>December</v>
          </cell>
          <cell r="K19">
            <v>5</v>
          </cell>
          <cell r="L19">
            <v>5</v>
          </cell>
          <cell r="M19">
            <v>5</v>
          </cell>
          <cell r="N19">
            <v>2</v>
          </cell>
          <cell r="O19" t="str">
            <v>2016-20 Distribution Determination</v>
          </cell>
          <cell r="P19" t="str">
            <v>Level 32</v>
          </cell>
          <cell r="Q19" t="str">
            <v>2 Southbank Boulevard</v>
          </cell>
          <cell r="R19" t="str">
            <v>SOUTHBANK</v>
          </cell>
          <cell r="S19" t="str">
            <v>Vic</v>
          </cell>
          <cell r="U19" t="str">
            <v>Locked Bag 14051</v>
          </cell>
          <cell r="W19" t="str">
            <v>MELBOURNE CITY MAIL CENTRE</v>
          </cell>
          <cell r="X19" t="str">
            <v>Vic</v>
          </cell>
          <cell r="AC19" t="str">
            <v>NO</v>
          </cell>
          <cell r="AD19" t="str">
            <v>YES</v>
          </cell>
          <cell r="AE19" t="str">
            <v>YES</v>
          </cell>
          <cell r="AF19" t="str">
            <v>YES</v>
          </cell>
          <cell r="AG19" t="str">
            <v>NO</v>
          </cell>
          <cell r="AI19" t="str">
            <v>CBD</v>
          </cell>
          <cell r="AJ19" t="str">
            <v>Urban</v>
          </cell>
          <cell r="AK19" t="str">
            <v>Short rural</v>
          </cell>
          <cell r="AL19" t="str">
            <v>Long rural</v>
          </cell>
          <cell r="AN19" t="str">
            <v>YES</v>
          </cell>
        </row>
        <row r="20">
          <cell r="B20" t="str">
            <v>AusNet (Gas)</v>
          </cell>
          <cell r="C20" t="str">
            <v>AusNet Gas Services</v>
          </cell>
          <cell r="D20" t="str">
            <v>086015036</v>
          </cell>
          <cell r="E20" t="str">
            <v>Vic</v>
          </cell>
          <cell r="F20" t="str">
            <v>Gas</v>
          </cell>
          <cell r="G20" t="str">
            <v>Distribution</v>
          </cell>
          <cell r="I20" t="str">
            <v>Calendar</v>
          </cell>
          <cell r="J20" t="str">
            <v>December</v>
          </cell>
          <cell r="K20">
            <v>5</v>
          </cell>
          <cell r="L20">
            <v>5</v>
          </cell>
          <cell r="M20">
            <v>5</v>
          </cell>
          <cell r="N20" t="str">
            <v>X</v>
          </cell>
          <cell r="P20" t="str">
            <v>Level 19, HSBC Building</v>
          </cell>
          <cell r="Q20" t="str">
            <v>580 George Street</v>
          </cell>
          <cell r="R20" t="str">
            <v>SYDNEY</v>
          </cell>
          <cell r="S20" t="str">
            <v>NSW</v>
          </cell>
          <cell r="U20" t="str">
            <v>PO Box R41</v>
          </cell>
          <cell r="W20" t="str">
            <v>ROYAL EXCHANGE</v>
          </cell>
          <cell r="X20" t="str">
            <v>NSW</v>
          </cell>
          <cell r="AC20" t="str">
            <v>NO</v>
          </cell>
          <cell r="AD20" t="str">
            <v>NO</v>
          </cell>
          <cell r="AE20" t="str">
            <v>NO</v>
          </cell>
          <cell r="AF20" t="str">
            <v>NO</v>
          </cell>
          <cell r="AG20" t="str">
            <v>NO</v>
          </cell>
          <cell r="AI20" t="str">
            <v>CBD</v>
          </cell>
          <cell r="AJ20" t="str">
            <v>Urban</v>
          </cell>
          <cell r="AK20" t="str">
            <v>Short rural</v>
          </cell>
          <cell r="AL20" t="str">
            <v>Long rural</v>
          </cell>
          <cell r="AN20" t="str">
            <v>NO</v>
          </cell>
        </row>
        <row r="21">
          <cell r="B21" t="str">
            <v>Australian Distribution Co.</v>
          </cell>
          <cell r="C21" t="str">
            <v>Australian Distribution Co.</v>
          </cell>
          <cell r="D21">
            <v>11222333444</v>
          </cell>
          <cell r="E21" t="str">
            <v>-</v>
          </cell>
          <cell r="F21" t="str">
            <v>Electricity</v>
          </cell>
          <cell r="G21" t="str">
            <v>Distribution</v>
          </cell>
          <cell r="I21" t="str">
            <v>Financial</v>
          </cell>
          <cell r="J21" t="str">
            <v>June</v>
          </cell>
          <cell r="K21">
            <v>5</v>
          </cell>
          <cell r="L21">
            <v>5</v>
          </cell>
          <cell r="M21">
            <v>5</v>
          </cell>
          <cell r="N21">
            <v>2</v>
          </cell>
          <cell r="O21" t="str">
            <v>distribution determination</v>
          </cell>
          <cell r="P21" t="str">
            <v>123 Straight Street</v>
          </cell>
          <cell r="R21" t="str">
            <v>SYDNEY</v>
          </cell>
          <cell r="S21" t="str">
            <v>NSW</v>
          </cell>
          <cell r="U21" t="str">
            <v>PO Box 123</v>
          </cell>
          <cell r="W21" t="str">
            <v>SYDNEY</v>
          </cell>
          <cell r="X21" t="str">
            <v>NSW</v>
          </cell>
          <cell r="AC21" t="str">
            <v>YES</v>
          </cell>
          <cell r="AD21" t="str">
            <v>YES</v>
          </cell>
          <cell r="AE21" t="str">
            <v>YES</v>
          </cell>
          <cell r="AF21" t="str">
            <v>YES</v>
          </cell>
          <cell r="AG21" t="str">
            <v>NO</v>
          </cell>
          <cell r="AI21" t="str">
            <v>CBD</v>
          </cell>
          <cell r="AJ21" t="str">
            <v>Urban</v>
          </cell>
          <cell r="AK21" t="str">
            <v>Short rural</v>
          </cell>
          <cell r="AL21" t="str">
            <v>Long rural</v>
          </cell>
          <cell r="AN21" t="str">
            <v>YES</v>
          </cell>
        </row>
        <row r="22">
          <cell r="B22" t="str">
            <v>Central Ranges Pipeline (D)</v>
          </cell>
          <cell r="C22" t="str">
            <v>Central Ranges Pipeline Pty Ltd</v>
          </cell>
          <cell r="D22">
            <v>108218355</v>
          </cell>
          <cell r="E22" t="str">
            <v>NSW</v>
          </cell>
          <cell r="F22" t="str">
            <v>Gas</v>
          </cell>
          <cell r="G22" t="str">
            <v>Distribution</v>
          </cell>
          <cell r="I22" t="str">
            <v>Financial</v>
          </cell>
          <cell r="J22" t="str">
            <v>June</v>
          </cell>
          <cell r="K22">
            <v>15</v>
          </cell>
          <cell r="L22">
            <v>5</v>
          </cell>
          <cell r="M22">
            <v>5</v>
          </cell>
          <cell r="N22">
            <v>5</v>
          </cell>
          <cell r="O22" t="str">
            <v>distribution determination</v>
          </cell>
          <cell r="P22" t="str">
            <v>Level 19</v>
          </cell>
          <cell r="Q22" t="str">
            <v>580 George Street</v>
          </cell>
          <cell r="R22" t="str">
            <v>SYDNEY</v>
          </cell>
          <cell r="S22" t="str">
            <v>NSW</v>
          </cell>
          <cell r="U22" t="str">
            <v>PO Box R41</v>
          </cell>
          <cell r="W22" t="str">
            <v>ROYAL EXCHANGE</v>
          </cell>
          <cell r="X22" t="str">
            <v>NSW</v>
          </cell>
          <cell r="AC22" t="str">
            <v>NO</v>
          </cell>
          <cell r="AD22" t="str">
            <v>NO</v>
          </cell>
          <cell r="AE22" t="str">
            <v>NO</v>
          </cell>
          <cell r="AF22" t="str">
            <v>NO</v>
          </cell>
          <cell r="AG22" t="str">
            <v>NO</v>
          </cell>
          <cell r="AI22" t="str">
            <v>CBD</v>
          </cell>
          <cell r="AJ22" t="str">
            <v>Urban</v>
          </cell>
          <cell r="AK22" t="str">
            <v>Short rural</v>
          </cell>
          <cell r="AL22" t="str">
            <v>Long rural</v>
          </cell>
          <cell r="AN22" t="str">
            <v>NO</v>
          </cell>
        </row>
        <row r="23">
          <cell r="B23" t="str">
            <v>CitiPower</v>
          </cell>
          <cell r="C23" t="str">
            <v>CitiPower</v>
          </cell>
          <cell r="D23">
            <v>76064651056</v>
          </cell>
          <cell r="E23" t="str">
            <v>Vic</v>
          </cell>
          <cell r="F23" t="str">
            <v>Electricity</v>
          </cell>
          <cell r="G23" t="str">
            <v>Distribution</v>
          </cell>
          <cell r="I23" t="str">
            <v>Calendar</v>
          </cell>
          <cell r="J23" t="str">
            <v>December</v>
          </cell>
          <cell r="K23">
            <v>5</v>
          </cell>
          <cell r="L23">
            <v>5</v>
          </cell>
          <cell r="M23">
            <v>5</v>
          </cell>
          <cell r="N23">
            <v>2</v>
          </cell>
          <cell r="O23" t="str">
            <v>2016-20 Distribution Determination</v>
          </cell>
          <cell r="P23" t="str">
            <v>40 Market Street</v>
          </cell>
          <cell r="R23" t="str">
            <v>MELBOURNE</v>
          </cell>
          <cell r="S23" t="str">
            <v>Vic</v>
          </cell>
          <cell r="U23" t="str">
            <v>Locked Bag 14090</v>
          </cell>
          <cell r="W23" t="str">
            <v>MELBOURNE</v>
          </cell>
          <cell r="X23" t="str">
            <v>Vic</v>
          </cell>
          <cell r="AC23" t="str">
            <v>YES</v>
          </cell>
          <cell r="AD23" t="str">
            <v>YES</v>
          </cell>
          <cell r="AE23" t="str">
            <v>NO</v>
          </cell>
          <cell r="AF23" t="str">
            <v>NO</v>
          </cell>
          <cell r="AG23" t="str">
            <v>NO</v>
          </cell>
          <cell r="AI23" t="str">
            <v>CBD</v>
          </cell>
          <cell r="AJ23" t="str">
            <v>Urban</v>
          </cell>
          <cell r="AK23" t="str">
            <v>Short rural</v>
          </cell>
          <cell r="AL23" t="str">
            <v>Long rural</v>
          </cell>
          <cell r="AN23" t="str">
            <v>YES</v>
          </cell>
        </row>
        <row r="24">
          <cell r="B24" t="str">
            <v>Endeavour Energy</v>
          </cell>
          <cell r="C24" t="str">
            <v>Endeavour Energy</v>
          </cell>
          <cell r="D24">
            <v>11247365823</v>
          </cell>
          <cell r="E24" t="str">
            <v>NSW</v>
          </cell>
          <cell r="F24" t="str">
            <v>Electricity</v>
          </cell>
          <cell r="G24" t="str">
            <v>Distribution</v>
          </cell>
          <cell r="I24" t="str">
            <v>Financial</v>
          </cell>
          <cell r="J24" t="str">
            <v>June</v>
          </cell>
          <cell r="K24">
            <v>5</v>
          </cell>
          <cell r="L24">
            <v>5</v>
          </cell>
          <cell r="M24">
            <v>5</v>
          </cell>
          <cell r="N24">
            <v>5</v>
          </cell>
          <cell r="O24" t="str">
            <v>2014-19 Distribution Determination</v>
          </cell>
          <cell r="P24" t="str">
            <v>51 Huntingwood Drive</v>
          </cell>
          <cell r="R24" t="str">
            <v>HUNTINGWOOD</v>
          </cell>
          <cell r="S24" t="str">
            <v>NSW</v>
          </cell>
          <cell r="U24" t="str">
            <v>PO Box 811</v>
          </cell>
          <cell r="W24" t="str">
            <v>SEVEN HILLS</v>
          </cell>
          <cell r="X24" t="str">
            <v>NSW</v>
          </cell>
          <cell r="AC24" t="str">
            <v>NO</v>
          </cell>
          <cell r="AD24" t="str">
            <v>YES</v>
          </cell>
          <cell r="AE24" t="str">
            <v>YES</v>
          </cell>
          <cell r="AF24" t="str">
            <v>YES</v>
          </cell>
          <cell r="AG24" t="str">
            <v>NO</v>
          </cell>
          <cell r="AI24" t="str">
            <v>CBD</v>
          </cell>
          <cell r="AJ24" t="str">
            <v>Urban</v>
          </cell>
          <cell r="AK24" t="str">
            <v>Short rural</v>
          </cell>
          <cell r="AL24" t="str">
            <v>Long rural</v>
          </cell>
          <cell r="AN24" t="str">
            <v>YES</v>
          </cell>
        </row>
        <row r="25">
          <cell r="B25" t="str">
            <v>Energex</v>
          </cell>
          <cell r="C25" t="str">
            <v>Energex</v>
          </cell>
          <cell r="D25">
            <v>40078849055</v>
          </cell>
          <cell r="E25" t="str">
            <v>Qld</v>
          </cell>
          <cell r="F25" t="str">
            <v>Electricity</v>
          </cell>
          <cell r="G25" t="str">
            <v>Distribution</v>
          </cell>
          <cell r="I25" t="str">
            <v>Financial</v>
          </cell>
          <cell r="J25" t="str">
            <v>June</v>
          </cell>
          <cell r="K25">
            <v>5</v>
          </cell>
          <cell r="L25">
            <v>5</v>
          </cell>
          <cell r="M25">
            <v>5</v>
          </cell>
          <cell r="N25">
            <v>5</v>
          </cell>
          <cell r="O25" t="str">
            <v>2015-20 Distribution Determination</v>
          </cell>
          <cell r="P25" t="str">
            <v>26 Reddacliff Street</v>
          </cell>
          <cell r="R25" t="str">
            <v>NEWSTEAD</v>
          </cell>
          <cell r="S25" t="str">
            <v>Qld</v>
          </cell>
          <cell r="U25" t="str">
            <v>26 Reddacliff Street</v>
          </cell>
          <cell r="W25" t="str">
            <v>NEWSTEAD</v>
          </cell>
          <cell r="X25" t="str">
            <v>QLD</v>
          </cell>
          <cell r="AC25" t="str">
            <v>YES</v>
          </cell>
          <cell r="AD25" t="str">
            <v>YES</v>
          </cell>
          <cell r="AE25" t="str">
            <v>YES</v>
          </cell>
          <cell r="AF25" t="str">
            <v>NO</v>
          </cell>
          <cell r="AG25" t="str">
            <v>NO</v>
          </cell>
          <cell r="AI25" t="str">
            <v>CBD</v>
          </cell>
          <cell r="AJ25" t="str">
            <v>Urban</v>
          </cell>
          <cell r="AK25" t="str">
            <v>Short rural</v>
          </cell>
          <cell r="AL25" t="str">
            <v>Long rural</v>
          </cell>
          <cell r="AN25" t="str">
            <v>YES</v>
          </cell>
        </row>
        <row r="26">
          <cell r="B26" t="str">
            <v>Ergon Energy</v>
          </cell>
          <cell r="C26" t="str">
            <v>Ergon Energy</v>
          </cell>
          <cell r="D26">
            <v>50087646062</v>
          </cell>
          <cell r="E26" t="str">
            <v>Qld</v>
          </cell>
          <cell r="F26" t="str">
            <v>Electricity</v>
          </cell>
          <cell r="G26" t="str">
            <v>Distribution</v>
          </cell>
          <cell r="I26" t="str">
            <v>Financial</v>
          </cell>
          <cell r="J26" t="str">
            <v>June</v>
          </cell>
          <cell r="K26">
            <v>5</v>
          </cell>
          <cell r="L26">
            <v>5</v>
          </cell>
          <cell r="M26">
            <v>5</v>
          </cell>
          <cell r="N26">
            <v>5</v>
          </cell>
          <cell r="O26" t="str">
            <v>2015-20 Distribution Determination</v>
          </cell>
          <cell r="P26" t="str">
            <v>22 Walker Street</v>
          </cell>
          <cell r="R26" t="str">
            <v>TOWNSVILLE</v>
          </cell>
          <cell r="S26" t="str">
            <v>Qld</v>
          </cell>
          <cell r="U26" t="str">
            <v>Po Box 264</v>
          </cell>
          <cell r="W26" t="str">
            <v>FORTITUDE VALLEY</v>
          </cell>
          <cell r="X26" t="str">
            <v>QLD</v>
          </cell>
          <cell r="AC26" t="str">
            <v>NO</v>
          </cell>
          <cell r="AD26" t="str">
            <v>YES</v>
          </cell>
          <cell r="AE26" t="str">
            <v>YES</v>
          </cell>
          <cell r="AF26" t="str">
            <v>YES</v>
          </cell>
          <cell r="AG26" t="str">
            <v>NO</v>
          </cell>
          <cell r="AI26" t="str">
            <v>CBD</v>
          </cell>
          <cell r="AJ26" t="str">
            <v>Urban</v>
          </cell>
          <cell r="AK26" t="str">
            <v>Short rural</v>
          </cell>
          <cell r="AL26" t="str">
            <v>Long rural</v>
          </cell>
          <cell r="AN26" t="str">
            <v>YES</v>
          </cell>
        </row>
        <row r="27">
          <cell r="B27" t="str">
            <v>Essential Energy</v>
          </cell>
          <cell r="C27" t="str">
            <v>Essential Energy</v>
          </cell>
          <cell r="D27">
            <v>37428185226</v>
          </cell>
          <cell r="E27" t="str">
            <v>NSW</v>
          </cell>
          <cell r="F27" t="str">
            <v>Electricity</v>
          </cell>
          <cell r="G27" t="str">
            <v>Distribution</v>
          </cell>
          <cell r="I27" t="str">
            <v>Financial</v>
          </cell>
          <cell r="J27" t="str">
            <v>June</v>
          </cell>
          <cell r="K27">
            <v>5</v>
          </cell>
          <cell r="L27">
            <v>5</v>
          </cell>
          <cell r="M27">
            <v>5</v>
          </cell>
          <cell r="N27">
            <v>5</v>
          </cell>
          <cell r="O27" t="str">
            <v>2014-19 Distribution Determination</v>
          </cell>
          <cell r="P27" t="str">
            <v>8 Buller Street</v>
          </cell>
          <cell r="R27" t="str">
            <v>PORT MACQUARIE</v>
          </cell>
          <cell r="S27" t="str">
            <v>NSW</v>
          </cell>
          <cell r="U27" t="str">
            <v>PO Box 5730</v>
          </cell>
          <cell r="W27" t="str">
            <v>PORT MACQUARIE</v>
          </cell>
          <cell r="X27" t="str">
            <v>NSW</v>
          </cell>
          <cell r="AC27" t="str">
            <v>NO</v>
          </cell>
          <cell r="AD27" t="str">
            <v>NO</v>
          </cell>
          <cell r="AE27" t="str">
            <v>YES</v>
          </cell>
          <cell r="AF27" t="str">
            <v>YES</v>
          </cell>
          <cell r="AG27" t="str">
            <v>NO</v>
          </cell>
          <cell r="AI27" t="str">
            <v>CBD</v>
          </cell>
          <cell r="AJ27" t="str">
            <v>Urban</v>
          </cell>
          <cell r="AK27" t="str">
            <v>Short rural</v>
          </cell>
          <cell r="AL27" t="str">
            <v>Long rural</v>
          </cell>
          <cell r="AN27" t="str">
            <v>YES</v>
          </cell>
        </row>
        <row r="28">
          <cell r="B28" t="str">
            <v>Evoenergy</v>
          </cell>
          <cell r="C28" t="str">
            <v>Evoenergy</v>
          </cell>
          <cell r="D28">
            <v>76670568688</v>
          </cell>
          <cell r="E28" t="str">
            <v>ACT</v>
          </cell>
          <cell r="F28" t="str">
            <v>Electricity</v>
          </cell>
          <cell r="G28" t="str">
            <v>Distribution</v>
          </cell>
          <cell r="I28" t="str">
            <v>Financial</v>
          </cell>
          <cell r="J28" t="str">
            <v>June</v>
          </cell>
          <cell r="K28">
            <v>5</v>
          </cell>
          <cell r="L28">
            <v>5</v>
          </cell>
          <cell r="M28">
            <v>5</v>
          </cell>
          <cell r="N28">
            <v>5</v>
          </cell>
          <cell r="O28" t="str">
            <v>2014-19 Distribution Determination</v>
          </cell>
          <cell r="P28" t="str">
            <v>40 Bunda Street</v>
          </cell>
          <cell r="R28" t="str">
            <v>CANBERRA</v>
          </cell>
          <cell r="S28" t="str">
            <v>ACT</v>
          </cell>
          <cell r="U28" t="str">
            <v>GPO BOX 366</v>
          </cell>
          <cell r="W28" t="str">
            <v>CANBERRA</v>
          </cell>
          <cell r="X28" t="str">
            <v>ACT</v>
          </cell>
          <cell r="AC28" t="str">
            <v>NO</v>
          </cell>
          <cell r="AD28" t="str">
            <v>YES</v>
          </cell>
          <cell r="AE28" t="str">
            <v>YES</v>
          </cell>
          <cell r="AF28" t="str">
            <v>NO</v>
          </cell>
          <cell r="AG28" t="str">
            <v>NO</v>
          </cell>
          <cell r="AI28" t="str">
            <v>CBD</v>
          </cell>
          <cell r="AJ28" t="str">
            <v>Urban</v>
          </cell>
          <cell r="AK28" t="str">
            <v>Short rural</v>
          </cell>
          <cell r="AL28" t="str">
            <v>Long rural</v>
          </cell>
          <cell r="AN28" t="str">
            <v>YES</v>
          </cell>
        </row>
        <row r="29">
          <cell r="B29" t="str">
            <v>Evoenergy (Tx Assets)</v>
          </cell>
          <cell r="C29" t="str">
            <v>Evoenergy (Tx Assets)</v>
          </cell>
          <cell r="D29">
            <v>76670568688</v>
          </cell>
          <cell r="E29" t="str">
            <v>ACT</v>
          </cell>
          <cell r="F29" t="str">
            <v>Electricity</v>
          </cell>
          <cell r="G29" t="str">
            <v>Distribution</v>
          </cell>
          <cell r="I29" t="str">
            <v>Financial</v>
          </cell>
          <cell r="J29" t="str">
            <v>June</v>
          </cell>
          <cell r="K29">
            <v>5</v>
          </cell>
          <cell r="L29">
            <v>5</v>
          </cell>
          <cell r="M29">
            <v>5</v>
          </cell>
          <cell r="N29">
            <v>5</v>
          </cell>
          <cell r="O29" t="str">
            <v>distribution determination</v>
          </cell>
          <cell r="P29" t="str">
            <v>40 Bunda Street</v>
          </cell>
          <cell r="R29" t="str">
            <v>CANBERRA</v>
          </cell>
          <cell r="S29" t="str">
            <v>ACT</v>
          </cell>
          <cell r="U29" t="str">
            <v>GPO BOX 366</v>
          </cell>
          <cell r="W29" t="str">
            <v>CANBERRA</v>
          </cell>
          <cell r="X29" t="str">
            <v>ACT</v>
          </cell>
          <cell r="AC29" t="str">
            <v>NO</v>
          </cell>
          <cell r="AD29" t="str">
            <v>YES</v>
          </cell>
          <cell r="AE29" t="str">
            <v>YES</v>
          </cell>
          <cell r="AF29" t="str">
            <v>NO</v>
          </cell>
          <cell r="AG29" t="str">
            <v>NO</v>
          </cell>
          <cell r="AI29" t="str">
            <v>CBD</v>
          </cell>
          <cell r="AJ29" t="str">
            <v>Urban</v>
          </cell>
          <cell r="AK29" t="str">
            <v>Short rural</v>
          </cell>
          <cell r="AL29" t="str">
            <v>Long rural</v>
          </cell>
          <cell r="AN29" t="str">
            <v>NO</v>
          </cell>
        </row>
        <row r="30">
          <cell r="B30" t="str">
            <v>Evoenergy Gas</v>
          </cell>
          <cell r="C30" t="str">
            <v>Evoenergy Gas</v>
          </cell>
          <cell r="D30">
            <v>76670568688</v>
          </cell>
          <cell r="E30" t="str">
            <v>ACT</v>
          </cell>
          <cell r="F30" t="str">
            <v>Gas</v>
          </cell>
          <cell r="G30" t="str">
            <v>Distribution</v>
          </cell>
          <cell r="I30" t="str">
            <v>Financial</v>
          </cell>
          <cell r="J30" t="str">
            <v>June</v>
          </cell>
          <cell r="K30">
            <v>5</v>
          </cell>
          <cell r="L30">
            <v>5</v>
          </cell>
          <cell r="M30">
            <v>5</v>
          </cell>
          <cell r="N30" t="str">
            <v>x</v>
          </cell>
          <cell r="P30" t="str">
            <v>40 Bunda Street</v>
          </cell>
          <cell r="R30" t="str">
            <v>CANBERRA</v>
          </cell>
          <cell r="S30" t="str">
            <v>ACT</v>
          </cell>
          <cell r="U30" t="str">
            <v>GPO BOX 366</v>
          </cell>
          <cell r="W30" t="str">
            <v>CANBERRA</v>
          </cell>
          <cell r="X30" t="str">
            <v>ACT</v>
          </cell>
          <cell r="AC30" t="str">
            <v>NO</v>
          </cell>
          <cell r="AD30" t="str">
            <v>NO</v>
          </cell>
          <cell r="AE30" t="str">
            <v>NO</v>
          </cell>
          <cell r="AF30" t="str">
            <v>NO</v>
          </cell>
          <cell r="AG30" t="str">
            <v>NO</v>
          </cell>
          <cell r="AI30" t="str">
            <v>CBD</v>
          </cell>
          <cell r="AJ30" t="str">
            <v>Urban</v>
          </cell>
          <cell r="AK30" t="str">
            <v>Short rural</v>
          </cell>
          <cell r="AL30" t="str">
            <v>Long rural</v>
          </cell>
          <cell r="AN30" t="str">
            <v>NO</v>
          </cell>
        </row>
        <row r="31">
          <cell r="B31" t="str">
            <v>Jemena Electricity</v>
          </cell>
          <cell r="C31" t="str">
            <v>Jemena Electricity</v>
          </cell>
          <cell r="D31">
            <v>82064651083</v>
          </cell>
          <cell r="E31" t="str">
            <v>Vic</v>
          </cell>
          <cell r="F31" t="str">
            <v>Electricity</v>
          </cell>
          <cell r="G31" t="str">
            <v>Distribution</v>
          </cell>
          <cell r="I31" t="str">
            <v>Calendar</v>
          </cell>
          <cell r="J31" t="str">
            <v>December</v>
          </cell>
          <cell r="K31">
            <v>5</v>
          </cell>
          <cell r="L31">
            <v>5</v>
          </cell>
          <cell r="M31">
            <v>5</v>
          </cell>
          <cell r="N31">
            <v>2</v>
          </cell>
          <cell r="O31" t="str">
            <v>2016-20 Distribution Determination</v>
          </cell>
          <cell r="P31" t="str">
            <v>Level 16</v>
          </cell>
          <cell r="Q31" t="str">
            <v>567 Collins Street</v>
          </cell>
          <cell r="R31" t="str">
            <v>MELBOURNE</v>
          </cell>
          <cell r="S31" t="str">
            <v>Vic</v>
          </cell>
          <cell r="U31" t="str">
            <v>PO Box 16182</v>
          </cell>
          <cell r="W31" t="str">
            <v>MELBOURNE</v>
          </cell>
          <cell r="X31" t="str">
            <v>Vic</v>
          </cell>
          <cell r="AC31" t="str">
            <v>NO</v>
          </cell>
          <cell r="AD31" t="str">
            <v>YES</v>
          </cell>
          <cell r="AE31" t="str">
            <v>YES</v>
          </cell>
          <cell r="AF31" t="str">
            <v>NO</v>
          </cell>
          <cell r="AG31" t="str">
            <v>NO</v>
          </cell>
          <cell r="AI31" t="str">
            <v>CBD</v>
          </cell>
          <cell r="AJ31" t="str">
            <v>Urban</v>
          </cell>
          <cell r="AK31" t="str">
            <v>Short rural</v>
          </cell>
          <cell r="AL31" t="str">
            <v>Long rural</v>
          </cell>
          <cell r="AN31" t="str">
            <v>YES</v>
          </cell>
        </row>
        <row r="32">
          <cell r="B32" t="str">
            <v>JGN</v>
          </cell>
          <cell r="C32" t="str">
            <v>Jemena Gas Networks (NSW) Ltd</v>
          </cell>
          <cell r="D32" t="str">
            <v>003 004 322</v>
          </cell>
          <cell r="E32" t="str">
            <v>NSW</v>
          </cell>
          <cell r="F32" t="str">
            <v>Gas</v>
          </cell>
          <cell r="G32" t="str">
            <v>Distribution</v>
          </cell>
          <cell r="I32" t="str">
            <v>Financial</v>
          </cell>
          <cell r="J32" t="str">
            <v>June</v>
          </cell>
          <cell r="K32">
            <v>5</v>
          </cell>
          <cell r="L32">
            <v>5</v>
          </cell>
          <cell r="M32">
            <v>5</v>
          </cell>
          <cell r="AC32" t="str">
            <v>NO</v>
          </cell>
          <cell r="AD32" t="str">
            <v>NO</v>
          </cell>
          <cell r="AE32" t="str">
            <v>NO</v>
          </cell>
          <cell r="AF32" t="str">
            <v>NO</v>
          </cell>
          <cell r="AG32" t="str">
            <v>NO</v>
          </cell>
          <cell r="AI32" t="str">
            <v>CBD</v>
          </cell>
          <cell r="AJ32" t="str">
            <v>Urban</v>
          </cell>
          <cell r="AK32" t="str">
            <v>Short rural</v>
          </cell>
          <cell r="AL32" t="str">
            <v>Long rural</v>
          </cell>
          <cell r="AN32" t="str">
            <v>NO</v>
          </cell>
        </row>
        <row r="33">
          <cell r="B33" t="str">
            <v>Multinet Gas</v>
          </cell>
          <cell r="C33" t="str">
            <v>Multinet Gas (DB No.1) Pty Ltd (ACN 086 026 986), Multinet Gas (DB No.2) Pty Ltd (ACN 086 230 122)</v>
          </cell>
          <cell r="D33" t="str">
            <v>086026986</v>
          </cell>
          <cell r="E33" t="str">
            <v>Vic</v>
          </cell>
          <cell r="F33" t="str">
            <v>Gas</v>
          </cell>
          <cell r="G33" t="str">
            <v>Distribution</v>
          </cell>
          <cell r="I33" t="str">
            <v>Calendar</v>
          </cell>
          <cell r="J33" t="str">
            <v>December</v>
          </cell>
          <cell r="K33">
            <v>5</v>
          </cell>
          <cell r="L33">
            <v>5</v>
          </cell>
          <cell r="M33">
            <v>5</v>
          </cell>
          <cell r="N33" t="str">
            <v>x</v>
          </cell>
          <cell r="P33" t="str">
            <v>43-45 Centreway</v>
          </cell>
          <cell r="R33" t="str">
            <v>MT WAVERLEY</v>
          </cell>
          <cell r="S33" t="str">
            <v>Vic</v>
          </cell>
          <cell r="AC33" t="str">
            <v>NO</v>
          </cell>
          <cell r="AD33" t="str">
            <v>NO</v>
          </cell>
          <cell r="AE33" t="str">
            <v>NO</v>
          </cell>
          <cell r="AF33" t="str">
            <v>NO</v>
          </cell>
          <cell r="AG33" t="str">
            <v>NO</v>
          </cell>
          <cell r="AI33" t="str">
            <v>CBD</v>
          </cell>
          <cell r="AJ33" t="str">
            <v>Urban</v>
          </cell>
          <cell r="AK33" t="str">
            <v>Short rural</v>
          </cell>
          <cell r="AL33" t="str">
            <v>Long rural</v>
          </cell>
          <cell r="AN33" t="str">
            <v>NO</v>
          </cell>
        </row>
        <row r="34">
          <cell r="B34" t="str">
            <v>Power and Water</v>
          </cell>
          <cell r="C34" t="str">
            <v>Power and Water Corporation</v>
          </cell>
          <cell r="D34">
            <v>15947352360</v>
          </cell>
          <cell r="E34" t="str">
            <v>NT</v>
          </cell>
          <cell r="F34" t="str">
            <v>Electricity</v>
          </cell>
          <cell r="G34" t="str">
            <v>Distribution</v>
          </cell>
          <cell r="I34" t="str">
            <v>Financial</v>
          </cell>
          <cell r="J34" t="str">
            <v>June</v>
          </cell>
          <cell r="K34">
            <v>5</v>
          </cell>
          <cell r="L34">
            <v>5</v>
          </cell>
          <cell r="M34">
            <v>5</v>
          </cell>
          <cell r="N34" t="str">
            <v>x</v>
          </cell>
          <cell r="O34" t="str">
            <v>distribution determination</v>
          </cell>
          <cell r="P34" t="str">
            <v>GPO Box 1921</v>
          </cell>
          <cell r="R34" t="str">
            <v>DARWIN</v>
          </cell>
          <cell r="S34" t="str">
            <v>NT</v>
          </cell>
          <cell r="U34" t="str">
            <v>GPO Box 1921</v>
          </cell>
          <cell r="W34" t="str">
            <v>DARWIN</v>
          </cell>
          <cell r="X34" t="str">
            <v>NT</v>
          </cell>
          <cell r="AC34" t="str">
            <v>YES</v>
          </cell>
          <cell r="AD34" t="str">
            <v>YES</v>
          </cell>
          <cell r="AE34" t="str">
            <v>YES</v>
          </cell>
          <cell r="AF34" t="str">
            <v>YES</v>
          </cell>
          <cell r="AG34" t="str">
            <v>NO</v>
          </cell>
          <cell r="AI34" t="str">
            <v>CBD</v>
          </cell>
          <cell r="AJ34" t="str">
            <v>Urban</v>
          </cell>
          <cell r="AK34" t="str">
            <v>Short rural</v>
          </cell>
          <cell r="AL34" t="str">
            <v>Long rural</v>
          </cell>
          <cell r="AN34" t="str">
            <v>NO</v>
          </cell>
        </row>
        <row r="35">
          <cell r="B35" t="str">
            <v>Powercor Australia</v>
          </cell>
          <cell r="C35" t="str">
            <v>Powercor Australia</v>
          </cell>
          <cell r="D35">
            <v>89064651109</v>
          </cell>
          <cell r="E35" t="str">
            <v>Vic</v>
          </cell>
          <cell r="F35" t="str">
            <v>Electricity</v>
          </cell>
          <cell r="G35" t="str">
            <v>Distribution</v>
          </cell>
          <cell r="I35" t="str">
            <v>Calendar</v>
          </cell>
          <cell r="J35" t="str">
            <v>December</v>
          </cell>
          <cell r="K35">
            <v>5</v>
          </cell>
          <cell r="L35">
            <v>5</v>
          </cell>
          <cell r="M35">
            <v>5</v>
          </cell>
          <cell r="N35">
            <v>2</v>
          </cell>
          <cell r="O35" t="str">
            <v>2016-20 Distribution Determination</v>
          </cell>
          <cell r="P35" t="str">
            <v>40 Market Street</v>
          </cell>
          <cell r="R35" t="str">
            <v>MELBOURNE</v>
          </cell>
          <cell r="S35" t="str">
            <v>Vic</v>
          </cell>
          <cell r="U35" t="str">
            <v>Locked bag 14090</v>
          </cell>
          <cell r="W35" t="str">
            <v>MELBOURNE</v>
          </cell>
          <cell r="X35" t="str">
            <v>Vic</v>
          </cell>
          <cell r="AC35" t="str">
            <v>NO</v>
          </cell>
          <cell r="AD35" t="str">
            <v>NO</v>
          </cell>
          <cell r="AE35" t="str">
            <v>YES</v>
          </cell>
          <cell r="AF35" t="str">
            <v>YES</v>
          </cell>
          <cell r="AG35" t="str">
            <v>NO</v>
          </cell>
          <cell r="AI35" t="str">
            <v>CBD</v>
          </cell>
          <cell r="AJ35" t="str">
            <v>Urban</v>
          </cell>
          <cell r="AK35" t="str">
            <v>Short rural</v>
          </cell>
          <cell r="AL35" t="str">
            <v>Long rural</v>
          </cell>
          <cell r="AN35" t="str">
            <v>YES</v>
          </cell>
        </row>
        <row r="36">
          <cell r="B36" t="str">
            <v>SA Power Networks</v>
          </cell>
          <cell r="C36" t="str">
            <v>SA Power Networks</v>
          </cell>
          <cell r="D36">
            <v>13332330749</v>
          </cell>
          <cell r="E36" t="str">
            <v>SA</v>
          </cell>
          <cell r="F36" t="str">
            <v>Electricity</v>
          </cell>
          <cell r="G36" t="str">
            <v>Distribution</v>
          </cell>
          <cell r="I36" t="str">
            <v>Financial</v>
          </cell>
          <cell r="J36" t="str">
            <v>June</v>
          </cell>
          <cell r="K36">
            <v>5</v>
          </cell>
          <cell r="L36">
            <v>5</v>
          </cell>
          <cell r="M36">
            <v>5</v>
          </cell>
          <cell r="N36">
            <v>5</v>
          </cell>
          <cell r="O36" t="str">
            <v>2015-20 Distribution Determination</v>
          </cell>
          <cell r="P36" t="str">
            <v>1 Anzac Highway</v>
          </cell>
          <cell r="R36" t="str">
            <v>KESWICK</v>
          </cell>
          <cell r="S36" t="str">
            <v>SA</v>
          </cell>
          <cell r="U36" t="str">
            <v>GPO Box 77</v>
          </cell>
          <cell r="W36" t="str">
            <v>ADELAIDE</v>
          </cell>
          <cell r="X36" t="str">
            <v>SA</v>
          </cell>
          <cell r="AC36" t="str">
            <v>NO</v>
          </cell>
          <cell r="AD36" t="str">
            <v>NO</v>
          </cell>
          <cell r="AE36" t="str">
            <v>YES</v>
          </cell>
          <cell r="AF36" t="str">
            <v>YES</v>
          </cell>
          <cell r="AG36" t="str">
            <v>NO</v>
          </cell>
          <cell r="AI36" t="str">
            <v>CBD</v>
          </cell>
          <cell r="AJ36" t="str">
            <v>Urban</v>
          </cell>
          <cell r="AK36" t="str">
            <v>Short rural</v>
          </cell>
          <cell r="AL36" t="str">
            <v>Long rural</v>
          </cell>
          <cell r="AN36" t="str">
            <v>NO</v>
          </cell>
        </row>
        <row r="37">
          <cell r="B37" t="str">
            <v>TasNetworks (D)</v>
          </cell>
          <cell r="C37" t="str">
            <v>TasNetworks (D)</v>
          </cell>
          <cell r="D37">
            <v>24167357299</v>
          </cell>
          <cell r="E37" t="str">
            <v>Tas</v>
          </cell>
          <cell r="F37" t="str">
            <v>Electricity</v>
          </cell>
          <cell r="G37" t="str">
            <v>Distribution</v>
          </cell>
          <cell r="I37" t="str">
            <v>Financial</v>
          </cell>
          <cell r="J37" t="str">
            <v>June</v>
          </cell>
          <cell r="K37">
            <v>5</v>
          </cell>
          <cell r="L37">
            <v>5</v>
          </cell>
          <cell r="M37">
            <v>5</v>
          </cell>
          <cell r="N37">
            <v>5</v>
          </cell>
          <cell r="O37" t="str">
            <v>distribution determination</v>
          </cell>
          <cell r="P37" t="str">
            <v>1-7 Maria Street</v>
          </cell>
          <cell r="R37" t="str">
            <v>LENAH VALLEY</v>
          </cell>
          <cell r="S37" t="str">
            <v>Tas</v>
          </cell>
          <cell r="U37" t="str">
            <v>PO Box 606</v>
          </cell>
          <cell r="W37" t="str">
            <v>MOONAH</v>
          </cell>
          <cell r="X37" t="str">
            <v>Tas</v>
          </cell>
          <cell r="AC37" t="str">
            <v>YES</v>
          </cell>
          <cell r="AD37" t="str">
            <v>YES</v>
          </cell>
          <cell r="AE37" t="str">
            <v>YES</v>
          </cell>
          <cell r="AF37" t="str">
            <v>YES</v>
          </cell>
          <cell r="AG37" t="str">
            <v>YES</v>
          </cell>
          <cell r="AI37" t="str">
            <v>Critical Infrastructure</v>
          </cell>
          <cell r="AJ37" t="str">
            <v>High density commercial</v>
          </cell>
          <cell r="AK37" t="str">
            <v>Urban</v>
          </cell>
          <cell r="AL37" t="str">
            <v>High density rural</v>
          </cell>
          <cell r="AM37" t="str">
            <v>Low density rural</v>
          </cell>
          <cell r="AN37" t="str">
            <v>YES</v>
          </cell>
        </row>
        <row r="38">
          <cell r="B38" t="str">
            <v>United Energy</v>
          </cell>
          <cell r="C38" t="str">
            <v>United Energy</v>
          </cell>
          <cell r="D38">
            <v>70064651029</v>
          </cell>
          <cell r="E38" t="str">
            <v>Vic</v>
          </cell>
          <cell r="F38" t="str">
            <v>Electricity</v>
          </cell>
          <cell r="G38" t="str">
            <v>Distribution</v>
          </cell>
          <cell r="I38" t="str">
            <v>Calendar</v>
          </cell>
          <cell r="J38" t="str">
            <v>December</v>
          </cell>
          <cell r="K38">
            <v>5</v>
          </cell>
          <cell r="L38">
            <v>5</v>
          </cell>
          <cell r="M38">
            <v>5</v>
          </cell>
          <cell r="N38">
            <v>2</v>
          </cell>
          <cell r="O38" t="str">
            <v>2016-20 Distribution Determination</v>
          </cell>
          <cell r="P38" t="str">
            <v>43-45 Centreway</v>
          </cell>
          <cell r="R38" t="str">
            <v>MOUNT WAVERLEY</v>
          </cell>
          <cell r="S38" t="str">
            <v>Vic</v>
          </cell>
          <cell r="U38" t="str">
            <v>PO Box 449</v>
          </cell>
          <cell r="W38" t="str">
            <v>MOUNT WAVERLEY</v>
          </cell>
          <cell r="X38" t="str">
            <v>Vic</v>
          </cell>
          <cell r="AC38" t="str">
            <v>NO</v>
          </cell>
          <cell r="AD38" t="str">
            <v>NO</v>
          </cell>
          <cell r="AE38" t="str">
            <v>YES</v>
          </cell>
          <cell r="AF38" t="str">
            <v>NO</v>
          </cell>
          <cell r="AG38" t="str">
            <v>NO</v>
          </cell>
          <cell r="AI38" t="str">
            <v>CBD</v>
          </cell>
          <cell r="AJ38" t="str">
            <v>Urban</v>
          </cell>
          <cell r="AK38" t="str">
            <v>Short rural</v>
          </cell>
          <cell r="AL38" t="str">
            <v>Long rural</v>
          </cell>
          <cell r="AN38" t="str">
            <v>YES</v>
          </cell>
        </row>
        <row r="45">
          <cell r="B45" t="str">
            <v>ARR</v>
          </cell>
          <cell r="D45" t="str">
            <v>ANNUAL REPORTING</v>
          </cell>
          <cell r="E45">
            <v>1</v>
          </cell>
        </row>
        <row r="46">
          <cell r="B46" t="str">
            <v>CA</v>
          </cell>
          <cell r="D46" t="str">
            <v>CATEGORY ANALYSIS</v>
          </cell>
          <cell r="E46">
            <v>1</v>
          </cell>
        </row>
        <row r="47">
          <cell r="B47" t="str">
            <v>CESS</v>
          </cell>
          <cell r="D47" t="str">
            <v>CAPITLAL EXPENDITURE SHARING SCHEMING</v>
          </cell>
          <cell r="E47">
            <v>5</v>
          </cell>
        </row>
        <row r="48">
          <cell r="B48" t="str">
            <v>CPI</v>
          </cell>
          <cell r="D48" t="str">
            <v>CPI</v>
          </cell>
          <cell r="E48">
            <v>5</v>
          </cell>
        </row>
        <row r="49">
          <cell r="B49" t="str">
            <v>EB</v>
          </cell>
          <cell r="D49" t="str">
            <v>ECONOMIC BENCHMARKING</v>
          </cell>
          <cell r="E49">
            <v>1</v>
          </cell>
        </row>
        <row r="50">
          <cell r="B50" t="str">
            <v>Pricing</v>
          </cell>
          <cell r="D50" t="str">
            <v>PRICING PROPOSAL</v>
          </cell>
          <cell r="E50">
            <v>5</v>
          </cell>
        </row>
        <row r="51">
          <cell r="B51" t="str">
            <v>PTRM</v>
          </cell>
          <cell r="D51" t="str">
            <v>POST TAX REVENUE MODEL</v>
          </cell>
          <cell r="E51">
            <v>5</v>
          </cell>
        </row>
        <row r="52">
          <cell r="B52" t="str">
            <v>Reset</v>
          </cell>
          <cell r="D52" t="str">
            <v>REGULATORY REPORTING STATEMENT</v>
          </cell>
          <cell r="E52">
            <v>5</v>
          </cell>
        </row>
        <row r="53">
          <cell r="B53" t="str">
            <v>RFM</v>
          </cell>
          <cell r="D53" t="str">
            <v>ROLL FORWARD MODEL</v>
          </cell>
          <cell r="E53">
            <v>5</v>
          </cell>
        </row>
        <row r="54">
          <cell r="B54" t="str">
            <v>WACC</v>
          </cell>
          <cell r="D54" t="str">
            <v>WEIGHTED AVERAGE COST OF CAPITAL</v>
          </cell>
          <cell r="E54">
            <v>1</v>
          </cell>
        </row>
        <row r="59">
          <cell r="E59" t="str">
            <v>2010-11</v>
          </cell>
          <cell r="G59" t="str">
            <v>2015-16</v>
          </cell>
        </row>
        <row r="60">
          <cell r="E60" t="str">
            <v>2011-12</v>
          </cell>
          <cell r="G60" t="str">
            <v>2016-17</v>
          </cell>
          <cell r="I60" t="str">
            <v>2021-22</v>
          </cell>
        </row>
        <row r="61">
          <cell r="E61" t="str">
            <v>2012-13</v>
          </cell>
          <cell r="G61" t="str">
            <v>2017-18</v>
          </cell>
          <cell r="I61" t="str">
            <v>2022-23</v>
          </cell>
        </row>
        <row r="62">
          <cell r="E62" t="str">
            <v>2013-14</v>
          </cell>
          <cell r="G62" t="str">
            <v>2018-19</v>
          </cell>
          <cell r="I62" t="str">
            <v>2023-24</v>
          </cell>
        </row>
        <row r="63">
          <cell r="E63" t="str">
            <v>2014-15</v>
          </cell>
          <cell r="G63" t="str">
            <v>2019-20</v>
          </cell>
          <cell r="I63" t="str">
            <v>2024-25</v>
          </cell>
        </row>
        <row r="64">
          <cell r="E64" t="str">
            <v>2015-16</v>
          </cell>
          <cell r="G64" t="str">
            <v>2020-21</v>
          </cell>
          <cell r="I64" t="str">
            <v>2025-26</v>
          </cell>
        </row>
        <row r="65">
          <cell r="E65" t="str">
            <v>2016-17</v>
          </cell>
          <cell r="G65" t="str">
            <v>2021-22</v>
          </cell>
          <cell r="I65" t="str">
            <v>2026-27</v>
          </cell>
        </row>
        <row r="66">
          <cell r="E66" t="str">
            <v>2017-18</v>
          </cell>
          <cell r="G66" t="str">
            <v>2022-23</v>
          </cell>
          <cell r="I66" t="str">
            <v>2027-28</v>
          </cell>
        </row>
        <row r="67">
          <cell r="E67" t="str">
            <v>2018-19</v>
          </cell>
          <cell r="G67" t="str">
            <v>2023-24</v>
          </cell>
          <cell r="I67" t="str">
            <v>2028-29</v>
          </cell>
        </row>
        <row r="68">
          <cell r="E68" t="str">
            <v>2019-20</v>
          </cell>
          <cell r="G68" t="str">
            <v>2024-25</v>
          </cell>
          <cell r="I68" t="str">
            <v>2029-30</v>
          </cell>
        </row>
        <row r="69">
          <cell r="E69" t="str">
            <v>2020-21</v>
          </cell>
          <cell r="G69" t="str">
            <v>2025-26</v>
          </cell>
          <cell r="I69" t="str">
            <v>2030-31</v>
          </cell>
        </row>
        <row r="70">
          <cell r="E70" t="str">
            <v>2021-22</v>
          </cell>
          <cell r="G70" t="str">
            <v>2026-27</v>
          </cell>
          <cell r="I70" t="str">
            <v>2031-32</v>
          </cell>
        </row>
        <row r="71">
          <cell r="E71" t="str">
            <v>2022-23</v>
          </cell>
          <cell r="G71" t="str">
            <v>2027-28</v>
          </cell>
          <cell r="I71" t="str">
            <v>2032-33</v>
          </cell>
        </row>
        <row r="72">
          <cell r="E72" t="str">
            <v>2023-24</v>
          </cell>
          <cell r="G72" t="str">
            <v>2028-29</v>
          </cell>
          <cell r="I72" t="str">
            <v>2033-34</v>
          </cell>
        </row>
        <row r="73">
          <cell r="E73" t="str">
            <v>2024-25</v>
          </cell>
          <cell r="G73" t="str">
            <v>2029-30</v>
          </cell>
          <cell r="I73" t="str">
            <v>2034-35</v>
          </cell>
        </row>
      </sheetData>
      <sheetData sheetId="2">
        <row r="10">
          <cell r="C10" t="str">
            <v>PTRM</v>
          </cell>
        </row>
        <row r="13">
          <cell r="C13" t="str">
            <v>Public</v>
          </cell>
        </row>
        <row r="20">
          <cell r="C20" t="str">
            <v>Distribution</v>
          </cell>
        </row>
        <row r="22">
          <cell r="C22" t="str">
            <v>Financial</v>
          </cell>
        </row>
        <row r="28">
          <cell r="C28" t="str">
            <v>CRY not present</v>
          </cell>
        </row>
        <row r="29">
          <cell r="C29" t="str">
            <v>June</v>
          </cell>
        </row>
        <row r="35">
          <cell r="C35" t="str">
            <v>2020-21</v>
          </cell>
        </row>
        <row r="37">
          <cell r="C37">
            <v>0</v>
          </cell>
        </row>
        <row r="38">
          <cell r="C38">
            <v>34</v>
          </cell>
        </row>
        <row r="39">
          <cell r="C39">
            <v>29</v>
          </cell>
        </row>
        <row r="40">
          <cell r="C40">
            <v>24</v>
          </cell>
        </row>
        <row r="41">
          <cell r="C41">
            <v>38</v>
          </cell>
        </row>
        <row r="45">
          <cell r="C45" t="str">
            <v>2024-25</v>
          </cell>
        </row>
        <row r="46">
          <cell r="C46" t="str">
            <v>2019-20</v>
          </cell>
        </row>
        <row r="47">
          <cell r="C47" t="str">
            <v>2014-15</v>
          </cell>
        </row>
        <row r="48">
          <cell r="C48" t="str">
            <v>2024-25</v>
          </cell>
        </row>
        <row r="50">
          <cell r="C50" t="str">
            <v>2020</v>
          </cell>
        </row>
        <row r="51">
          <cell r="C51" t="str">
            <v>2015</v>
          </cell>
        </row>
        <row r="52">
          <cell r="C52">
            <v>0</v>
          </cell>
        </row>
        <row r="53">
          <cell r="C53" t="str">
            <v>2025</v>
          </cell>
        </row>
        <row r="54">
          <cell r="C54">
            <v>0</v>
          </cell>
        </row>
        <row r="55">
          <cell r="C55">
            <v>5</v>
          </cell>
        </row>
        <row r="56">
          <cell r="C56" t="str">
            <v>2025</v>
          </cell>
        </row>
        <row r="57">
          <cell r="C57" t="str">
            <v>2020-21 to 2024-25</v>
          </cell>
        </row>
        <row r="58">
          <cell r="C58">
            <v>0</v>
          </cell>
        </row>
        <row r="59">
          <cell r="C59" t="str">
            <v>2020-21 to 2024-25</v>
          </cell>
        </row>
        <row r="61">
          <cell r="C61" t="str">
            <v>No</v>
          </cell>
        </row>
        <row r="62">
          <cell r="C62">
            <v>0</v>
          </cell>
        </row>
        <row r="63">
          <cell r="C63" t="str">
            <v>not a Multiple year submission</v>
          </cell>
        </row>
        <row r="67">
          <cell r="C67">
            <v>5</v>
          </cell>
        </row>
        <row r="68">
          <cell r="C68">
            <v>5</v>
          </cell>
        </row>
        <row r="69">
          <cell r="C69">
            <v>5</v>
          </cell>
        </row>
        <row r="71">
          <cell r="C71">
            <v>0</v>
          </cell>
        </row>
        <row r="72">
          <cell r="C72">
            <v>0</v>
          </cell>
        </row>
        <row r="73">
          <cell r="C73">
            <v>0</v>
          </cell>
        </row>
        <row r="74">
          <cell r="C74" t="str">
            <v>no</v>
          </cell>
        </row>
        <row r="89">
          <cell r="C89" t="str">
            <v>no</v>
          </cell>
        </row>
        <row r="91">
          <cell r="C91" t="str">
            <v>not a CA</v>
          </cell>
        </row>
        <row r="97">
          <cell r="C97" t="str">
            <v>dms_LeapYear not present</v>
          </cell>
        </row>
        <row r="98">
          <cell r="C98">
            <v>1826</v>
          </cell>
        </row>
        <row r="99">
          <cell r="C99">
            <v>365</v>
          </cell>
        </row>
        <row r="105">
          <cell r="C105" t="str">
            <v>1-Jul-2013</v>
          </cell>
        </row>
        <row r="110">
          <cell r="C110">
            <v>12</v>
          </cell>
        </row>
        <row r="111">
          <cell r="C111" t="str">
            <v>0</v>
          </cell>
        </row>
        <row r="124">
          <cell r="C124" t="str">
            <v>NO</v>
          </cell>
        </row>
      </sheetData>
      <sheetData sheetId="3">
        <row r="16">
          <cell r="AL16" t="str">
            <v>SA Power Networks</v>
          </cell>
        </row>
        <row r="42">
          <cell r="AR42" t="str">
            <v>2020-21</v>
          </cell>
        </row>
        <row r="61">
          <cell r="AR61" t="str">
            <v>PTRM update 1</v>
          </cell>
        </row>
        <row r="63">
          <cell r="AR63" t="str">
            <v>Consolidated</v>
          </cell>
        </row>
        <row r="65">
          <cell r="AR65" t="str">
            <v>Public</v>
          </cell>
        </row>
        <row r="67">
          <cell r="AR67" t="str">
            <v>.</v>
          </cell>
        </row>
        <row r="71">
          <cell r="AR71" t="str">
            <v>dd/mm/yy</v>
          </cell>
        </row>
      </sheetData>
      <sheetData sheetId="4">
        <row r="4">
          <cell r="L4">
            <v>4</v>
          </cell>
        </row>
      </sheetData>
      <sheetData sheetId="5">
        <row r="16">
          <cell r="C16" t="str">
            <v>SAPN</v>
          </cell>
        </row>
      </sheetData>
      <sheetData sheetId="6" refreshError="1"/>
      <sheetData sheetId="7">
        <row r="7">
          <cell r="G7" t="str">
            <v>Sub-transmission lines</v>
          </cell>
          <cell r="L7" t="str">
            <v>n/a</v>
          </cell>
          <cell r="M7">
            <v>55</v>
          </cell>
          <cell r="O7" t="str">
            <v>n/a</v>
          </cell>
          <cell r="P7">
            <v>47.5</v>
          </cell>
          <cell r="R7">
            <v>5</v>
          </cell>
        </row>
        <row r="8">
          <cell r="G8" t="str">
            <v>Distribution lines</v>
          </cell>
          <cell r="L8" t="str">
            <v>n/a</v>
          </cell>
          <cell r="M8">
            <v>55</v>
          </cell>
          <cell r="O8" t="str">
            <v>n/a</v>
          </cell>
          <cell r="P8">
            <v>47.5</v>
          </cell>
        </row>
        <row r="9">
          <cell r="G9" t="str">
            <v>Substations</v>
          </cell>
          <cell r="L9" t="str">
            <v>n/a</v>
          </cell>
          <cell r="M9">
            <v>45</v>
          </cell>
          <cell r="O9" t="str">
            <v>n/a</v>
          </cell>
          <cell r="P9">
            <v>40</v>
          </cell>
        </row>
        <row r="10">
          <cell r="G10" t="str">
            <v>Distribution Transformers</v>
          </cell>
          <cell r="L10" t="str">
            <v>n/a</v>
          </cell>
          <cell r="M10">
            <v>45</v>
          </cell>
          <cell r="O10" t="str">
            <v>n/a</v>
          </cell>
          <cell r="P10">
            <v>40</v>
          </cell>
        </row>
        <row r="11">
          <cell r="G11" t="str">
            <v>LVS</v>
          </cell>
          <cell r="L11" t="str">
            <v>n/a</v>
          </cell>
          <cell r="M11">
            <v>55</v>
          </cell>
          <cell r="O11" t="str">
            <v>n/a</v>
          </cell>
          <cell r="P11">
            <v>47.5</v>
          </cell>
        </row>
        <row r="12">
          <cell r="G12" t="str">
            <v>Communications</v>
          </cell>
          <cell r="L12" t="str">
            <v>n/a</v>
          </cell>
          <cell r="M12">
            <v>15</v>
          </cell>
          <cell r="O12" t="str">
            <v>n/a</v>
          </cell>
          <cell r="P12">
            <v>10</v>
          </cell>
        </row>
        <row r="13">
          <cell r="G13" t="str">
            <v>Contributions</v>
          </cell>
          <cell r="L13" t="str">
            <v>n/a</v>
          </cell>
          <cell r="M13" t="str">
            <v>n/a</v>
          </cell>
          <cell r="O13" t="str">
            <v>n/a</v>
          </cell>
          <cell r="P13" t="str">
            <v>n/a</v>
          </cell>
        </row>
        <row r="14">
          <cell r="G14" t="str">
            <v>Land</v>
          </cell>
          <cell r="L14" t="str">
            <v>n/a</v>
          </cell>
          <cell r="M14" t="str">
            <v>n/a</v>
          </cell>
          <cell r="O14" t="str">
            <v>n/a</v>
          </cell>
          <cell r="P14" t="str">
            <v>n/a</v>
          </cell>
        </row>
        <row r="15">
          <cell r="G15" t="str">
            <v>Substation Land</v>
          </cell>
          <cell r="L15" t="str">
            <v>n/a</v>
          </cell>
          <cell r="M15" t="str">
            <v>n/a</v>
          </cell>
          <cell r="O15" t="str">
            <v>n/a</v>
          </cell>
          <cell r="P15" t="str">
            <v>n/a</v>
          </cell>
        </row>
        <row r="16">
          <cell r="G16" t="str">
            <v>Easements</v>
          </cell>
          <cell r="L16" t="str">
            <v>n/a</v>
          </cell>
          <cell r="M16" t="str">
            <v>n/a</v>
          </cell>
          <cell r="O16" t="str">
            <v>n/a</v>
          </cell>
          <cell r="P16" t="str">
            <v>n/a</v>
          </cell>
        </row>
        <row r="17">
          <cell r="G17" t="str">
            <v>Buildings</v>
          </cell>
          <cell r="L17" t="str">
            <v>n/a</v>
          </cell>
          <cell r="M17">
            <v>40</v>
          </cell>
          <cell r="O17" t="str">
            <v>n/a</v>
          </cell>
          <cell r="P17">
            <v>40</v>
          </cell>
        </row>
        <row r="18">
          <cell r="G18" t="str">
            <v>Heavy Vehicles - 15 year</v>
          </cell>
          <cell r="L18" t="str">
            <v>n/a</v>
          </cell>
          <cell r="M18">
            <v>15</v>
          </cell>
          <cell r="O18" t="str">
            <v>n/a</v>
          </cell>
          <cell r="P18">
            <v>15</v>
          </cell>
        </row>
        <row r="19">
          <cell r="G19" t="str">
            <v>Heavy Vehicles - 10 year</v>
          </cell>
          <cell r="L19" t="str">
            <v>n/a</v>
          </cell>
          <cell r="M19">
            <v>10</v>
          </cell>
          <cell r="O19" t="str">
            <v>n/a</v>
          </cell>
          <cell r="P19">
            <v>15</v>
          </cell>
        </row>
        <row r="20">
          <cell r="G20" t="str">
            <v>Light Vehicles</v>
          </cell>
          <cell r="L20" t="str">
            <v>n/a</v>
          </cell>
          <cell r="M20">
            <v>5</v>
          </cell>
          <cell r="O20" t="str">
            <v>n/a</v>
          </cell>
          <cell r="P20">
            <v>6.7</v>
          </cell>
        </row>
        <row r="21">
          <cell r="G21" t="str">
            <v>IT Assets</v>
          </cell>
          <cell r="L21" t="str">
            <v>n/a</v>
          </cell>
          <cell r="M21">
            <v>5</v>
          </cell>
          <cell r="O21" t="str">
            <v>n/a</v>
          </cell>
          <cell r="P21">
            <v>4</v>
          </cell>
        </row>
        <row r="22">
          <cell r="G22" t="str">
            <v>Plant &amp; Tools/Office Furniture</v>
          </cell>
          <cell r="L22" t="str">
            <v>n/a</v>
          </cell>
          <cell r="M22">
            <v>10</v>
          </cell>
          <cell r="O22" t="str">
            <v>n/a</v>
          </cell>
          <cell r="P22">
            <v>10</v>
          </cell>
        </row>
        <row r="23">
          <cell r="G23" t="str">
            <v xml:space="preserve">Sub-transmission and distribution lines - short life </v>
          </cell>
          <cell r="L23" t="str">
            <v>n/a</v>
          </cell>
          <cell r="M23">
            <v>25</v>
          </cell>
          <cell r="O23" t="str">
            <v>n/a</v>
          </cell>
          <cell r="P23">
            <v>25</v>
          </cell>
        </row>
        <row r="24">
          <cell r="G24" t="str">
            <v xml:space="preserve">Substations and transformers - short life </v>
          </cell>
          <cell r="L24" t="str">
            <v>n/a</v>
          </cell>
          <cell r="M24">
            <v>20</v>
          </cell>
          <cell r="O24" t="str">
            <v>n/a</v>
          </cell>
          <cell r="P24">
            <v>20</v>
          </cell>
        </row>
        <row r="25">
          <cell r="G25" t="str">
            <v xml:space="preserve">Electronic network assets </v>
          </cell>
          <cell r="L25" t="str">
            <v>n/a</v>
          </cell>
          <cell r="M25">
            <v>15</v>
          </cell>
          <cell r="O25" t="str">
            <v>n/a</v>
          </cell>
          <cell r="P25">
            <v>15</v>
          </cell>
        </row>
        <row r="54">
          <cell r="G54" t="str">
            <v>Buildings - capital works</v>
          </cell>
          <cell r="M54">
            <v>40</v>
          </cell>
          <cell r="P54">
            <v>40</v>
          </cell>
        </row>
        <row r="55">
          <cell r="G55" t="str">
            <v>in-house software</v>
          </cell>
          <cell r="M55">
            <v>5</v>
          </cell>
          <cell r="P55">
            <v>4</v>
          </cell>
        </row>
        <row r="56">
          <cell r="G56" t="str">
            <v>Equity raising costs</v>
          </cell>
          <cell r="L56" t="str">
            <v>n/a</v>
          </cell>
          <cell r="M56" t="str">
            <v>n/a</v>
          </cell>
          <cell r="O56" t="str">
            <v>n/a</v>
          </cell>
          <cell r="P56">
            <v>5</v>
          </cell>
        </row>
        <row r="57">
          <cell r="J57">
            <v>0</v>
          </cell>
        </row>
        <row r="110">
          <cell r="G110">
            <v>0</v>
          </cell>
        </row>
        <row r="373">
          <cell r="G373">
            <v>2.2739900899011012E-2</v>
          </cell>
        </row>
        <row r="375">
          <cell r="G375">
            <v>0.58499999999999996</v>
          </cell>
        </row>
        <row r="376">
          <cell r="G376">
            <v>0.6</v>
          </cell>
        </row>
        <row r="380">
          <cell r="G380" t="str">
            <v/>
          </cell>
          <cell r="H380" t="str">
            <v>Year of Update</v>
          </cell>
          <cell r="I380" t="str">
            <v/>
          </cell>
          <cell r="J380" t="str">
            <v/>
          </cell>
          <cell r="K380" t="str">
            <v/>
          </cell>
          <cell r="L380" t="str">
            <v/>
          </cell>
          <cell r="M380" t="str">
            <v/>
          </cell>
          <cell r="N380" t="str">
            <v/>
          </cell>
          <cell r="O380" t="str">
            <v/>
          </cell>
          <cell r="P380" t="str">
            <v/>
          </cell>
        </row>
        <row r="386">
          <cell r="G386">
            <v>0.83</v>
          </cell>
        </row>
        <row r="387">
          <cell r="G387">
            <v>0.03</v>
          </cell>
        </row>
        <row r="388">
          <cell r="G388">
            <v>0.01</v>
          </cell>
        </row>
        <row r="389">
          <cell r="G389">
            <v>0.3</v>
          </cell>
        </row>
        <row r="390">
          <cell r="G390">
            <v>7.983723272424161E-4</v>
          </cell>
        </row>
        <row r="516">
          <cell r="F516" t="str">
            <v>2019-20</v>
          </cell>
          <cell r="G516" t="str">
            <v>2020-21</v>
          </cell>
          <cell r="H516" t="str">
            <v>2021-22</v>
          </cell>
          <cell r="I516" t="str">
            <v>2022-23</v>
          </cell>
          <cell r="J516" t="str">
            <v>2023-24</v>
          </cell>
          <cell r="K516" t="str">
            <v>2024-25</v>
          </cell>
          <cell r="L516" t="str">
            <v>2025-26</v>
          </cell>
          <cell r="M516" t="str">
            <v>2026-27</v>
          </cell>
          <cell r="N516" t="str">
            <v>2027-28</v>
          </cell>
          <cell r="O516" t="str">
            <v>2028-29</v>
          </cell>
          <cell r="P516" t="str">
            <v>2029-30</v>
          </cell>
        </row>
        <row r="517">
          <cell r="F517">
            <v>9693000</v>
          </cell>
          <cell r="G517">
            <v>9639000</v>
          </cell>
          <cell r="H517">
            <v>9664000</v>
          </cell>
          <cell r="I517">
            <v>9687000</v>
          </cell>
          <cell r="J517">
            <v>9737000</v>
          </cell>
          <cell r="K517">
            <v>9819000</v>
          </cell>
        </row>
      </sheetData>
      <sheetData sheetId="8">
        <row r="6">
          <cell r="G6">
            <v>2.2739900899011012E-2</v>
          </cell>
          <cell r="H6">
            <v>2.2739900899011012E-2</v>
          </cell>
          <cell r="I6">
            <v>2.2739900899011012E-2</v>
          </cell>
          <cell r="J6">
            <v>2.2739900899011012E-2</v>
          </cell>
          <cell r="K6">
            <v>2.2739900899011012E-2</v>
          </cell>
          <cell r="L6">
            <v>2.2739900899011012E-2</v>
          </cell>
          <cell r="M6">
            <v>2.2739900899011012E-2</v>
          </cell>
          <cell r="N6">
            <v>2.2739900899011012E-2</v>
          </cell>
          <cell r="O6">
            <v>2.2739900899011012E-2</v>
          </cell>
          <cell r="P6">
            <v>2.2739900899011012E-2</v>
          </cell>
        </row>
        <row r="18">
          <cell r="G18">
            <v>4.7455559849309541E-2</v>
          </cell>
          <cell r="H18">
            <v>4.5654541153158243E-2</v>
          </cell>
          <cell r="I18">
            <v>4.4175764786829587E-2</v>
          </cell>
          <cell r="J18">
            <v>4.253586725558961E-2</v>
          </cell>
          <cell r="K18">
            <v>4.0895969724349626E-2</v>
          </cell>
          <cell r="L18">
            <v>4.0895969724349626E-2</v>
          </cell>
          <cell r="M18">
            <v>4.0895969724349626E-2</v>
          </cell>
          <cell r="N18">
            <v>4.0895969724349626E-2</v>
          </cell>
          <cell r="O18">
            <v>4.0895969724349626E-2</v>
          </cell>
          <cell r="P18">
            <v>4.0895969724349626E-2</v>
          </cell>
        </row>
        <row r="19">
          <cell r="G19">
            <v>2.4166123692419772E-2</v>
          </cell>
          <cell r="H19">
            <v>2.2405149377671484E-2</v>
          </cell>
          <cell r="I19">
            <v>2.0959252561649367E-2</v>
          </cell>
          <cell r="J19">
            <v>1.9355816996264166E-2</v>
          </cell>
          <cell r="K19">
            <v>1.7752381430879094E-2</v>
          </cell>
          <cell r="L19">
            <v>1.7752381430879094E-2</v>
          </cell>
          <cell r="M19">
            <v>1.7752381430879094E-2</v>
          </cell>
          <cell r="N19">
            <v>1.7752381430879094E-2</v>
          </cell>
          <cell r="O19">
            <v>1.7752381430879094E-2</v>
          </cell>
          <cell r="P19">
            <v>1.7752381430879094E-2</v>
          </cell>
        </row>
      </sheetData>
      <sheetData sheetId="9" refreshError="1"/>
      <sheetData sheetId="10">
        <row r="7">
          <cell r="F7">
            <v>1</v>
          </cell>
        </row>
        <row r="25">
          <cell r="G25">
            <v>0</v>
          </cell>
          <cell r="H25">
            <v>0.17184184590755558</v>
          </cell>
          <cell r="I25">
            <v>0.18971997308575222</v>
          </cell>
          <cell r="J25">
            <v>0.38573821593283864</v>
          </cell>
          <cell r="K25">
            <v>0.56076246401344509</v>
          </cell>
          <cell r="L25">
            <v>0.53157369853460501</v>
          </cell>
          <cell r="M25">
            <v>0.50076746178253628</v>
          </cell>
          <cell r="N25">
            <v>0.46828528508522577</v>
          </cell>
          <cell r="O25">
            <v>0.43406687702644342</v>
          </cell>
          <cell r="P25">
            <v>0.39805007078202809</v>
          </cell>
        </row>
        <row r="26">
          <cell r="G26">
            <v>0</v>
          </cell>
          <cell r="H26">
            <v>0.25830786567901842</v>
          </cell>
          <cell r="I26">
            <v>0.26979943185051686</v>
          </cell>
          <cell r="J26">
            <v>0.5138726326469204</v>
          </cell>
          <cell r="K26">
            <v>0.69661644282046364</v>
          </cell>
          <cell r="L26">
            <v>0.66035621628414742</v>
          </cell>
          <cell r="M26">
            <v>0.62208665931466289</v>
          </cell>
          <cell r="N26">
            <v>0.58173513823745371</v>
          </cell>
          <cell r="O26">
            <v>0.53922675504382311</v>
          </cell>
          <cell r="P26">
            <v>0.49448428196856237</v>
          </cell>
        </row>
        <row r="28">
          <cell r="G28">
            <v>0</v>
          </cell>
          <cell r="H28">
            <v>0.4281543358675719</v>
          </cell>
          <cell r="I28">
            <v>0.51649971982493526</v>
          </cell>
          <cell r="J28">
            <v>1.0572314284921003</v>
          </cell>
          <cell r="K28">
            <v>1.6003775544705539</v>
          </cell>
          <cell r="L28">
            <v>1.6890611516768892</v>
          </cell>
          <cell r="M28">
            <v>1.7809505011236846</v>
          </cell>
          <cell r="N28">
            <v>1.8761455412250454</v>
          </cell>
          <cell r="O28">
            <v>1.9747490978699442</v>
          </cell>
          <cell r="P28">
            <v>2.0768669640655411</v>
          </cell>
        </row>
        <row r="30">
          <cell r="G30">
            <v>0</v>
          </cell>
          <cell r="H30">
            <v>0</v>
          </cell>
          <cell r="I30">
            <v>0</v>
          </cell>
          <cell r="J30">
            <v>0</v>
          </cell>
          <cell r="K30">
            <v>0</v>
          </cell>
          <cell r="L30">
            <v>1.4278813937440337E-2</v>
          </cell>
          <cell r="M30">
            <v>1.3451315278443218E-2</v>
          </cell>
          <cell r="N30">
            <v>1.257879852559683E-2</v>
          </cell>
          <cell r="O30">
            <v>1.1659644167031528E-2</v>
          </cell>
          <cell r="P30">
            <v>1.0692182314794373E-2</v>
          </cell>
        </row>
        <row r="32">
          <cell r="G32">
            <v>0</v>
          </cell>
          <cell r="H32">
            <v>0</v>
          </cell>
          <cell r="I32">
            <v>0</v>
          </cell>
          <cell r="J32">
            <v>0</v>
          </cell>
          <cell r="K32">
            <v>0</v>
          </cell>
          <cell r="L32">
            <v>0</v>
          </cell>
          <cell r="M32">
            <v>0</v>
          </cell>
          <cell r="N32">
            <v>0</v>
          </cell>
          <cell r="O32">
            <v>0</v>
          </cell>
          <cell r="P32">
            <v>0</v>
          </cell>
        </row>
        <row r="34">
          <cell r="G34">
            <v>0</v>
          </cell>
          <cell r="H34">
            <v>0</v>
          </cell>
          <cell r="I34">
            <v>0</v>
          </cell>
          <cell r="J34">
            <v>0</v>
          </cell>
          <cell r="K34">
            <v>0</v>
          </cell>
          <cell r="L34">
            <v>0</v>
          </cell>
          <cell r="M34">
            <v>0</v>
          </cell>
          <cell r="N34">
            <v>0</v>
          </cell>
          <cell r="O34">
            <v>0</v>
          </cell>
          <cell r="P34">
            <v>0</v>
          </cell>
        </row>
        <row r="35">
          <cell r="G35">
            <v>0</v>
          </cell>
          <cell r="H35">
            <v>0</v>
          </cell>
          <cell r="I35">
            <v>0</v>
          </cell>
          <cell r="J35">
            <v>0</v>
          </cell>
          <cell r="K35">
            <v>0</v>
          </cell>
          <cell r="L35">
            <v>0</v>
          </cell>
          <cell r="M35">
            <v>0</v>
          </cell>
          <cell r="N35">
            <v>0</v>
          </cell>
          <cell r="O35">
            <v>0</v>
          </cell>
          <cell r="P35">
            <v>0</v>
          </cell>
        </row>
      </sheetData>
      <sheetData sheetId="11">
        <row r="7">
          <cell r="F7">
            <v>0</v>
          </cell>
          <cell r="G7">
            <v>0</v>
          </cell>
          <cell r="H7">
            <v>0</v>
          </cell>
          <cell r="I7">
            <v>0</v>
          </cell>
          <cell r="J7">
            <v>0</v>
          </cell>
          <cell r="K7">
            <v>0</v>
          </cell>
          <cell r="L7">
            <v>0</v>
          </cell>
          <cell r="M7">
            <v>0</v>
          </cell>
          <cell r="N7">
            <v>0</v>
          </cell>
          <cell r="O7">
            <v>0</v>
          </cell>
          <cell r="P7">
            <v>0</v>
          </cell>
        </row>
      </sheetData>
      <sheetData sheetId="12">
        <row r="8">
          <cell r="G8">
            <v>1.0474555598493096</v>
          </cell>
          <cell r="H8">
            <v>1.0952766628125543</v>
          </cell>
          <cell r="I8">
            <v>1.1436613470454653</v>
          </cell>
          <cell r="J8">
            <v>1.1923079742887399</v>
          </cell>
          <cell r="K8">
            <v>1.2410685651073528</v>
          </cell>
          <cell r="L8">
            <v>1.2918232675718251</v>
          </cell>
          <cell r="M8">
            <v>1.3446536328116527</v>
          </cell>
          <cell r="N8">
            <v>1.3996445470688548</v>
          </cell>
          <cell r="O8">
            <v>1.4568843680906336</v>
          </cell>
          <cell r="P8">
            <v>1.5164650670999464</v>
          </cell>
        </row>
        <row r="11">
          <cell r="F11">
            <v>1</v>
          </cell>
          <cell r="G11">
            <v>1.022739900899011</v>
          </cell>
          <cell r="H11">
            <v>1.0459969048909188</v>
          </cell>
          <cell r="I11">
            <v>1.0697827708488106</v>
          </cell>
          <cell r="J11">
            <v>1.0941095250413819</v>
          </cell>
          <cell r="K11">
            <v>1.118989467213487</v>
          </cell>
          <cell r="L11">
            <v>1.1444351768049588</v>
          </cell>
          <cell r="M11">
            <v>1.1704595193108456</v>
          </cell>
          <cell r="N11">
            <v>1.1970756527862783</v>
          </cell>
          <cell r="O11">
            <v>1.2242970344992572</v>
          </cell>
          <cell r="P11">
            <v>1.2521374277347235</v>
          </cell>
        </row>
        <row r="30">
          <cell r="G30">
            <v>0</v>
          </cell>
          <cell r="H30">
            <v>0.430149711586574</v>
          </cell>
          <cell r="I30">
            <v>0.45951940493626908</v>
          </cell>
          <cell r="J30">
            <v>0.89961084857975904</v>
          </cell>
          <cell r="K30">
            <v>1.2573789068339087</v>
          </cell>
          <cell r="L30">
            <v>0</v>
          </cell>
          <cell r="M30">
            <v>0</v>
          </cell>
          <cell r="N30">
            <v>0</v>
          </cell>
          <cell r="O30">
            <v>0</v>
          </cell>
          <cell r="P30">
            <v>0</v>
          </cell>
        </row>
        <row r="31">
          <cell r="G31">
            <v>0</v>
          </cell>
          <cell r="H31">
            <v>0.4281543358675719</v>
          </cell>
          <cell r="I31">
            <v>0.51649971982493526</v>
          </cell>
          <cell r="J31">
            <v>1.0572314284921003</v>
          </cell>
          <cell r="K31">
            <v>1.6003775544705539</v>
          </cell>
          <cell r="L31">
            <v>0</v>
          </cell>
          <cell r="M31">
            <v>0</v>
          </cell>
          <cell r="N31">
            <v>0</v>
          </cell>
          <cell r="O31">
            <v>0</v>
          </cell>
          <cell r="P31">
            <v>0</v>
          </cell>
        </row>
        <row r="32">
          <cell r="G32">
            <v>0</v>
          </cell>
          <cell r="H32">
            <v>0</v>
          </cell>
          <cell r="I32">
            <v>0</v>
          </cell>
          <cell r="J32">
            <v>0</v>
          </cell>
          <cell r="K32">
            <v>0</v>
          </cell>
          <cell r="L32">
            <v>0</v>
          </cell>
          <cell r="M32">
            <v>0</v>
          </cell>
          <cell r="N32">
            <v>0</v>
          </cell>
          <cell r="O32">
            <v>0</v>
          </cell>
          <cell r="P32">
            <v>0</v>
          </cell>
        </row>
        <row r="33">
          <cell r="G33">
            <v>0</v>
          </cell>
          <cell r="H33">
            <v>0</v>
          </cell>
          <cell r="I33">
            <v>0</v>
          </cell>
          <cell r="J33">
            <v>0</v>
          </cell>
          <cell r="K33">
            <v>0</v>
          </cell>
          <cell r="L33">
            <v>0</v>
          </cell>
          <cell r="M33">
            <v>0</v>
          </cell>
          <cell r="N33">
            <v>0</v>
          </cell>
          <cell r="O33">
            <v>0</v>
          </cell>
          <cell r="P33">
            <v>0</v>
          </cell>
        </row>
        <row r="34">
          <cell r="G34">
            <v>0</v>
          </cell>
          <cell r="H34">
            <v>0</v>
          </cell>
          <cell r="I34">
            <v>0</v>
          </cell>
          <cell r="J34">
            <v>0</v>
          </cell>
          <cell r="K34">
            <v>0</v>
          </cell>
          <cell r="L34">
            <v>0</v>
          </cell>
          <cell r="M34">
            <v>0</v>
          </cell>
          <cell r="N34">
            <v>0</v>
          </cell>
          <cell r="O34">
            <v>0</v>
          </cell>
          <cell r="P34">
            <v>0</v>
          </cell>
        </row>
        <row r="35">
          <cell r="G35">
            <v>0</v>
          </cell>
          <cell r="H35">
            <v>0.8583040474541459</v>
          </cell>
          <cell r="I35">
            <v>0.97601912476120434</v>
          </cell>
          <cell r="J35">
            <v>1.9568422770718592</v>
          </cell>
          <cell r="K35">
            <v>2.8577564613044624</v>
          </cell>
          <cell r="L35">
            <v>0</v>
          </cell>
          <cell r="M35">
            <v>0</v>
          </cell>
          <cell r="N35">
            <v>0</v>
          </cell>
          <cell r="O35">
            <v>0</v>
          </cell>
          <cell r="P35">
            <v>0</v>
          </cell>
        </row>
        <row r="44">
          <cell r="F44">
            <v>0</v>
          </cell>
          <cell r="G44">
            <v>0</v>
          </cell>
          <cell r="H44">
            <v>0</v>
          </cell>
          <cell r="I44">
            <v>0</v>
          </cell>
          <cell r="J44">
            <v>0</v>
          </cell>
          <cell r="K44">
            <v>0</v>
          </cell>
          <cell r="L44">
            <v>0</v>
          </cell>
          <cell r="M44">
            <v>0</v>
          </cell>
          <cell r="N44">
            <v>0</v>
          </cell>
          <cell r="O44">
            <v>0</v>
          </cell>
          <cell r="P44">
            <v>0</v>
          </cell>
        </row>
        <row r="47">
          <cell r="G47">
            <v>-6.3022812726071575E-2</v>
          </cell>
          <cell r="H47">
            <v>0.19678141436913815</v>
          </cell>
          <cell r="I47">
            <v>3.7695543741994617E-2</v>
          </cell>
          <cell r="J47">
            <v>3.7695543741994617E-2</v>
          </cell>
          <cell r="K47">
            <v>3.7695543741994617E-2</v>
          </cell>
          <cell r="L47">
            <v>3.7695543741994617E-2</v>
          </cell>
          <cell r="M47">
            <v>3.7695543741994617E-2</v>
          </cell>
          <cell r="N47">
            <v>3.7695543741994617E-2</v>
          </cell>
          <cell r="O47">
            <v>3.7695543741994617E-2</v>
          </cell>
          <cell r="P47">
            <v>3.7695543741994617E-2</v>
          </cell>
        </row>
        <row r="60">
          <cell r="F60">
            <v>0</v>
          </cell>
          <cell r="G60">
            <v>0</v>
          </cell>
          <cell r="H60">
            <v>0</v>
          </cell>
          <cell r="I60">
            <v>0</v>
          </cell>
          <cell r="J60">
            <v>3.3839999999999999</v>
          </cell>
          <cell r="K60">
            <v>3.399026760679289</v>
          </cell>
          <cell r="L60">
            <v>0</v>
          </cell>
          <cell r="M60">
            <v>0</v>
          </cell>
          <cell r="N60">
            <v>0</v>
          </cell>
          <cell r="O60">
            <v>0</v>
          </cell>
          <cell r="P60">
            <v>0</v>
          </cell>
        </row>
        <row r="63">
          <cell r="G63">
            <v>9.397557159005368E-2</v>
          </cell>
          <cell r="H63">
            <v>1.8134249912387396E-2</v>
          </cell>
          <cell r="I63">
            <v>1.7892495215348712E-2</v>
          </cell>
          <cell r="J63">
            <v>1.7892495215348712E-2</v>
          </cell>
          <cell r="K63">
            <v>1.7892495215348712E-2</v>
          </cell>
          <cell r="L63">
            <v>-1.1589392992328743E-3</v>
          </cell>
          <cell r="M63">
            <v>-1.1589392992328743E-3</v>
          </cell>
          <cell r="N63">
            <v>-1.1589392992328743E-3</v>
          </cell>
          <cell r="O63">
            <v>-1.1589392992328743E-3</v>
          </cell>
          <cell r="P63">
            <v>-1.1589392992328743E-3</v>
          </cell>
        </row>
        <row r="76">
          <cell r="F76">
            <v>9693000</v>
          </cell>
          <cell r="G76">
            <v>9639000</v>
          </cell>
          <cell r="H76">
            <v>9664000</v>
          </cell>
          <cell r="I76">
            <v>9687000</v>
          </cell>
          <cell r="J76">
            <v>9737000</v>
          </cell>
          <cell r="K76">
            <v>9819000</v>
          </cell>
          <cell r="L76">
            <v>0</v>
          </cell>
          <cell r="M76">
            <v>0</v>
          </cell>
          <cell r="N76">
            <v>0</v>
          </cell>
          <cell r="O76">
            <v>0</v>
          </cell>
          <cell r="P76">
            <v>0</v>
          </cell>
        </row>
        <row r="78">
          <cell r="F78">
            <v>0</v>
          </cell>
          <cell r="G78">
            <v>0</v>
          </cell>
          <cell r="H78">
            <v>0</v>
          </cell>
          <cell r="I78">
            <v>0</v>
          </cell>
          <cell r="J78">
            <v>0</v>
          </cell>
          <cell r="K78">
            <v>0</v>
          </cell>
          <cell r="L78">
            <v>0</v>
          </cell>
          <cell r="M78">
            <v>0</v>
          </cell>
          <cell r="N78">
            <v>0</v>
          </cell>
          <cell r="O78">
            <v>0</v>
          </cell>
          <cell r="P78">
            <v>0</v>
          </cell>
        </row>
        <row r="80">
          <cell r="F80">
            <v>0</v>
          </cell>
          <cell r="G80">
            <v>0</v>
          </cell>
          <cell r="H80">
            <v>0</v>
          </cell>
          <cell r="I80">
            <v>0</v>
          </cell>
          <cell r="J80">
            <v>0</v>
          </cell>
          <cell r="K80">
            <v>0</v>
          </cell>
          <cell r="L80">
            <v>0</v>
          </cell>
          <cell r="M80">
            <v>0</v>
          </cell>
          <cell r="N80">
            <v>0</v>
          </cell>
          <cell r="O80">
            <v>0</v>
          </cell>
          <cell r="P80">
            <v>0</v>
          </cell>
        </row>
        <row r="83">
          <cell r="G83">
            <v>-5.6595758238545235E-2</v>
          </cell>
          <cell r="H83">
            <v>1.4466932213505958E-2</v>
          </cell>
          <cell r="I83">
            <v>-3.8545140022410761E-3</v>
          </cell>
          <cell r="J83">
            <v>-3.8545140022410761E-3</v>
          </cell>
          <cell r="K83">
            <v>-3.8545140022410761E-3</v>
          </cell>
          <cell r="L83">
            <v>-3.8545140022410761E-3</v>
          </cell>
          <cell r="M83">
            <v>-3.8545140022410761E-3</v>
          </cell>
          <cell r="N83">
            <v>-3.8545140022410761E-3</v>
          </cell>
          <cell r="O83">
            <v>-3.8545140022410761E-3</v>
          </cell>
          <cell r="P83">
            <v>-3.8545140022410761E-3</v>
          </cell>
        </row>
      </sheetData>
      <sheetData sheetId="13"/>
      <sheetData sheetId="14">
        <row r="54">
          <cell r="Q54">
            <v>0.27292237773066419</v>
          </cell>
        </row>
      </sheetData>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3.v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omments" Target="../comments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Z190"/>
  <sheetViews>
    <sheetView showGridLines="0" tabSelected="1" zoomScale="90" zoomScaleNormal="90" workbookViewId="0">
      <selection activeCell="E4" sqref="E4"/>
    </sheetView>
  </sheetViews>
  <sheetFormatPr defaultRowHeight="12.5"/>
  <cols>
    <col min="1" max="1" width="2.26953125" customWidth="1"/>
    <col min="2" max="2" width="15.7265625" customWidth="1"/>
    <col min="4" max="4" width="11.36328125" bestFit="1" customWidth="1"/>
    <col min="6" max="6" width="8.6328125" customWidth="1"/>
    <col min="7" max="7" width="5.26953125" customWidth="1"/>
    <col min="8" max="8" width="9.08984375" customWidth="1"/>
    <col min="11" max="11" width="8" customWidth="1"/>
    <col min="12" max="12" width="8.26953125" customWidth="1"/>
  </cols>
  <sheetData>
    <row r="1" spans="1:52" ht="44.5">
      <c r="A1" s="215"/>
      <c r="B1" s="215"/>
      <c r="C1" s="215"/>
      <c r="D1" s="311"/>
      <c r="E1" s="391"/>
      <c r="F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row>
    <row r="2" spans="1:52" ht="41.25" customHeight="1">
      <c r="A2" s="215"/>
      <c r="B2" s="215"/>
      <c r="C2" s="215"/>
      <c r="D2" s="311"/>
      <c r="E2" s="215"/>
      <c r="F2" s="215"/>
      <c r="G2" s="418" t="s">
        <v>340</v>
      </c>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row>
    <row r="3" spans="1:52" ht="53.25" customHeight="1">
      <c r="A3" s="215"/>
      <c r="B3" s="215"/>
      <c r="C3" s="215"/>
      <c r="D3" s="311"/>
      <c r="E3" s="215"/>
      <c r="F3" s="215"/>
      <c r="G3" s="417"/>
      <c r="H3" s="417" t="s">
        <v>337</v>
      </c>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row>
    <row r="4" spans="1:52" ht="36.75" customHeight="1">
      <c r="A4" s="215"/>
      <c r="B4" s="215"/>
      <c r="C4" s="215"/>
      <c r="D4" s="311"/>
      <c r="E4" s="215"/>
      <c r="F4" s="215"/>
      <c r="G4" s="392"/>
      <c r="H4" s="215"/>
      <c r="I4" s="215"/>
      <c r="J4" s="215"/>
      <c r="K4" s="659" t="s">
        <v>354</v>
      </c>
      <c r="L4" s="660">
        <v>4</v>
      </c>
      <c r="M4" s="393"/>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row>
    <row r="5" spans="1:52" ht="35.25" customHeight="1">
      <c r="A5" s="215"/>
      <c r="B5" s="215"/>
      <c r="C5" s="215"/>
      <c r="D5" s="311"/>
      <c r="E5" s="215"/>
      <c r="F5" s="215"/>
      <c r="G5" s="392"/>
      <c r="H5" s="215"/>
      <c r="I5" s="215"/>
      <c r="J5" s="215"/>
      <c r="K5" s="659" t="s">
        <v>355</v>
      </c>
      <c r="L5" s="661" t="s">
        <v>511</v>
      </c>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row>
    <row r="6" spans="1:52">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row>
    <row r="7" spans="1:52">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row>
    <row r="8" spans="1:52" ht="27.5">
      <c r="A8" s="97"/>
      <c r="B8" s="98" t="s">
        <v>224</v>
      </c>
      <c r="C8" s="97"/>
      <c r="D8" s="97"/>
      <c r="E8" s="97"/>
      <c r="F8" s="97"/>
      <c r="G8" s="97"/>
      <c r="H8" s="97"/>
      <c r="I8" s="97"/>
      <c r="J8" s="419" t="s">
        <v>341</v>
      </c>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row>
    <row r="9" spans="1:52" ht="13.5" customHeight="1">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row>
    <row r="10" spans="1:52">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row>
    <row r="11" spans="1:52" ht="18.75" customHeight="1">
      <c r="A11" s="408"/>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row>
    <row r="12" spans="1:52" s="285" customFormat="1">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row>
    <row r="13" spans="1:52" s="285" customFormat="1">
      <c r="A13" s="297"/>
      <c r="B13" s="297"/>
      <c r="C13" s="297" t="s">
        <v>140</v>
      </c>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row>
    <row r="14" spans="1:52" s="285" customFormat="1">
      <c r="A14" s="297"/>
      <c r="B14" s="297"/>
      <c r="C14" s="297" t="s">
        <v>141</v>
      </c>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row>
    <row r="15" spans="1:52" s="285" customFormat="1">
      <c r="A15" s="297"/>
      <c r="B15" s="297"/>
      <c r="C15" s="297" t="s">
        <v>180</v>
      </c>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row>
    <row r="16" spans="1:52" s="285" customFormat="1">
      <c r="A16" s="297"/>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row>
    <row r="17" spans="1:52" s="285" customFormat="1" ht="15.5">
      <c r="A17" s="297"/>
      <c r="B17" s="297"/>
      <c r="C17" s="395" t="s">
        <v>142</v>
      </c>
      <c r="D17" s="316"/>
      <c r="E17" s="316"/>
      <c r="F17" s="316"/>
      <c r="G17" s="316"/>
      <c r="H17" s="316"/>
      <c r="I17" s="316"/>
      <c r="J17" s="316"/>
      <c r="K17" s="316"/>
      <c r="L17" s="316"/>
      <c r="M17" s="316"/>
      <c r="N17" s="316"/>
      <c r="O17" s="316"/>
      <c r="P17" s="316"/>
      <c r="Q17" s="316"/>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row>
    <row r="18" spans="1:52" s="285" customFormat="1">
      <c r="A18" s="297"/>
      <c r="B18" s="297"/>
      <c r="C18" s="297" t="s">
        <v>542</v>
      </c>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row>
    <row r="19" spans="1:52" s="5" customFormat="1" ht="15.5">
      <c r="A19" s="316"/>
      <c r="B19" s="316"/>
      <c r="C19" s="520"/>
      <c r="D19" s="297"/>
      <c r="E19" s="297"/>
      <c r="F19" s="297"/>
      <c r="G19" s="297"/>
      <c r="H19" s="297"/>
      <c r="I19" s="297"/>
      <c r="J19" s="297"/>
      <c r="K19" s="297"/>
      <c r="L19" s="297"/>
      <c r="M19" s="297"/>
      <c r="N19" s="297"/>
      <c r="O19" s="297"/>
      <c r="P19" s="297"/>
      <c r="Q19" s="297"/>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row>
    <row r="20" spans="1:52" s="285" customFormat="1" ht="13">
      <c r="A20" s="297"/>
      <c r="B20" s="297"/>
      <c r="C20" s="520" t="s">
        <v>416</v>
      </c>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row>
    <row r="21" spans="1:52" s="285" customFormat="1">
      <c r="A21" s="297"/>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row>
    <row r="22" spans="1:52" s="285" customFormat="1" ht="13">
      <c r="A22" s="297"/>
      <c r="B22" s="297"/>
      <c r="C22" s="293" t="s">
        <v>417</v>
      </c>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row>
    <row r="23" spans="1:52" s="285" customFormat="1">
      <c r="A23" s="297"/>
      <c r="B23" s="297"/>
      <c r="C23" s="297" t="s">
        <v>453</v>
      </c>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row>
    <row r="24" spans="1:52" s="285" customFormat="1">
      <c r="A24" s="297"/>
      <c r="B24" s="297"/>
      <c r="C24" s="297" t="s">
        <v>418</v>
      </c>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row>
    <row r="25" spans="1:52" s="285" customFormat="1">
      <c r="A25" s="297"/>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row>
    <row r="26" spans="1:52" s="285" customFormat="1" ht="13">
      <c r="A26" s="297"/>
      <c r="B26" s="297"/>
      <c r="C26" s="293" t="s">
        <v>419</v>
      </c>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row>
    <row r="27" spans="1:52" s="285" customFormat="1">
      <c r="A27" s="297"/>
      <c r="B27" s="297"/>
      <c r="C27" s="297" t="s">
        <v>460</v>
      </c>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row>
    <row r="28" spans="1:52" s="285" customFormat="1">
      <c r="A28" s="297"/>
      <c r="B28" s="297"/>
      <c r="C28" s="297" t="s">
        <v>420</v>
      </c>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row>
    <row r="29" spans="1:52" s="285" customFormat="1">
      <c r="A29" s="297"/>
      <c r="B29" s="297"/>
      <c r="C29" s="297" t="s">
        <v>421</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row>
    <row r="30" spans="1:52" s="285" customFormat="1">
      <c r="A30" s="297"/>
      <c r="B30" s="297"/>
      <c r="C30" s="297" t="s">
        <v>422</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row>
    <row r="31" spans="1:52" s="285" customFormat="1" ht="13">
      <c r="A31" s="297"/>
      <c r="B31" s="297"/>
      <c r="C31" s="293"/>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row>
    <row r="32" spans="1:52" s="285" customFormat="1" ht="13">
      <c r="A32" s="297"/>
      <c r="B32" s="297"/>
      <c r="C32" s="293" t="s">
        <v>462</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row>
    <row r="33" spans="1:52" s="285" customFormat="1">
      <c r="A33" s="297"/>
      <c r="B33" s="297"/>
      <c r="C33" s="297" t="s">
        <v>338</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row>
    <row r="34" spans="1:52" s="285" customFormat="1">
      <c r="A34" s="297"/>
      <c r="B34" s="297"/>
      <c r="C34" s="297" t="s">
        <v>143</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row>
    <row r="35" spans="1:52" s="285" customFormat="1">
      <c r="A35" s="297"/>
      <c r="B35" s="297"/>
      <c r="C35" s="297" t="s">
        <v>461</v>
      </c>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row>
    <row r="36" spans="1:52" s="285" customFormat="1">
      <c r="A36" s="297"/>
      <c r="B36" s="297"/>
      <c r="C36" s="297" t="s">
        <v>423</v>
      </c>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row>
    <row r="37" spans="1:52" s="285" customFormat="1">
      <c r="A37" s="297"/>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row>
    <row r="38" spans="1:52" s="285" customFormat="1" ht="13">
      <c r="A38" s="297"/>
      <c r="B38" s="297"/>
      <c r="C38" s="520" t="s">
        <v>424</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row>
    <row r="39" spans="1:52" s="285" customFormat="1">
      <c r="A39" s="297"/>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row>
    <row r="40" spans="1:52" s="285" customFormat="1" ht="13">
      <c r="A40" s="297"/>
      <c r="B40" s="297"/>
      <c r="C40" s="293" t="s">
        <v>425</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row>
    <row r="41" spans="1:52" s="285" customFormat="1">
      <c r="A41" s="297"/>
      <c r="B41" s="297"/>
      <c r="C41" s="297" t="s">
        <v>426</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row>
    <row r="42" spans="1:52" s="285" customFormat="1">
      <c r="A42" s="297"/>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row>
    <row r="43" spans="1:52" s="285" customFormat="1" ht="13">
      <c r="A43" s="297"/>
      <c r="B43" s="297"/>
      <c r="C43" s="293" t="s">
        <v>427</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row>
    <row r="44" spans="1:52" s="285" customFormat="1" ht="13">
      <c r="A44" s="297"/>
      <c r="B44" s="297"/>
      <c r="C44" s="297" t="s">
        <v>442</v>
      </c>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row>
    <row r="45" spans="1:52" s="285" customFormat="1">
      <c r="A45" s="297"/>
      <c r="B45" s="297"/>
      <c r="C45" s="297" t="s">
        <v>428</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row>
    <row r="46" spans="1:52" s="285" customFormat="1">
      <c r="A46" s="297"/>
      <c r="B46" s="297"/>
      <c r="C46" s="297"/>
      <c r="D46" s="297"/>
      <c r="E46" s="297"/>
      <c r="F46" s="297"/>
      <c r="G46" s="312"/>
      <c r="H46" s="312"/>
      <c r="I46" s="312"/>
      <c r="J46" s="312"/>
      <c r="K46" s="312"/>
      <c r="L46" s="312"/>
      <c r="M46" s="312"/>
      <c r="N46" s="312"/>
      <c r="O46" s="312"/>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row>
    <row r="47" spans="1:52" s="285" customFormat="1" ht="13">
      <c r="A47" s="297"/>
      <c r="B47" s="297"/>
      <c r="C47" s="293" t="s">
        <v>463</v>
      </c>
      <c r="D47" s="297"/>
      <c r="E47" s="297"/>
      <c r="F47" s="297"/>
      <c r="G47" s="312"/>
      <c r="H47" s="312"/>
      <c r="I47" s="312"/>
      <c r="J47" s="312"/>
      <c r="K47" s="312"/>
      <c r="L47" s="312"/>
      <c r="M47" s="312"/>
      <c r="N47" s="312"/>
      <c r="O47" s="312"/>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row>
    <row r="48" spans="1:52" s="285" customFormat="1">
      <c r="A48" s="297"/>
      <c r="B48" s="297"/>
      <c r="C48" s="297" t="s">
        <v>429</v>
      </c>
      <c r="D48" s="297"/>
      <c r="E48" s="297"/>
      <c r="F48" s="297"/>
      <c r="G48" s="312"/>
      <c r="H48" s="312"/>
      <c r="I48" s="312"/>
      <c r="J48" s="312"/>
      <c r="K48" s="312"/>
      <c r="L48" s="312"/>
      <c r="M48" s="312"/>
      <c r="N48" s="312"/>
      <c r="O48" s="312"/>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row>
    <row r="49" spans="1:52" s="285" customFormat="1">
      <c r="A49" s="297"/>
      <c r="B49" s="297"/>
      <c r="C49" s="297" t="s">
        <v>430</v>
      </c>
      <c r="D49" s="297"/>
      <c r="E49" s="297"/>
      <c r="F49" s="297"/>
      <c r="G49" s="312"/>
      <c r="H49" s="312"/>
      <c r="I49" s="312"/>
      <c r="J49" s="312"/>
      <c r="K49" s="312"/>
      <c r="L49" s="312"/>
      <c r="M49" s="312"/>
      <c r="N49" s="312"/>
      <c r="O49" s="312"/>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row>
    <row r="50" spans="1:52" s="285" customFormat="1">
      <c r="A50" s="297"/>
      <c r="B50" s="297"/>
      <c r="C50" s="297" t="s">
        <v>431</v>
      </c>
      <c r="D50" s="297"/>
      <c r="E50" s="297"/>
      <c r="F50" s="297"/>
      <c r="G50" s="312"/>
      <c r="H50" s="312"/>
      <c r="I50" s="312"/>
      <c r="J50" s="312"/>
      <c r="K50" s="312"/>
      <c r="L50" s="312"/>
      <c r="M50" s="312"/>
      <c r="N50" s="312"/>
      <c r="O50" s="312"/>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row>
    <row r="51" spans="1:52" s="285" customFormat="1">
      <c r="A51" s="297"/>
      <c r="B51" s="297"/>
      <c r="C51" s="297" t="s">
        <v>432</v>
      </c>
      <c r="D51" s="297"/>
      <c r="E51" s="297"/>
      <c r="F51" s="297"/>
      <c r="G51" s="312"/>
      <c r="H51" s="312"/>
      <c r="I51" s="312"/>
      <c r="J51" s="312"/>
      <c r="K51" s="312"/>
      <c r="L51" s="312"/>
      <c r="M51" s="312"/>
      <c r="N51" s="312"/>
      <c r="O51" s="312"/>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row>
    <row r="52" spans="1:52" s="285" customFormat="1">
      <c r="A52" s="297"/>
      <c r="B52" s="297"/>
      <c r="C52" s="297"/>
      <c r="D52" s="297"/>
      <c r="E52" s="297"/>
      <c r="F52" s="297"/>
      <c r="G52" s="530"/>
      <c r="H52" s="312"/>
      <c r="I52" s="312"/>
      <c r="J52" s="312"/>
      <c r="K52" s="312"/>
      <c r="L52" s="312"/>
      <c r="M52" s="312"/>
      <c r="N52" s="312"/>
      <c r="O52" s="312"/>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row>
    <row r="53" spans="1:52" s="285" customFormat="1">
      <c r="A53" s="297"/>
      <c r="B53" s="297"/>
      <c r="C53" s="297"/>
      <c r="D53" s="297"/>
      <c r="E53" s="297"/>
      <c r="F53" s="297"/>
      <c r="G53" s="312"/>
      <c r="H53" s="312"/>
      <c r="I53" s="312"/>
      <c r="J53" s="312"/>
      <c r="K53" s="312"/>
      <c r="L53" s="312"/>
      <c r="M53" s="312"/>
      <c r="N53" s="312"/>
      <c r="O53" s="312"/>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row>
    <row r="54" spans="1:52" s="285" customFormat="1" ht="15.5">
      <c r="A54" s="297"/>
      <c r="B54" s="297"/>
      <c r="C54" s="395" t="s">
        <v>445</v>
      </c>
      <c r="D54" s="316"/>
      <c r="E54" s="316"/>
      <c r="F54" s="316"/>
      <c r="G54" s="316"/>
      <c r="H54" s="316"/>
      <c r="I54" s="316"/>
      <c r="J54" s="316"/>
      <c r="K54" s="316"/>
      <c r="L54" s="316"/>
      <c r="M54" s="316"/>
      <c r="N54" s="316"/>
      <c r="O54" s="316"/>
      <c r="P54" s="316"/>
      <c r="Q54" s="316"/>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row>
    <row r="55" spans="1:52" s="285" customFormat="1">
      <c r="A55" s="297"/>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row>
    <row r="56" spans="1:52" s="5" customFormat="1" ht="15.5">
      <c r="A56" s="316"/>
      <c r="B56" s="316"/>
      <c r="C56" s="521" t="s">
        <v>433</v>
      </c>
      <c r="D56" s="521" t="s">
        <v>434</v>
      </c>
      <c r="E56" s="521"/>
      <c r="F56" s="521" t="s">
        <v>356</v>
      </c>
      <c r="G56" s="521"/>
      <c r="H56" s="521"/>
      <c r="I56" s="521"/>
      <c r="J56" s="521"/>
      <c r="K56" s="521"/>
      <c r="L56" s="521"/>
      <c r="M56" s="521"/>
      <c r="N56" s="521"/>
      <c r="O56" s="521"/>
      <c r="P56" s="521"/>
      <c r="Q56" s="521"/>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316"/>
    </row>
    <row r="57" spans="1:52" s="285" customFormat="1">
      <c r="A57" s="297"/>
      <c r="B57" s="297"/>
      <c r="C57" s="522">
        <v>1</v>
      </c>
      <c r="D57" s="523" t="s">
        <v>438</v>
      </c>
      <c r="E57" s="523"/>
      <c r="F57" s="524" t="s">
        <v>443</v>
      </c>
      <c r="G57" s="524"/>
      <c r="H57" s="524"/>
      <c r="I57" s="524"/>
      <c r="J57" s="524"/>
      <c r="K57" s="524"/>
      <c r="L57" s="524"/>
      <c r="M57" s="524"/>
      <c r="N57" s="524"/>
      <c r="O57" s="524"/>
      <c r="P57" s="524"/>
      <c r="Q57" s="524"/>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row>
    <row r="58" spans="1:52" s="285" customFormat="1">
      <c r="A58" s="297"/>
      <c r="B58" s="297"/>
      <c r="C58" s="525"/>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row>
    <row r="59" spans="1:52" s="285" customFormat="1">
      <c r="A59" s="297"/>
      <c r="B59" s="297"/>
      <c r="C59" s="526">
        <v>2</v>
      </c>
      <c r="D59" s="527" t="s">
        <v>439</v>
      </c>
      <c r="E59" s="297"/>
      <c r="F59" s="297" t="s">
        <v>440</v>
      </c>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row>
    <row r="60" spans="1:52" s="285" customFormat="1">
      <c r="A60" s="297"/>
      <c r="B60" s="297"/>
      <c r="C60" s="525"/>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row>
    <row r="61" spans="1:52" s="285" customFormat="1">
      <c r="A61" s="297"/>
      <c r="B61" s="297"/>
      <c r="C61" s="526">
        <v>3</v>
      </c>
      <c r="D61" s="529" t="s">
        <v>415</v>
      </c>
      <c r="E61" s="297"/>
      <c r="F61" s="297" t="s">
        <v>464</v>
      </c>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row>
    <row r="62" spans="1:52" s="285" customFormat="1">
      <c r="A62" s="297"/>
      <c r="B62" s="297"/>
      <c r="C62" s="525"/>
      <c r="D62" s="297"/>
      <c r="E62" s="297"/>
      <c r="F62" s="297" t="s">
        <v>435</v>
      </c>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row>
    <row r="63" spans="1:52" s="285" customFormat="1">
      <c r="A63" s="297"/>
      <c r="B63" s="297"/>
      <c r="C63" s="525"/>
      <c r="D63" s="297"/>
      <c r="E63" s="297"/>
      <c r="F63" s="297" t="s">
        <v>441</v>
      </c>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row>
    <row r="64" spans="1:52" s="285" customFormat="1" ht="13">
      <c r="A64" s="297"/>
      <c r="B64" s="297"/>
      <c r="C64" s="525"/>
      <c r="D64" s="528"/>
      <c r="E64" s="297"/>
      <c r="F64" s="297" t="s">
        <v>436</v>
      </c>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row>
    <row r="65" spans="1:52" s="285" customFormat="1">
      <c r="A65" s="297"/>
      <c r="B65" s="297"/>
      <c r="C65" s="297"/>
      <c r="D65" s="297"/>
      <c r="E65" s="297"/>
      <c r="F65" s="297" t="s">
        <v>437</v>
      </c>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row>
    <row r="66" spans="1:52" s="285" customFormat="1" ht="13">
      <c r="A66" s="297"/>
      <c r="B66" s="297"/>
      <c r="C66" s="525"/>
      <c r="D66" s="528"/>
      <c r="E66" s="297"/>
      <c r="F66" s="297" t="s">
        <v>444</v>
      </c>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row>
    <row r="67" spans="1:52" s="285" customFormat="1">
      <c r="A67" s="297"/>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row>
    <row r="68" spans="1:52" s="285" customFormat="1">
      <c r="A68" s="297"/>
      <c r="B68" s="297"/>
      <c r="C68" s="526">
        <v>4</v>
      </c>
      <c r="D68" s="527" t="s">
        <v>511</v>
      </c>
      <c r="E68" s="297"/>
      <c r="F68" s="297" t="s">
        <v>510</v>
      </c>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row>
    <row r="69" spans="1:52" s="285" customFormat="1">
      <c r="A69" s="297"/>
      <c r="B69" s="297"/>
      <c r="C69" s="297"/>
      <c r="D69" s="297"/>
      <c r="E69" s="297"/>
      <c r="F69" s="297" t="s">
        <v>512</v>
      </c>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row>
    <row r="70" spans="1:52" s="285" customFormat="1">
      <c r="A70" s="297"/>
      <c r="B70" s="297"/>
      <c r="C70" s="297"/>
      <c r="D70" s="297"/>
      <c r="E70" s="297"/>
      <c r="F70" s="297" t="s">
        <v>540</v>
      </c>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row>
    <row r="71" spans="1:52" ht="15.5">
      <c r="A71" s="215"/>
      <c r="B71" s="215"/>
      <c r="C71" s="215"/>
      <c r="D71" s="394"/>
      <c r="E71" s="394"/>
      <c r="F71" s="297" t="s">
        <v>541</v>
      </c>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row>
    <row r="72" spans="1:52" ht="15.5">
      <c r="A72" s="215"/>
      <c r="B72" s="215"/>
      <c r="C72" s="215"/>
      <c r="D72" s="394"/>
      <c r="E72" s="394"/>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row>
    <row r="73" spans="1:52" ht="15.5">
      <c r="A73" s="215"/>
      <c r="B73" s="215"/>
      <c r="C73" s="215"/>
      <c r="D73" s="394"/>
      <c r="E73" s="394"/>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row>
    <row r="74" spans="1:52" ht="15.5">
      <c r="A74" s="215"/>
      <c r="B74" s="215"/>
      <c r="C74" s="215"/>
      <c r="D74" s="215"/>
      <c r="E74" s="394"/>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row>
    <row r="75" spans="1:52" ht="15.5">
      <c r="A75" s="215"/>
      <c r="B75" s="215"/>
      <c r="C75" s="215"/>
      <c r="D75" s="215"/>
      <c r="E75" s="394"/>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row>
    <row r="76" spans="1:52" ht="15.5">
      <c r="A76" s="215"/>
      <c r="B76" s="215"/>
      <c r="C76" s="215"/>
      <c r="D76" s="215"/>
      <c r="E76" s="394"/>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row>
    <row r="77" spans="1:52" ht="15.5">
      <c r="A77" s="215"/>
      <c r="B77" s="215"/>
      <c r="C77" s="215"/>
      <c r="D77" s="215"/>
      <c r="E77" s="394"/>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row>
    <row r="78" spans="1:52" ht="15.5">
      <c r="A78" s="215"/>
      <c r="B78" s="215"/>
      <c r="C78" s="215"/>
      <c r="D78" s="215"/>
      <c r="E78" s="394"/>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row>
    <row r="79" spans="1:52" ht="15.5">
      <c r="A79" s="215"/>
      <c r="B79" s="215"/>
      <c r="C79" s="215"/>
      <c r="D79" s="215"/>
      <c r="E79" s="394"/>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row>
    <row r="80" spans="1:52">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row>
    <row r="81" spans="1:52">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row>
    <row r="82" spans="1:52">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row>
    <row r="83" spans="1:52">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row>
    <row r="84" spans="1:52">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row>
    <row r="85" spans="1:52">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row>
    <row r="86" spans="1:52">
      <c r="A86" s="215"/>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row>
    <row r="87" spans="1:52">
      <c r="A87" s="21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row>
    <row r="88" spans="1:52">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row>
    <row r="89" spans="1:52">
      <c r="A89" s="215"/>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row>
    <row r="90" spans="1:52">
      <c r="A90" s="215"/>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row>
    <row r="91" spans="1:52">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row>
    <row r="92" spans="1:52">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row>
    <row r="93" spans="1:52">
      <c r="A93" s="2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row>
    <row r="94" spans="1:52">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row>
    <row r="95" spans="1:52">
      <c r="A95" s="2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row>
    <row r="96" spans="1:52">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row>
    <row r="97" spans="1:52">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row>
    <row r="98" spans="1:52">
      <c r="A98" s="2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row>
    <row r="99" spans="1:52">
      <c r="A99" s="2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row>
    <row r="100" spans="1:52">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row>
    <row r="101" spans="1:52">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row>
    <row r="102" spans="1:52">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row>
    <row r="103" spans="1:52">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row>
    <row r="104" spans="1:52">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row>
    <row r="105" spans="1:52">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row>
    <row r="106" spans="1:52">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row>
    <row r="107" spans="1:52">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row>
    <row r="108" spans="1:52">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row>
    <row r="109" spans="1:52">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row>
    <row r="110" spans="1:52">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row>
    <row r="111" spans="1:52">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row>
    <row r="112" spans="1:52">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row>
    <row r="113" spans="1:52">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row>
    <row r="114" spans="1:52">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row>
    <row r="115" spans="1:52">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row>
    <row r="116" spans="1:52">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row>
    <row r="117" spans="1:52">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row>
    <row r="118" spans="1:52">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row>
    <row r="119" spans="1:52">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row>
    <row r="120" spans="1:52">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row>
    <row r="121" spans="1:52">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row>
    <row r="122" spans="1:52">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row>
    <row r="123" spans="1:52">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row>
    <row r="124" spans="1:52">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row>
    <row r="125" spans="1:52">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row>
    <row r="126" spans="1:52">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row>
    <row r="127" spans="1:52">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row>
    <row r="128" spans="1:52">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row>
    <row r="129" spans="1:52">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row>
    <row r="130" spans="1:52">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row>
    <row r="131" spans="1:52">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row>
    <row r="132" spans="1:52">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row>
    <row r="133" spans="1:52">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row>
    <row r="134" spans="1:52">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row>
    <row r="135" spans="1:52">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row>
    <row r="136" spans="1:52">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row>
    <row r="137" spans="1:52">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row>
    <row r="138" spans="1:52">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row>
    <row r="139" spans="1:52">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row>
    <row r="140" spans="1:52">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row>
    <row r="141" spans="1:52">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row>
    <row r="142" spans="1:52">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row>
    <row r="143" spans="1:52">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row>
    <row r="144" spans="1:52">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row>
    <row r="145" spans="1:52">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row>
    <row r="146" spans="1:52">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row>
    <row r="147" spans="1:52">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row>
    <row r="148" spans="1:52">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row>
    <row r="149" spans="1:52">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row>
    <row r="150" spans="1:52">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row>
    <row r="151" spans="1:52">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row>
    <row r="152" spans="1:52">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row>
    <row r="153" spans="1:52">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row>
    <row r="154" spans="1:52">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row>
    <row r="155" spans="1:52">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row>
    <row r="156" spans="1:52">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row>
    <row r="157" spans="1:52">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row>
    <row r="158" spans="1:52">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row>
    <row r="159" spans="1:52">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row>
    <row r="160" spans="1:52">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row>
    <row r="161" spans="1:52">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row>
    <row r="162" spans="1:52">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row>
    <row r="163" spans="1:52">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row>
    <row r="164" spans="1:52">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row>
    <row r="165" spans="1:52">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row>
    <row r="166" spans="1:52">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row>
    <row r="167" spans="1:52">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row>
    <row r="168" spans="1:52">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row>
    <row r="169" spans="1:52">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row>
    <row r="170" spans="1:52">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row>
    <row r="171" spans="1:52">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row>
    <row r="172" spans="1:52">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row>
    <row r="173" spans="1:52">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row>
    <row r="174" spans="1:52">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row>
    <row r="175" spans="1:52">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row>
    <row r="176" spans="1:52">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row>
    <row r="177" spans="1:52">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row>
    <row r="178" spans="1:52">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row>
    <row r="179" spans="1:52">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row>
    <row r="180" spans="1:52">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row>
    <row r="181" spans="1:52">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row>
    <row r="182" spans="1:52">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row>
    <row r="183" spans="1:52">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row>
    <row r="184" spans="1:52">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row>
    <row r="185" spans="1:52">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row>
    <row r="186" spans="1:52">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row>
    <row r="187" spans="1:52">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row>
    <row r="188" spans="1:52">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row>
    <row r="189" spans="1:52">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row>
    <row r="190" spans="1:52">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row>
  </sheetData>
  <phoneticPr fontId="30" type="noConversion"/>
  <pageMargins left="0.74803149606299213" right="0.74803149606299213" top="0.98425196850393704" bottom="0.98425196850393704" header="0.51181102362204722" footer="0.51181102362204722"/>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P59"/>
  <sheetViews>
    <sheetView showGridLines="0" zoomScale="90" zoomScaleNormal="90" workbookViewId="0">
      <selection activeCell="B65" sqref="B65"/>
    </sheetView>
  </sheetViews>
  <sheetFormatPr defaultRowHeight="12.5"/>
  <cols>
    <col min="1" max="1" width="5.81640625" style="486" customWidth="1"/>
    <col min="2" max="2" width="41.6328125" style="485" customWidth="1"/>
    <col min="3" max="14" width="11.26953125" style="485" customWidth="1"/>
    <col min="15" max="256" width="9.08984375" style="485"/>
    <col min="257" max="257" width="24.6328125" style="485" customWidth="1"/>
    <col min="258" max="258" width="60.81640625" style="485" bestFit="1" customWidth="1"/>
    <col min="259" max="264" width="17.36328125" style="485" customWidth="1"/>
    <col min="265" max="512" width="9.08984375" style="485"/>
    <col min="513" max="513" width="24.6328125" style="485" customWidth="1"/>
    <col min="514" max="514" width="60.81640625" style="485" bestFit="1" customWidth="1"/>
    <col min="515" max="520" width="17.36328125" style="485" customWidth="1"/>
    <col min="521" max="768" width="9.08984375" style="485"/>
    <col min="769" max="769" width="24.6328125" style="485" customWidth="1"/>
    <col min="770" max="770" width="60.81640625" style="485" bestFit="1" customWidth="1"/>
    <col min="771" max="776" width="17.36328125" style="485" customWidth="1"/>
    <col min="777" max="1024" width="9.08984375" style="485"/>
    <col min="1025" max="1025" width="24.6328125" style="485" customWidth="1"/>
    <col min="1026" max="1026" width="60.81640625" style="485" bestFit="1" customWidth="1"/>
    <col min="1027" max="1032" width="17.36328125" style="485" customWidth="1"/>
    <col min="1033" max="1280" width="9.08984375" style="485"/>
    <col min="1281" max="1281" width="24.6328125" style="485" customWidth="1"/>
    <col min="1282" max="1282" width="60.81640625" style="485" bestFit="1" customWidth="1"/>
    <col min="1283" max="1288" width="17.36328125" style="485" customWidth="1"/>
    <col min="1289" max="1536" width="9.08984375" style="485"/>
    <col min="1537" max="1537" width="24.6328125" style="485" customWidth="1"/>
    <col min="1538" max="1538" width="60.81640625" style="485" bestFit="1" customWidth="1"/>
    <col min="1539" max="1544" width="17.36328125" style="485" customWidth="1"/>
    <col min="1545" max="1792" width="9.08984375" style="485"/>
    <col min="1793" max="1793" width="24.6328125" style="485" customWidth="1"/>
    <col min="1794" max="1794" width="60.81640625" style="485" bestFit="1" customWidth="1"/>
    <col min="1795" max="1800" width="17.36328125" style="485" customWidth="1"/>
    <col min="1801" max="2048" width="9.08984375" style="485"/>
    <col min="2049" max="2049" width="24.6328125" style="485" customWidth="1"/>
    <col min="2050" max="2050" width="60.81640625" style="485" bestFit="1" customWidth="1"/>
    <col min="2051" max="2056" width="17.36328125" style="485" customWidth="1"/>
    <col min="2057" max="2304" width="9.08984375" style="485"/>
    <col min="2305" max="2305" width="24.6328125" style="485" customWidth="1"/>
    <col min="2306" max="2306" width="60.81640625" style="485" bestFit="1" customWidth="1"/>
    <col min="2307" max="2312" width="17.36328125" style="485" customWidth="1"/>
    <col min="2313" max="2560" width="9.08984375" style="485"/>
    <col min="2561" max="2561" width="24.6328125" style="485" customWidth="1"/>
    <col min="2562" max="2562" width="60.81640625" style="485" bestFit="1" customWidth="1"/>
    <col min="2563" max="2568" width="17.36328125" style="485" customWidth="1"/>
    <col min="2569" max="2816" width="9.08984375" style="485"/>
    <col min="2817" max="2817" width="24.6328125" style="485" customWidth="1"/>
    <col min="2818" max="2818" width="60.81640625" style="485" bestFit="1" customWidth="1"/>
    <col min="2819" max="2824" width="17.36328125" style="485" customWidth="1"/>
    <col min="2825" max="3072" width="9.08984375" style="485"/>
    <col min="3073" max="3073" width="24.6328125" style="485" customWidth="1"/>
    <col min="3074" max="3074" width="60.81640625" style="485" bestFit="1" customWidth="1"/>
    <col min="3075" max="3080" width="17.36328125" style="485" customWidth="1"/>
    <col min="3081" max="3328" width="9.08984375" style="485"/>
    <col min="3329" max="3329" width="24.6328125" style="485" customWidth="1"/>
    <col min="3330" max="3330" width="60.81640625" style="485" bestFit="1" customWidth="1"/>
    <col min="3331" max="3336" width="17.36328125" style="485" customWidth="1"/>
    <col min="3337" max="3584" width="9.08984375" style="485"/>
    <col min="3585" max="3585" width="24.6328125" style="485" customWidth="1"/>
    <col min="3586" max="3586" width="60.81640625" style="485" bestFit="1" customWidth="1"/>
    <col min="3587" max="3592" width="17.36328125" style="485" customWidth="1"/>
    <col min="3593" max="3840" width="9.08984375" style="485"/>
    <col min="3841" max="3841" width="24.6328125" style="485" customWidth="1"/>
    <col min="3842" max="3842" width="60.81640625" style="485" bestFit="1" customWidth="1"/>
    <col min="3843" max="3848" width="17.36328125" style="485" customWidth="1"/>
    <col min="3849" max="4096" width="9.08984375" style="485"/>
    <col min="4097" max="4097" width="24.6328125" style="485" customWidth="1"/>
    <col min="4098" max="4098" width="60.81640625" style="485" bestFit="1" customWidth="1"/>
    <col min="4099" max="4104" width="17.36328125" style="485" customWidth="1"/>
    <col min="4105" max="4352" width="9.08984375" style="485"/>
    <col min="4353" max="4353" width="24.6328125" style="485" customWidth="1"/>
    <col min="4354" max="4354" width="60.81640625" style="485" bestFit="1" customWidth="1"/>
    <col min="4355" max="4360" width="17.36328125" style="485" customWidth="1"/>
    <col min="4361" max="4608" width="9.08984375" style="485"/>
    <col min="4609" max="4609" width="24.6328125" style="485" customWidth="1"/>
    <col min="4610" max="4610" width="60.81640625" style="485" bestFit="1" customWidth="1"/>
    <col min="4611" max="4616" width="17.36328125" style="485" customWidth="1"/>
    <col min="4617" max="4864" width="9.08984375" style="485"/>
    <col min="4865" max="4865" width="24.6328125" style="485" customWidth="1"/>
    <col min="4866" max="4866" width="60.81640625" style="485" bestFit="1" customWidth="1"/>
    <col min="4867" max="4872" width="17.36328125" style="485" customWidth="1"/>
    <col min="4873" max="5120" width="9.08984375" style="485"/>
    <col min="5121" max="5121" width="24.6328125" style="485" customWidth="1"/>
    <col min="5122" max="5122" width="60.81640625" style="485" bestFit="1" customWidth="1"/>
    <col min="5123" max="5128" width="17.36328125" style="485" customWidth="1"/>
    <col min="5129" max="5376" width="9.08984375" style="485"/>
    <col min="5377" max="5377" width="24.6328125" style="485" customWidth="1"/>
    <col min="5378" max="5378" width="60.81640625" style="485" bestFit="1" customWidth="1"/>
    <col min="5379" max="5384" width="17.36328125" style="485" customWidth="1"/>
    <col min="5385" max="5632" width="9.08984375" style="485"/>
    <col min="5633" max="5633" width="24.6328125" style="485" customWidth="1"/>
    <col min="5634" max="5634" width="60.81640625" style="485" bestFit="1" customWidth="1"/>
    <col min="5635" max="5640" width="17.36328125" style="485" customWidth="1"/>
    <col min="5641" max="5888" width="9.08984375" style="485"/>
    <col min="5889" max="5889" width="24.6328125" style="485" customWidth="1"/>
    <col min="5890" max="5890" width="60.81640625" style="485" bestFit="1" customWidth="1"/>
    <col min="5891" max="5896" width="17.36328125" style="485" customWidth="1"/>
    <col min="5897" max="6144" width="9.08984375" style="485"/>
    <col min="6145" max="6145" width="24.6328125" style="485" customWidth="1"/>
    <col min="6146" max="6146" width="60.81640625" style="485" bestFit="1" customWidth="1"/>
    <col min="6147" max="6152" width="17.36328125" style="485" customWidth="1"/>
    <col min="6153" max="6400" width="9.08984375" style="485"/>
    <col min="6401" max="6401" width="24.6328125" style="485" customWidth="1"/>
    <col min="6402" max="6402" width="60.81640625" style="485" bestFit="1" customWidth="1"/>
    <col min="6403" max="6408" width="17.36328125" style="485" customWidth="1"/>
    <col min="6409" max="6656" width="9.08984375" style="485"/>
    <col min="6657" max="6657" width="24.6328125" style="485" customWidth="1"/>
    <col min="6658" max="6658" width="60.81640625" style="485" bestFit="1" customWidth="1"/>
    <col min="6659" max="6664" width="17.36328125" style="485" customWidth="1"/>
    <col min="6665" max="6912" width="9.08984375" style="485"/>
    <col min="6913" max="6913" width="24.6328125" style="485" customWidth="1"/>
    <col min="6914" max="6914" width="60.81640625" style="485" bestFit="1" customWidth="1"/>
    <col min="6915" max="6920" width="17.36328125" style="485" customWidth="1"/>
    <col min="6921" max="7168" width="9.08984375" style="485"/>
    <col min="7169" max="7169" width="24.6328125" style="485" customWidth="1"/>
    <col min="7170" max="7170" width="60.81640625" style="485" bestFit="1" customWidth="1"/>
    <col min="7171" max="7176" width="17.36328125" style="485" customWidth="1"/>
    <col min="7177" max="7424" width="9.08984375" style="485"/>
    <col min="7425" max="7425" width="24.6328125" style="485" customWidth="1"/>
    <col min="7426" max="7426" width="60.81640625" style="485" bestFit="1" customWidth="1"/>
    <col min="7427" max="7432" width="17.36328125" style="485" customWidth="1"/>
    <col min="7433" max="7680" width="9.08984375" style="485"/>
    <col min="7681" max="7681" width="24.6328125" style="485" customWidth="1"/>
    <col min="7682" max="7682" width="60.81640625" style="485" bestFit="1" customWidth="1"/>
    <col min="7683" max="7688" width="17.36328125" style="485" customWidth="1"/>
    <col min="7689" max="7936" width="9.08984375" style="485"/>
    <col min="7937" max="7937" width="24.6328125" style="485" customWidth="1"/>
    <col min="7938" max="7938" width="60.81640625" style="485" bestFit="1" customWidth="1"/>
    <col min="7939" max="7944" width="17.36328125" style="485" customWidth="1"/>
    <col min="7945" max="8192" width="9.08984375" style="485"/>
    <col min="8193" max="8193" width="24.6328125" style="485" customWidth="1"/>
    <col min="8194" max="8194" width="60.81640625" style="485" bestFit="1" customWidth="1"/>
    <col min="8195" max="8200" width="17.36328125" style="485" customWidth="1"/>
    <col min="8201" max="8448" width="9.08984375" style="485"/>
    <col min="8449" max="8449" width="24.6328125" style="485" customWidth="1"/>
    <col min="8450" max="8450" width="60.81640625" style="485" bestFit="1" customWidth="1"/>
    <col min="8451" max="8456" width="17.36328125" style="485" customWidth="1"/>
    <col min="8457" max="8704" width="9.08984375" style="485"/>
    <col min="8705" max="8705" width="24.6328125" style="485" customWidth="1"/>
    <col min="8706" max="8706" width="60.81640625" style="485" bestFit="1" customWidth="1"/>
    <col min="8707" max="8712" width="17.36328125" style="485" customWidth="1"/>
    <col min="8713" max="8960" width="9.08984375" style="485"/>
    <col min="8961" max="8961" width="24.6328125" style="485" customWidth="1"/>
    <col min="8962" max="8962" width="60.81640625" style="485" bestFit="1" customWidth="1"/>
    <col min="8963" max="8968" width="17.36328125" style="485" customWidth="1"/>
    <col min="8969" max="9216" width="9.08984375" style="485"/>
    <col min="9217" max="9217" width="24.6328125" style="485" customWidth="1"/>
    <col min="9218" max="9218" width="60.81640625" style="485" bestFit="1" customWidth="1"/>
    <col min="9219" max="9224" width="17.36328125" style="485" customWidth="1"/>
    <col min="9225" max="9472" width="9.08984375" style="485"/>
    <col min="9473" max="9473" width="24.6328125" style="485" customWidth="1"/>
    <col min="9474" max="9474" width="60.81640625" style="485" bestFit="1" customWidth="1"/>
    <col min="9475" max="9480" width="17.36328125" style="485" customWidth="1"/>
    <col min="9481" max="9728" width="9.08984375" style="485"/>
    <col min="9729" max="9729" width="24.6328125" style="485" customWidth="1"/>
    <col min="9730" max="9730" width="60.81640625" style="485" bestFit="1" customWidth="1"/>
    <col min="9731" max="9736" width="17.36328125" style="485" customWidth="1"/>
    <col min="9737" max="9984" width="9.08984375" style="485"/>
    <col min="9985" max="9985" width="24.6328125" style="485" customWidth="1"/>
    <col min="9986" max="9986" width="60.81640625" style="485" bestFit="1" customWidth="1"/>
    <col min="9987" max="9992" width="17.36328125" style="485" customWidth="1"/>
    <col min="9993" max="10240" width="9.08984375" style="485"/>
    <col min="10241" max="10241" width="24.6328125" style="485" customWidth="1"/>
    <col min="10242" max="10242" width="60.81640625" style="485" bestFit="1" customWidth="1"/>
    <col min="10243" max="10248" width="17.36328125" style="485" customWidth="1"/>
    <col min="10249" max="10496" width="9.08984375" style="485"/>
    <col min="10497" max="10497" width="24.6328125" style="485" customWidth="1"/>
    <col min="10498" max="10498" width="60.81640625" style="485" bestFit="1" customWidth="1"/>
    <col min="10499" max="10504" width="17.36328125" style="485" customWidth="1"/>
    <col min="10505" max="10752" width="9.08984375" style="485"/>
    <col min="10753" max="10753" width="24.6328125" style="485" customWidth="1"/>
    <col min="10754" max="10754" width="60.81640625" style="485" bestFit="1" customWidth="1"/>
    <col min="10755" max="10760" width="17.36328125" style="485" customWidth="1"/>
    <col min="10761" max="11008" width="9.08984375" style="485"/>
    <col min="11009" max="11009" width="24.6328125" style="485" customWidth="1"/>
    <col min="11010" max="11010" width="60.81640625" style="485" bestFit="1" customWidth="1"/>
    <col min="11011" max="11016" width="17.36328125" style="485" customWidth="1"/>
    <col min="11017" max="11264" width="9.08984375" style="485"/>
    <col min="11265" max="11265" width="24.6328125" style="485" customWidth="1"/>
    <col min="11266" max="11266" width="60.81640625" style="485" bestFit="1" customWidth="1"/>
    <col min="11267" max="11272" width="17.36328125" style="485" customWidth="1"/>
    <col min="11273" max="11520" width="9.08984375" style="485"/>
    <col min="11521" max="11521" width="24.6328125" style="485" customWidth="1"/>
    <col min="11522" max="11522" width="60.81640625" style="485" bestFit="1" customWidth="1"/>
    <col min="11523" max="11528" width="17.36328125" style="485" customWidth="1"/>
    <col min="11529" max="11776" width="9.08984375" style="485"/>
    <col min="11777" max="11777" width="24.6328125" style="485" customWidth="1"/>
    <col min="11778" max="11778" width="60.81640625" style="485" bestFit="1" customWidth="1"/>
    <col min="11779" max="11784" width="17.36328125" style="485" customWidth="1"/>
    <col min="11785" max="12032" width="9.08984375" style="485"/>
    <col min="12033" max="12033" width="24.6328125" style="485" customWidth="1"/>
    <col min="12034" max="12034" width="60.81640625" style="485" bestFit="1" customWidth="1"/>
    <col min="12035" max="12040" width="17.36328125" style="485" customWidth="1"/>
    <col min="12041" max="12288" width="9.08984375" style="485"/>
    <col min="12289" max="12289" width="24.6328125" style="485" customWidth="1"/>
    <col min="12290" max="12290" width="60.81640625" style="485" bestFit="1" customWidth="1"/>
    <col min="12291" max="12296" width="17.36328125" style="485" customWidth="1"/>
    <col min="12297" max="12544" width="9.08984375" style="485"/>
    <col min="12545" max="12545" width="24.6328125" style="485" customWidth="1"/>
    <col min="12546" max="12546" width="60.81640625" style="485" bestFit="1" customWidth="1"/>
    <col min="12547" max="12552" width="17.36328125" style="485" customWidth="1"/>
    <col min="12553" max="12800" width="9.08984375" style="485"/>
    <col min="12801" max="12801" width="24.6328125" style="485" customWidth="1"/>
    <col min="12802" max="12802" width="60.81640625" style="485" bestFit="1" customWidth="1"/>
    <col min="12803" max="12808" width="17.36328125" style="485" customWidth="1"/>
    <col min="12809" max="13056" width="9.08984375" style="485"/>
    <col min="13057" max="13057" width="24.6328125" style="485" customWidth="1"/>
    <col min="13058" max="13058" width="60.81640625" style="485" bestFit="1" customWidth="1"/>
    <col min="13059" max="13064" width="17.36328125" style="485" customWidth="1"/>
    <col min="13065" max="13312" width="9.08984375" style="485"/>
    <col min="13313" max="13313" width="24.6328125" style="485" customWidth="1"/>
    <col min="13314" max="13314" width="60.81640625" style="485" bestFit="1" customWidth="1"/>
    <col min="13315" max="13320" width="17.36328125" style="485" customWidth="1"/>
    <col min="13321" max="13568" width="9.08984375" style="485"/>
    <col min="13569" max="13569" width="24.6328125" style="485" customWidth="1"/>
    <col min="13570" max="13570" width="60.81640625" style="485" bestFit="1" customWidth="1"/>
    <col min="13571" max="13576" width="17.36328125" style="485" customWidth="1"/>
    <col min="13577" max="13824" width="9.08984375" style="485"/>
    <col min="13825" max="13825" width="24.6328125" style="485" customWidth="1"/>
    <col min="13826" max="13826" width="60.81640625" style="485" bestFit="1" customWidth="1"/>
    <col min="13827" max="13832" width="17.36328125" style="485" customWidth="1"/>
    <col min="13833" max="14080" width="9.08984375" style="485"/>
    <col min="14081" max="14081" width="24.6328125" style="485" customWidth="1"/>
    <col min="14082" max="14082" width="60.81640625" style="485" bestFit="1" customWidth="1"/>
    <col min="14083" max="14088" width="17.36328125" style="485" customWidth="1"/>
    <col min="14089" max="14336" width="9.08984375" style="485"/>
    <col min="14337" max="14337" width="24.6328125" style="485" customWidth="1"/>
    <col min="14338" max="14338" width="60.81640625" style="485" bestFit="1" customWidth="1"/>
    <col min="14339" max="14344" width="17.36328125" style="485" customWidth="1"/>
    <col min="14345" max="14592" width="9.08984375" style="485"/>
    <col min="14593" max="14593" width="24.6328125" style="485" customWidth="1"/>
    <col min="14594" max="14594" width="60.81640625" style="485" bestFit="1" customWidth="1"/>
    <col min="14595" max="14600" width="17.36328125" style="485" customWidth="1"/>
    <col min="14601" max="14848" width="9.08984375" style="485"/>
    <col min="14849" max="14849" width="24.6328125" style="485" customWidth="1"/>
    <col min="14850" max="14850" width="60.81640625" style="485" bestFit="1" customWidth="1"/>
    <col min="14851" max="14856" width="17.36328125" style="485" customWidth="1"/>
    <col min="14857" max="15104" width="9.08984375" style="485"/>
    <col min="15105" max="15105" width="24.6328125" style="485" customWidth="1"/>
    <col min="15106" max="15106" width="60.81640625" style="485" bestFit="1" customWidth="1"/>
    <col min="15107" max="15112" width="17.36328125" style="485" customWidth="1"/>
    <col min="15113" max="15360" width="9.08984375" style="485"/>
    <col min="15361" max="15361" width="24.6328125" style="485" customWidth="1"/>
    <col min="15362" max="15362" width="60.81640625" style="485" bestFit="1" customWidth="1"/>
    <col min="15363" max="15368" width="17.36328125" style="485" customWidth="1"/>
    <col min="15369" max="15616" width="9.08984375" style="485"/>
    <col min="15617" max="15617" width="24.6328125" style="485" customWidth="1"/>
    <col min="15618" max="15618" width="60.81640625" style="485" bestFit="1" customWidth="1"/>
    <col min="15619" max="15624" width="17.36328125" style="485" customWidth="1"/>
    <col min="15625" max="15872" width="9.08984375" style="485"/>
    <col min="15873" max="15873" width="24.6328125" style="485" customWidth="1"/>
    <col min="15874" max="15874" width="60.81640625" style="485" bestFit="1" customWidth="1"/>
    <col min="15875" max="15880" width="17.36328125" style="485" customWidth="1"/>
    <col min="15881" max="16128" width="9.08984375" style="485"/>
    <col min="16129" max="16129" width="24.6328125" style="485" customWidth="1"/>
    <col min="16130" max="16130" width="60.81640625" style="485" bestFit="1" customWidth="1"/>
    <col min="16131" max="16136" width="17.36328125" style="485" customWidth="1"/>
    <col min="16137" max="16384" width="9.08984375" style="485"/>
  </cols>
  <sheetData>
    <row r="1" spans="1:16" ht="12.75" customHeight="1">
      <c r="A1" s="628"/>
      <c r="B1" s="629"/>
      <c r="C1" s="628"/>
      <c r="D1" s="628"/>
      <c r="E1" s="628"/>
      <c r="F1" s="628"/>
      <c r="G1" s="628"/>
      <c r="H1" s="628"/>
      <c r="I1" s="628"/>
      <c r="J1" s="628"/>
      <c r="K1" s="628"/>
      <c r="L1" s="628"/>
      <c r="M1" s="628"/>
      <c r="N1" s="628"/>
      <c r="O1" s="628"/>
      <c r="P1" s="480"/>
    </row>
    <row r="2" spans="1:16" ht="12.75" customHeight="1">
      <c r="A2" s="628"/>
      <c r="B2" s="865" t="s">
        <v>673</v>
      </c>
      <c r="C2" s="865"/>
      <c r="D2" s="628"/>
      <c r="E2" s="628"/>
      <c r="F2" s="628"/>
      <c r="G2" s="866" t="s">
        <v>113</v>
      </c>
      <c r="H2" s="867"/>
      <c r="I2" s="628"/>
      <c r="J2" s="628"/>
      <c r="K2" s="628"/>
      <c r="L2" s="628"/>
      <c r="M2" s="628"/>
      <c r="N2" s="628"/>
      <c r="O2" s="628"/>
      <c r="P2" s="480"/>
    </row>
    <row r="3" spans="1:16" ht="12.75" customHeight="1">
      <c r="A3" s="628"/>
      <c r="B3" s="629"/>
      <c r="C3" s="629"/>
      <c r="D3" s="629"/>
      <c r="E3" s="628"/>
      <c r="F3" s="628"/>
      <c r="G3" s="629"/>
      <c r="H3" s="629"/>
      <c r="I3" s="629"/>
      <c r="J3" s="629"/>
      <c r="K3" s="628"/>
      <c r="L3" s="628"/>
      <c r="M3" s="628"/>
      <c r="N3" s="628"/>
      <c r="O3" s="628"/>
      <c r="P3" s="480"/>
    </row>
    <row r="4" spans="1:16" ht="12.75" customHeight="1">
      <c r="A4" s="630"/>
      <c r="B4" s="630"/>
      <c r="C4" s="630"/>
      <c r="D4" s="630"/>
      <c r="E4" s="630"/>
      <c r="F4" s="630"/>
      <c r="G4" s="630"/>
      <c r="H4" s="630"/>
      <c r="I4" s="630"/>
      <c r="J4" s="630"/>
      <c r="K4" s="630"/>
      <c r="L4" s="630"/>
      <c r="M4" s="630"/>
      <c r="N4" s="630"/>
      <c r="O4" s="630"/>
      <c r="P4" s="480"/>
    </row>
    <row r="5" spans="1:16" ht="12.75" customHeight="1">
      <c r="A5" s="628"/>
      <c r="B5" s="628"/>
      <c r="C5" s="628"/>
      <c r="D5" s="628"/>
      <c r="E5" s="628"/>
      <c r="F5" s="628"/>
      <c r="G5" s="628"/>
      <c r="H5" s="628"/>
      <c r="I5" s="628"/>
      <c r="J5" s="628"/>
      <c r="K5" s="628"/>
      <c r="L5" s="628"/>
      <c r="M5" s="628"/>
      <c r="N5" s="628"/>
      <c r="O5" s="628"/>
      <c r="P5" s="480"/>
    </row>
    <row r="6" spans="1:16" ht="12.75" customHeight="1">
      <c r="A6" s="628"/>
      <c r="B6" s="628" t="s">
        <v>457</v>
      </c>
      <c r="C6" s="628"/>
      <c r="D6" s="628"/>
      <c r="E6" s="628"/>
      <c r="F6" s="628"/>
      <c r="G6" s="628"/>
      <c r="H6" s="628"/>
      <c r="I6" s="628"/>
      <c r="J6" s="628"/>
      <c r="K6" s="628"/>
      <c r="L6" s="628"/>
      <c r="M6" s="628"/>
      <c r="N6" s="628"/>
      <c r="O6" s="628"/>
      <c r="P6" s="480"/>
    </row>
    <row r="7" spans="1:16" ht="12.75" customHeight="1">
      <c r="A7" s="631"/>
      <c r="B7" s="632" t="s">
        <v>458</v>
      </c>
      <c r="C7" s="632"/>
      <c r="D7" s="632"/>
      <c r="E7" s="632"/>
      <c r="F7" s="632"/>
      <c r="G7" s="632"/>
      <c r="H7" s="632"/>
      <c r="I7" s="632"/>
      <c r="J7" s="628"/>
      <c r="K7" s="628"/>
      <c r="L7" s="628"/>
      <c r="M7" s="628"/>
      <c r="N7" s="628"/>
      <c r="O7" s="628"/>
      <c r="P7" s="480"/>
    </row>
    <row r="8" spans="1:16" ht="12.75" customHeight="1">
      <c r="A8" s="631"/>
      <c r="B8" s="632" t="s">
        <v>459</v>
      </c>
      <c r="C8" s="632"/>
      <c r="D8" s="632"/>
      <c r="E8" s="632"/>
      <c r="F8" s="632"/>
      <c r="G8" s="632"/>
      <c r="H8" s="632"/>
      <c r="I8" s="632"/>
      <c r="J8" s="628"/>
      <c r="K8" s="628"/>
      <c r="L8" s="628"/>
      <c r="M8" s="628"/>
      <c r="N8" s="628"/>
      <c r="O8" s="628"/>
      <c r="P8" s="480"/>
    </row>
    <row r="9" spans="1:16" ht="12.75" customHeight="1">
      <c r="A9" s="633"/>
      <c r="B9" s="632" t="s">
        <v>373</v>
      </c>
      <c r="C9" s="634"/>
      <c r="D9" s="634"/>
      <c r="E9" s="634"/>
      <c r="F9" s="634"/>
      <c r="G9" s="634"/>
      <c r="H9" s="634"/>
      <c r="I9" s="634"/>
      <c r="J9" s="628"/>
      <c r="K9" s="628"/>
      <c r="L9" s="628"/>
      <c r="M9" s="628"/>
      <c r="N9" s="628"/>
      <c r="O9" s="628"/>
      <c r="P9" s="480"/>
    </row>
    <row r="10" spans="1:16" ht="12.75" customHeight="1">
      <c r="A10" s="633"/>
      <c r="B10" s="632" t="s">
        <v>456</v>
      </c>
      <c r="C10" s="634"/>
      <c r="D10" s="634"/>
      <c r="E10" s="634"/>
      <c r="F10" s="634"/>
      <c r="G10" s="634"/>
      <c r="H10" s="634"/>
      <c r="I10" s="634"/>
      <c r="J10" s="628"/>
      <c r="K10" s="628"/>
      <c r="L10" s="628"/>
      <c r="M10" s="628"/>
      <c r="N10" s="628"/>
      <c r="O10" s="628"/>
      <c r="P10" s="480"/>
    </row>
    <row r="11" spans="1:16" ht="12.75" customHeight="1">
      <c r="A11" s="635"/>
      <c r="B11" s="635"/>
      <c r="C11" s="635"/>
      <c r="D11" s="635"/>
      <c r="E11" s="635"/>
      <c r="F11" s="635"/>
      <c r="G11" s="635"/>
      <c r="H11" s="635"/>
      <c r="I11" s="635"/>
      <c r="J11" s="628"/>
      <c r="K11" s="628"/>
      <c r="L11" s="628"/>
      <c r="M11" s="628"/>
      <c r="N11" s="628"/>
      <c r="O11" s="628"/>
      <c r="P11" s="480"/>
    </row>
    <row r="12" spans="1:16" ht="12.75" customHeight="1">
      <c r="A12" s="636"/>
      <c r="B12" s="636" t="s">
        <v>358</v>
      </c>
      <c r="C12" s="636"/>
      <c r="D12" s="636"/>
      <c r="E12" s="636"/>
      <c r="F12" s="636"/>
      <c r="G12" s="636"/>
      <c r="H12" s="636"/>
      <c r="I12" s="636"/>
      <c r="J12" s="636"/>
      <c r="K12" s="636"/>
      <c r="L12" s="636"/>
      <c r="M12" s="636"/>
      <c r="N12" s="636"/>
      <c r="O12" s="636"/>
      <c r="P12" s="480"/>
    </row>
    <row r="13" spans="1:16" ht="12.75" customHeight="1">
      <c r="A13" s="633"/>
      <c r="B13" s="637"/>
      <c r="C13" s="635"/>
      <c r="D13" s="635"/>
      <c r="E13" s="635"/>
      <c r="F13" s="635"/>
      <c r="G13" s="635"/>
      <c r="H13" s="635"/>
      <c r="I13" s="635"/>
      <c r="J13" s="628"/>
      <c r="K13" s="628"/>
      <c r="L13" s="628"/>
      <c r="M13" s="628"/>
      <c r="N13" s="628"/>
      <c r="O13" s="628"/>
      <c r="P13" s="480"/>
    </row>
    <row r="14" spans="1:16" ht="12.75" customHeight="1">
      <c r="A14" s="633"/>
      <c r="B14" s="638" t="s">
        <v>359</v>
      </c>
      <c r="C14" s="879" t="s">
        <v>534</v>
      </c>
      <c r="D14" s="880"/>
      <c r="E14" s="880"/>
      <c r="F14" s="880"/>
      <c r="G14" s="880"/>
      <c r="H14" s="880"/>
      <c r="I14" s="639"/>
      <c r="J14" s="628"/>
      <c r="K14" s="628"/>
      <c r="L14" s="628"/>
      <c r="M14" s="628"/>
      <c r="N14" s="628"/>
      <c r="O14" s="628"/>
      <c r="P14" s="480"/>
    </row>
    <row r="15" spans="1:16" ht="12.75" customHeight="1">
      <c r="A15" s="633"/>
      <c r="B15" s="640" t="s">
        <v>360</v>
      </c>
      <c r="C15" s="881">
        <v>13332330749</v>
      </c>
      <c r="D15" s="881"/>
      <c r="E15" s="881"/>
      <c r="F15" s="641"/>
      <c r="G15" s="641"/>
      <c r="H15" s="641"/>
      <c r="I15" s="635"/>
      <c r="J15" s="628"/>
      <c r="K15" s="628"/>
      <c r="L15" s="628"/>
      <c r="M15" s="628"/>
      <c r="N15" s="628"/>
      <c r="O15" s="628"/>
      <c r="P15" s="480"/>
    </row>
    <row r="16" spans="1:16" ht="12.75" customHeight="1">
      <c r="A16" s="633"/>
      <c r="B16" s="638" t="s">
        <v>372</v>
      </c>
      <c r="C16" s="863" t="s">
        <v>546</v>
      </c>
      <c r="D16" s="864"/>
      <c r="E16" s="864"/>
      <c r="F16" s="635"/>
      <c r="G16" s="635"/>
      <c r="H16" s="635"/>
      <c r="I16" s="635"/>
      <c r="J16" s="628"/>
      <c r="K16" s="628"/>
      <c r="L16" s="628"/>
      <c r="M16" s="628"/>
      <c r="N16" s="628"/>
      <c r="O16" s="628"/>
      <c r="P16" s="480"/>
    </row>
    <row r="17" spans="1:16" ht="12.75" customHeight="1">
      <c r="A17" s="633"/>
      <c r="B17" s="642"/>
      <c r="C17" s="639"/>
      <c r="D17" s="639"/>
      <c r="E17" s="639"/>
      <c r="F17" s="635"/>
      <c r="G17" s="635"/>
      <c r="H17" s="635"/>
      <c r="I17" s="635"/>
      <c r="J17" s="628"/>
      <c r="K17" s="628"/>
      <c r="L17" s="628"/>
      <c r="M17" s="628"/>
      <c r="N17" s="628"/>
      <c r="O17" s="628"/>
      <c r="P17" s="480"/>
    </row>
    <row r="18" spans="1:16" ht="12.75" customHeight="1">
      <c r="A18" s="633"/>
      <c r="B18" s="643" t="s">
        <v>361</v>
      </c>
      <c r="C18" s="872" t="s">
        <v>362</v>
      </c>
      <c r="D18" s="872"/>
      <c r="E18" s="879" t="s">
        <v>536</v>
      </c>
      <c r="F18" s="880"/>
      <c r="G18" s="880"/>
      <c r="H18" s="880"/>
      <c r="I18" s="639"/>
      <c r="J18" s="628"/>
      <c r="K18" s="628"/>
      <c r="L18" s="628"/>
      <c r="M18" s="628"/>
      <c r="N18" s="628"/>
      <c r="O18" s="628"/>
      <c r="P18" s="480"/>
    </row>
    <row r="19" spans="1:16" ht="12.75" customHeight="1">
      <c r="A19" s="633"/>
      <c r="B19" s="643"/>
      <c r="C19" s="644"/>
      <c r="D19" s="644" t="s">
        <v>363</v>
      </c>
      <c r="E19" s="877"/>
      <c r="F19" s="878"/>
      <c r="G19" s="878"/>
      <c r="H19" s="878"/>
      <c r="I19" s="639"/>
      <c r="J19" s="628"/>
      <c r="K19" s="628"/>
      <c r="L19" s="628"/>
      <c r="M19" s="628"/>
      <c r="N19" s="628"/>
      <c r="O19" s="628"/>
      <c r="P19" s="480"/>
    </row>
    <row r="20" spans="1:16" ht="12.75" customHeight="1">
      <c r="A20" s="633"/>
      <c r="B20" s="643"/>
      <c r="C20" s="872" t="s">
        <v>364</v>
      </c>
      <c r="D20" s="872"/>
      <c r="E20" s="877" t="s">
        <v>547</v>
      </c>
      <c r="F20" s="878"/>
      <c r="G20" s="878"/>
      <c r="H20" s="878"/>
      <c r="I20" s="639"/>
      <c r="J20" s="628"/>
      <c r="K20" s="628"/>
      <c r="L20" s="628"/>
      <c r="M20" s="628"/>
      <c r="N20" s="628"/>
      <c r="O20" s="628"/>
      <c r="P20" s="480"/>
    </row>
    <row r="21" spans="1:16" ht="12.75" customHeight="1">
      <c r="A21" s="633"/>
      <c r="B21" s="643"/>
      <c r="C21" s="635"/>
      <c r="D21" s="644" t="s">
        <v>365</v>
      </c>
      <c r="E21" s="627" t="s">
        <v>535</v>
      </c>
      <c r="F21" s="644" t="s">
        <v>371</v>
      </c>
      <c r="G21" s="627">
        <v>5001</v>
      </c>
      <c r="H21" s="635"/>
      <c r="I21" s="635"/>
      <c r="J21" s="628"/>
      <c r="K21" s="628"/>
      <c r="L21" s="628"/>
      <c r="M21" s="628"/>
      <c r="N21" s="628"/>
      <c r="O21" s="628"/>
      <c r="P21" s="480"/>
    </row>
    <row r="22" spans="1:16" ht="12.75" customHeight="1">
      <c r="A22" s="633"/>
      <c r="B22" s="643"/>
      <c r="C22" s="635"/>
      <c r="D22" s="635"/>
      <c r="E22" s="635"/>
      <c r="F22" s="635"/>
      <c r="G22" s="635"/>
      <c r="H22" s="635"/>
      <c r="I22" s="635"/>
      <c r="J22" s="628"/>
      <c r="K22" s="628"/>
      <c r="L22" s="628"/>
      <c r="M22" s="628"/>
      <c r="N22" s="628"/>
      <c r="O22" s="628"/>
      <c r="P22" s="480"/>
    </row>
    <row r="23" spans="1:16" ht="12.75" customHeight="1">
      <c r="A23" s="633"/>
      <c r="B23" s="643" t="s">
        <v>366</v>
      </c>
      <c r="C23" s="872" t="s">
        <v>362</v>
      </c>
      <c r="D23" s="872"/>
      <c r="E23" s="861" t="s">
        <v>548</v>
      </c>
      <c r="F23" s="862"/>
      <c r="G23" s="862"/>
      <c r="H23" s="862"/>
      <c r="I23" s="639"/>
      <c r="J23" s="628"/>
      <c r="K23" s="628"/>
      <c r="L23" s="628"/>
      <c r="M23" s="628"/>
      <c r="N23" s="628"/>
      <c r="O23" s="628"/>
      <c r="P23" s="480"/>
    </row>
    <row r="24" spans="1:16" ht="12.75" customHeight="1">
      <c r="A24" s="633"/>
      <c r="B24" s="643"/>
      <c r="C24" s="644"/>
      <c r="D24" s="644" t="s">
        <v>363</v>
      </c>
      <c r="E24" s="863"/>
      <c r="F24" s="864"/>
      <c r="G24" s="864"/>
      <c r="H24" s="864"/>
      <c r="I24" s="639"/>
      <c r="J24" s="628"/>
      <c r="K24" s="628"/>
      <c r="L24" s="628"/>
      <c r="M24" s="628"/>
      <c r="N24" s="628"/>
      <c r="O24" s="628"/>
      <c r="P24" s="480"/>
    </row>
    <row r="25" spans="1:16" ht="12.75" customHeight="1">
      <c r="A25" s="633"/>
      <c r="B25" s="643"/>
      <c r="C25" s="872" t="s">
        <v>364</v>
      </c>
      <c r="D25" s="872"/>
      <c r="E25" s="863" t="s">
        <v>549</v>
      </c>
      <c r="F25" s="864"/>
      <c r="G25" s="864"/>
      <c r="H25" s="864"/>
      <c r="I25" s="639"/>
      <c r="J25" s="628"/>
      <c r="K25" s="628"/>
      <c r="L25" s="628"/>
      <c r="M25" s="628"/>
      <c r="N25" s="628"/>
      <c r="O25" s="628"/>
      <c r="P25" s="480"/>
    </row>
    <row r="26" spans="1:16" ht="12.75" customHeight="1">
      <c r="A26" s="633"/>
      <c r="B26" s="642"/>
      <c r="C26" s="635"/>
      <c r="D26" s="644" t="s">
        <v>365</v>
      </c>
      <c r="E26" s="627" t="s">
        <v>535</v>
      </c>
      <c r="F26" s="644" t="s">
        <v>371</v>
      </c>
      <c r="G26" s="627">
        <v>5000</v>
      </c>
      <c r="H26" s="635"/>
      <c r="I26" s="635"/>
      <c r="J26" s="628"/>
      <c r="K26" s="628"/>
      <c r="L26" s="628"/>
      <c r="M26" s="628"/>
      <c r="N26" s="628"/>
      <c r="O26" s="628"/>
      <c r="P26" s="480"/>
    </row>
    <row r="27" spans="1:16" ht="12.75" customHeight="1">
      <c r="A27" s="633"/>
      <c r="B27" s="642"/>
      <c r="C27" s="639"/>
      <c r="D27" s="639"/>
      <c r="E27" s="639"/>
      <c r="F27" s="635"/>
      <c r="G27" s="635"/>
      <c r="H27" s="635"/>
      <c r="I27" s="635"/>
      <c r="J27" s="628"/>
      <c r="K27" s="628"/>
      <c r="L27" s="628"/>
      <c r="M27" s="628"/>
      <c r="N27" s="628"/>
      <c r="O27" s="628"/>
      <c r="P27" s="480"/>
    </row>
    <row r="28" spans="1:16" ht="12.75" customHeight="1">
      <c r="A28" s="633"/>
      <c r="B28" s="642"/>
      <c r="C28" s="639"/>
      <c r="D28" s="639"/>
      <c r="E28" s="639"/>
      <c r="F28" s="635"/>
      <c r="G28" s="635"/>
      <c r="H28" s="635"/>
      <c r="I28" s="635"/>
      <c r="J28" s="628"/>
      <c r="K28" s="628"/>
      <c r="L28" s="628"/>
      <c r="M28" s="628"/>
      <c r="N28" s="628"/>
      <c r="O28" s="628"/>
      <c r="P28" s="480"/>
    </row>
    <row r="29" spans="1:16" ht="12.75" customHeight="1">
      <c r="A29" s="633"/>
      <c r="B29" s="645" t="s">
        <v>367</v>
      </c>
      <c r="C29" s="873"/>
      <c r="D29" s="874"/>
      <c r="E29" s="646"/>
      <c r="F29" s="873"/>
      <c r="G29" s="874"/>
      <c r="H29" s="647"/>
      <c r="I29" s="647"/>
      <c r="J29" s="628"/>
      <c r="K29" s="648"/>
      <c r="L29" s="628"/>
      <c r="M29" s="628"/>
      <c r="N29" s="628"/>
      <c r="O29" s="628"/>
      <c r="P29" s="480"/>
    </row>
    <row r="30" spans="1:16" ht="12.75" customHeight="1">
      <c r="A30" s="633"/>
      <c r="B30" s="643" t="s">
        <v>368</v>
      </c>
      <c r="C30" s="875"/>
      <c r="D30" s="876"/>
      <c r="E30" s="637"/>
      <c r="F30" s="875"/>
      <c r="G30" s="876"/>
      <c r="H30" s="635"/>
      <c r="I30" s="635"/>
      <c r="J30" s="628"/>
      <c r="K30" s="628"/>
      <c r="L30" s="628"/>
      <c r="M30" s="628"/>
      <c r="N30" s="628"/>
      <c r="O30" s="628"/>
      <c r="P30" s="480"/>
    </row>
    <row r="31" spans="1:16" ht="12.75" customHeight="1">
      <c r="A31" s="633"/>
      <c r="B31" s="643" t="s">
        <v>369</v>
      </c>
      <c r="C31" s="868"/>
      <c r="D31" s="869"/>
      <c r="E31" s="637"/>
      <c r="F31" s="868"/>
      <c r="G31" s="869"/>
      <c r="H31" s="635"/>
      <c r="I31" s="635"/>
      <c r="J31" s="628"/>
      <c r="K31" s="628"/>
      <c r="L31" s="628"/>
      <c r="M31" s="628"/>
      <c r="N31" s="628"/>
      <c r="O31" s="628"/>
      <c r="P31" s="480"/>
    </row>
    <row r="32" spans="1:16" ht="12.75" customHeight="1">
      <c r="A32" s="633"/>
      <c r="B32" s="642"/>
      <c r="C32" s="639"/>
      <c r="D32" s="639"/>
      <c r="E32" s="639"/>
      <c r="F32" s="635"/>
      <c r="G32" s="635"/>
      <c r="H32" s="635"/>
      <c r="I32" s="635"/>
      <c r="J32" s="628"/>
      <c r="K32" s="628"/>
      <c r="L32" s="628"/>
      <c r="M32" s="628"/>
      <c r="N32" s="628"/>
      <c r="O32" s="628"/>
      <c r="P32" s="480"/>
    </row>
    <row r="33" spans="1:16" ht="12.75" customHeight="1">
      <c r="A33" s="636"/>
      <c r="B33" s="636" t="s">
        <v>374</v>
      </c>
      <c r="C33" s="636"/>
      <c r="D33" s="636"/>
      <c r="E33" s="636"/>
      <c r="F33" s="636"/>
      <c r="G33" s="636"/>
      <c r="H33" s="636"/>
      <c r="I33" s="636"/>
      <c r="J33" s="636"/>
      <c r="K33" s="636"/>
      <c r="L33" s="636"/>
      <c r="M33" s="636"/>
      <c r="N33" s="636"/>
      <c r="O33" s="636"/>
      <c r="P33" s="480"/>
    </row>
    <row r="34" spans="1:16" ht="12.75" customHeight="1">
      <c r="A34" s="633"/>
      <c r="B34" s="635"/>
      <c r="C34" s="635"/>
      <c r="D34" s="635"/>
      <c r="E34" s="635"/>
      <c r="F34" s="635"/>
      <c r="G34" s="635"/>
      <c r="H34" s="635"/>
      <c r="I34" s="635"/>
      <c r="J34" s="628"/>
      <c r="K34" s="628"/>
      <c r="L34" s="628"/>
      <c r="M34" s="628"/>
      <c r="N34" s="628"/>
      <c r="O34" s="628"/>
      <c r="P34" s="480"/>
    </row>
    <row r="35" spans="1:16" ht="12.75" customHeight="1">
      <c r="A35" s="633"/>
      <c r="B35" s="635" t="s">
        <v>370</v>
      </c>
      <c r="C35" s="861" t="s">
        <v>515</v>
      </c>
      <c r="D35" s="862"/>
      <c r="E35" s="862"/>
      <c r="F35" s="649"/>
      <c r="G35" s="649"/>
      <c r="H35" s="649"/>
      <c r="I35" s="649"/>
      <c r="J35" s="628"/>
      <c r="K35" s="628"/>
      <c r="L35" s="628"/>
      <c r="M35" s="628"/>
      <c r="N35" s="628"/>
      <c r="O35" s="628"/>
      <c r="P35" s="480"/>
    </row>
    <row r="36" spans="1:16" ht="12.75" customHeight="1">
      <c r="A36" s="633"/>
      <c r="B36" s="647" t="s">
        <v>376</v>
      </c>
      <c r="C36" s="870"/>
      <c r="D36" s="871"/>
      <c r="E36" s="871"/>
      <c r="F36" s="871"/>
      <c r="G36" s="871"/>
      <c r="H36" s="871"/>
      <c r="I36" s="871"/>
      <c r="J36" s="628"/>
      <c r="K36" s="628"/>
      <c r="L36" s="628"/>
      <c r="M36" s="628"/>
      <c r="N36" s="628"/>
      <c r="O36" s="628"/>
      <c r="P36" s="480"/>
    </row>
    <row r="37" spans="1:16" ht="12.75" customHeight="1">
      <c r="A37" s="633"/>
      <c r="B37" s="635" t="s">
        <v>375</v>
      </c>
      <c r="C37" s="863" t="s">
        <v>277</v>
      </c>
      <c r="D37" s="864"/>
      <c r="E37" s="864"/>
      <c r="F37" s="635"/>
      <c r="G37" s="635"/>
      <c r="H37" s="635"/>
      <c r="I37" s="635"/>
      <c r="J37" s="628"/>
      <c r="K37" s="628"/>
      <c r="L37" s="628"/>
      <c r="M37" s="628"/>
      <c r="N37" s="628"/>
      <c r="O37" s="628"/>
      <c r="P37" s="480"/>
    </row>
    <row r="38" spans="1:16" ht="12.75" customHeight="1">
      <c r="A38" s="633"/>
      <c r="B38" s="635"/>
      <c r="C38" s="635"/>
      <c r="D38" s="635"/>
      <c r="E38" s="635"/>
      <c r="F38" s="635"/>
      <c r="G38" s="635"/>
      <c r="H38" s="635"/>
      <c r="I38" s="635"/>
      <c r="J38" s="628"/>
      <c r="K38" s="628"/>
      <c r="L38" s="628"/>
      <c r="M38" s="628"/>
      <c r="N38" s="628"/>
      <c r="O38" s="628"/>
      <c r="P38" s="480"/>
    </row>
    <row r="39" spans="1:16" ht="12.75" customHeight="1">
      <c r="A39" s="481"/>
      <c r="B39" s="482"/>
      <c r="C39" s="480"/>
      <c r="D39" s="480"/>
      <c r="E39" s="480"/>
      <c r="F39" s="480"/>
      <c r="G39" s="480"/>
      <c r="H39" s="480"/>
      <c r="I39" s="480"/>
      <c r="J39" s="480"/>
      <c r="K39" s="480"/>
      <c r="L39" s="480"/>
      <c r="M39" s="480"/>
      <c r="N39" s="480"/>
      <c r="O39" s="480"/>
      <c r="P39" s="480"/>
    </row>
    <row r="40" spans="1:16" ht="12.75" customHeight="1">
      <c r="A40" s="481"/>
      <c r="B40" s="482"/>
      <c r="C40" s="480"/>
      <c r="D40" s="480"/>
      <c r="E40" s="480"/>
      <c r="F40" s="480"/>
      <c r="G40" s="480"/>
      <c r="H40" s="480"/>
      <c r="I40" s="480"/>
      <c r="J40" s="480"/>
      <c r="K40" s="480"/>
      <c r="L40" s="480"/>
      <c r="M40" s="480"/>
      <c r="N40" s="480"/>
      <c r="O40" s="480"/>
      <c r="P40" s="480"/>
    </row>
    <row r="41" spans="1:16" ht="12.75" customHeight="1">
      <c r="A41" s="481"/>
      <c r="B41" s="482"/>
      <c r="C41" s="480"/>
      <c r="D41" s="480"/>
      <c r="E41" s="480"/>
      <c r="F41" s="480"/>
      <c r="G41" s="480"/>
      <c r="H41" s="480"/>
      <c r="I41" s="480"/>
      <c r="J41" s="480"/>
      <c r="K41" s="480"/>
      <c r="L41" s="480"/>
      <c r="M41" s="480"/>
      <c r="N41" s="480"/>
      <c r="O41" s="480"/>
      <c r="P41" s="480"/>
    </row>
    <row r="42" spans="1:16" ht="12.75" customHeight="1">
      <c r="A42" s="481"/>
      <c r="B42" s="482"/>
      <c r="C42" s="480"/>
      <c r="D42" s="480"/>
      <c r="E42" s="480"/>
      <c r="F42" s="480"/>
      <c r="G42" s="480"/>
      <c r="H42" s="480"/>
      <c r="I42" s="480"/>
      <c r="J42" s="480"/>
      <c r="K42" s="480"/>
      <c r="L42" s="480"/>
      <c r="M42" s="480"/>
      <c r="N42" s="480"/>
      <c r="O42" s="480"/>
      <c r="P42" s="480"/>
    </row>
    <row r="43" spans="1:16" ht="12.75" customHeight="1">
      <c r="A43" s="481"/>
      <c r="B43" s="480"/>
      <c r="C43" s="480"/>
      <c r="D43" s="480"/>
      <c r="E43" s="480"/>
      <c r="F43" s="480"/>
      <c r="G43" s="480"/>
      <c r="H43" s="480"/>
      <c r="I43" s="480"/>
      <c r="J43" s="480"/>
      <c r="K43" s="480"/>
      <c r="L43" s="480"/>
      <c r="M43" s="480"/>
      <c r="N43" s="480"/>
      <c r="O43" s="480"/>
      <c r="P43" s="480"/>
    </row>
    <row r="44" spans="1:16" ht="12.75" customHeight="1">
      <c r="A44" s="481"/>
      <c r="B44" s="480"/>
      <c r="C44" s="480"/>
      <c r="D44" s="480"/>
      <c r="E44" s="480"/>
      <c r="F44" s="480"/>
      <c r="G44" s="480"/>
      <c r="H44" s="480"/>
      <c r="I44" s="480"/>
      <c r="J44" s="480"/>
      <c r="K44" s="480"/>
      <c r="L44" s="480"/>
      <c r="M44" s="480"/>
      <c r="N44" s="480"/>
      <c r="O44" s="480"/>
      <c r="P44" s="480"/>
    </row>
    <row r="45" spans="1:16" ht="12.75" customHeight="1">
      <c r="A45" s="481"/>
      <c r="B45" s="480"/>
      <c r="C45" s="480"/>
      <c r="D45" s="480"/>
      <c r="E45" s="480"/>
      <c r="F45" s="480"/>
      <c r="G45" s="480"/>
      <c r="H45" s="480"/>
      <c r="I45" s="480"/>
      <c r="J45" s="480"/>
      <c r="K45" s="480"/>
      <c r="L45" s="480"/>
      <c r="M45" s="480"/>
      <c r="N45" s="480"/>
      <c r="O45" s="480"/>
      <c r="P45" s="480"/>
    </row>
    <row r="46" spans="1:16" ht="12.75" customHeight="1">
      <c r="A46" s="481"/>
      <c r="B46" s="480"/>
      <c r="C46" s="480"/>
      <c r="D46" s="480"/>
      <c r="E46" s="480"/>
      <c r="F46" s="480"/>
      <c r="G46" s="480"/>
      <c r="H46" s="480"/>
      <c r="I46" s="480"/>
      <c r="J46" s="480"/>
      <c r="K46" s="480"/>
      <c r="L46" s="480"/>
      <c r="M46" s="480"/>
      <c r="N46" s="480"/>
      <c r="O46" s="480"/>
      <c r="P46" s="480"/>
    </row>
    <row r="47" spans="1:16" ht="12.75" customHeight="1">
      <c r="A47" s="481"/>
      <c r="B47" s="480"/>
      <c r="C47" s="480"/>
      <c r="D47" s="480"/>
      <c r="E47" s="480"/>
      <c r="F47" s="480"/>
      <c r="G47" s="480"/>
      <c r="H47" s="480"/>
      <c r="I47" s="480"/>
      <c r="J47" s="480"/>
      <c r="K47" s="480"/>
      <c r="L47" s="480"/>
      <c r="M47" s="480"/>
      <c r="N47" s="480"/>
      <c r="O47" s="480"/>
      <c r="P47" s="480"/>
    </row>
    <row r="48" spans="1:16" ht="12.75" customHeight="1">
      <c r="A48" s="481"/>
      <c r="B48" s="480"/>
      <c r="C48" s="480"/>
      <c r="D48" s="480"/>
      <c r="E48" s="480"/>
      <c r="F48" s="480"/>
      <c r="G48" s="480"/>
      <c r="H48" s="480"/>
      <c r="I48" s="480"/>
      <c r="J48" s="480"/>
      <c r="K48" s="480"/>
      <c r="L48" s="480"/>
      <c r="M48" s="480"/>
      <c r="N48" s="480"/>
      <c r="O48" s="480"/>
      <c r="P48" s="480"/>
    </row>
    <row r="49" spans="1:16" ht="12.75" customHeight="1">
      <c r="A49" s="481"/>
      <c r="B49" s="480"/>
      <c r="C49" s="480"/>
      <c r="D49" s="480"/>
      <c r="E49" s="480"/>
      <c r="F49" s="480"/>
      <c r="G49" s="480"/>
      <c r="H49" s="480"/>
      <c r="I49" s="480"/>
      <c r="J49" s="480"/>
      <c r="K49" s="480"/>
      <c r="L49" s="480"/>
      <c r="M49" s="480"/>
      <c r="N49" s="480"/>
      <c r="O49" s="480"/>
      <c r="P49" s="480"/>
    </row>
    <row r="50" spans="1:16" ht="12.75" customHeight="1">
      <c r="A50" s="481"/>
      <c r="B50" s="480"/>
      <c r="C50" s="480"/>
      <c r="D50" s="480"/>
      <c r="E50" s="480"/>
      <c r="F50" s="480"/>
      <c r="G50" s="480"/>
      <c r="H50" s="480"/>
      <c r="I50" s="480"/>
      <c r="J50" s="480"/>
      <c r="K50" s="480"/>
      <c r="L50" s="480"/>
      <c r="M50" s="480"/>
      <c r="N50" s="480"/>
      <c r="O50" s="480"/>
      <c r="P50" s="480"/>
    </row>
    <row r="51" spans="1:16" ht="12.75" customHeight="1">
      <c r="A51" s="481"/>
      <c r="B51" s="480"/>
      <c r="C51" s="480"/>
      <c r="D51" s="480"/>
      <c r="E51" s="480"/>
      <c r="F51" s="480"/>
      <c r="G51" s="480"/>
      <c r="H51" s="480"/>
      <c r="I51" s="480"/>
      <c r="J51" s="480"/>
      <c r="K51" s="480"/>
      <c r="L51" s="480"/>
      <c r="M51" s="480"/>
      <c r="N51" s="480"/>
      <c r="O51" s="480"/>
      <c r="P51" s="480"/>
    </row>
    <row r="52" spans="1:16" ht="12.75" customHeight="1"/>
    <row r="53" spans="1:16" ht="25.5" customHeight="1"/>
    <row r="54" spans="1:16" ht="12.75" customHeight="1"/>
    <row r="55" spans="1:16" ht="12.75" customHeight="1"/>
    <row r="56" spans="1:16" ht="12.75" customHeight="1"/>
    <row r="57" spans="1:16" ht="12.75" customHeight="1"/>
    <row r="58" spans="1:16" ht="12.75" customHeight="1"/>
    <row r="59" spans="1:16" ht="12.75" customHeight="1"/>
  </sheetData>
  <mergeCells count="24">
    <mergeCell ref="E20:H20"/>
    <mergeCell ref="C23:D23"/>
    <mergeCell ref="E23:H23"/>
    <mergeCell ref="C14:H14"/>
    <mergeCell ref="C15:E15"/>
    <mergeCell ref="C18:D18"/>
    <mergeCell ref="E18:H18"/>
    <mergeCell ref="E19:H19"/>
    <mergeCell ref="C35:E35"/>
    <mergeCell ref="C37:E37"/>
    <mergeCell ref="B2:C2"/>
    <mergeCell ref="G2:H2"/>
    <mergeCell ref="C16:E16"/>
    <mergeCell ref="C31:D31"/>
    <mergeCell ref="F31:G31"/>
    <mergeCell ref="C36:I36"/>
    <mergeCell ref="C25:D25"/>
    <mergeCell ref="E25:H25"/>
    <mergeCell ref="C29:D29"/>
    <mergeCell ref="F29:G29"/>
    <mergeCell ref="C30:D30"/>
    <mergeCell ref="F30:G30"/>
    <mergeCell ref="E24:H24"/>
    <mergeCell ref="C20:D20"/>
  </mergeCells>
  <dataValidations xWindow="533" yWindow="486" count="20">
    <dataValidation type="list" operator="lessThanOrEqual" showInputMessage="1" showErrorMessage="1" sqref="WVM98306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3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79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15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51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687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23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59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295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31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67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03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39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75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11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47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500-000000000000}">
      <formula1>"ACT,Qld,NSW,Vic,Tas,SA"</formula1>
    </dataValidation>
    <dataValidation type="textLength" operator="greaterThan" showInputMessage="1" showErrorMessage="1" sqref="WVM983063:WVP983063 JA20:JD20 SW20:SZ20 ACS20:ACV20 AMO20:AMR20 AWK20:AWN20 BGG20:BGJ20 BQC20:BQF20 BZY20:CAB20 CJU20:CJX20 CTQ20:CTT20 DDM20:DDP20 DNI20:DNL20 DXE20:DXH20 EHA20:EHD20 EQW20:EQZ20 FAS20:FAV20 FKO20:FKR20 FUK20:FUN20 GEG20:GEJ20 GOC20:GOF20 GXY20:GYB20 HHU20:HHX20 HRQ20:HRT20 IBM20:IBP20 ILI20:ILL20 IVE20:IVH20 JFA20:JFD20 JOW20:JOZ20 JYS20:JYV20 KIO20:KIR20 KSK20:KSN20 LCG20:LCJ20 LMC20:LMF20 LVY20:LWB20 MFU20:MFX20 MPQ20:MPT20 MZM20:MZP20 NJI20:NJL20 NTE20:NTH20 ODA20:ODD20 OMW20:OMZ20 OWS20:OWV20 PGO20:PGR20 PQK20:PQN20 QAG20:QAJ20 QKC20:QKF20 QTY20:QUB20 RDU20:RDX20 RNQ20:RNT20 RXM20:RXP20 SHI20:SHL20 SRE20:SRH20 TBA20:TBD20 TKW20:TKZ20 TUS20:TUV20 UEO20:UER20 UOK20:UON20 UYG20:UYJ20 VIC20:VIF20 VRY20:VSB20 WBU20:WBX20 WLQ20:WLT20 WVM20:WVP20 E65537:H65537 JA65556:JD65556 SW65556:SZ65556 ACS65556:ACV65556 AMO65556:AMR65556 AWK65556:AWN65556 BGG65556:BGJ65556 BQC65556:BQF65556 BZY65556:CAB65556 CJU65556:CJX65556 CTQ65556:CTT65556 DDM65556:DDP65556 DNI65556:DNL65556 DXE65556:DXH65556 EHA65556:EHD65556 EQW65556:EQZ65556 FAS65556:FAV65556 FKO65556:FKR65556 FUK65556:FUN65556 GEG65556:GEJ65556 GOC65556:GOF65556 GXY65556:GYB65556 HHU65556:HHX65556 HRQ65556:HRT65556 IBM65556:IBP65556 ILI65556:ILL65556 IVE65556:IVH65556 JFA65556:JFD65556 JOW65556:JOZ65556 JYS65556:JYV65556 KIO65556:KIR65556 KSK65556:KSN65556 LCG65556:LCJ65556 LMC65556:LMF65556 LVY65556:LWB65556 MFU65556:MFX65556 MPQ65556:MPT65556 MZM65556:MZP65556 NJI65556:NJL65556 NTE65556:NTH65556 ODA65556:ODD65556 OMW65556:OMZ65556 OWS65556:OWV65556 PGO65556:PGR65556 PQK65556:PQN65556 QAG65556:QAJ65556 QKC65556:QKF65556 QTY65556:QUB65556 RDU65556:RDX65556 RNQ65556:RNT65556 RXM65556:RXP65556 SHI65556:SHL65556 SRE65556:SRH65556 TBA65556:TBD65556 TKW65556:TKZ65556 TUS65556:TUV65556 UEO65556:UER65556 UOK65556:UON65556 UYG65556:UYJ65556 VIC65556:VIF65556 VRY65556:VSB65556 WBU65556:WBX65556 WLQ65556:WLT65556 WVM65556:WVP65556 E131073:H131073 JA131092:JD131092 SW131092:SZ131092 ACS131092:ACV131092 AMO131092:AMR131092 AWK131092:AWN131092 BGG131092:BGJ131092 BQC131092:BQF131092 BZY131092:CAB131092 CJU131092:CJX131092 CTQ131092:CTT131092 DDM131092:DDP131092 DNI131092:DNL131092 DXE131092:DXH131092 EHA131092:EHD131092 EQW131092:EQZ131092 FAS131092:FAV131092 FKO131092:FKR131092 FUK131092:FUN131092 GEG131092:GEJ131092 GOC131092:GOF131092 GXY131092:GYB131092 HHU131092:HHX131092 HRQ131092:HRT131092 IBM131092:IBP131092 ILI131092:ILL131092 IVE131092:IVH131092 JFA131092:JFD131092 JOW131092:JOZ131092 JYS131092:JYV131092 KIO131092:KIR131092 KSK131092:KSN131092 LCG131092:LCJ131092 LMC131092:LMF131092 LVY131092:LWB131092 MFU131092:MFX131092 MPQ131092:MPT131092 MZM131092:MZP131092 NJI131092:NJL131092 NTE131092:NTH131092 ODA131092:ODD131092 OMW131092:OMZ131092 OWS131092:OWV131092 PGO131092:PGR131092 PQK131092:PQN131092 QAG131092:QAJ131092 QKC131092:QKF131092 QTY131092:QUB131092 RDU131092:RDX131092 RNQ131092:RNT131092 RXM131092:RXP131092 SHI131092:SHL131092 SRE131092:SRH131092 TBA131092:TBD131092 TKW131092:TKZ131092 TUS131092:TUV131092 UEO131092:UER131092 UOK131092:UON131092 UYG131092:UYJ131092 VIC131092:VIF131092 VRY131092:VSB131092 WBU131092:WBX131092 WLQ131092:WLT131092 WVM131092:WVP131092 E196609:H196609 JA196628:JD196628 SW196628:SZ196628 ACS196628:ACV196628 AMO196628:AMR196628 AWK196628:AWN196628 BGG196628:BGJ196628 BQC196628:BQF196628 BZY196628:CAB196628 CJU196628:CJX196628 CTQ196628:CTT196628 DDM196628:DDP196628 DNI196628:DNL196628 DXE196628:DXH196628 EHA196628:EHD196628 EQW196628:EQZ196628 FAS196628:FAV196628 FKO196628:FKR196628 FUK196628:FUN196628 GEG196628:GEJ196628 GOC196628:GOF196628 GXY196628:GYB196628 HHU196628:HHX196628 HRQ196628:HRT196628 IBM196628:IBP196628 ILI196628:ILL196628 IVE196628:IVH196628 JFA196628:JFD196628 JOW196628:JOZ196628 JYS196628:JYV196628 KIO196628:KIR196628 KSK196628:KSN196628 LCG196628:LCJ196628 LMC196628:LMF196628 LVY196628:LWB196628 MFU196628:MFX196628 MPQ196628:MPT196628 MZM196628:MZP196628 NJI196628:NJL196628 NTE196628:NTH196628 ODA196628:ODD196628 OMW196628:OMZ196628 OWS196628:OWV196628 PGO196628:PGR196628 PQK196628:PQN196628 QAG196628:QAJ196628 QKC196628:QKF196628 QTY196628:QUB196628 RDU196628:RDX196628 RNQ196628:RNT196628 RXM196628:RXP196628 SHI196628:SHL196628 SRE196628:SRH196628 TBA196628:TBD196628 TKW196628:TKZ196628 TUS196628:TUV196628 UEO196628:UER196628 UOK196628:UON196628 UYG196628:UYJ196628 VIC196628:VIF196628 VRY196628:VSB196628 WBU196628:WBX196628 WLQ196628:WLT196628 WVM196628:WVP196628 E262145:H262145 JA262164:JD262164 SW262164:SZ262164 ACS262164:ACV262164 AMO262164:AMR262164 AWK262164:AWN262164 BGG262164:BGJ262164 BQC262164:BQF262164 BZY262164:CAB262164 CJU262164:CJX262164 CTQ262164:CTT262164 DDM262164:DDP262164 DNI262164:DNL262164 DXE262164:DXH262164 EHA262164:EHD262164 EQW262164:EQZ262164 FAS262164:FAV262164 FKO262164:FKR262164 FUK262164:FUN262164 GEG262164:GEJ262164 GOC262164:GOF262164 GXY262164:GYB262164 HHU262164:HHX262164 HRQ262164:HRT262164 IBM262164:IBP262164 ILI262164:ILL262164 IVE262164:IVH262164 JFA262164:JFD262164 JOW262164:JOZ262164 JYS262164:JYV262164 KIO262164:KIR262164 KSK262164:KSN262164 LCG262164:LCJ262164 LMC262164:LMF262164 LVY262164:LWB262164 MFU262164:MFX262164 MPQ262164:MPT262164 MZM262164:MZP262164 NJI262164:NJL262164 NTE262164:NTH262164 ODA262164:ODD262164 OMW262164:OMZ262164 OWS262164:OWV262164 PGO262164:PGR262164 PQK262164:PQN262164 QAG262164:QAJ262164 QKC262164:QKF262164 QTY262164:QUB262164 RDU262164:RDX262164 RNQ262164:RNT262164 RXM262164:RXP262164 SHI262164:SHL262164 SRE262164:SRH262164 TBA262164:TBD262164 TKW262164:TKZ262164 TUS262164:TUV262164 UEO262164:UER262164 UOK262164:UON262164 UYG262164:UYJ262164 VIC262164:VIF262164 VRY262164:VSB262164 WBU262164:WBX262164 WLQ262164:WLT262164 WVM262164:WVP262164 E327681:H327681 JA327700:JD327700 SW327700:SZ327700 ACS327700:ACV327700 AMO327700:AMR327700 AWK327700:AWN327700 BGG327700:BGJ327700 BQC327700:BQF327700 BZY327700:CAB327700 CJU327700:CJX327700 CTQ327700:CTT327700 DDM327700:DDP327700 DNI327700:DNL327700 DXE327700:DXH327700 EHA327700:EHD327700 EQW327700:EQZ327700 FAS327700:FAV327700 FKO327700:FKR327700 FUK327700:FUN327700 GEG327700:GEJ327700 GOC327700:GOF327700 GXY327700:GYB327700 HHU327700:HHX327700 HRQ327700:HRT327700 IBM327700:IBP327700 ILI327700:ILL327700 IVE327700:IVH327700 JFA327700:JFD327700 JOW327700:JOZ327700 JYS327700:JYV327700 KIO327700:KIR327700 KSK327700:KSN327700 LCG327700:LCJ327700 LMC327700:LMF327700 LVY327700:LWB327700 MFU327700:MFX327700 MPQ327700:MPT327700 MZM327700:MZP327700 NJI327700:NJL327700 NTE327700:NTH327700 ODA327700:ODD327700 OMW327700:OMZ327700 OWS327700:OWV327700 PGO327700:PGR327700 PQK327700:PQN327700 QAG327700:QAJ327700 QKC327700:QKF327700 QTY327700:QUB327700 RDU327700:RDX327700 RNQ327700:RNT327700 RXM327700:RXP327700 SHI327700:SHL327700 SRE327700:SRH327700 TBA327700:TBD327700 TKW327700:TKZ327700 TUS327700:TUV327700 UEO327700:UER327700 UOK327700:UON327700 UYG327700:UYJ327700 VIC327700:VIF327700 VRY327700:VSB327700 WBU327700:WBX327700 WLQ327700:WLT327700 WVM327700:WVP327700 E393217:H393217 JA393236:JD393236 SW393236:SZ393236 ACS393236:ACV393236 AMO393236:AMR393236 AWK393236:AWN393236 BGG393236:BGJ393236 BQC393236:BQF393236 BZY393236:CAB393236 CJU393236:CJX393236 CTQ393236:CTT393236 DDM393236:DDP393236 DNI393236:DNL393236 DXE393236:DXH393236 EHA393236:EHD393236 EQW393236:EQZ393236 FAS393236:FAV393236 FKO393236:FKR393236 FUK393236:FUN393236 GEG393236:GEJ393236 GOC393236:GOF393236 GXY393236:GYB393236 HHU393236:HHX393236 HRQ393236:HRT393236 IBM393236:IBP393236 ILI393236:ILL393236 IVE393236:IVH393236 JFA393236:JFD393236 JOW393236:JOZ393236 JYS393236:JYV393236 KIO393236:KIR393236 KSK393236:KSN393236 LCG393236:LCJ393236 LMC393236:LMF393236 LVY393236:LWB393236 MFU393236:MFX393236 MPQ393236:MPT393236 MZM393236:MZP393236 NJI393236:NJL393236 NTE393236:NTH393236 ODA393236:ODD393236 OMW393236:OMZ393236 OWS393236:OWV393236 PGO393236:PGR393236 PQK393236:PQN393236 QAG393236:QAJ393236 QKC393236:QKF393236 QTY393236:QUB393236 RDU393236:RDX393236 RNQ393236:RNT393236 RXM393236:RXP393236 SHI393236:SHL393236 SRE393236:SRH393236 TBA393236:TBD393236 TKW393236:TKZ393236 TUS393236:TUV393236 UEO393236:UER393236 UOK393236:UON393236 UYG393236:UYJ393236 VIC393236:VIF393236 VRY393236:VSB393236 WBU393236:WBX393236 WLQ393236:WLT393236 WVM393236:WVP393236 E458753:H458753 JA458772:JD458772 SW458772:SZ458772 ACS458772:ACV458772 AMO458772:AMR458772 AWK458772:AWN458772 BGG458772:BGJ458772 BQC458772:BQF458772 BZY458772:CAB458772 CJU458772:CJX458772 CTQ458772:CTT458772 DDM458772:DDP458772 DNI458772:DNL458772 DXE458772:DXH458772 EHA458772:EHD458772 EQW458772:EQZ458772 FAS458772:FAV458772 FKO458772:FKR458772 FUK458772:FUN458772 GEG458772:GEJ458772 GOC458772:GOF458772 GXY458772:GYB458772 HHU458772:HHX458772 HRQ458772:HRT458772 IBM458772:IBP458772 ILI458772:ILL458772 IVE458772:IVH458772 JFA458772:JFD458772 JOW458772:JOZ458772 JYS458772:JYV458772 KIO458772:KIR458772 KSK458772:KSN458772 LCG458772:LCJ458772 LMC458772:LMF458772 LVY458772:LWB458772 MFU458772:MFX458772 MPQ458772:MPT458772 MZM458772:MZP458772 NJI458772:NJL458772 NTE458772:NTH458772 ODA458772:ODD458772 OMW458772:OMZ458772 OWS458772:OWV458772 PGO458772:PGR458772 PQK458772:PQN458772 QAG458772:QAJ458772 QKC458772:QKF458772 QTY458772:QUB458772 RDU458772:RDX458772 RNQ458772:RNT458772 RXM458772:RXP458772 SHI458772:SHL458772 SRE458772:SRH458772 TBA458772:TBD458772 TKW458772:TKZ458772 TUS458772:TUV458772 UEO458772:UER458772 UOK458772:UON458772 UYG458772:UYJ458772 VIC458772:VIF458772 VRY458772:VSB458772 WBU458772:WBX458772 WLQ458772:WLT458772 WVM458772:WVP458772 E524289:H524289 JA524308:JD524308 SW524308:SZ524308 ACS524308:ACV524308 AMO524308:AMR524308 AWK524308:AWN524308 BGG524308:BGJ524308 BQC524308:BQF524308 BZY524308:CAB524308 CJU524308:CJX524308 CTQ524308:CTT524308 DDM524308:DDP524308 DNI524308:DNL524308 DXE524308:DXH524308 EHA524308:EHD524308 EQW524308:EQZ524308 FAS524308:FAV524308 FKO524308:FKR524308 FUK524308:FUN524308 GEG524308:GEJ524308 GOC524308:GOF524308 GXY524308:GYB524308 HHU524308:HHX524308 HRQ524308:HRT524308 IBM524308:IBP524308 ILI524308:ILL524308 IVE524308:IVH524308 JFA524308:JFD524308 JOW524308:JOZ524308 JYS524308:JYV524308 KIO524308:KIR524308 KSK524308:KSN524308 LCG524308:LCJ524308 LMC524308:LMF524308 LVY524308:LWB524308 MFU524308:MFX524308 MPQ524308:MPT524308 MZM524308:MZP524308 NJI524308:NJL524308 NTE524308:NTH524308 ODA524308:ODD524308 OMW524308:OMZ524308 OWS524308:OWV524308 PGO524308:PGR524308 PQK524308:PQN524308 QAG524308:QAJ524308 QKC524308:QKF524308 QTY524308:QUB524308 RDU524308:RDX524308 RNQ524308:RNT524308 RXM524308:RXP524308 SHI524308:SHL524308 SRE524308:SRH524308 TBA524308:TBD524308 TKW524308:TKZ524308 TUS524308:TUV524308 UEO524308:UER524308 UOK524308:UON524308 UYG524308:UYJ524308 VIC524308:VIF524308 VRY524308:VSB524308 WBU524308:WBX524308 WLQ524308:WLT524308 WVM524308:WVP524308 E589825:H589825 JA589844:JD589844 SW589844:SZ589844 ACS589844:ACV589844 AMO589844:AMR589844 AWK589844:AWN589844 BGG589844:BGJ589844 BQC589844:BQF589844 BZY589844:CAB589844 CJU589844:CJX589844 CTQ589844:CTT589844 DDM589844:DDP589844 DNI589844:DNL589844 DXE589844:DXH589844 EHA589844:EHD589844 EQW589844:EQZ589844 FAS589844:FAV589844 FKO589844:FKR589844 FUK589844:FUN589844 GEG589844:GEJ589844 GOC589844:GOF589844 GXY589844:GYB589844 HHU589844:HHX589844 HRQ589844:HRT589844 IBM589844:IBP589844 ILI589844:ILL589844 IVE589844:IVH589844 JFA589844:JFD589844 JOW589844:JOZ589844 JYS589844:JYV589844 KIO589844:KIR589844 KSK589844:KSN589844 LCG589844:LCJ589844 LMC589844:LMF589844 LVY589844:LWB589844 MFU589844:MFX589844 MPQ589844:MPT589844 MZM589844:MZP589844 NJI589844:NJL589844 NTE589844:NTH589844 ODA589844:ODD589844 OMW589844:OMZ589844 OWS589844:OWV589844 PGO589844:PGR589844 PQK589844:PQN589844 QAG589844:QAJ589844 QKC589844:QKF589844 QTY589844:QUB589844 RDU589844:RDX589844 RNQ589844:RNT589844 RXM589844:RXP589844 SHI589844:SHL589844 SRE589844:SRH589844 TBA589844:TBD589844 TKW589844:TKZ589844 TUS589844:TUV589844 UEO589844:UER589844 UOK589844:UON589844 UYG589844:UYJ589844 VIC589844:VIF589844 VRY589844:VSB589844 WBU589844:WBX589844 WLQ589844:WLT589844 WVM589844:WVP589844 E655361:H655361 JA655380:JD655380 SW655380:SZ655380 ACS655380:ACV655380 AMO655380:AMR655380 AWK655380:AWN655380 BGG655380:BGJ655380 BQC655380:BQF655380 BZY655380:CAB655380 CJU655380:CJX655380 CTQ655380:CTT655380 DDM655380:DDP655380 DNI655380:DNL655380 DXE655380:DXH655380 EHA655380:EHD655380 EQW655380:EQZ655380 FAS655380:FAV655380 FKO655380:FKR655380 FUK655380:FUN655380 GEG655380:GEJ655380 GOC655380:GOF655380 GXY655380:GYB655380 HHU655380:HHX655380 HRQ655380:HRT655380 IBM655380:IBP655380 ILI655380:ILL655380 IVE655380:IVH655380 JFA655380:JFD655380 JOW655380:JOZ655380 JYS655380:JYV655380 KIO655380:KIR655380 KSK655380:KSN655380 LCG655380:LCJ655380 LMC655380:LMF655380 LVY655380:LWB655380 MFU655380:MFX655380 MPQ655380:MPT655380 MZM655380:MZP655380 NJI655380:NJL655380 NTE655380:NTH655380 ODA655380:ODD655380 OMW655380:OMZ655380 OWS655380:OWV655380 PGO655380:PGR655380 PQK655380:PQN655380 QAG655380:QAJ655380 QKC655380:QKF655380 QTY655380:QUB655380 RDU655380:RDX655380 RNQ655380:RNT655380 RXM655380:RXP655380 SHI655380:SHL655380 SRE655380:SRH655380 TBA655380:TBD655380 TKW655380:TKZ655380 TUS655380:TUV655380 UEO655380:UER655380 UOK655380:UON655380 UYG655380:UYJ655380 VIC655380:VIF655380 VRY655380:VSB655380 WBU655380:WBX655380 WLQ655380:WLT655380 WVM655380:WVP655380 E720897:H720897 JA720916:JD720916 SW720916:SZ720916 ACS720916:ACV720916 AMO720916:AMR720916 AWK720916:AWN720916 BGG720916:BGJ720916 BQC720916:BQF720916 BZY720916:CAB720916 CJU720916:CJX720916 CTQ720916:CTT720916 DDM720916:DDP720916 DNI720916:DNL720916 DXE720916:DXH720916 EHA720916:EHD720916 EQW720916:EQZ720916 FAS720916:FAV720916 FKO720916:FKR720916 FUK720916:FUN720916 GEG720916:GEJ720916 GOC720916:GOF720916 GXY720916:GYB720916 HHU720916:HHX720916 HRQ720916:HRT720916 IBM720916:IBP720916 ILI720916:ILL720916 IVE720916:IVH720916 JFA720916:JFD720916 JOW720916:JOZ720916 JYS720916:JYV720916 KIO720916:KIR720916 KSK720916:KSN720916 LCG720916:LCJ720916 LMC720916:LMF720916 LVY720916:LWB720916 MFU720916:MFX720916 MPQ720916:MPT720916 MZM720916:MZP720916 NJI720916:NJL720916 NTE720916:NTH720916 ODA720916:ODD720916 OMW720916:OMZ720916 OWS720916:OWV720916 PGO720916:PGR720916 PQK720916:PQN720916 QAG720916:QAJ720916 QKC720916:QKF720916 QTY720916:QUB720916 RDU720916:RDX720916 RNQ720916:RNT720916 RXM720916:RXP720916 SHI720916:SHL720916 SRE720916:SRH720916 TBA720916:TBD720916 TKW720916:TKZ720916 TUS720916:TUV720916 UEO720916:UER720916 UOK720916:UON720916 UYG720916:UYJ720916 VIC720916:VIF720916 VRY720916:VSB720916 WBU720916:WBX720916 WLQ720916:WLT720916 WVM720916:WVP720916 E786433:H786433 JA786452:JD786452 SW786452:SZ786452 ACS786452:ACV786452 AMO786452:AMR786452 AWK786452:AWN786452 BGG786452:BGJ786452 BQC786452:BQF786452 BZY786452:CAB786452 CJU786452:CJX786452 CTQ786452:CTT786452 DDM786452:DDP786452 DNI786452:DNL786452 DXE786452:DXH786452 EHA786452:EHD786452 EQW786452:EQZ786452 FAS786452:FAV786452 FKO786452:FKR786452 FUK786452:FUN786452 GEG786452:GEJ786452 GOC786452:GOF786452 GXY786452:GYB786452 HHU786452:HHX786452 HRQ786452:HRT786452 IBM786452:IBP786452 ILI786452:ILL786452 IVE786452:IVH786452 JFA786452:JFD786452 JOW786452:JOZ786452 JYS786452:JYV786452 KIO786452:KIR786452 KSK786452:KSN786452 LCG786452:LCJ786452 LMC786452:LMF786452 LVY786452:LWB786452 MFU786452:MFX786452 MPQ786452:MPT786452 MZM786452:MZP786452 NJI786452:NJL786452 NTE786452:NTH786452 ODA786452:ODD786452 OMW786452:OMZ786452 OWS786452:OWV786452 PGO786452:PGR786452 PQK786452:PQN786452 QAG786452:QAJ786452 QKC786452:QKF786452 QTY786452:QUB786452 RDU786452:RDX786452 RNQ786452:RNT786452 RXM786452:RXP786452 SHI786452:SHL786452 SRE786452:SRH786452 TBA786452:TBD786452 TKW786452:TKZ786452 TUS786452:TUV786452 UEO786452:UER786452 UOK786452:UON786452 UYG786452:UYJ786452 VIC786452:VIF786452 VRY786452:VSB786452 WBU786452:WBX786452 WLQ786452:WLT786452 WVM786452:WVP786452 E851969:H851969 JA851988:JD851988 SW851988:SZ851988 ACS851988:ACV851988 AMO851988:AMR851988 AWK851988:AWN851988 BGG851988:BGJ851988 BQC851988:BQF851988 BZY851988:CAB851988 CJU851988:CJX851988 CTQ851988:CTT851988 DDM851988:DDP851988 DNI851988:DNL851988 DXE851988:DXH851988 EHA851988:EHD851988 EQW851988:EQZ851988 FAS851988:FAV851988 FKO851988:FKR851988 FUK851988:FUN851988 GEG851988:GEJ851988 GOC851988:GOF851988 GXY851988:GYB851988 HHU851988:HHX851988 HRQ851988:HRT851988 IBM851988:IBP851988 ILI851988:ILL851988 IVE851988:IVH851988 JFA851988:JFD851988 JOW851988:JOZ851988 JYS851988:JYV851988 KIO851988:KIR851988 KSK851988:KSN851988 LCG851988:LCJ851988 LMC851988:LMF851988 LVY851988:LWB851988 MFU851988:MFX851988 MPQ851988:MPT851988 MZM851988:MZP851988 NJI851988:NJL851988 NTE851988:NTH851988 ODA851988:ODD851988 OMW851988:OMZ851988 OWS851988:OWV851988 PGO851988:PGR851988 PQK851988:PQN851988 QAG851988:QAJ851988 QKC851988:QKF851988 QTY851988:QUB851988 RDU851988:RDX851988 RNQ851988:RNT851988 RXM851988:RXP851988 SHI851988:SHL851988 SRE851988:SRH851988 TBA851988:TBD851988 TKW851988:TKZ851988 TUS851988:TUV851988 UEO851988:UER851988 UOK851988:UON851988 UYG851988:UYJ851988 VIC851988:VIF851988 VRY851988:VSB851988 WBU851988:WBX851988 WLQ851988:WLT851988 WVM851988:WVP851988 E917505:H917505 JA917524:JD917524 SW917524:SZ917524 ACS917524:ACV917524 AMO917524:AMR917524 AWK917524:AWN917524 BGG917524:BGJ917524 BQC917524:BQF917524 BZY917524:CAB917524 CJU917524:CJX917524 CTQ917524:CTT917524 DDM917524:DDP917524 DNI917524:DNL917524 DXE917524:DXH917524 EHA917524:EHD917524 EQW917524:EQZ917524 FAS917524:FAV917524 FKO917524:FKR917524 FUK917524:FUN917524 GEG917524:GEJ917524 GOC917524:GOF917524 GXY917524:GYB917524 HHU917524:HHX917524 HRQ917524:HRT917524 IBM917524:IBP917524 ILI917524:ILL917524 IVE917524:IVH917524 JFA917524:JFD917524 JOW917524:JOZ917524 JYS917524:JYV917524 KIO917524:KIR917524 KSK917524:KSN917524 LCG917524:LCJ917524 LMC917524:LMF917524 LVY917524:LWB917524 MFU917524:MFX917524 MPQ917524:MPT917524 MZM917524:MZP917524 NJI917524:NJL917524 NTE917524:NTH917524 ODA917524:ODD917524 OMW917524:OMZ917524 OWS917524:OWV917524 PGO917524:PGR917524 PQK917524:PQN917524 QAG917524:QAJ917524 QKC917524:QKF917524 QTY917524:QUB917524 RDU917524:RDX917524 RNQ917524:RNT917524 RXM917524:RXP917524 SHI917524:SHL917524 SRE917524:SRH917524 TBA917524:TBD917524 TKW917524:TKZ917524 TUS917524:TUV917524 UEO917524:UER917524 UOK917524:UON917524 UYG917524:UYJ917524 VIC917524:VIF917524 VRY917524:VSB917524 WBU917524:WBX917524 WLQ917524:WLT917524 WVM917524:WVP917524 E983041:H983041 JA983060:JD983060 SW983060:SZ983060 ACS983060:ACV983060 AMO983060:AMR983060 AWK983060:AWN983060 BGG983060:BGJ983060 BQC983060:BQF983060 BZY983060:CAB983060 CJU983060:CJX983060 CTQ983060:CTT983060 DDM983060:DDP983060 DNI983060:DNL983060 DXE983060:DXH983060 EHA983060:EHD983060 EQW983060:EQZ983060 FAS983060:FAV983060 FKO983060:FKR983060 FUK983060:FUN983060 GEG983060:GEJ983060 GOC983060:GOF983060 GXY983060:GYB983060 HHU983060:HHX983060 HRQ983060:HRT983060 IBM983060:IBP983060 ILI983060:ILL983060 IVE983060:IVH983060 JFA983060:JFD983060 JOW983060:JOZ983060 JYS983060:JYV983060 KIO983060:KIR983060 KSK983060:KSN983060 LCG983060:LCJ983060 LMC983060:LMF983060 LVY983060:LWB983060 MFU983060:MFX983060 MPQ983060:MPT983060 MZM983060:MZP983060 NJI983060:NJL983060 NTE983060:NTH983060 ODA983060:ODD983060 OMW983060:OMZ983060 OWS983060:OWV983060 PGO983060:PGR983060 PQK983060:PQN983060 QAG983060:QAJ983060 QKC983060:QKF983060 QTY983060:QUB983060 RDU983060:RDX983060 RNQ983060:RNT983060 RXM983060:RXP983060 SHI983060:SHL983060 SRE983060:SRH983060 TBA983060:TBD983060 TKW983060:TKZ983060 TUS983060:TUV983060 UEO983060:UER983060 UOK983060:UON983060 UYG983060:UYJ983060 VIC983060:VIF983060 VRY983060:VSB983060 WBU983060:WBX983060 WLQ983060:WLT983060 WVM983060:WVP983060 E20 JA18:JD18 SW18:SZ18 ACS18:ACV18 AMO18:AMR18 AWK18:AWN18 BGG18:BGJ18 BQC18:BQF18 BZY18:CAB18 CJU18:CJX18 CTQ18:CTT18 DDM18:DDP18 DNI18:DNL18 DXE18:DXH18 EHA18:EHD18 EQW18:EQZ18 FAS18:FAV18 FKO18:FKR18 FUK18:FUN18 GEG18:GEJ18 GOC18:GOF18 GXY18:GYB18 HHU18:HHX18 HRQ18:HRT18 IBM18:IBP18 ILI18:ILL18 IVE18:IVH18 JFA18:JFD18 JOW18:JOZ18 JYS18:JYV18 KIO18:KIR18 KSK18:KSN18 LCG18:LCJ18 LMC18:LMF18 LVY18:LWB18 MFU18:MFX18 MPQ18:MPT18 MZM18:MZP18 NJI18:NJL18 NTE18:NTH18 ODA18:ODD18 OMW18:OMZ18 OWS18:OWV18 PGO18:PGR18 PQK18:PQN18 QAG18:QAJ18 QKC18:QKF18 QTY18:QUB18 RDU18:RDX18 RNQ18:RNT18 RXM18:RXP18 SHI18:SHL18 SRE18:SRH18 TBA18:TBD18 TKW18:TKZ18 TUS18:TUV18 UEO18:UER18 UOK18:UON18 UYG18:UYJ18 VIC18:VIF18 VRY18:VSB18 WBU18:WBX18 WLQ18:WLT18 WVM18:WVP18 E65535:H65535 JA65554:JD65554 SW65554:SZ65554 ACS65554:ACV65554 AMO65554:AMR65554 AWK65554:AWN65554 BGG65554:BGJ65554 BQC65554:BQF65554 BZY65554:CAB65554 CJU65554:CJX65554 CTQ65554:CTT65554 DDM65554:DDP65554 DNI65554:DNL65554 DXE65554:DXH65554 EHA65554:EHD65554 EQW65554:EQZ65554 FAS65554:FAV65554 FKO65554:FKR65554 FUK65554:FUN65554 GEG65554:GEJ65554 GOC65554:GOF65554 GXY65554:GYB65554 HHU65554:HHX65554 HRQ65554:HRT65554 IBM65554:IBP65554 ILI65554:ILL65554 IVE65554:IVH65554 JFA65554:JFD65554 JOW65554:JOZ65554 JYS65554:JYV65554 KIO65554:KIR65554 KSK65554:KSN65554 LCG65554:LCJ65554 LMC65554:LMF65554 LVY65554:LWB65554 MFU65554:MFX65554 MPQ65554:MPT65554 MZM65554:MZP65554 NJI65554:NJL65554 NTE65554:NTH65554 ODA65554:ODD65554 OMW65554:OMZ65554 OWS65554:OWV65554 PGO65554:PGR65554 PQK65554:PQN65554 QAG65554:QAJ65554 QKC65554:QKF65554 QTY65554:QUB65554 RDU65554:RDX65554 RNQ65554:RNT65554 RXM65554:RXP65554 SHI65554:SHL65554 SRE65554:SRH65554 TBA65554:TBD65554 TKW65554:TKZ65554 TUS65554:TUV65554 UEO65554:UER65554 UOK65554:UON65554 UYG65554:UYJ65554 VIC65554:VIF65554 VRY65554:VSB65554 WBU65554:WBX65554 WLQ65554:WLT65554 WVM65554:WVP65554 E131071:H131071 JA131090:JD131090 SW131090:SZ131090 ACS131090:ACV131090 AMO131090:AMR131090 AWK131090:AWN131090 BGG131090:BGJ131090 BQC131090:BQF131090 BZY131090:CAB131090 CJU131090:CJX131090 CTQ131090:CTT131090 DDM131090:DDP131090 DNI131090:DNL131090 DXE131090:DXH131090 EHA131090:EHD131090 EQW131090:EQZ131090 FAS131090:FAV131090 FKO131090:FKR131090 FUK131090:FUN131090 GEG131090:GEJ131090 GOC131090:GOF131090 GXY131090:GYB131090 HHU131090:HHX131090 HRQ131090:HRT131090 IBM131090:IBP131090 ILI131090:ILL131090 IVE131090:IVH131090 JFA131090:JFD131090 JOW131090:JOZ131090 JYS131090:JYV131090 KIO131090:KIR131090 KSK131090:KSN131090 LCG131090:LCJ131090 LMC131090:LMF131090 LVY131090:LWB131090 MFU131090:MFX131090 MPQ131090:MPT131090 MZM131090:MZP131090 NJI131090:NJL131090 NTE131090:NTH131090 ODA131090:ODD131090 OMW131090:OMZ131090 OWS131090:OWV131090 PGO131090:PGR131090 PQK131090:PQN131090 QAG131090:QAJ131090 QKC131090:QKF131090 QTY131090:QUB131090 RDU131090:RDX131090 RNQ131090:RNT131090 RXM131090:RXP131090 SHI131090:SHL131090 SRE131090:SRH131090 TBA131090:TBD131090 TKW131090:TKZ131090 TUS131090:TUV131090 UEO131090:UER131090 UOK131090:UON131090 UYG131090:UYJ131090 VIC131090:VIF131090 VRY131090:VSB131090 WBU131090:WBX131090 WLQ131090:WLT131090 WVM131090:WVP131090 E196607:H196607 JA196626:JD196626 SW196626:SZ196626 ACS196626:ACV196626 AMO196626:AMR196626 AWK196626:AWN196626 BGG196626:BGJ196626 BQC196626:BQF196626 BZY196626:CAB196626 CJU196626:CJX196626 CTQ196626:CTT196626 DDM196626:DDP196626 DNI196626:DNL196626 DXE196626:DXH196626 EHA196626:EHD196626 EQW196626:EQZ196626 FAS196626:FAV196626 FKO196626:FKR196626 FUK196626:FUN196626 GEG196626:GEJ196626 GOC196626:GOF196626 GXY196626:GYB196626 HHU196626:HHX196626 HRQ196626:HRT196626 IBM196626:IBP196626 ILI196626:ILL196626 IVE196626:IVH196626 JFA196626:JFD196626 JOW196626:JOZ196626 JYS196626:JYV196626 KIO196626:KIR196626 KSK196626:KSN196626 LCG196626:LCJ196626 LMC196626:LMF196626 LVY196626:LWB196626 MFU196626:MFX196626 MPQ196626:MPT196626 MZM196626:MZP196626 NJI196626:NJL196626 NTE196626:NTH196626 ODA196626:ODD196626 OMW196626:OMZ196626 OWS196626:OWV196626 PGO196626:PGR196626 PQK196626:PQN196626 QAG196626:QAJ196626 QKC196626:QKF196626 QTY196626:QUB196626 RDU196626:RDX196626 RNQ196626:RNT196626 RXM196626:RXP196626 SHI196626:SHL196626 SRE196626:SRH196626 TBA196626:TBD196626 TKW196626:TKZ196626 TUS196626:TUV196626 UEO196626:UER196626 UOK196626:UON196626 UYG196626:UYJ196626 VIC196626:VIF196626 VRY196626:VSB196626 WBU196626:WBX196626 WLQ196626:WLT196626 WVM196626:WVP196626 E262143:H262143 JA262162:JD262162 SW262162:SZ262162 ACS262162:ACV262162 AMO262162:AMR262162 AWK262162:AWN262162 BGG262162:BGJ262162 BQC262162:BQF262162 BZY262162:CAB262162 CJU262162:CJX262162 CTQ262162:CTT262162 DDM262162:DDP262162 DNI262162:DNL262162 DXE262162:DXH262162 EHA262162:EHD262162 EQW262162:EQZ262162 FAS262162:FAV262162 FKO262162:FKR262162 FUK262162:FUN262162 GEG262162:GEJ262162 GOC262162:GOF262162 GXY262162:GYB262162 HHU262162:HHX262162 HRQ262162:HRT262162 IBM262162:IBP262162 ILI262162:ILL262162 IVE262162:IVH262162 JFA262162:JFD262162 JOW262162:JOZ262162 JYS262162:JYV262162 KIO262162:KIR262162 KSK262162:KSN262162 LCG262162:LCJ262162 LMC262162:LMF262162 LVY262162:LWB262162 MFU262162:MFX262162 MPQ262162:MPT262162 MZM262162:MZP262162 NJI262162:NJL262162 NTE262162:NTH262162 ODA262162:ODD262162 OMW262162:OMZ262162 OWS262162:OWV262162 PGO262162:PGR262162 PQK262162:PQN262162 QAG262162:QAJ262162 QKC262162:QKF262162 QTY262162:QUB262162 RDU262162:RDX262162 RNQ262162:RNT262162 RXM262162:RXP262162 SHI262162:SHL262162 SRE262162:SRH262162 TBA262162:TBD262162 TKW262162:TKZ262162 TUS262162:TUV262162 UEO262162:UER262162 UOK262162:UON262162 UYG262162:UYJ262162 VIC262162:VIF262162 VRY262162:VSB262162 WBU262162:WBX262162 WLQ262162:WLT262162 WVM262162:WVP262162 E327679:H327679 JA327698:JD327698 SW327698:SZ327698 ACS327698:ACV327698 AMO327698:AMR327698 AWK327698:AWN327698 BGG327698:BGJ327698 BQC327698:BQF327698 BZY327698:CAB327698 CJU327698:CJX327698 CTQ327698:CTT327698 DDM327698:DDP327698 DNI327698:DNL327698 DXE327698:DXH327698 EHA327698:EHD327698 EQW327698:EQZ327698 FAS327698:FAV327698 FKO327698:FKR327698 FUK327698:FUN327698 GEG327698:GEJ327698 GOC327698:GOF327698 GXY327698:GYB327698 HHU327698:HHX327698 HRQ327698:HRT327698 IBM327698:IBP327698 ILI327698:ILL327698 IVE327698:IVH327698 JFA327698:JFD327698 JOW327698:JOZ327698 JYS327698:JYV327698 KIO327698:KIR327698 KSK327698:KSN327698 LCG327698:LCJ327698 LMC327698:LMF327698 LVY327698:LWB327698 MFU327698:MFX327698 MPQ327698:MPT327698 MZM327698:MZP327698 NJI327698:NJL327698 NTE327698:NTH327698 ODA327698:ODD327698 OMW327698:OMZ327698 OWS327698:OWV327698 PGO327698:PGR327698 PQK327698:PQN327698 QAG327698:QAJ327698 QKC327698:QKF327698 QTY327698:QUB327698 RDU327698:RDX327698 RNQ327698:RNT327698 RXM327698:RXP327698 SHI327698:SHL327698 SRE327698:SRH327698 TBA327698:TBD327698 TKW327698:TKZ327698 TUS327698:TUV327698 UEO327698:UER327698 UOK327698:UON327698 UYG327698:UYJ327698 VIC327698:VIF327698 VRY327698:VSB327698 WBU327698:WBX327698 WLQ327698:WLT327698 WVM327698:WVP327698 E393215:H393215 JA393234:JD393234 SW393234:SZ393234 ACS393234:ACV393234 AMO393234:AMR393234 AWK393234:AWN393234 BGG393234:BGJ393234 BQC393234:BQF393234 BZY393234:CAB393234 CJU393234:CJX393234 CTQ393234:CTT393234 DDM393234:DDP393234 DNI393234:DNL393234 DXE393234:DXH393234 EHA393234:EHD393234 EQW393234:EQZ393234 FAS393234:FAV393234 FKO393234:FKR393234 FUK393234:FUN393234 GEG393234:GEJ393234 GOC393234:GOF393234 GXY393234:GYB393234 HHU393234:HHX393234 HRQ393234:HRT393234 IBM393234:IBP393234 ILI393234:ILL393234 IVE393234:IVH393234 JFA393234:JFD393234 JOW393234:JOZ393234 JYS393234:JYV393234 KIO393234:KIR393234 KSK393234:KSN393234 LCG393234:LCJ393234 LMC393234:LMF393234 LVY393234:LWB393234 MFU393234:MFX393234 MPQ393234:MPT393234 MZM393234:MZP393234 NJI393234:NJL393234 NTE393234:NTH393234 ODA393234:ODD393234 OMW393234:OMZ393234 OWS393234:OWV393234 PGO393234:PGR393234 PQK393234:PQN393234 QAG393234:QAJ393234 QKC393234:QKF393234 QTY393234:QUB393234 RDU393234:RDX393234 RNQ393234:RNT393234 RXM393234:RXP393234 SHI393234:SHL393234 SRE393234:SRH393234 TBA393234:TBD393234 TKW393234:TKZ393234 TUS393234:TUV393234 UEO393234:UER393234 UOK393234:UON393234 UYG393234:UYJ393234 VIC393234:VIF393234 VRY393234:VSB393234 WBU393234:WBX393234 WLQ393234:WLT393234 WVM393234:WVP393234 E458751:H458751 JA458770:JD458770 SW458770:SZ458770 ACS458770:ACV458770 AMO458770:AMR458770 AWK458770:AWN458770 BGG458770:BGJ458770 BQC458770:BQF458770 BZY458770:CAB458770 CJU458770:CJX458770 CTQ458770:CTT458770 DDM458770:DDP458770 DNI458770:DNL458770 DXE458770:DXH458770 EHA458770:EHD458770 EQW458770:EQZ458770 FAS458770:FAV458770 FKO458770:FKR458770 FUK458770:FUN458770 GEG458770:GEJ458770 GOC458770:GOF458770 GXY458770:GYB458770 HHU458770:HHX458770 HRQ458770:HRT458770 IBM458770:IBP458770 ILI458770:ILL458770 IVE458770:IVH458770 JFA458770:JFD458770 JOW458770:JOZ458770 JYS458770:JYV458770 KIO458770:KIR458770 KSK458770:KSN458770 LCG458770:LCJ458770 LMC458770:LMF458770 LVY458770:LWB458770 MFU458770:MFX458770 MPQ458770:MPT458770 MZM458770:MZP458770 NJI458770:NJL458770 NTE458770:NTH458770 ODA458770:ODD458770 OMW458770:OMZ458770 OWS458770:OWV458770 PGO458770:PGR458770 PQK458770:PQN458770 QAG458770:QAJ458770 QKC458770:QKF458770 QTY458770:QUB458770 RDU458770:RDX458770 RNQ458770:RNT458770 RXM458770:RXP458770 SHI458770:SHL458770 SRE458770:SRH458770 TBA458770:TBD458770 TKW458770:TKZ458770 TUS458770:TUV458770 UEO458770:UER458770 UOK458770:UON458770 UYG458770:UYJ458770 VIC458770:VIF458770 VRY458770:VSB458770 WBU458770:WBX458770 WLQ458770:WLT458770 WVM458770:WVP458770 E524287:H524287 JA524306:JD524306 SW524306:SZ524306 ACS524306:ACV524306 AMO524306:AMR524306 AWK524306:AWN524306 BGG524306:BGJ524306 BQC524306:BQF524306 BZY524306:CAB524306 CJU524306:CJX524306 CTQ524306:CTT524306 DDM524306:DDP524306 DNI524306:DNL524306 DXE524306:DXH524306 EHA524306:EHD524306 EQW524306:EQZ524306 FAS524306:FAV524306 FKO524306:FKR524306 FUK524306:FUN524306 GEG524306:GEJ524306 GOC524306:GOF524306 GXY524306:GYB524306 HHU524306:HHX524306 HRQ524306:HRT524306 IBM524306:IBP524306 ILI524306:ILL524306 IVE524306:IVH524306 JFA524306:JFD524306 JOW524306:JOZ524306 JYS524306:JYV524306 KIO524306:KIR524306 KSK524306:KSN524306 LCG524306:LCJ524306 LMC524306:LMF524306 LVY524306:LWB524306 MFU524306:MFX524306 MPQ524306:MPT524306 MZM524306:MZP524306 NJI524306:NJL524306 NTE524306:NTH524306 ODA524306:ODD524306 OMW524306:OMZ524306 OWS524306:OWV524306 PGO524306:PGR524306 PQK524306:PQN524306 QAG524306:QAJ524306 QKC524306:QKF524306 QTY524306:QUB524306 RDU524306:RDX524306 RNQ524306:RNT524306 RXM524306:RXP524306 SHI524306:SHL524306 SRE524306:SRH524306 TBA524306:TBD524306 TKW524306:TKZ524306 TUS524306:TUV524306 UEO524306:UER524306 UOK524306:UON524306 UYG524306:UYJ524306 VIC524306:VIF524306 VRY524306:VSB524306 WBU524306:WBX524306 WLQ524306:WLT524306 WVM524306:WVP524306 E589823:H589823 JA589842:JD589842 SW589842:SZ589842 ACS589842:ACV589842 AMO589842:AMR589842 AWK589842:AWN589842 BGG589842:BGJ589842 BQC589842:BQF589842 BZY589842:CAB589842 CJU589842:CJX589842 CTQ589842:CTT589842 DDM589842:DDP589842 DNI589842:DNL589842 DXE589842:DXH589842 EHA589842:EHD589842 EQW589842:EQZ589842 FAS589842:FAV589842 FKO589842:FKR589842 FUK589842:FUN589842 GEG589842:GEJ589842 GOC589842:GOF589842 GXY589842:GYB589842 HHU589842:HHX589842 HRQ589842:HRT589842 IBM589842:IBP589842 ILI589842:ILL589842 IVE589842:IVH589842 JFA589842:JFD589842 JOW589842:JOZ589842 JYS589842:JYV589842 KIO589842:KIR589842 KSK589842:KSN589842 LCG589842:LCJ589842 LMC589842:LMF589842 LVY589842:LWB589842 MFU589842:MFX589842 MPQ589842:MPT589842 MZM589842:MZP589842 NJI589842:NJL589842 NTE589842:NTH589842 ODA589842:ODD589842 OMW589842:OMZ589842 OWS589842:OWV589842 PGO589842:PGR589842 PQK589842:PQN589842 QAG589842:QAJ589842 QKC589842:QKF589842 QTY589842:QUB589842 RDU589842:RDX589842 RNQ589842:RNT589842 RXM589842:RXP589842 SHI589842:SHL589842 SRE589842:SRH589842 TBA589842:TBD589842 TKW589842:TKZ589842 TUS589842:TUV589842 UEO589842:UER589842 UOK589842:UON589842 UYG589842:UYJ589842 VIC589842:VIF589842 VRY589842:VSB589842 WBU589842:WBX589842 WLQ589842:WLT589842 WVM589842:WVP589842 E655359:H655359 JA655378:JD655378 SW655378:SZ655378 ACS655378:ACV655378 AMO655378:AMR655378 AWK655378:AWN655378 BGG655378:BGJ655378 BQC655378:BQF655378 BZY655378:CAB655378 CJU655378:CJX655378 CTQ655378:CTT655378 DDM655378:DDP655378 DNI655378:DNL655378 DXE655378:DXH655378 EHA655378:EHD655378 EQW655378:EQZ655378 FAS655378:FAV655378 FKO655378:FKR655378 FUK655378:FUN655378 GEG655378:GEJ655378 GOC655378:GOF655378 GXY655378:GYB655378 HHU655378:HHX655378 HRQ655378:HRT655378 IBM655378:IBP655378 ILI655378:ILL655378 IVE655378:IVH655378 JFA655378:JFD655378 JOW655378:JOZ655378 JYS655378:JYV655378 KIO655378:KIR655378 KSK655378:KSN655378 LCG655378:LCJ655378 LMC655378:LMF655378 LVY655378:LWB655378 MFU655378:MFX655378 MPQ655378:MPT655378 MZM655378:MZP655378 NJI655378:NJL655378 NTE655378:NTH655378 ODA655378:ODD655378 OMW655378:OMZ655378 OWS655378:OWV655378 PGO655378:PGR655378 PQK655378:PQN655378 QAG655378:QAJ655378 QKC655378:QKF655378 QTY655378:QUB655378 RDU655378:RDX655378 RNQ655378:RNT655378 RXM655378:RXP655378 SHI655378:SHL655378 SRE655378:SRH655378 TBA655378:TBD655378 TKW655378:TKZ655378 TUS655378:TUV655378 UEO655378:UER655378 UOK655378:UON655378 UYG655378:UYJ655378 VIC655378:VIF655378 VRY655378:VSB655378 WBU655378:WBX655378 WLQ655378:WLT655378 WVM655378:WVP655378 E720895:H720895 JA720914:JD720914 SW720914:SZ720914 ACS720914:ACV720914 AMO720914:AMR720914 AWK720914:AWN720914 BGG720914:BGJ720914 BQC720914:BQF720914 BZY720914:CAB720914 CJU720914:CJX720914 CTQ720914:CTT720914 DDM720914:DDP720914 DNI720914:DNL720914 DXE720914:DXH720914 EHA720914:EHD720914 EQW720914:EQZ720914 FAS720914:FAV720914 FKO720914:FKR720914 FUK720914:FUN720914 GEG720914:GEJ720914 GOC720914:GOF720914 GXY720914:GYB720914 HHU720914:HHX720914 HRQ720914:HRT720914 IBM720914:IBP720914 ILI720914:ILL720914 IVE720914:IVH720914 JFA720914:JFD720914 JOW720914:JOZ720914 JYS720914:JYV720914 KIO720914:KIR720914 KSK720914:KSN720914 LCG720914:LCJ720914 LMC720914:LMF720914 LVY720914:LWB720914 MFU720914:MFX720914 MPQ720914:MPT720914 MZM720914:MZP720914 NJI720914:NJL720914 NTE720914:NTH720914 ODA720914:ODD720914 OMW720914:OMZ720914 OWS720914:OWV720914 PGO720914:PGR720914 PQK720914:PQN720914 QAG720914:QAJ720914 QKC720914:QKF720914 QTY720914:QUB720914 RDU720914:RDX720914 RNQ720914:RNT720914 RXM720914:RXP720914 SHI720914:SHL720914 SRE720914:SRH720914 TBA720914:TBD720914 TKW720914:TKZ720914 TUS720914:TUV720914 UEO720914:UER720914 UOK720914:UON720914 UYG720914:UYJ720914 VIC720914:VIF720914 VRY720914:VSB720914 WBU720914:WBX720914 WLQ720914:WLT720914 WVM720914:WVP720914 E786431:H786431 JA786450:JD786450 SW786450:SZ786450 ACS786450:ACV786450 AMO786450:AMR786450 AWK786450:AWN786450 BGG786450:BGJ786450 BQC786450:BQF786450 BZY786450:CAB786450 CJU786450:CJX786450 CTQ786450:CTT786450 DDM786450:DDP786450 DNI786450:DNL786450 DXE786450:DXH786450 EHA786450:EHD786450 EQW786450:EQZ786450 FAS786450:FAV786450 FKO786450:FKR786450 FUK786450:FUN786450 GEG786450:GEJ786450 GOC786450:GOF786450 GXY786450:GYB786450 HHU786450:HHX786450 HRQ786450:HRT786450 IBM786450:IBP786450 ILI786450:ILL786450 IVE786450:IVH786450 JFA786450:JFD786450 JOW786450:JOZ786450 JYS786450:JYV786450 KIO786450:KIR786450 KSK786450:KSN786450 LCG786450:LCJ786450 LMC786450:LMF786450 LVY786450:LWB786450 MFU786450:MFX786450 MPQ786450:MPT786450 MZM786450:MZP786450 NJI786450:NJL786450 NTE786450:NTH786450 ODA786450:ODD786450 OMW786450:OMZ786450 OWS786450:OWV786450 PGO786450:PGR786450 PQK786450:PQN786450 QAG786450:QAJ786450 QKC786450:QKF786450 QTY786450:QUB786450 RDU786450:RDX786450 RNQ786450:RNT786450 RXM786450:RXP786450 SHI786450:SHL786450 SRE786450:SRH786450 TBA786450:TBD786450 TKW786450:TKZ786450 TUS786450:TUV786450 UEO786450:UER786450 UOK786450:UON786450 UYG786450:UYJ786450 VIC786450:VIF786450 VRY786450:VSB786450 WBU786450:WBX786450 WLQ786450:WLT786450 WVM786450:WVP786450 E851967:H851967 JA851986:JD851986 SW851986:SZ851986 ACS851986:ACV851986 AMO851986:AMR851986 AWK851986:AWN851986 BGG851986:BGJ851986 BQC851986:BQF851986 BZY851986:CAB851986 CJU851986:CJX851986 CTQ851986:CTT851986 DDM851986:DDP851986 DNI851986:DNL851986 DXE851986:DXH851986 EHA851986:EHD851986 EQW851986:EQZ851986 FAS851986:FAV851986 FKO851986:FKR851986 FUK851986:FUN851986 GEG851986:GEJ851986 GOC851986:GOF851986 GXY851986:GYB851986 HHU851986:HHX851986 HRQ851986:HRT851986 IBM851986:IBP851986 ILI851986:ILL851986 IVE851986:IVH851986 JFA851986:JFD851986 JOW851986:JOZ851986 JYS851986:JYV851986 KIO851986:KIR851986 KSK851986:KSN851986 LCG851986:LCJ851986 LMC851986:LMF851986 LVY851986:LWB851986 MFU851986:MFX851986 MPQ851986:MPT851986 MZM851986:MZP851986 NJI851986:NJL851986 NTE851986:NTH851986 ODA851986:ODD851986 OMW851986:OMZ851986 OWS851986:OWV851986 PGO851986:PGR851986 PQK851986:PQN851986 QAG851986:QAJ851986 QKC851986:QKF851986 QTY851986:QUB851986 RDU851986:RDX851986 RNQ851986:RNT851986 RXM851986:RXP851986 SHI851986:SHL851986 SRE851986:SRH851986 TBA851986:TBD851986 TKW851986:TKZ851986 TUS851986:TUV851986 UEO851986:UER851986 UOK851986:UON851986 UYG851986:UYJ851986 VIC851986:VIF851986 VRY851986:VSB851986 WBU851986:WBX851986 WLQ851986:WLT851986 WVM851986:WVP851986 E917503:H917503 JA917522:JD917522 SW917522:SZ917522 ACS917522:ACV917522 AMO917522:AMR917522 AWK917522:AWN917522 BGG917522:BGJ917522 BQC917522:BQF917522 BZY917522:CAB917522 CJU917522:CJX917522 CTQ917522:CTT917522 DDM917522:DDP917522 DNI917522:DNL917522 DXE917522:DXH917522 EHA917522:EHD917522 EQW917522:EQZ917522 FAS917522:FAV917522 FKO917522:FKR917522 FUK917522:FUN917522 GEG917522:GEJ917522 GOC917522:GOF917522 GXY917522:GYB917522 HHU917522:HHX917522 HRQ917522:HRT917522 IBM917522:IBP917522 ILI917522:ILL917522 IVE917522:IVH917522 JFA917522:JFD917522 JOW917522:JOZ917522 JYS917522:JYV917522 KIO917522:KIR917522 KSK917522:KSN917522 LCG917522:LCJ917522 LMC917522:LMF917522 LVY917522:LWB917522 MFU917522:MFX917522 MPQ917522:MPT917522 MZM917522:MZP917522 NJI917522:NJL917522 NTE917522:NTH917522 ODA917522:ODD917522 OMW917522:OMZ917522 OWS917522:OWV917522 PGO917522:PGR917522 PQK917522:PQN917522 QAG917522:QAJ917522 QKC917522:QKF917522 QTY917522:QUB917522 RDU917522:RDX917522 RNQ917522:RNT917522 RXM917522:RXP917522 SHI917522:SHL917522 SRE917522:SRH917522 TBA917522:TBD917522 TKW917522:TKZ917522 TUS917522:TUV917522 UEO917522:UER917522 UOK917522:UON917522 UYG917522:UYJ917522 VIC917522:VIF917522 VRY917522:VSB917522 WBU917522:WBX917522 WLQ917522:WLT917522 WVM917522:WVP917522 E983039:H983039 JA983058:JD983058 SW983058:SZ983058 ACS983058:ACV983058 AMO983058:AMR983058 AWK983058:AWN983058 BGG983058:BGJ983058 BQC983058:BQF983058 BZY983058:CAB983058 CJU983058:CJX983058 CTQ983058:CTT983058 DDM983058:DDP983058 DNI983058:DNL983058 DXE983058:DXH983058 EHA983058:EHD983058 EQW983058:EQZ983058 FAS983058:FAV983058 FKO983058:FKR983058 FUK983058:FUN983058 GEG983058:GEJ983058 GOC983058:GOF983058 GXY983058:GYB983058 HHU983058:HHX983058 HRQ983058:HRT983058 IBM983058:IBP983058 ILI983058:ILL983058 IVE983058:IVH983058 JFA983058:JFD983058 JOW983058:JOZ983058 JYS983058:JYV983058 KIO983058:KIR983058 KSK983058:KSN983058 LCG983058:LCJ983058 LMC983058:LMF983058 LVY983058:LWB983058 MFU983058:MFX983058 MPQ983058:MPT983058 MZM983058:MZP983058 NJI983058:NJL983058 NTE983058:NTH983058 ODA983058:ODD983058 OMW983058:OMZ983058 OWS983058:OWV983058 PGO983058:PGR983058 PQK983058:PQN983058 QAG983058:QAJ983058 QKC983058:QKF983058 QTY983058:QUB983058 RDU983058:RDX983058 RNQ983058:RNT983058 RXM983058:RXP983058 SHI983058:SHL983058 SRE983058:SRH983058 TBA983058:TBD983058 TKW983058:TKZ983058 TUS983058:TUV983058 UEO983058:UER983058 UOK983058:UON983058 UYG983058:UYJ983058 VIC983058:VIF983058 VRY983058:VSB983058 WBU983058:WBX983058 WLQ983058:WLT983058 WVM983058:WVP983058 E25:H25 JA25:JD25 SW25:SZ25 ACS25:ACV25 AMO25:AMR25 AWK25:AWN25 BGG25:BGJ25 BQC25:BQF25 BZY25:CAB25 CJU25:CJX25 CTQ25:CTT25 DDM25:DDP25 DNI25:DNL25 DXE25:DXH25 EHA25:EHD25 EQW25:EQZ25 FAS25:FAV25 FKO25:FKR25 FUK25:FUN25 GEG25:GEJ25 GOC25:GOF25 GXY25:GYB25 HHU25:HHX25 HRQ25:HRT25 IBM25:IBP25 ILI25:ILL25 IVE25:IVH25 JFA25:JFD25 JOW25:JOZ25 JYS25:JYV25 KIO25:KIR25 KSK25:KSN25 LCG25:LCJ25 LMC25:LMF25 LVY25:LWB25 MFU25:MFX25 MPQ25:MPT25 MZM25:MZP25 NJI25:NJL25 NTE25:NTH25 ODA25:ODD25 OMW25:OMZ25 OWS25:OWV25 PGO25:PGR25 PQK25:PQN25 QAG25:QAJ25 QKC25:QKF25 QTY25:QUB25 RDU25:RDX25 RNQ25:RNT25 RXM25:RXP25 SHI25:SHL25 SRE25:SRH25 TBA25:TBD25 TKW25:TKZ25 TUS25:TUV25 UEO25:UER25 UOK25:UON25 UYG25:UYJ25 VIC25:VIF25 VRY25:VSB25 WBU25:WBX25 WLQ25:WLT25 WVM25:WVP25 E65542:H65542 JA65561:JD65561 SW65561:SZ65561 ACS65561:ACV65561 AMO65561:AMR65561 AWK65561:AWN65561 BGG65561:BGJ65561 BQC65561:BQF65561 BZY65561:CAB65561 CJU65561:CJX65561 CTQ65561:CTT65561 DDM65561:DDP65561 DNI65561:DNL65561 DXE65561:DXH65561 EHA65561:EHD65561 EQW65561:EQZ65561 FAS65561:FAV65561 FKO65561:FKR65561 FUK65561:FUN65561 GEG65561:GEJ65561 GOC65561:GOF65561 GXY65561:GYB65561 HHU65561:HHX65561 HRQ65561:HRT65561 IBM65561:IBP65561 ILI65561:ILL65561 IVE65561:IVH65561 JFA65561:JFD65561 JOW65561:JOZ65561 JYS65561:JYV65561 KIO65561:KIR65561 KSK65561:KSN65561 LCG65561:LCJ65561 LMC65561:LMF65561 LVY65561:LWB65561 MFU65561:MFX65561 MPQ65561:MPT65561 MZM65561:MZP65561 NJI65561:NJL65561 NTE65561:NTH65561 ODA65561:ODD65561 OMW65561:OMZ65561 OWS65561:OWV65561 PGO65561:PGR65561 PQK65561:PQN65561 QAG65561:QAJ65561 QKC65561:QKF65561 QTY65561:QUB65561 RDU65561:RDX65561 RNQ65561:RNT65561 RXM65561:RXP65561 SHI65561:SHL65561 SRE65561:SRH65561 TBA65561:TBD65561 TKW65561:TKZ65561 TUS65561:TUV65561 UEO65561:UER65561 UOK65561:UON65561 UYG65561:UYJ65561 VIC65561:VIF65561 VRY65561:VSB65561 WBU65561:WBX65561 WLQ65561:WLT65561 WVM65561:WVP65561 E131078:H131078 JA131097:JD131097 SW131097:SZ131097 ACS131097:ACV131097 AMO131097:AMR131097 AWK131097:AWN131097 BGG131097:BGJ131097 BQC131097:BQF131097 BZY131097:CAB131097 CJU131097:CJX131097 CTQ131097:CTT131097 DDM131097:DDP131097 DNI131097:DNL131097 DXE131097:DXH131097 EHA131097:EHD131097 EQW131097:EQZ131097 FAS131097:FAV131097 FKO131097:FKR131097 FUK131097:FUN131097 GEG131097:GEJ131097 GOC131097:GOF131097 GXY131097:GYB131097 HHU131097:HHX131097 HRQ131097:HRT131097 IBM131097:IBP131097 ILI131097:ILL131097 IVE131097:IVH131097 JFA131097:JFD131097 JOW131097:JOZ131097 JYS131097:JYV131097 KIO131097:KIR131097 KSK131097:KSN131097 LCG131097:LCJ131097 LMC131097:LMF131097 LVY131097:LWB131097 MFU131097:MFX131097 MPQ131097:MPT131097 MZM131097:MZP131097 NJI131097:NJL131097 NTE131097:NTH131097 ODA131097:ODD131097 OMW131097:OMZ131097 OWS131097:OWV131097 PGO131097:PGR131097 PQK131097:PQN131097 QAG131097:QAJ131097 QKC131097:QKF131097 QTY131097:QUB131097 RDU131097:RDX131097 RNQ131097:RNT131097 RXM131097:RXP131097 SHI131097:SHL131097 SRE131097:SRH131097 TBA131097:TBD131097 TKW131097:TKZ131097 TUS131097:TUV131097 UEO131097:UER131097 UOK131097:UON131097 UYG131097:UYJ131097 VIC131097:VIF131097 VRY131097:VSB131097 WBU131097:WBX131097 WLQ131097:WLT131097 WVM131097:WVP131097 E196614:H196614 JA196633:JD196633 SW196633:SZ196633 ACS196633:ACV196633 AMO196633:AMR196633 AWK196633:AWN196633 BGG196633:BGJ196633 BQC196633:BQF196633 BZY196633:CAB196633 CJU196633:CJX196633 CTQ196633:CTT196633 DDM196633:DDP196633 DNI196633:DNL196633 DXE196633:DXH196633 EHA196633:EHD196633 EQW196633:EQZ196633 FAS196633:FAV196633 FKO196633:FKR196633 FUK196633:FUN196633 GEG196633:GEJ196633 GOC196633:GOF196633 GXY196633:GYB196633 HHU196633:HHX196633 HRQ196633:HRT196633 IBM196633:IBP196633 ILI196633:ILL196633 IVE196633:IVH196633 JFA196633:JFD196633 JOW196633:JOZ196633 JYS196633:JYV196633 KIO196633:KIR196633 KSK196633:KSN196633 LCG196633:LCJ196633 LMC196633:LMF196633 LVY196633:LWB196633 MFU196633:MFX196633 MPQ196633:MPT196633 MZM196633:MZP196633 NJI196633:NJL196633 NTE196633:NTH196633 ODA196633:ODD196633 OMW196633:OMZ196633 OWS196633:OWV196633 PGO196633:PGR196633 PQK196633:PQN196633 QAG196633:QAJ196633 QKC196633:QKF196633 QTY196633:QUB196633 RDU196633:RDX196633 RNQ196633:RNT196633 RXM196633:RXP196633 SHI196633:SHL196633 SRE196633:SRH196633 TBA196633:TBD196633 TKW196633:TKZ196633 TUS196633:TUV196633 UEO196633:UER196633 UOK196633:UON196633 UYG196633:UYJ196633 VIC196633:VIF196633 VRY196633:VSB196633 WBU196633:WBX196633 WLQ196633:WLT196633 WVM196633:WVP196633 E262150:H262150 JA262169:JD262169 SW262169:SZ262169 ACS262169:ACV262169 AMO262169:AMR262169 AWK262169:AWN262169 BGG262169:BGJ262169 BQC262169:BQF262169 BZY262169:CAB262169 CJU262169:CJX262169 CTQ262169:CTT262169 DDM262169:DDP262169 DNI262169:DNL262169 DXE262169:DXH262169 EHA262169:EHD262169 EQW262169:EQZ262169 FAS262169:FAV262169 FKO262169:FKR262169 FUK262169:FUN262169 GEG262169:GEJ262169 GOC262169:GOF262169 GXY262169:GYB262169 HHU262169:HHX262169 HRQ262169:HRT262169 IBM262169:IBP262169 ILI262169:ILL262169 IVE262169:IVH262169 JFA262169:JFD262169 JOW262169:JOZ262169 JYS262169:JYV262169 KIO262169:KIR262169 KSK262169:KSN262169 LCG262169:LCJ262169 LMC262169:LMF262169 LVY262169:LWB262169 MFU262169:MFX262169 MPQ262169:MPT262169 MZM262169:MZP262169 NJI262169:NJL262169 NTE262169:NTH262169 ODA262169:ODD262169 OMW262169:OMZ262169 OWS262169:OWV262169 PGO262169:PGR262169 PQK262169:PQN262169 QAG262169:QAJ262169 QKC262169:QKF262169 QTY262169:QUB262169 RDU262169:RDX262169 RNQ262169:RNT262169 RXM262169:RXP262169 SHI262169:SHL262169 SRE262169:SRH262169 TBA262169:TBD262169 TKW262169:TKZ262169 TUS262169:TUV262169 UEO262169:UER262169 UOK262169:UON262169 UYG262169:UYJ262169 VIC262169:VIF262169 VRY262169:VSB262169 WBU262169:WBX262169 WLQ262169:WLT262169 WVM262169:WVP262169 E327686:H327686 JA327705:JD327705 SW327705:SZ327705 ACS327705:ACV327705 AMO327705:AMR327705 AWK327705:AWN327705 BGG327705:BGJ327705 BQC327705:BQF327705 BZY327705:CAB327705 CJU327705:CJX327705 CTQ327705:CTT327705 DDM327705:DDP327705 DNI327705:DNL327705 DXE327705:DXH327705 EHA327705:EHD327705 EQW327705:EQZ327705 FAS327705:FAV327705 FKO327705:FKR327705 FUK327705:FUN327705 GEG327705:GEJ327705 GOC327705:GOF327705 GXY327705:GYB327705 HHU327705:HHX327705 HRQ327705:HRT327705 IBM327705:IBP327705 ILI327705:ILL327705 IVE327705:IVH327705 JFA327705:JFD327705 JOW327705:JOZ327705 JYS327705:JYV327705 KIO327705:KIR327705 KSK327705:KSN327705 LCG327705:LCJ327705 LMC327705:LMF327705 LVY327705:LWB327705 MFU327705:MFX327705 MPQ327705:MPT327705 MZM327705:MZP327705 NJI327705:NJL327705 NTE327705:NTH327705 ODA327705:ODD327705 OMW327705:OMZ327705 OWS327705:OWV327705 PGO327705:PGR327705 PQK327705:PQN327705 QAG327705:QAJ327705 QKC327705:QKF327705 QTY327705:QUB327705 RDU327705:RDX327705 RNQ327705:RNT327705 RXM327705:RXP327705 SHI327705:SHL327705 SRE327705:SRH327705 TBA327705:TBD327705 TKW327705:TKZ327705 TUS327705:TUV327705 UEO327705:UER327705 UOK327705:UON327705 UYG327705:UYJ327705 VIC327705:VIF327705 VRY327705:VSB327705 WBU327705:WBX327705 WLQ327705:WLT327705 WVM327705:WVP327705 E393222:H393222 JA393241:JD393241 SW393241:SZ393241 ACS393241:ACV393241 AMO393241:AMR393241 AWK393241:AWN393241 BGG393241:BGJ393241 BQC393241:BQF393241 BZY393241:CAB393241 CJU393241:CJX393241 CTQ393241:CTT393241 DDM393241:DDP393241 DNI393241:DNL393241 DXE393241:DXH393241 EHA393241:EHD393241 EQW393241:EQZ393241 FAS393241:FAV393241 FKO393241:FKR393241 FUK393241:FUN393241 GEG393241:GEJ393241 GOC393241:GOF393241 GXY393241:GYB393241 HHU393241:HHX393241 HRQ393241:HRT393241 IBM393241:IBP393241 ILI393241:ILL393241 IVE393241:IVH393241 JFA393241:JFD393241 JOW393241:JOZ393241 JYS393241:JYV393241 KIO393241:KIR393241 KSK393241:KSN393241 LCG393241:LCJ393241 LMC393241:LMF393241 LVY393241:LWB393241 MFU393241:MFX393241 MPQ393241:MPT393241 MZM393241:MZP393241 NJI393241:NJL393241 NTE393241:NTH393241 ODA393241:ODD393241 OMW393241:OMZ393241 OWS393241:OWV393241 PGO393241:PGR393241 PQK393241:PQN393241 QAG393241:QAJ393241 QKC393241:QKF393241 QTY393241:QUB393241 RDU393241:RDX393241 RNQ393241:RNT393241 RXM393241:RXP393241 SHI393241:SHL393241 SRE393241:SRH393241 TBA393241:TBD393241 TKW393241:TKZ393241 TUS393241:TUV393241 UEO393241:UER393241 UOK393241:UON393241 UYG393241:UYJ393241 VIC393241:VIF393241 VRY393241:VSB393241 WBU393241:WBX393241 WLQ393241:WLT393241 WVM393241:WVP393241 E458758:H458758 JA458777:JD458777 SW458777:SZ458777 ACS458777:ACV458777 AMO458777:AMR458777 AWK458777:AWN458777 BGG458777:BGJ458777 BQC458777:BQF458777 BZY458777:CAB458777 CJU458777:CJX458777 CTQ458777:CTT458777 DDM458777:DDP458777 DNI458777:DNL458777 DXE458777:DXH458777 EHA458777:EHD458777 EQW458777:EQZ458777 FAS458777:FAV458777 FKO458777:FKR458777 FUK458777:FUN458777 GEG458777:GEJ458777 GOC458777:GOF458777 GXY458777:GYB458777 HHU458777:HHX458777 HRQ458777:HRT458777 IBM458777:IBP458777 ILI458777:ILL458777 IVE458777:IVH458777 JFA458777:JFD458777 JOW458777:JOZ458777 JYS458777:JYV458777 KIO458777:KIR458777 KSK458777:KSN458777 LCG458777:LCJ458777 LMC458777:LMF458777 LVY458777:LWB458777 MFU458777:MFX458777 MPQ458777:MPT458777 MZM458777:MZP458777 NJI458777:NJL458777 NTE458777:NTH458777 ODA458777:ODD458777 OMW458777:OMZ458777 OWS458777:OWV458777 PGO458777:PGR458777 PQK458777:PQN458777 QAG458777:QAJ458777 QKC458777:QKF458777 QTY458777:QUB458777 RDU458777:RDX458777 RNQ458777:RNT458777 RXM458777:RXP458777 SHI458777:SHL458777 SRE458777:SRH458777 TBA458777:TBD458777 TKW458777:TKZ458777 TUS458777:TUV458777 UEO458777:UER458777 UOK458777:UON458777 UYG458777:UYJ458777 VIC458777:VIF458777 VRY458777:VSB458777 WBU458777:WBX458777 WLQ458777:WLT458777 WVM458777:WVP458777 E524294:H524294 JA524313:JD524313 SW524313:SZ524313 ACS524313:ACV524313 AMO524313:AMR524313 AWK524313:AWN524313 BGG524313:BGJ524313 BQC524313:BQF524313 BZY524313:CAB524313 CJU524313:CJX524313 CTQ524313:CTT524313 DDM524313:DDP524313 DNI524313:DNL524313 DXE524313:DXH524313 EHA524313:EHD524313 EQW524313:EQZ524313 FAS524313:FAV524313 FKO524313:FKR524313 FUK524313:FUN524313 GEG524313:GEJ524313 GOC524313:GOF524313 GXY524313:GYB524313 HHU524313:HHX524313 HRQ524313:HRT524313 IBM524313:IBP524313 ILI524313:ILL524313 IVE524313:IVH524313 JFA524313:JFD524313 JOW524313:JOZ524313 JYS524313:JYV524313 KIO524313:KIR524313 KSK524313:KSN524313 LCG524313:LCJ524313 LMC524313:LMF524313 LVY524313:LWB524313 MFU524313:MFX524313 MPQ524313:MPT524313 MZM524313:MZP524313 NJI524313:NJL524313 NTE524313:NTH524313 ODA524313:ODD524313 OMW524313:OMZ524313 OWS524313:OWV524313 PGO524313:PGR524313 PQK524313:PQN524313 QAG524313:QAJ524313 QKC524313:QKF524313 QTY524313:QUB524313 RDU524313:RDX524313 RNQ524313:RNT524313 RXM524313:RXP524313 SHI524313:SHL524313 SRE524313:SRH524313 TBA524313:TBD524313 TKW524313:TKZ524313 TUS524313:TUV524313 UEO524313:UER524313 UOK524313:UON524313 UYG524313:UYJ524313 VIC524313:VIF524313 VRY524313:VSB524313 WBU524313:WBX524313 WLQ524313:WLT524313 WVM524313:WVP524313 E589830:H589830 JA589849:JD589849 SW589849:SZ589849 ACS589849:ACV589849 AMO589849:AMR589849 AWK589849:AWN589849 BGG589849:BGJ589849 BQC589849:BQF589849 BZY589849:CAB589849 CJU589849:CJX589849 CTQ589849:CTT589849 DDM589849:DDP589849 DNI589849:DNL589849 DXE589849:DXH589849 EHA589849:EHD589849 EQW589849:EQZ589849 FAS589849:FAV589849 FKO589849:FKR589849 FUK589849:FUN589849 GEG589849:GEJ589849 GOC589849:GOF589849 GXY589849:GYB589849 HHU589849:HHX589849 HRQ589849:HRT589849 IBM589849:IBP589849 ILI589849:ILL589849 IVE589849:IVH589849 JFA589849:JFD589849 JOW589849:JOZ589849 JYS589849:JYV589849 KIO589849:KIR589849 KSK589849:KSN589849 LCG589849:LCJ589849 LMC589849:LMF589849 LVY589849:LWB589849 MFU589849:MFX589849 MPQ589849:MPT589849 MZM589849:MZP589849 NJI589849:NJL589849 NTE589849:NTH589849 ODA589849:ODD589849 OMW589849:OMZ589849 OWS589849:OWV589849 PGO589849:PGR589849 PQK589849:PQN589849 QAG589849:QAJ589849 QKC589849:QKF589849 QTY589849:QUB589849 RDU589849:RDX589849 RNQ589849:RNT589849 RXM589849:RXP589849 SHI589849:SHL589849 SRE589849:SRH589849 TBA589849:TBD589849 TKW589849:TKZ589849 TUS589849:TUV589849 UEO589849:UER589849 UOK589849:UON589849 UYG589849:UYJ589849 VIC589849:VIF589849 VRY589849:VSB589849 WBU589849:WBX589849 WLQ589849:WLT589849 WVM589849:WVP589849 E655366:H655366 JA655385:JD655385 SW655385:SZ655385 ACS655385:ACV655385 AMO655385:AMR655385 AWK655385:AWN655385 BGG655385:BGJ655385 BQC655385:BQF655385 BZY655385:CAB655385 CJU655385:CJX655385 CTQ655385:CTT655385 DDM655385:DDP655385 DNI655385:DNL655385 DXE655385:DXH655385 EHA655385:EHD655385 EQW655385:EQZ655385 FAS655385:FAV655385 FKO655385:FKR655385 FUK655385:FUN655385 GEG655385:GEJ655385 GOC655385:GOF655385 GXY655385:GYB655385 HHU655385:HHX655385 HRQ655385:HRT655385 IBM655385:IBP655385 ILI655385:ILL655385 IVE655385:IVH655385 JFA655385:JFD655385 JOW655385:JOZ655385 JYS655385:JYV655385 KIO655385:KIR655385 KSK655385:KSN655385 LCG655385:LCJ655385 LMC655385:LMF655385 LVY655385:LWB655385 MFU655385:MFX655385 MPQ655385:MPT655385 MZM655385:MZP655385 NJI655385:NJL655385 NTE655385:NTH655385 ODA655385:ODD655385 OMW655385:OMZ655385 OWS655385:OWV655385 PGO655385:PGR655385 PQK655385:PQN655385 QAG655385:QAJ655385 QKC655385:QKF655385 QTY655385:QUB655385 RDU655385:RDX655385 RNQ655385:RNT655385 RXM655385:RXP655385 SHI655385:SHL655385 SRE655385:SRH655385 TBA655385:TBD655385 TKW655385:TKZ655385 TUS655385:TUV655385 UEO655385:UER655385 UOK655385:UON655385 UYG655385:UYJ655385 VIC655385:VIF655385 VRY655385:VSB655385 WBU655385:WBX655385 WLQ655385:WLT655385 WVM655385:WVP655385 E720902:H720902 JA720921:JD720921 SW720921:SZ720921 ACS720921:ACV720921 AMO720921:AMR720921 AWK720921:AWN720921 BGG720921:BGJ720921 BQC720921:BQF720921 BZY720921:CAB720921 CJU720921:CJX720921 CTQ720921:CTT720921 DDM720921:DDP720921 DNI720921:DNL720921 DXE720921:DXH720921 EHA720921:EHD720921 EQW720921:EQZ720921 FAS720921:FAV720921 FKO720921:FKR720921 FUK720921:FUN720921 GEG720921:GEJ720921 GOC720921:GOF720921 GXY720921:GYB720921 HHU720921:HHX720921 HRQ720921:HRT720921 IBM720921:IBP720921 ILI720921:ILL720921 IVE720921:IVH720921 JFA720921:JFD720921 JOW720921:JOZ720921 JYS720921:JYV720921 KIO720921:KIR720921 KSK720921:KSN720921 LCG720921:LCJ720921 LMC720921:LMF720921 LVY720921:LWB720921 MFU720921:MFX720921 MPQ720921:MPT720921 MZM720921:MZP720921 NJI720921:NJL720921 NTE720921:NTH720921 ODA720921:ODD720921 OMW720921:OMZ720921 OWS720921:OWV720921 PGO720921:PGR720921 PQK720921:PQN720921 QAG720921:QAJ720921 QKC720921:QKF720921 QTY720921:QUB720921 RDU720921:RDX720921 RNQ720921:RNT720921 RXM720921:RXP720921 SHI720921:SHL720921 SRE720921:SRH720921 TBA720921:TBD720921 TKW720921:TKZ720921 TUS720921:TUV720921 UEO720921:UER720921 UOK720921:UON720921 UYG720921:UYJ720921 VIC720921:VIF720921 VRY720921:VSB720921 WBU720921:WBX720921 WLQ720921:WLT720921 WVM720921:WVP720921 E786438:H786438 JA786457:JD786457 SW786457:SZ786457 ACS786457:ACV786457 AMO786457:AMR786457 AWK786457:AWN786457 BGG786457:BGJ786457 BQC786457:BQF786457 BZY786457:CAB786457 CJU786457:CJX786457 CTQ786457:CTT786457 DDM786457:DDP786457 DNI786457:DNL786457 DXE786457:DXH786457 EHA786457:EHD786457 EQW786457:EQZ786457 FAS786457:FAV786457 FKO786457:FKR786457 FUK786457:FUN786457 GEG786457:GEJ786457 GOC786457:GOF786457 GXY786457:GYB786457 HHU786457:HHX786457 HRQ786457:HRT786457 IBM786457:IBP786457 ILI786457:ILL786457 IVE786457:IVH786457 JFA786457:JFD786457 JOW786457:JOZ786457 JYS786457:JYV786457 KIO786457:KIR786457 KSK786457:KSN786457 LCG786457:LCJ786457 LMC786457:LMF786457 LVY786457:LWB786457 MFU786457:MFX786457 MPQ786457:MPT786457 MZM786457:MZP786457 NJI786457:NJL786457 NTE786457:NTH786457 ODA786457:ODD786457 OMW786457:OMZ786457 OWS786457:OWV786457 PGO786457:PGR786457 PQK786457:PQN786457 QAG786457:QAJ786457 QKC786457:QKF786457 QTY786457:QUB786457 RDU786457:RDX786457 RNQ786457:RNT786457 RXM786457:RXP786457 SHI786457:SHL786457 SRE786457:SRH786457 TBA786457:TBD786457 TKW786457:TKZ786457 TUS786457:TUV786457 UEO786457:UER786457 UOK786457:UON786457 UYG786457:UYJ786457 VIC786457:VIF786457 VRY786457:VSB786457 WBU786457:WBX786457 WLQ786457:WLT786457 WVM786457:WVP786457 E851974:H851974 JA851993:JD851993 SW851993:SZ851993 ACS851993:ACV851993 AMO851993:AMR851993 AWK851993:AWN851993 BGG851993:BGJ851993 BQC851993:BQF851993 BZY851993:CAB851993 CJU851993:CJX851993 CTQ851993:CTT851993 DDM851993:DDP851993 DNI851993:DNL851993 DXE851993:DXH851993 EHA851993:EHD851993 EQW851993:EQZ851993 FAS851993:FAV851993 FKO851993:FKR851993 FUK851993:FUN851993 GEG851993:GEJ851993 GOC851993:GOF851993 GXY851993:GYB851993 HHU851993:HHX851993 HRQ851993:HRT851993 IBM851993:IBP851993 ILI851993:ILL851993 IVE851993:IVH851993 JFA851993:JFD851993 JOW851993:JOZ851993 JYS851993:JYV851993 KIO851993:KIR851993 KSK851993:KSN851993 LCG851993:LCJ851993 LMC851993:LMF851993 LVY851993:LWB851993 MFU851993:MFX851993 MPQ851993:MPT851993 MZM851993:MZP851993 NJI851993:NJL851993 NTE851993:NTH851993 ODA851993:ODD851993 OMW851993:OMZ851993 OWS851993:OWV851993 PGO851993:PGR851993 PQK851993:PQN851993 QAG851993:QAJ851993 QKC851993:QKF851993 QTY851993:QUB851993 RDU851993:RDX851993 RNQ851993:RNT851993 RXM851993:RXP851993 SHI851993:SHL851993 SRE851993:SRH851993 TBA851993:TBD851993 TKW851993:TKZ851993 TUS851993:TUV851993 UEO851993:UER851993 UOK851993:UON851993 UYG851993:UYJ851993 VIC851993:VIF851993 VRY851993:VSB851993 WBU851993:WBX851993 WLQ851993:WLT851993 WVM851993:WVP851993 E917510:H917510 JA917529:JD917529 SW917529:SZ917529 ACS917529:ACV917529 AMO917529:AMR917529 AWK917529:AWN917529 BGG917529:BGJ917529 BQC917529:BQF917529 BZY917529:CAB917529 CJU917529:CJX917529 CTQ917529:CTT917529 DDM917529:DDP917529 DNI917529:DNL917529 DXE917529:DXH917529 EHA917529:EHD917529 EQW917529:EQZ917529 FAS917529:FAV917529 FKO917529:FKR917529 FUK917529:FUN917529 GEG917529:GEJ917529 GOC917529:GOF917529 GXY917529:GYB917529 HHU917529:HHX917529 HRQ917529:HRT917529 IBM917529:IBP917529 ILI917529:ILL917529 IVE917529:IVH917529 JFA917529:JFD917529 JOW917529:JOZ917529 JYS917529:JYV917529 KIO917529:KIR917529 KSK917529:KSN917529 LCG917529:LCJ917529 LMC917529:LMF917529 LVY917529:LWB917529 MFU917529:MFX917529 MPQ917529:MPT917529 MZM917529:MZP917529 NJI917529:NJL917529 NTE917529:NTH917529 ODA917529:ODD917529 OMW917529:OMZ917529 OWS917529:OWV917529 PGO917529:PGR917529 PQK917529:PQN917529 QAG917529:QAJ917529 QKC917529:QKF917529 QTY917529:QUB917529 RDU917529:RDX917529 RNQ917529:RNT917529 RXM917529:RXP917529 SHI917529:SHL917529 SRE917529:SRH917529 TBA917529:TBD917529 TKW917529:TKZ917529 TUS917529:TUV917529 UEO917529:UER917529 UOK917529:UON917529 UYG917529:UYJ917529 VIC917529:VIF917529 VRY917529:VSB917529 WBU917529:WBX917529 WLQ917529:WLT917529 WVM917529:WVP917529 E983046:H983046 JA983065:JD983065 SW983065:SZ983065 ACS983065:ACV983065 AMO983065:AMR983065 AWK983065:AWN983065 BGG983065:BGJ983065 BQC983065:BQF983065 BZY983065:CAB983065 CJU983065:CJX983065 CTQ983065:CTT983065 DDM983065:DDP983065 DNI983065:DNL983065 DXE983065:DXH983065 EHA983065:EHD983065 EQW983065:EQZ983065 FAS983065:FAV983065 FKO983065:FKR983065 FUK983065:FUN983065 GEG983065:GEJ983065 GOC983065:GOF983065 GXY983065:GYB983065 HHU983065:HHX983065 HRQ983065:HRT983065 IBM983065:IBP983065 ILI983065:ILL983065 IVE983065:IVH983065 JFA983065:JFD983065 JOW983065:JOZ983065 JYS983065:JYV983065 KIO983065:KIR983065 KSK983065:KSN983065 LCG983065:LCJ983065 LMC983065:LMF983065 LVY983065:LWB983065 MFU983065:MFX983065 MPQ983065:MPT983065 MZM983065:MZP983065 NJI983065:NJL983065 NTE983065:NTH983065 ODA983065:ODD983065 OMW983065:OMZ983065 OWS983065:OWV983065 PGO983065:PGR983065 PQK983065:PQN983065 QAG983065:QAJ983065 QKC983065:QKF983065 QTY983065:QUB983065 RDU983065:RDX983065 RNQ983065:RNT983065 RXM983065:RXP983065 SHI983065:SHL983065 SRE983065:SRH983065 TBA983065:TBD983065 TKW983065:TKZ983065 TUS983065:TUV983065 UEO983065:UER983065 UOK983065:UON983065 UYG983065:UYJ983065 VIC983065:VIF983065 VRY983065:VSB983065 WBU983065:WBX983065 WLQ983065:WLT983065 WVM983065:WVP983065 E23:H23 JA23:JD23 SW23:SZ23 ACS23:ACV23 AMO23:AMR23 AWK23:AWN23 BGG23:BGJ23 BQC23:BQF23 BZY23:CAB23 CJU23:CJX23 CTQ23:CTT23 DDM23:DDP23 DNI23:DNL23 DXE23:DXH23 EHA23:EHD23 EQW23:EQZ23 FAS23:FAV23 FKO23:FKR23 FUK23:FUN23 GEG23:GEJ23 GOC23:GOF23 GXY23:GYB23 HHU23:HHX23 HRQ23:HRT23 IBM23:IBP23 ILI23:ILL23 IVE23:IVH23 JFA23:JFD23 JOW23:JOZ23 JYS23:JYV23 KIO23:KIR23 KSK23:KSN23 LCG23:LCJ23 LMC23:LMF23 LVY23:LWB23 MFU23:MFX23 MPQ23:MPT23 MZM23:MZP23 NJI23:NJL23 NTE23:NTH23 ODA23:ODD23 OMW23:OMZ23 OWS23:OWV23 PGO23:PGR23 PQK23:PQN23 QAG23:QAJ23 QKC23:QKF23 QTY23:QUB23 RDU23:RDX23 RNQ23:RNT23 RXM23:RXP23 SHI23:SHL23 SRE23:SRH23 TBA23:TBD23 TKW23:TKZ23 TUS23:TUV23 UEO23:UER23 UOK23:UON23 UYG23:UYJ23 VIC23:VIF23 VRY23:VSB23 WBU23:WBX23 WLQ23:WLT23 WVM23:WVP23 E65540:H65540 JA65559:JD65559 SW65559:SZ65559 ACS65559:ACV65559 AMO65559:AMR65559 AWK65559:AWN65559 BGG65559:BGJ65559 BQC65559:BQF65559 BZY65559:CAB65559 CJU65559:CJX65559 CTQ65559:CTT65559 DDM65559:DDP65559 DNI65559:DNL65559 DXE65559:DXH65559 EHA65559:EHD65559 EQW65559:EQZ65559 FAS65559:FAV65559 FKO65559:FKR65559 FUK65559:FUN65559 GEG65559:GEJ65559 GOC65559:GOF65559 GXY65559:GYB65559 HHU65559:HHX65559 HRQ65559:HRT65559 IBM65559:IBP65559 ILI65559:ILL65559 IVE65559:IVH65559 JFA65559:JFD65559 JOW65559:JOZ65559 JYS65559:JYV65559 KIO65559:KIR65559 KSK65559:KSN65559 LCG65559:LCJ65559 LMC65559:LMF65559 LVY65559:LWB65559 MFU65559:MFX65559 MPQ65559:MPT65559 MZM65559:MZP65559 NJI65559:NJL65559 NTE65559:NTH65559 ODA65559:ODD65559 OMW65559:OMZ65559 OWS65559:OWV65559 PGO65559:PGR65559 PQK65559:PQN65559 QAG65559:QAJ65559 QKC65559:QKF65559 QTY65559:QUB65559 RDU65559:RDX65559 RNQ65559:RNT65559 RXM65559:RXP65559 SHI65559:SHL65559 SRE65559:SRH65559 TBA65559:TBD65559 TKW65559:TKZ65559 TUS65559:TUV65559 UEO65559:UER65559 UOK65559:UON65559 UYG65559:UYJ65559 VIC65559:VIF65559 VRY65559:VSB65559 WBU65559:WBX65559 WLQ65559:WLT65559 WVM65559:WVP65559 E131076:H131076 JA131095:JD131095 SW131095:SZ131095 ACS131095:ACV131095 AMO131095:AMR131095 AWK131095:AWN131095 BGG131095:BGJ131095 BQC131095:BQF131095 BZY131095:CAB131095 CJU131095:CJX131095 CTQ131095:CTT131095 DDM131095:DDP131095 DNI131095:DNL131095 DXE131095:DXH131095 EHA131095:EHD131095 EQW131095:EQZ131095 FAS131095:FAV131095 FKO131095:FKR131095 FUK131095:FUN131095 GEG131095:GEJ131095 GOC131095:GOF131095 GXY131095:GYB131095 HHU131095:HHX131095 HRQ131095:HRT131095 IBM131095:IBP131095 ILI131095:ILL131095 IVE131095:IVH131095 JFA131095:JFD131095 JOW131095:JOZ131095 JYS131095:JYV131095 KIO131095:KIR131095 KSK131095:KSN131095 LCG131095:LCJ131095 LMC131095:LMF131095 LVY131095:LWB131095 MFU131095:MFX131095 MPQ131095:MPT131095 MZM131095:MZP131095 NJI131095:NJL131095 NTE131095:NTH131095 ODA131095:ODD131095 OMW131095:OMZ131095 OWS131095:OWV131095 PGO131095:PGR131095 PQK131095:PQN131095 QAG131095:QAJ131095 QKC131095:QKF131095 QTY131095:QUB131095 RDU131095:RDX131095 RNQ131095:RNT131095 RXM131095:RXP131095 SHI131095:SHL131095 SRE131095:SRH131095 TBA131095:TBD131095 TKW131095:TKZ131095 TUS131095:TUV131095 UEO131095:UER131095 UOK131095:UON131095 UYG131095:UYJ131095 VIC131095:VIF131095 VRY131095:VSB131095 WBU131095:WBX131095 WLQ131095:WLT131095 WVM131095:WVP131095 E196612:H196612 JA196631:JD196631 SW196631:SZ196631 ACS196631:ACV196631 AMO196631:AMR196631 AWK196631:AWN196631 BGG196631:BGJ196631 BQC196631:BQF196631 BZY196631:CAB196631 CJU196631:CJX196631 CTQ196631:CTT196631 DDM196631:DDP196631 DNI196631:DNL196631 DXE196631:DXH196631 EHA196631:EHD196631 EQW196631:EQZ196631 FAS196631:FAV196631 FKO196631:FKR196631 FUK196631:FUN196631 GEG196631:GEJ196631 GOC196631:GOF196631 GXY196631:GYB196631 HHU196631:HHX196631 HRQ196631:HRT196631 IBM196631:IBP196631 ILI196631:ILL196631 IVE196631:IVH196631 JFA196631:JFD196631 JOW196631:JOZ196631 JYS196631:JYV196631 KIO196631:KIR196631 KSK196631:KSN196631 LCG196631:LCJ196631 LMC196631:LMF196631 LVY196631:LWB196631 MFU196631:MFX196631 MPQ196631:MPT196631 MZM196631:MZP196631 NJI196631:NJL196631 NTE196631:NTH196631 ODA196631:ODD196631 OMW196631:OMZ196631 OWS196631:OWV196631 PGO196631:PGR196631 PQK196631:PQN196631 QAG196631:QAJ196631 QKC196631:QKF196631 QTY196631:QUB196631 RDU196631:RDX196631 RNQ196631:RNT196631 RXM196631:RXP196631 SHI196631:SHL196631 SRE196631:SRH196631 TBA196631:TBD196631 TKW196631:TKZ196631 TUS196631:TUV196631 UEO196631:UER196631 UOK196631:UON196631 UYG196631:UYJ196631 VIC196631:VIF196631 VRY196631:VSB196631 WBU196631:WBX196631 WLQ196631:WLT196631 WVM196631:WVP196631 E262148:H262148 JA262167:JD262167 SW262167:SZ262167 ACS262167:ACV262167 AMO262167:AMR262167 AWK262167:AWN262167 BGG262167:BGJ262167 BQC262167:BQF262167 BZY262167:CAB262167 CJU262167:CJX262167 CTQ262167:CTT262167 DDM262167:DDP262167 DNI262167:DNL262167 DXE262167:DXH262167 EHA262167:EHD262167 EQW262167:EQZ262167 FAS262167:FAV262167 FKO262167:FKR262167 FUK262167:FUN262167 GEG262167:GEJ262167 GOC262167:GOF262167 GXY262167:GYB262167 HHU262167:HHX262167 HRQ262167:HRT262167 IBM262167:IBP262167 ILI262167:ILL262167 IVE262167:IVH262167 JFA262167:JFD262167 JOW262167:JOZ262167 JYS262167:JYV262167 KIO262167:KIR262167 KSK262167:KSN262167 LCG262167:LCJ262167 LMC262167:LMF262167 LVY262167:LWB262167 MFU262167:MFX262167 MPQ262167:MPT262167 MZM262167:MZP262167 NJI262167:NJL262167 NTE262167:NTH262167 ODA262167:ODD262167 OMW262167:OMZ262167 OWS262167:OWV262167 PGO262167:PGR262167 PQK262167:PQN262167 QAG262167:QAJ262167 QKC262167:QKF262167 QTY262167:QUB262167 RDU262167:RDX262167 RNQ262167:RNT262167 RXM262167:RXP262167 SHI262167:SHL262167 SRE262167:SRH262167 TBA262167:TBD262167 TKW262167:TKZ262167 TUS262167:TUV262167 UEO262167:UER262167 UOK262167:UON262167 UYG262167:UYJ262167 VIC262167:VIF262167 VRY262167:VSB262167 WBU262167:WBX262167 WLQ262167:WLT262167 WVM262167:WVP262167 E327684:H327684 JA327703:JD327703 SW327703:SZ327703 ACS327703:ACV327703 AMO327703:AMR327703 AWK327703:AWN327703 BGG327703:BGJ327703 BQC327703:BQF327703 BZY327703:CAB327703 CJU327703:CJX327703 CTQ327703:CTT327703 DDM327703:DDP327703 DNI327703:DNL327703 DXE327703:DXH327703 EHA327703:EHD327703 EQW327703:EQZ327703 FAS327703:FAV327703 FKO327703:FKR327703 FUK327703:FUN327703 GEG327703:GEJ327703 GOC327703:GOF327703 GXY327703:GYB327703 HHU327703:HHX327703 HRQ327703:HRT327703 IBM327703:IBP327703 ILI327703:ILL327703 IVE327703:IVH327703 JFA327703:JFD327703 JOW327703:JOZ327703 JYS327703:JYV327703 KIO327703:KIR327703 KSK327703:KSN327703 LCG327703:LCJ327703 LMC327703:LMF327703 LVY327703:LWB327703 MFU327703:MFX327703 MPQ327703:MPT327703 MZM327703:MZP327703 NJI327703:NJL327703 NTE327703:NTH327703 ODA327703:ODD327703 OMW327703:OMZ327703 OWS327703:OWV327703 PGO327703:PGR327703 PQK327703:PQN327703 QAG327703:QAJ327703 QKC327703:QKF327703 QTY327703:QUB327703 RDU327703:RDX327703 RNQ327703:RNT327703 RXM327703:RXP327703 SHI327703:SHL327703 SRE327703:SRH327703 TBA327703:TBD327703 TKW327703:TKZ327703 TUS327703:TUV327703 UEO327703:UER327703 UOK327703:UON327703 UYG327703:UYJ327703 VIC327703:VIF327703 VRY327703:VSB327703 WBU327703:WBX327703 WLQ327703:WLT327703 WVM327703:WVP327703 E393220:H393220 JA393239:JD393239 SW393239:SZ393239 ACS393239:ACV393239 AMO393239:AMR393239 AWK393239:AWN393239 BGG393239:BGJ393239 BQC393239:BQF393239 BZY393239:CAB393239 CJU393239:CJX393239 CTQ393239:CTT393239 DDM393239:DDP393239 DNI393239:DNL393239 DXE393239:DXH393239 EHA393239:EHD393239 EQW393239:EQZ393239 FAS393239:FAV393239 FKO393239:FKR393239 FUK393239:FUN393239 GEG393239:GEJ393239 GOC393239:GOF393239 GXY393239:GYB393239 HHU393239:HHX393239 HRQ393239:HRT393239 IBM393239:IBP393239 ILI393239:ILL393239 IVE393239:IVH393239 JFA393239:JFD393239 JOW393239:JOZ393239 JYS393239:JYV393239 KIO393239:KIR393239 KSK393239:KSN393239 LCG393239:LCJ393239 LMC393239:LMF393239 LVY393239:LWB393239 MFU393239:MFX393239 MPQ393239:MPT393239 MZM393239:MZP393239 NJI393239:NJL393239 NTE393239:NTH393239 ODA393239:ODD393239 OMW393239:OMZ393239 OWS393239:OWV393239 PGO393239:PGR393239 PQK393239:PQN393239 QAG393239:QAJ393239 QKC393239:QKF393239 QTY393239:QUB393239 RDU393239:RDX393239 RNQ393239:RNT393239 RXM393239:RXP393239 SHI393239:SHL393239 SRE393239:SRH393239 TBA393239:TBD393239 TKW393239:TKZ393239 TUS393239:TUV393239 UEO393239:UER393239 UOK393239:UON393239 UYG393239:UYJ393239 VIC393239:VIF393239 VRY393239:VSB393239 WBU393239:WBX393239 WLQ393239:WLT393239 WVM393239:WVP393239 E458756:H458756 JA458775:JD458775 SW458775:SZ458775 ACS458775:ACV458775 AMO458775:AMR458775 AWK458775:AWN458775 BGG458775:BGJ458775 BQC458775:BQF458775 BZY458775:CAB458775 CJU458775:CJX458775 CTQ458775:CTT458775 DDM458775:DDP458775 DNI458775:DNL458775 DXE458775:DXH458775 EHA458775:EHD458775 EQW458775:EQZ458775 FAS458775:FAV458775 FKO458775:FKR458775 FUK458775:FUN458775 GEG458775:GEJ458775 GOC458775:GOF458775 GXY458775:GYB458775 HHU458775:HHX458775 HRQ458775:HRT458775 IBM458775:IBP458775 ILI458775:ILL458775 IVE458775:IVH458775 JFA458775:JFD458775 JOW458775:JOZ458775 JYS458775:JYV458775 KIO458775:KIR458775 KSK458775:KSN458775 LCG458775:LCJ458775 LMC458775:LMF458775 LVY458775:LWB458775 MFU458775:MFX458775 MPQ458775:MPT458775 MZM458775:MZP458775 NJI458775:NJL458775 NTE458775:NTH458775 ODA458775:ODD458775 OMW458775:OMZ458775 OWS458775:OWV458775 PGO458775:PGR458775 PQK458775:PQN458775 QAG458775:QAJ458775 QKC458775:QKF458775 QTY458775:QUB458775 RDU458775:RDX458775 RNQ458775:RNT458775 RXM458775:RXP458775 SHI458775:SHL458775 SRE458775:SRH458775 TBA458775:TBD458775 TKW458775:TKZ458775 TUS458775:TUV458775 UEO458775:UER458775 UOK458775:UON458775 UYG458775:UYJ458775 VIC458775:VIF458775 VRY458775:VSB458775 WBU458775:WBX458775 WLQ458775:WLT458775 WVM458775:WVP458775 E524292:H524292 JA524311:JD524311 SW524311:SZ524311 ACS524311:ACV524311 AMO524311:AMR524311 AWK524311:AWN524311 BGG524311:BGJ524311 BQC524311:BQF524311 BZY524311:CAB524311 CJU524311:CJX524311 CTQ524311:CTT524311 DDM524311:DDP524311 DNI524311:DNL524311 DXE524311:DXH524311 EHA524311:EHD524311 EQW524311:EQZ524311 FAS524311:FAV524311 FKO524311:FKR524311 FUK524311:FUN524311 GEG524311:GEJ524311 GOC524311:GOF524311 GXY524311:GYB524311 HHU524311:HHX524311 HRQ524311:HRT524311 IBM524311:IBP524311 ILI524311:ILL524311 IVE524311:IVH524311 JFA524311:JFD524311 JOW524311:JOZ524311 JYS524311:JYV524311 KIO524311:KIR524311 KSK524311:KSN524311 LCG524311:LCJ524311 LMC524311:LMF524311 LVY524311:LWB524311 MFU524311:MFX524311 MPQ524311:MPT524311 MZM524311:MZP524311 NJI524311:NJL524311 NTE524311:NTH524311 ODA524311:ODD524311 OMW524311:OMZ524311 OWS524311:OWV524311 PGO524311:PGR524311 PQK524311:PQN524311 QAG524311:QAJ524311 QKC524311:QKF524311 QTY524311:QUB524311 RDU524311:RDX524311 RNQ524311:RNT524311 RXM524311:RXP524311 SHI524311:SHL524311 SRE524311:SRH524311 TBA524311:TBD524311 TKW524311:TKZ524311 TUS524311:TUV524311 UEO524311:UER524311 UOK524311:UON524311 UYG524311:UYJ524311 VIC524311:VIF524311 VRY524311:VSB524311 WBU524311:WBX524311 WLQ524311:WLT524311 WVM524311:WVP524311 E589828:H589828 JA589847:JD589847 SW589847:SZ589847 ACS589847:ACV589847 AMO589847:AMR589847 AWK589847:AWN589847 BGG589847:BGJ589847 BQC589847:BQF589847 BZY589847:CAB589847 CJU589847:CJX589847 CTQ589847:CTT589847 DDM589847:DDP589847 DNI589847:DNL589847 DXE589847:DXH589847 EHA589847:EHD589847 EQW589847:EQZ589847 FAS589847:FAV589847 FKO589847:FKR589847 FUK589847:FUN589847 GEG589847:GEJ589847 GOC589847:GOF589847 GXY589847:GYB589847 HHU589847:HHX589847 HRQ589847:HRT589847 IBM589847:IBP589847 ILI589847:ILL589847 IVE589847:IVH589847 JFA589847:JFD589847 JOW589847:JOZ589847 JYS589847:JYV589847 KIO589847:KIR589847 KSK589847:KSN589847 LCG589847:LCJ589847 LMC589847:LMF589847 LVY589847:LWB589847 MFU589847:MFX589847 MPQ589847:MPT589847 MZM589847:MZP589847 NJI589847:NJL589847 NTE589847:NTH589847 ODA589847:ODD589847 OMW589847:OMZ589847 OWS589847:OWV589847 PGO589847:PGR589847 PQK589847:PQN589847 QAG589847:QAJ589847 QKC589847:QKF589847 QTY589847:QUB589847 RDU589847:RDX589847 RNQ589847:RNT589847 RXM589847:RXP589847 SHI589847:SHL589847 SRE589847:SRH589847 TBA589847:TBD589847 TKW589847:TKZ589847 TUS589847:TUV589847 UEO589847:UER589847 UOK589847:UON589847 UYG589847:UYJ589847 VIC589847:VIF589847 VRY589847:VSB589847 WBU589847:WBX589847 WLQ589847:WLT589847 WVM589847:WVP589847 E655364:H655364 JA655383:JD655383 SW655383:SZ655383 ACS655383:ACV655383 AMO655383:AMR655383 AWK655383:AWN655383 BGG655383:BGJ655383 BQC655383:BQF655383 BZY655383:CAB655383 CJU655383:CJX655383 CTQ655383:CTT655383 DDM655383:DDP655383 DNI655383:DNL655383 DXE655383:DXH655383 EHA655383:EHD655383 EQW655383:EQZ655383 FAS655383:FAV655383 FKO655383:FKR655383 FUK655383:FUN655383 GEG655383:GEJ655383 GOC655383:GOF655383 GXY655383:GYB655383 HHU655383:HHX655383 HRQ655383:HRT655383 IBM655383:IBP655383 ILI655383:ILL655383 IVE655383:IVH655383 JFA655383:JFD655383 JOW655383:JOZ655383 JYS655383:JYV655383 KIO655383:KIR655383 KSK655383:KSN655383 LCG655383:LCJ655383 LMC655383:LMF655383 LVY655383:LWB655383 MFU655383:MFX655383 MPQ655383:MPT655383 MZM655383:MZP655383 NJI655383:NJL655383 NTE655383:NTH655383 ODA655383:ODD655383 OMW655383:OMZ655383 OWS655383:OWV655383 PGO655383:PGR655383 PQK655383:PQN655383 QAG655383:QAJ655383 QKC655383:QKF655383 QTY655383:QUB655383 RDU655383:RDX655383 RNQ655383:RNT655383 RXM655383:RXP655383 SHI655383:SHL655383 SRE655383:SRH655383 TBA655383:TBD655383 TKW655383:TKZ655383 TUS655383:TUV655383 UEO655383:UER655383 UOK655383:UON655383 UYG655383:UYJ655383 VIC655383:VIF655383 VRY655383:VSB655383 WBU655383:WBX655383 WLQ655383:WLT655383 WVM655383:WVP655383 E720900:H720900 JA720919:JD720919 SW720919:SZ720919 ACS720919:ACV720919 AMO720919:AMR720919 AWK720919:AWN720919 BGG720919:BGJ720919 BQC720919:BQF720919 BZY720919:CAB720919 CJU720919:CJX720919 CTQ720919:CTT720919 DDM720919:DDP720919 DNI720919:DNL720919 DXE720919:DXH720919 EHA720919:EHD720919 EQW720919:EQZ720919 FAS720919:FAV720919 FKO720919:FKR720919 FUK720919:FUN720919 GEG720919:GEJ720919 GOC720919:GOF720919 GXY720919:GYB720919 HHU720919:HHX720919 HRQ720919:HRT720919 IBM720919:IBP720919 ILI720919:ILL720919 IVE720919:IVH720919 JFA720919:JFD720919 JOW720919:JOZ720919 JYS720919:JYV720919 KIO720919:KIR720919 KSK720919:KSN720919 LCG720919:LCJ720919 LMC720919:LMF720919 LVY720919:LWB720919 MFU720919:MFX720919 MPQ720919:MPT720919 MZM720919:MZP720919 NJI720919:NJL720919 NTE720919:NTH720919 ODA720919:ODD720919 OMW720919:OMZ720919 OWS720919:OWV720919 PGO720919:PGR720919 PQK720919:PQN720919 QAG720919:QAJ720919 QKC720919:QKF720919 QTY720919:QUB720919 RDU720919:RDX720919 RNQ720919:RNT720919 RXM720919:RXP720919 SHI720919:SHL720919 SRE720919:SRH720919 TBA720919:TBD720919 TKW720919:TKZ720919 TUS720919:TUV720919 UEO720919:UER720919 UOK720919:UON720919 UYG720919:UYJ720919 VIC720919:VIF720919 VRY720919:VSB720919 WBU720919:WBX720919 WLQ720919:WLT720919 WVM720919:WVP720919 E786436:H786436 JA786455:JD786455 SW786455:SZ786455 ACS786455:ACV786455 AMO786455:AMR786455 AWK786455:AWN786455 BGG786455:BGJ786455 BQC786455:BQF786455 BZY786455:CAB786455 CJU786455:CJX786455 CTQ786455:CTT786455 DDM786455:DDP786455 DNI786455:DNL786455 DXE786455:DXH786455 EHA786455:EHD786455 EQW786455:EQZ786455 FAS786455:FAV786455 FKO786455:FKR786455 FUK786455:FUN786455 GEG786455:GEJ786455 GOC786455:GOF786455 GXY786455:GYB786455 HHU786455:HHX786455 HRQ786455:HRT786455 IBM786455:IBP786455 ILI786455:ILL786455 IVE786455:IVH786455 JFA786455:JFD786455 JOW786455:JOZ786455 JYS786455:JYV786455 KIO786455:KIR786455 KSK786455:KSN786455 LCG786455:LCJ786455 LMC786455:LMF786455 LVY786455:LWB786455 MFU786455:MFX786455 MPQ786455:MPT786455 MZM786455:MZP786455 NJI786455:NJL786455 NTE786455:NTH786455 ODA786455:ODD786455 OMW786455:OMZ786455 OWS786455:OWV786455 PGO786455:PGR786455 PQK786455:PQN786455 QAG786455:QAJ786455 QKC786455:QKF786455 QTY786455:QUB786455 RDU786455:RDX786455 RNQ786455:RNT786455 RXM786455:RXP786455 SHI786455:SHL786455 SRE786455:SRH786455 TBA786455:TBD786455 TKW786455:TKZ786455 TUS786455:TUV786455 UEO786455:UER786455 UOK786455:UON786455 UYG786455:UYJ786455 VIC786455:VIF786455 VRY786455:VSB786455 WBU786455:WBX786455 WLQ786455:WLT786455 WVM786455:WVP786455 E851972:H851972 JA851991:JD851991 SW851991:SZ851991 ACS851991:ACV851991 AMO851991:AMR851991 AWK851991:AWN851991 BGG851991:BGJ851991 BQC851991:BQF851991 BZY851991:CAB851991 CJU851991:CJX851991 CTQ851991:CTT851991 DDM851991:DDP851991 DNI851991:DNL851991 DXE851991:DXH851991 EHA851991:EHD851991 EQW851991:EQZ851991 FAS851991:FAV851991 FKO851991:FKR851991 FUK851991:FUN851991 GEG851991:GEJ851991 GOC851991:GOF851991 GXY851991:GYB851991 HHU851991:HHX851991 HRQ851991:HRT851991 IBM851991:IBP851991 ILI851991:ILL851991 IVE851991:IVH851991 JFA851991:JFD851991 JOW851991:JOZ851991 JYS851991:JYV851991 KIO851991:KIR851991 KSK851991:KSN851991 LCG851991:LCJ851991 LMC851991:LMF851991 LVY851991:LWB851991 MFU851991:MFX851991 MPQ851991:MPT851991 MZM851991:MZP851991 NJI851991:NJL851991 NTE851991:NTH851991 ODA851991:ODD851991 OMW851991:OMZ851991 OWS851991:OWV851991 PGO851991:PGR851991 PQK851991:PQN851991 QAG851991:QAJ851991 QKC851991:QKF851991 QTY851991:QUB851991 RDU851991:RDX851991 RNQ851991:RNT851991 RXM851991:RXP851991 SHI851991:SHL851991 SRE851991:SRH851991 TBA851991:TBD851991 TKW851991:TKZ851991 TUS851991:TUV851991 UEO851991:UER851991 UOK851991:UON851991 UYG851991:UYJ851991 VIC851991:VIF851991 VRY851991:VSB851991 WBU851991:WBX851991 WLQ851991:WLT851991 WVM851991:WVP851991 E917508:H917508 JA917527:JD917527 SW917527:SZ917527 ACS917527:ACV917527 AMO917527:AMR917527 AWK917527:AWN917527 BGG917527:BGJ917527 BQC917527:BQF917527 BZY917527:CAB917527 CJU917527:CJX917527 CTQ917527:CTT917527 DDM917527:DDP917527 DNI917527:DNL917527 DXE917527:DXH917527 EHA917527:EHD917527 EQW917527:EQZ917527 FAS917527:FAV917527 FKO917527:FKR917527 FUK917527:FUN917527 GEG917527:GEJ917527 GOC917527:GOF917527 GXY917527:GYB917527 HHU917527:HHX917527 HRQ917527:HRT917527 IBM917527:IBP917527 ILI917527:ILL917527 IVE917527:IVH917527 JFA917527:JFD917527 JOW917527:JOZ917527 JYS917527:JYV917527 KIO917527:KIR917527 KSK917527:KSN917527 LCG917527:LCJ917527 LMC917527:LMF917527 LVY917527:LWB917527 MFU917527:MFX917527 MPQ917527:MPT917527 MZM917527:MZP917527 NJI917527:NJL917527 NTE917527:NTH917527 ODA917527:ODD917527 OMW917527:OMZ917527 OWS917527:OWV917527 PGO917527:PGR917527 PQK917527:PQN917527 QAG917527:QAJ917527 QKC917527:QKF917527 QTY917527:QUB917527 RDU917527:RDX917527 RNQ917527:RNT917527 RXM917527:RXP917527 SHI917527:SHL917527 SRE917527:SRH917527 TBA917527:TBD917527 TKW917527:TKZ917527 TUS917527:TUV917527 UEO917527:UER917527 UOK917527:UON917527 UYG917527:UYJ917527 VIC917527:VIF917527 VRY917527:VSB917527 WBU917527:WBX917527 WLQ917527:WLT917527 WVM917527:WVP917527 E983044:H983044 JA983063:JD983063 SW983063:SZ983063 ACS983063:ACV983063 AMO983063:AMR983063 AWK983063:AWN983063 BGG983063:BGJ983063 BQC983063:BQF983063 BZY983063:CAB983063 CJU983063:CJX983063 CTQ983063:CTT983063 DDM983063:DDP983063 DNI983063:DNL983063 DXE983063:DXH983063 EHA983063:EHD983063 EQW983063:EQZ983063 FAS983063:FAV983063 FKO983063:FKR983063 FUK983063:FUN983063 GEG983063:GEJ983063 GOC983063:GOF983063 GXY983063:GYB983063 HHU983063:HHX983063 HRQ983063:HRT983063 IBM983063:IBP983063 ILI983063:ILL983063 IVE983063:IVH983063 JFA983063:JFD983063 JOW983063:JOZ983063 JYS983063:JYV983063 KIO983063:KIR983063 KSK983063:KSN983063 LCG983063:LCJ983063 LMC983063:LMF983063 LVY983063:LWB983063 MFU983063:MFX983063 MPQ983063:MPT983063 MZM983063:MZP983063 NJI983063:NJL983063 NTE983063:NTH983063 ODA983063:ODD983063 OMW983063:OMZ983063 OWS983063:OWV983063 PGO983063:PGR983063 PQK983063:PQN983063 QAG983063:QAJ983063 QKC983063:QKF983063 QTY983063:QUB983063 RDU983063:RDX983063 RNQ983063:RNT983063 RXM983063:RXP983063 SHI983063:SHL983063 SRE983063:SRH983063 TBA983063:TBD983063 TKW983063:TKZ983063 TUS983063:TUV983063 UEO983063:UER983063 UOK983063:UON983063 UYG983063:UYJ983063 VIC983063:VIF983063 VRY983063:VSB983063 WBU983063:WBX983063 WLQ983063:WLT983063 E18" xr:uid="{00000000-0002-0000-0500-000001000000}">
      <formula1>1</formula1>
    </dataValidation>
    <dataValidation type="whole" operator="greaterThan" showInputMessage="1" showErrorMessage="1" 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38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74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10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46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682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18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54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290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26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62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898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34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70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06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42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43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79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15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51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687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23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59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295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31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67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03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39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75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11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47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C15:E15" xr:uid="{00000000-0002-0000-0500-000002000000}">
      <formula1>1</formula1>
    </dataValidation>
    <dataValidation type="list" allowBlank="1" showInputMessage="1" showErrorMessage="1" sqref="WVK98308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64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00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36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72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08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44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80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16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52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388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24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60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1996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32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68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xr:uid="{00000000-0002-0000-0500-000003000000}">
      <formula1>"1999,2000,2001,2002,2003,2004,2005,2006,2007,2008,2009,2010,2011,2012,2013,2014,2015,2016,2017,2018,2019,2020,2021,2022,2023,2024"</formula1>
    </dataValidation>
    <dataValidation type="list" allowBlank="1" showInputMessage="1" showErrorMessage="1" sqref="WVK98308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63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099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35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71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07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43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79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15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51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387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23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59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1995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31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67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xr:uid="{00000000-0002-0000-0500-000004000000}">
      <formula1>"Regulatory proposal, Revised regulatory proposal, After appeal, Draft decision, Final decision, Pass through decision, Contingent projects"</formula1>
    </dataValidation>
    <dataValidation type="list" allowBlank="1" showInputMessage="1" showErrorMessage="1" sqref="WVK98308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5565 IY65584 SU65584 ACQ65584 AMM65584 AWI65584 BGE65584 BQA65584 BZW65584 CJS65584 CTO65584 DDK65584 DNG65584 DXC65584 EGY65584 EQU65584 FAQ65584 FKM65584 FUI65584 GEE65584 GOA65584 GXW65584 HHS65584 HRO65584 IBK65584 ILG65584 IVC65584 JEY65584 JOU65584 JYQ65584 KIM65584 KSI65584 LCE65584 LMA65584 LVW65584 MFS65584 MPO65584 MZK65584 NJG65584 NTC65584 OCY65584 OMU65584 OWQ65584 PGM65584 PQI65584 QAE65584 QKA65584 QTW65584 RDS65584 RNO65584 RXK65584 SHG65584 SRC65584 TAY65584 TKU65584 TUQ65584 UEM65584 UOI65584 UYE65584 VIA65584 VRW65584 WBS65584 WLO65584 WVK65584 C131101 IY131120 SU131120 ACQ131120 AMM131120 AWI131120 BGE131120 BQA131120 BZW131120 CJS131120 CTO131120 DDK131120 DNG131120 DXC131120 EGY131120 EQU131120 FAQ131120 FKM131120 FUI131120 GEE131120 GOA131120 GXW131120 HHS131120 HRO131120 IBK131120 ILG131120 IVC131120 JEY131120 JOU131120 JYQ131120 KIM131120 KSI131120 LCE131120 LMA131120 LVW131120 MFS131120 MPO131120 MZK131120 NJG131120 NTC131120 OCY131120 OMU131120 OWQ131120 PGM131120 PQI131120 QAE131120 QKA131120 QTW131120 RDS131120 RNO131120 RXK131120 SHG131120 SRC131120 TAY131120 TKU131120 TUQ131120 UEM131120 UOI131120 UYE131120 VIA131120 VRW131120 WBS131120 WLO131120 WVK131120 C196637 IY196656 SU196656 ACQ196656 AMM196656 AWI196656 BGE196656 BQA196656 BZW196656 CJS196656 CTO196656 DDK196656 DNG196656 DXC196656 EGY196656 EQU196656 FAQ196656 FKM196656 FUI196656 GEE196656 GOA196656 GXW196656 HHS196656 HRO196656 IBK196656 ILG196656 IVC196656 JEY196656 JOU196656 JYQ196656 KIM196656 KSI196656 LCE196656 LMA196656 LVW196656 MFS196656 MPO196656 MZK196656 NJG196656 NTC196656 OCY196656 OMU196656 OWQ196656 PGM196656 PQI196656 QAE196656 QKA196656 QTW196656 RDS196656 RNO196656 RXK196656 SHG196656 SRC196656 TAY196656 TKU196656 TUQ196656 UEM196656 UOI196656 UYE196656 VIA196656 VRW196656 WBS196656 WLO196656 WVK196656 C262173 IY262192 SU262192 ACQ262192 AMM262192 AWI262192 BGE262192 BQA262192 BZW262192 CJS262192 CTO262192 DDK262192 DNG262192 DXC262192 EGY262192 EQU262192 FAQ262192 FKM262192 FUI262192 GEE262192 GOA262192 GXW262192 HHS262192 HRO262192 IBK262192 ILG262192 IVC262192 JEY262192 JOU262192 JYQ262192 KIM262192 KSI262192 LCE262192 LMA262192 LVW262192 MFS262192 MPO262192 MZK262192 NJG262192 NTC262192 OCY262192 OMU262192 OWQ262192 PGM262192 PQI262192 QAE262192 QKA262192 QTW262192 RDS262192 RNO262192 RXK262192 SHG262192 SRC262192 TAY262192 TKU262192 TUQ262192 UEM262192 UOI262192 UYE262192 VIA262192 VRW262192 WBS262192 WLO262192 WVK262192 C327709 IY327728 SU327728 ACQ327728 AMM327728 AWI327728 BGE327728 BQA327728 BZW327728 CJS327728 CTO327728 DDK327728 DNG327728 DXC327728 EGY327728 EQU327728 FAQ327728 FKM327728 FUI327728 GEE327728 GOA327728 GXW327728 HHS327728 HRO327728 IBK327728 ILG327728 IVC327728 JEY327728 JOU327728 JYQ327728 KIM327728 KSI327728 LCE327728 LMA327728 LVW327728 MFS327728 MPO327728 MZK327728 NJG327728 NTC327728 OCY327728 OMU327728 OWQ327728 PGM327728 PQI327728 QAE327728 QKA327728 QTW327728 RDS327728 RNO327728 RXK327728 SHG327728 SRC327728 TAY327728 TKU327728 TUQ327728 UEM327728 UOI327728 UYE327728 VIA327728 VRW327728 WBS327728 WLO327728 WVK327728 C393245 IY393264 SU393264 ACQ393264 AMM393264 AWI393264 BGE393264 BQA393264 BZW393264 CJS393264 CTO393264 DDK393264 DNG393264 DXC393264 EGY393264 EQU393264 FAQ393264 FKM393264 FUI393264 GEE393264 GOA393264 GXW393264 HHS393264 HRO393264 IBK393264 ILG393264 IVC393264 JEY393264 JOU393264 JYQ393264 KIM393264 KSI393264 LCE393264 LMA393264 LVW393264 MFS393264 MPO393264 MZK393264 NJG393264 NTC393264 OCY393264 OMU393264 OWQ393264 PGM393264 PQI393264 QAE393264 QKA393264 QTW393264 RDS393264 RNO393264 RXK393264 SHG393264 SRC393264 TAY393264 TKU393264 TUQ393264 UEM393264 UOI393264 UYE393264 VIA393264 VRW393264 WBS393264 WLO393264 WVK393264 C458781 IY458800 SU458800 ACQ458800 AMM458800 AWI458800 BGE458800 BQA458800 BZW458800 CJS458800 CTO458800 DDK458800 DNG458800 DXC458800 EGY458800 EQU458800 FAQ458800 FKM458800 FUI458800 GEE458800 GOA458800 GXW458800 HHS458800 HRO458800 IBK458800 ILG458800 IVC458800 JEY458800 JOU458800 JYQ458800 KIM458800 KSI458800 LCE458800 LMA458800 LVW458800 MFS458800 MPO458800 MZK458800 NJG458800 NTC458800 OCY458800 OMU458800 OWQ458800 PGM458800 PQI458800 QAE458800 QKA458800 QTW458800 RDS458800 RNO458800 RXK458800 SHG458800 SRC458800 TAY458800 TKU458800 TUQ458800 UEM458800 UOI458800 UYE458800 VIA458800 VRW458800 WBS458800 WLO458800 WVK458800 C524317 IY524336 SU524336 ACQ524336 AMM524336 AWI524336 BGE524336 BQA524336 BZW524336 CJS524336 CTO524336 DDK524336 DNG524336 DXC524336 EGY524336 EQU524336 FAQ524336 FKM524336 FUI524336 GEE524336 GOA524336 GXW524336 HHS524336 HRO524336 IBK524336 ILG524336 IVC524336 JEY524336 JOU524336 JYQ524336 KIM524336 KSI524336 LCE524336 LMA524336 LVW524336 MFS524336 MPO524336 MZK524336 NJG524336 NTC524336 OCY524336 OMU524336 OWQ524336 PGM524336 PQI524336 QAE524336 QKA524336 QTW524336 RDS524336 RNO524336 RXK524336 SHG524336 SRC524336 TAY524336 TKU524336 TUQ524336 UEM524336 UOI524336 UYE524336 VIA524336 VRW524336 WBS524336 WLO524336 WVK524336 C589853 IY589872 SU589872 ACQ589872 AMM589872 AWI589872 BGE589872 BQA589872 BZW589872 CJS589872 CTO589872 DDK589872 DNG589872 DXC589872 EGY589872 EQU589872 FAQ589872 FKM589872 FUI589872 GEE589872 GOA589872 GXW589872 HHS589872 HRO589872 IBK589872 ILG589872 IVC589872 JEY589872 JOU589872 JYQ589872 KIM589872 KSI589872 LCE589872 LMA589872 LVW589872 MFS589872 MPO589872 MZK589872 NJG589872 NTC589872 OCY589872 OMU589872 OWQ589872 PGM589872 PQI589872 QAE589872 QKA589872 QTW589872 RDS589872 RNO589872 RXK589872 SHG589872 SRC589872 TAY589872 TKU589872 TUQ589872 UEM589872 UOI589872 UYE589872 VIA589872 VRW589872 WBS589872 WLO589872 WVK589872 C655389 IY655408 SU655408 ACQ655408 AMM655408 AWI655408 BGE655408 BQA655408 BZW655408 CJS655408 CTO655408 DDK655408 DNG655408 DXC655408 EGY655408 EQU655408 FAQ655408 FKM655408 FUI655408 GEE655408 GOA655408 GXW655408 HHS655408 HRO655408 IBK655408 ILG655408 IVC655408 JEY655408 JOU655408 JYQ655408 KIM655408 KSI655408 LCE655408 LMA655408 LVW655408 MFS655408 MPO655408 MZK655408 NJG655408 NTC655408 OCY655408 OMU655408 OWQ655408 PGM655408 PQI655408 QAE655408 QKA655408 QTW655408 RDS655408 RNO655408 RXK655408 SHG655408 SRC655408 TAY655408 TKU655408 TUQ655408 UEM655408 UOI655408 UYE655408 VIA655408 VRW655408 WBS655408 WLO655408 WVK655408 C720925 IY720944 SU720944 ACQ720944 AMM720944 AWI720944 BGE720944 BQA720944 BZW720944 CJS720944 CTO720944 DDK720944 DNG720944 DXC720944 EGY720944 EQU720944 FAQ720944 FKM720944 FUI720944 GEE720944 GOA720944 GXW720944 HHS720944 HRO720944 IBK720944 ILG720944 IVC720944 JEY720944 JOU720944 JYQ720944 KIM720944 KSI720944 LCE720944 LMA720944 LVW720944 MFS720944 MPO720944 MZK720944 NJG720944 NTC720944 OCY720944 OMU720944 OWQ720944 PGM720944 PQI720944 QAE720944 QKA720944 QTW720944 RDS720944 RNO720944 RXK720944 SHG720944 SRC720944 TAY720944 TKU720944 TUQ720944 UEM720944 UOI720944 UYE720944 VIA720944 VRW720944 WBS720944 WLO720944 WVK720944 C786461 IY786480 SU786480 ACQ786480 AMM786480 AWI786480 BGE786480 BQA786480 BZW786480 CJS786480 CTO786480 DDK786480 DNG786480 DXC786480 EGY786480 EQU786480 FAQ786480 FKM786480 FUI786480 GEE786480 GOA786480 GXW786480 HHS786480 HRO786480 IBK786480 ILG786480 IVC786480 JEY786480 JOU786480 JYQ786480 KIM786480 KSI786480 LCE786480 LMA786480 LVW786480 MFS786480 MPO786480 MZK786480 NJG786480 NTC786480 OCY786480 OMU786480 OWQ786480 PGM786480 PQI786480 QAE786480 QKA786480 QTW786480 RDS786480 RNO786480 RXK786480 SHG786480 SRC786480 TAY786480 TKU786480 TUQ786480 UEM786480 UOI786480 UYE786480 VIA786480 VRW786480 WBS786480 WLO786480 WVK786480 C851997 IY852016 SU852016 ACQ852016 AMM852016 AWI852016 BGE852016 BQA852016 BZW852016 CJS852016 CTO852016 DDK852016 DNG852016 DXC852016 EGY852016 EQU852016 FAQ852016 FKM852016 FUI852016 GEE852016 GOA852016 GXW852016 HHS852016 HRO852016 IBK852016 ILG852016 IVC852016 JEY852016 JOU852016 JYQ852016 KIM852016 KSI852016 LCE852016 LMA852016 LVW852016 MFS852016 MPO852016 MZK852016 NJG852016 NTC852016 OCY852016 OMU852016 OWQ852016 PGM852016 PQI852016 QAE852016 QKA852016 QTW852016 RDS852016 RNO852016 RXK852016 SHG852016 SRC852016 TAY852016 TKU852016 TUQ852016 UEM852016 UOI852016 UYE852016 VIA852016 VRW852016 WBS852016 WLO852016 WVK852016 C917533 IY917552 SU917552 ACQ917552 AMM917552 AWI917552 BGE917552 BQA917552 BZW917552 CJS917552 CTO917552 DDK917552 DNG917552 DXC917552 EGY917552 EQU917552 FAQ917552 FKM917552 FUI917552 GEE917552 GOA917552 GXW917552 HHS917552 HRO917552 IBK917552 ILG917552 IVC917552 JEY917552 JOU917552 JYQ917552 KIM917552 KSI917552 LCE917552 LMA917552 LVW917552 MFS917552 MPO917552 MZK917552 NJG917552 NTC917552 OCY917552 OMU917552 OWQ917552 PGM917552 PQI917552 QAE917552 QKA917552 QTW917552 RDS917552 RNO917552 RXK917552 SHG917552 SRC917552 TAY917552 TKU917552 TUQ917552 UEM917552 UOI917552 UYE917552 VIA917552 VRW917552 WBS917552 WLO917552 WVK917552 C983069 IY983088 SU983088 ACQ983088 AMM983088 AWI983088 BGE983088 BQA983088 BZW983088 CJS983088 CTO983088 DDK983088 DNG983088 DXC983088 EGY983088 EQU983088 FAQ983088 FKM983088 FUI983088 GEE983088 GOA983088 GXW983088 HHS983088 HRO983088 IBK983088 ILG983088 IVC983088 JEY983088 JOU983088 JYQ983088 KIM983088 KSI983088 LCE983088 LMA983088 LVW983088 MFS983088 MPO983088 MZK983088 NJG983088 NTC983088 OCY983088 OMU983088 OWQ983088 PGM983088 PQI983088 QAE983088 QKA983088 QTW983088 RDS983088 RNO983088 RXK983088 SHG983088 SRC983088 TAY983088 TKU983088 TUQ983088 UEM983088 UOI983088 UYE983088 VIA983088 VRW983088 WBS983088 WLO983088" xr:uid="{00000000-0002-0000-0500-000005000000}">
      <formula1>"Financial, Calendar, Other"</formula1>
    </dataValidation>
    <dataValidation type="list" allowBlank="1" showInputMessage="1" showErrorMessage="1" sqref="WVK98309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WVK51 C65568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04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40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76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12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48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784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20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56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392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28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64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00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36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72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xr:uid="{00000000-0002-0000-0500-000006000000}">
      <formula1>"Actual, Estimate, Consolidated, Public"</formula1>
    </dataValidation>
    <dataValidation type="textLength" operator="lessThanOrEqual" showInputMessage="1" showErrorMessage="1" sqref="WVK983054:WVP983054 IY14:JD14 SU14:SZ14 ACQ14:ACV14 AMM14:AMR14 AWI14:AWN14 BGE14:BGJ14 BQA14:BQF14 BZW14:CAB14 CJS14:CJX14 CTO14:CTT14 DDK14:DDP14 DNG14:DNL14 DXC14:DXH14 EGY14:EHD14 EQU14:EQZ14 FAQ14:FAV14 FKM14:FKR14 FUI14:FUN14 GEE14:GEJ14 GOA14:GOF14 GXW14:GYB14 HHS14:HHX14 HRO14:HRT14 IBK14:IBP14 ILG14:ILL14 IVC14:IVH14 JEY14:JFD14 JOU14:JOZ14 JYQ14:JYV14 KIM14:KIR14 KSI14:KSN14 LCE14:LCJ14 LMA14:LMF14 LVW14:LWB14 MFS14:MFX14 MPO14:MPT14 MZK14:MZP14 NJG14:NJL14 NTC14:NTH14 OCY14:ODD14 OMU14:OMZ14 OWQ14:OWV14 PGM14:PGR14 PQI14:PQN14 QAE14:QAJ14 QKA14:QKF14 QTW14:QUB14 RDS14:RDX14 RNO14:RNT14 RXK14:RXP14 SHG14:SHL14 SRC14:SRH14 TAY14:TBD14 TKU14:TKZ14 TUQ14:TUV14 UEM14:UER14 UOI14:UON14 UYE14:UYJ14 VIA14:VIF14 VRW14:VSB14 WBS14:WBX14 WLO14:WLT14 WVK14:WVP14 C65531:H65531 IY65550:JD65550 SU65550:SZ65550 ACQ65550:ACV65550 AMM65550:AMR65550 AWI65550:AWN65550 BGE65550:BGJ65550 BQA65550:BQF65550 BZW65550:CAB65550 CJS65550:CJX65550 CTO65550:CTT65550 DDK65550:DDP65550 DNG65550:DNL65550 DXC65550:DXH65550 EGY65550:EHD65550 EQU65550:EQZ65550 FAQ65550:FAV65550 FKM65550:FKR65550 FUI65550:FUN65550 GEE65550:GEJ65550 GOA65550:GOF65550 GXW65550:GYB65550 HHS65550:HHX65550 HRO65550:HRT65550 IBK65550:IBP65550 ILG65550:ILL65550 IVC65550:IVH65550 JEY65550:JFD65550 JOU65550:JOZ65550 JYQ65550:JYV65550 KIM65550:KIR65550 KSI65550:KSN65550 LCE65550:LCJ65550 LMA65550:LMF65550 LVW65550:LWB65550 MFS65550:MFX65550 MPO65550:MPT65550 MZK65550:MZP65550 NJG65550:NJL65550 NTC65550:NTH65550 OCY65550:ODD65550 OMU65550:OMZ65550 OWQ65550:OWV65550 PGM65550:PGR65550 PQI65550:PQN65550 QAE65550:QAJ65550 QKA65550:QKF65550 QTW65550:QUB65550 RDS65550:RDX65550 RNO65550:RNT65550 RXK65550:RXP65550 SHG65550:SHL65550 SRC65550:SRH65550 TAY65550:TBD65550 TKU65550:TKZ65550 TUQ65550:TUV65550 UEM65550:UER65550 UOI65550:UON65550 UYE65550:UYJ65550 VIA65550:VIF65550 VRW65550:VSB65550 WBS65550:WBX65550 WLO65550:WLT65550 WVK65550:WVP65550 C131067:H131067 IY131086:JD131086 SU131086:SZ131086 ACQ131086:ACV131086 AMM131086:AMR131086 AWI131086:AWN131086 BGE131086:BGJ131086 BQA131086:BQF131086 BZW131086:CAB131086 CJS131086:CJX131086 CTO131086:CTT131086 DDK131086:DDP131086 DNG131086:DNL131086 DXC131086:DXH131086 EGY131086:EHD131086 EQU131086:EQZ131086 FAQ131086:FAV131086 FKM131086:FKR131086 FUI131086:FUN131086 GEE131086:GEJ131086 GOA131086:GOF131086 GXW131086:GYB131086 HHS131086:HHX131086 HRO131086:HRT131086 IBK131086:IBP131086 ILG131086:ILL131086 IVC131086:IVH131086 JEY131086:JFD131086 JOU131086:JOZ131086 JYQ131086:JYV131086 KIM131086:KIR131086 KSI131086:KSN131086 LCE131086:LCJ131086 LMA131086:LMF131086 LVW131086:LWB131086 MFS131086:MFX131086 MPO131086:MPT131086 MZK131086:MZP131086 NJG131086:NJL131086 NTC131086:NTH131086 OCY131086:ODD131086 OMU131086:OMZ131086 OWQ131086:OWV131086 PGM131086:PGR131086 PQI131086:PQN131086 QAE131086:QAJ131086 QKA131086:QKF131086 QTW131086:QUB131086 RDS131086:RDX131086 RNO131086:RNT131086 RXK131086:RXP131086 SHG131086:SHL131086 SRC131086:SRH131086 TAY131086:TBD131086 TKU131086:TKZ131086 TUQ131086:TUV131086 UEM131086:UER131086 UOI131086:UON131086 UYE131086:UYJ131086 VIA131086:VIF131086 VRW131086:VSB131086 WBS131086:WBX131086 WLO131086:WLT131086 WVK131086:WVP131086 C196603:H196603 IY196622:JD196622 SU196622:SZ196622 ACQ196622:ACV196622 AMM196622:AMR196622 AWI196622:AWN196622 BGE196622:BGJ196622 BQA196622:BQF196622 BZW196622:CAB196622 CJS196622:CJX196622 CTO196622:CTT196622 DDK196622:DDP196622 DNG196622:DNL196622 DXC196622:DXH196622 EGY196622:EHD196622 EQU196622:EQZ196622 FAQ196622:FAV196622 FKM196622:FKR196622 FUI196622:FUN196622 GEE196622:GEJ196622 GOA196622:GOF196622 GXW196622:GYB196622 HHS196622:HHX196622 HRO196622:HRT196622 IBK196622:IBP196622 ILG196622:ILL196622 IVC196622:IVH196622 JEY196622:JFD196622 JOU196622:JOZ196622 JYQ196622:JYV196622 KIM196622:KIR196622 KSI196622:KSN196622 LCE196622:LCJ196622 LMA196622:LMF196622 LVW196622:LWB196622 MFS196622:MFX196622 MPO196622:MPT196622 MZK196622:MZP196622 NJG196622:NJL196622 NTC196622:NTH196622 OCY196622:ODD196622 OMU196622:OMZ196622 OWQ196622:OWV196622 PGM196622:PGR196622 PQI196622:PQN196622 QAE196622:QAJ196622 QKA196622:QKF196622 QTW196622:QUB196622 RDS196622:RDX196622 RNO196622:RNT196622 RXK196622:RXP196622 SHG196622:SHL196622 SRC196622:SRH196622 TAY196622:TBD196622 TKU196622:TKZ196622 TUQ196622:TUV196622 UEM196622:UER196622 UOI196622:UON196622 UYE196622:UYJ196622 VIA196622:VIF196622 VRW196622:VSB196622 WBS196622:WBX196622 WLO196622:WLT196622 WVK196622:WVP196622 C262139:H262139 IY262158:JD262158 SU262158:SZ262158 ACQ262158:ACV262158 AMM262158:AMR262158 AWI262158:AWN262158 BGE262158:BGJ262158 BQA262158:BQF262158 BZW262158:CAB262158 CJS262158:CJX262158 CTO262158:CTT262158 DDK262158:DDP262158 DNG262158:DNL262158 DXC262158:DXH262158 EGY262158:EHD262158 EQU262158:EQZ262158 FAQ262158:FAV262158 FKM262158:FKR262158 FUI262158:FUN262158 GEE262158:GEJ262158 GOA262158:GOF262158 GXW262158:GYB262158 HHS262158:HHX262158 HRO262158:HRT262158 IBK262158:IBP262158 ILG262158:ILL262158 IVC262158:IVH262158 JEY262158:JFD262158 JOU262158:JOZ262158 JYQ262158:JYV262158 KIM262158:KIR262158 KSI262158:KSN262158 LCE262158:LCJ262158 LMA262158:LMF262158 LVW262158:LWB262158 MFS262158:MFX262158 MPO262158:MPT262158 MZK262158:MZP262158 NJG262158:NJL262158 NTC262158:NTH262158 OCY262158:ODD262158 OMU262158:OMZ262158 OWQ262158:OWV262158 PGM262158:PGR262158 PQI262158:PQN262158 QAE262158:QAJ262158 QKA262158:QKF262158 QTW262158:QUB262158 RDS262158:RDX262158 RNO262158:RNT262158 RXK262158:RXP262158 SHG262158:SHL262158 SRC262158:SRH262158 TAY262158:TBD262158 TKU262158:TKZ262158 TUQ262158:TUV262158 UEM262158:UER262158 UOI262158:UON262158 UYE262158:UYJ262158 VIA262158:VIF262158 VRW262158:VSB262158 WBS262158:WBX262158 WLO262158:WLT262158 WVK262158:WVP262158 C327675:H327675 IY327694:JD327694 SU327694:SZ327694 ACQ327694:ACV327694 AMM327694:AMR327694 AWI327694:AWN327694 BGE327694:BGJ327694 BQA327694:BQF327694 BZW327694:CAB327694 CJS327694:CJX327694 CTO327694:CTT327694 DDK327694:DDP327694 DNG327694:DNL327694 DXC327694:DXH327694 EGY327694:EHD327694 EQU327694:EQZ327694 FAQ327694:FAV327694 FKM327694:FKR327694 FUI327694:FUN327694 GEE327694:GEJ327694 GOA327694:GOF327694 GXW327694:GYB327694 HHS327694:HHX327694 HRO327694:HRT327694 IBK327694:IBP327694 ILG327694:ILL327694 IVC327694:IVH327694 JEY327694:JFD327694 JOU327694:JOZ327694 JYQ327694:JYV327694 KIM327694:KIR327694 KSI327694:KSN327694 LCE327694:LCJ327694 LMA327694:LMF327694 LVW327694:LWB327694 MFS327694:MFX327694 MPO327694:MPT327694 MZK327694:MZP327694 NJG327694:NJL327694 NTC327694:NTH327694 OCY327694:ODD327694 OMU327694:OMZ327694 OWQ327694:OWV327694 PGM327694:PGR327694 PQI327694:PQN327694 QAE327694:QAJ327694 QKA327694:QKF327694 QTW327694:QUB327694 RDS327694:RDX327694 RNO327694:RNT327694 RXK327694:RXP327694 SHG327694:SHL327694 SRC327694:SRH327694 TAY327694:TBD327694 TKU327694:TKZ327694 TUQ327694:TUV327694 UEM327694:UER327694 UOI327694:UON327694 UYE327694:UYJ327694 VIA327694:VIF327694 VRW327694:VSB327694 WBS327694:WBX327694 WLO327694:WLT327694 WVK327694:WVP327694 C393211:H393211 IY393230:JD393230 SU393230:SZ393230 ACQ393230:ACV393230 AMM393230:AMR393230 AWI393230:AWN393230 BGE393230:BGJ393230 BQA393230:BQF393230 BZW393230:CAB393230 CJS393230:CJX393230 CTO393230:CTT393230 DDK393230:DDP393230 DNG393230:DNL393230 DXC393230:DXH393230 EGY393230:EHD393230 EQU393230:EQZ393230 FAQ393230:FAV393230 FKM393230:FKR393230 FUI393230:FUN393230 GEE393230:GEJ393230 GOA393230:GOF393230 GXW393230:GYB393230 HHS393230:HHX393230 HRO393230:HRT393230 IBK393230:IBP393230 ILG393230:ILL393230 IVC393230:IVH393230 JEY393230:JFD393230 JOU393230:JOZ393230 JYQ393230:JYV393230 KIM393230:KIR393230 KSI393230:KSN393230 LCE393230:LCJ393230 LMA393230:LMF393230 LVW393230:LWB393230 MFS393230:MFX393230 MPO393230:MPT393230 MZK393230:MZP393230 NJG393230:NJL393230 NTC393230:NTH393230 OCY393230:ODD393230 OMU393230:OMZ393230 OWQ393230:OWV393230 PGM393230:PGR393230 PQI393230:PQN393230 QAE393230:QAJ393230 QKA393230:QKF393230 QTW393230:QUB393230 RDS393230:RDX393230 RNO393230:RNT393230 RXK393230:RXP393230 SHG393230:SHL393230 SRC393230:SRH393230 TAY393230:TBD393230 TKU393230:TKZ393230 TUQ393230:TUV393230 UEM393230:UER393230 UOI393230:UON393230 UYE393230:UYJ393230 VIA393230:VIF393230 VRW393230:VSB393230 WBS393230:WBX393230 WLO393230:WLT393230 WVK393230:WVP393230 C458747:H458747 IY458766:JD458766 SU458766:SZ458766 ACQ458766:ACV458766 AMM458766:AMR458766 AWI458766:AWN458766 BGE458766:BGJ458766 BQA458766:BQF458766 BZW458766:CAB458766 CJS458766:CJX458766 CTO458766:CTT458766 DDK458766:DDP458766 DNG458766:DNL458766 DXC458766:DXH458766 EGY458766:EHD458766 EQU458766:EQZ458766 FAQ458766:FAV458766 FKM458766:FKR458766 FUI458766:FUN458766 GEE458766:GEJ458766 GOA458766:GOF458766 GXW458766:GYB458766 HHS458766:HHX458766 HRO458766:HRT458766 IBK458766:IBP458766 ILG458766:ILL458766 IVC458766:IVH458766 JEY458766:JFD458766 JOU458766:JOZ458766 JYQ458766:JYV458766 KIM458766:KIR458766 KSI458766:KSN458766 LCE458766:LCJ458766 LMA458766:LMF458766 LVW458766:LWB458766 MFS458766:MFX458766 MPO458766:MPT458766 MZK458766:MZP458766 NJG458766:NJL458766 NTC458766:NTH458766 OCY458766:ODD458766 OMU458766:OMZ458766 OWQ458766:OWV458766 PGM458766:PGR458766 PQI458766:PQN458766 QAE458766:QAJ458766 QKA458766:QKF458766 QTW458766:QUB458766 RDS458766:RDX458766 RNO458766:RNT458766 RXK458766:RXP458766 SHG458766:SHL458766 SRC458766:SRH458766 TAY458766:TBD458766 TKU458766:TKZ458766 TUQ458766:TUV458766 UEM458766:UER458766 UOI458766:UON458766 UYE458766:UYJ458766 VIA458766:VIF458766 VRW458766:VSB458766 WBS458766:WBX458766 WLO458766:WLT458766 WVK458766:WVP458766 C524283:H524283 IY524302:JD524302 SU524302:SZ524302 ACQ524302:ACV524302 AMM524302:AMR524302 AWI524302:AWN524302 BGE524302:BGJ524302 BQA524302:BQF524302 BZW524302:CAB524302 CJS524302:CJX524302 CTO524302:CTT524302 DDK524302:DDP524302 DNG524302:DNL524302 DXC524302:DXH524302 EGY524302:EHD524302 EQU524302:EQZ524302 FAQ524302:FAV524302 FKM524302:FKR524302 FUI524302:FUN524302 GEE524302:GEJ524302 GOA524302:GOF524302 GXW524302:GYB524302 HHS524302:HHX524302 HRO524302:HRT524302 IBK524302:IBP524302 ILG524302:ILL524302 IVC524302:IVH524302 JEY524302:JFD524302 JOU524302:JOZ524302 JYQ524302:JYV524302 KIM524302:KIR524302 KSI524302:KSN524302 LCE524302:LCJ524302 LMA524302:LMF524302 LVW524302:LWB524302 MFS524302:MFX524302 MPO524302:MPT524302 MZK524302:MZP524302 NJG524302:NJL524302 NTC524302:NTH524302 OCY524302:ODD524302 OMU524302:OMZ524302 OWQ524302:OWV524302 PGM524302:PGR524302 PQI524302:PQN524302 QAE524302:QAJ524302 QKA524302:QKF524302 QTW524302:QUB524302 RDS524302:RDX524302 RNO524302:RNT524302 RXK524302:RXP524302 SHG524302:SHL524302 SRC524302:SRH524302 TAY524302:TBD524302 TKU524302:TKZ524302 TUQ524302:TUV524302 UEM524302:UER524302 UOI524302:UON524302 UYE524302:UYJ524302 VIA524302:VIF524302 VRW524302:VSB524302 WBS524302:WBX524302 WLO524302:WLT524302 WVK524302:WVP524302 C589819:H589819 IY589838:JD589838 SU589838:SZ589838 ACQ589838:ACV589838 AMM589838:AMR589838 AWI589838:AWN589838 BGE589838:BGJ589838 BQA589838:BQF589838 BZW589838:CAB589838 CJS589838:CJX589838 CTO589838:CTT589838 DDK589838:DDP589838 DNG589838:DNL589838 DXC589838:DXH589838 EGY589838:EHD589838 EQU589838:EQZ589838 FAQ589838:FAV589838 FKM589838:FKR589838 FUI589838:FUN589838 GEE589838:GEJ589838 GOA589838:GOF589838 GXW589838:GYB589838 HHS589838:HHX589838 HRO589838:HRT589838 IBK589838:IBP589838 ILG589838:ILL589838 IVC589838:IVH589838 JEY589838:JFD589838 JOU589838:JOZ589838 JYQ589838:JYV589838 KIM589838:KIR589838 KSI589838:KSN589838 LCE589838:LCJ589838 LMA589838:LMF589838 LVW589838:LWB589838 MFS589838:MFX589838 MPO589838:MPT589838 MZK589838:MZP589838 NJG589838:NJL589838 NTC589838:NTH589838 OCY589838:ODD589838 OMU589838:OMZ589838 OWQ589838:OWV589838 PGM589838:PGR589838 PQI589838:PQN589838 QAE589838:QAJ589838 QKA589838:QKF589838 QTW589838:QUB589838 RDS589838:RDX589838 RNO589838:RNT589838 RXK589838:RXP589838 SHG589838:SHL589838 SRC589838:SRH589838 TAY589838:TBD589838 TKU589838:TKZ589838 TUQ589838:TUV589838 UEM589838:UER589838 UOI589838:UON589838 UYE589838:UYJ589838 VIA589838:VIF589838 VRW589838:VSB589838 WBS589838:WBX589838 WLO589838:WLT589838 WVK589838:WVP589838 C655355:H655355 IY655374:JD655374 SU655374:SZ655374 ACQ655374:ACV655374 AMM655374:AMR655374 AWI655374:AWN655374 BGE655374:BGJ655374 BQA655374:BQF655374 BZW655374:CAB655374 CJS655374:CJX655374 CTO655374:CTT655374 DDK655374:DDP655374 DNG655374:DNL655374 DXC655374:DXH655374 EGY655374:EHD655374 EQU655374:EQZ655374 FAQ655374:FAV655374 FKM655374:FKR655374 FUI655374:FUN655374 GEE655374:GEJ655374 GOA655374:GOF655374 GXW655374:GYB655374 HHS655374:HHX655374 HRO655374:HRT655374 IBK655374:IBP655374 ILG655374:ILL655374 IVC655374:IVH655374 JEY655374:JFD655374 JOU655374:JOZ655374 JYQ655374:JYV655374 KIM655374:KIR655374 KSI655374:KSN655374 LCE655374:LCJ655374 LMA655374:LMF655374 LVW655374:LWB655374 MFS655374:MFX655374 MPO655374:MPT655374 MZK655374:MZP655374 NJG655374:NJL655374 NTC655374:NTH655374 OCY655374:ODD655374 OMU655374:OMZ655374 OWQ655374:OWV655374 PGM655374:PGR655374 PQI655374:PQN655374 QAE655374:QAJ655374 QKA655374:QKF655374 QTW655374:QUB655374 RDS655374:RDX655374 RNO655374:RNT655374 RXK655374:RXP655374 SHG655374:SHL655374 SRC655374:SRH655374 TAY655374:TBD655374 TKU655374:TKZ655374 TUQ655374:TUV655374 UEM655374:UER655374 UOI655374:UON655374 UYE655374:UYJ655374 VIA655374:VIF655374 VRW655374:VSB655374 WBS655374:WBX655374 WLO655374:WLT655374 WVK655374:WVP655374 C720891:H720891 IY720910:JD720910 SU720910:SZ720910 ACQ720910:ACV720910 AMM720910:AMR720910 AWI720910:AWN720910 BGE720910:BGJ720910 BQA720910:BQF720910 BZW720910:CAB720910 CJS720910:CJX720910 CTO720910:CTT720910 DDK720910:DDP720910 DNG720910:DNL720910 DXC720910:DXH720910 EGY720910:EHD720910 EQU720910:EQZ720910 FAQ720910:FAV720910 FKM720910:FKR720910 FUI720910:FUN720910 GEE720910:GEJ720910 GOA720910:GOF720910 GXW720910:GYB720910 HHS720910:HHX720910 HRO720910:HRT720910 IBK720910:IBP720910 ILG720910:ILL720910 IVC720910:IVH720910 JEY720910:JFD720910 JOU720910:JOZ720910 JYQ720910:JYV720910 KIM720910:KIR720910 KSI720910:KSN720910 LCE720910:LCJ720910 LMA720910:LMF720910 LVW720910:LWB720910 MFS720910:MFX720910 MPO720910:MPT720910 MZK720910:MZP720910 NJG720910:NJL720910 NTC720910:NTH720910 OCY720910:ODD720910 OMU720910:OMZ720910 OWQ720910:OWV720910 PGM720910:PGR720910 PQI720910:PQN720910 QAE720910:QAJ720910 QKA720910:QKF720910 QTW720910:QUB720910 RDS720910:RDX720910 RNO720910:RNT720910 RXK720910:RXP720910 SHG720910:SHL720910 SRC720910:SRH720910 TAY720910:TBD720910 TKU720910:TKZ720910 TUQ720910:TUV720910 UEM720910:UER720910 UOI720910:UON720910 UYE720910:UYJ720910 VIA720910:VIF720910 VRW720910:VSB720910 WBS720910:WBX720910 WLO720910:WLT720910 WVK720910:WVP720910 C786427:H786427 IY786446:JD786446 SU786446:SZ786446 ACQ786446:ACV786446 AMM786446:AMR786446 AWI786446:AWN786446 BGE786446:BGJ786446 BQA786446:BQF786446 BZW786446:CAB786446 CJS786446:CJX786446 CTO786446:CTT786446 DDK786446:DDP786446 DNG786446:DNL786446 DXC786446:DXH786446 EGY786446:EHD786446 EQU786446:EQZ786446 FAQ786446:FAV786446 FKM786446:FKR786446 FUI786446:FUN786446 GEE786446:GEJ786446 GOA786446:GOF786446 GXW786446:GYB786446 HHS786446:HHX786446 HRO786446:HRT786446 IBK786446:IBP786446 ILG786446:ILL786446 IVC786446:IVH786446 JEY786446:JFD786446 JOU786446:JOZ786446 JYQ786446:JYV786446 KIM786446:KIR786446 KSI786446:KSN786446 LCE786446:LCJ786446 LMA786446:LMF786446 LVW786446:LWB786446 MFS786446:MFX786446 MPO786446:MPT786446 MZK786446:MZP786446 NJG786446:NJL786446 NTC786446:NTH786446 OCY786446:ODD786446 OMU786446:OMZ786446 OWQ786446:OWV786446 PGM786446:PGR786446 PQI786446:PQN786446 QAE786446:QAJ786446 QKA786446:QKF786446 QTW786446:QUB786446 RDS786446:RDX786446 RNO786446:RNT786446 RXK786446:RXP786446 SHG786446:SHL786446 SRC786446:SRH786446 TAY786446:TBD786446 TKU786446:TKZ786446 TUQ786446:TUV786446 UEM786446:UER786446 UOI786446:UON786446 UYE786446:UYJ786446 VIA786446:VIF786446 VRW786446:VSB786446 WBS786446:WBX786446 WLO786446:WLT786446 WVK786446:WVP786446 C851963:H851963 IY851982:JD851982 SU851982:SZ851982 ACQ851982:ACV851982 AMM851982:AMR851982 AWI851982:AWN851982 BGE851982:BGJ851982 BQA851982:BQF851982 BZW851982:CAB851982 CJS851982:CJX851982 CTO851982:CTT851982 DDK851982:DDP851982 DNG851982:DNL851982 DXC851982:DXH851982 EGY851982:EHD851982 EQU851982:EQZ851982 FAQ851982:FAV851982 FKM851982:FKR851982 FUI851982:FUN851982 GEE851982:GEJ851982 GOA851982:GOF851982 GXW851982:GYB851982 HHS851982:HHX851982 HRO851982:HRT851982 IBK851982:IBP851982 ILG851982:ILL851982 IVC851982:IVH851982 JEY851982:JFD851982 JOU851982:JOZ851982 JYQ851982:JYV851982 KIM851982:KIR851982 KSI851982:KSN851982 LCE851982:LCJ851982 LMA851982:LMF851982 LVW851982:LWB851982 MFS851982:MFX851982 MPO851982:MPT851982 MZK851982:MZP851982 NJG851982:NJL851982 NTC851982:NTH851982 OCY851982:ODD851982 OMU851982:OMZ851982 OWQ851982:OWV851982 PGM851982:PGR851982 PQI851982:PQN851982 QAE851982:QAJ851982 QKA851982:QKF851982 QTW851982:QUB851982 RDS851982:RDX851982 RNO851982:RNT851982 RXK851982:RXP851982 SHG851982:SHL851982 SRC851982:SRH851982 TAY851982:TBD851982 TKU851982:TKZ851982 TUQ851982:TUV851982 UEM851982:UER851982 UOI851982:UON851982 UYE851982:UYJ851982 VIA851982:VIF851982 VRW851982:VSB851982 WBS851982:WBX851982 WLO851982:WLT851982 WVK851982:WVP851982 C917499:H917499 IY917518:JD917518 SU917518:SZ917518 ACQ917518:ACV917518 AMM917518:AMR917518 AWI917518:AWN917518 BGE917518:BGJ917518 BQA917518:BQF917518 BZW917518:CAB917518 CJS917518:CJX917518 CTO917518:CTT917518 DDK917518:DDP917518 DNG917518:DNL917518 DXC917518:DXH917518 EGY917518:EHD917518 EQU917518:EQZ917518 FAQ917518:FAV917518 FKM917518:FKR917518 FUI917518:FUN917518 GEE917518:GEJ917518 GOA917518:GOF917518 GXW917518:GYB917518 HHS917518:HHX917518 HRO917518:HRT917518 IBK917518:IBP917518 ILG917518:ILL917518 IVC917518:IVH917518 JEY917518:JFD917518 JOU917518:JOZ917518 JYQ917518:JYV917518 KIM917518:KIR917518 KSI917518:KSN917518 LCE917518:LCJ917518 LMA917518:LMF917518 LVW917518:LWB917518 MFS917518:MFX917518 MPO917518:MPT917518 MZK917518:MZP917518 NJG917518:NJL917518 NTC917518:NTH917518 OCY917518:ODD917518 OMU917518:OMZ917518 OWQ917518:OWV917518 PGM917518:PGR917518 PQI917518:PQN917518 QAE917518:QAJ917518 QKA917518:QKF917518 QTW917518:QUB917518 RDS917518:RDX917518 RNO917518:RNT917518 RXK917518:RXP917518 SHG917518:SHL917518 SRC917518:SRH917518 TAY917518:TBD917518 TKU917518:TKZ917518 TUQ917518:TUV917518 UEM917518:UER917518 UOI917518:UON917518 UYE917518:UYJ917518 VIA917518:VIF917518 VRW917518:VSB917518 WBS917518:WBX917518 WLO917518:WLT917518 WVK917518:WVP917518 C983035:H983035 IY983054:JD983054 SU983054:SZ983054 ACQ983054:ACV983054 AMM983054:AMR983054 AWI983054:AWN983054 BGE983054:BGJ983054 BQA983054:BQF983054 BZW983054:CAB983054 CJS983054:CJX983054 CTO983054:CTT983054 DDK983054:DDP983054 DNG983054:DNL983054 DXC983054:DXH983054 EGY983054:EHD983054 EQU983054:EQZ983054 FAQ983054:FAV983054 FKM983054:FKR983054 FUI983054:FUN983054 GEE983054:GEJ983054 GOA983054:GOF983054 GXW983054:GYB983054 HHS983054:HHX983054 HRO983054:HRT983054 IBK983054:IBP983054 ILG983054:ILL983054 IVC983054:IVH983054 JEY983054:JFD983054 JOU983054:JOZ983054 JYQ983054:JYV983054 KIM983054:KIR983054 KSI983054:KSN983054 LCE983054:LCJ983054 LMA983054:LMF983054 LVW983054:LWB983054 MFS983054:MFX983054 MPO983054:MPT983054 MZK983054:MZP983054 NJG983054:NJL983054 NTC983054:NTH983054 OCY983054:ODD983054 OMU983054:OMZ983054 OWQ983054:OWV983054 PGM983054:PGR983054 PQI983054:PQN983054 QAE983054:QAJ983054 QKA983054:QKF983054 QTW983054:QUB983054 RDS983054:RDX983054 RNO983054:RNT983054 RXK983054:RXP983054 SHG983054:SHL983054 SRC983054:SRH983054 TAY983054:TBD983054 TKU983054:TKZ983054 TUQ983054:TUV983054 UEM983054:UER983054 UOI983054:UON983054 UYE983054:UYJ983054 VIA983054:VIF983054 VRW983054:VSB983054 WBS983054:WBX983054 WLO983054:WLT983054" xr:uid="{00000000-0002-0000-0500-000007000000}">
      <formula1>150</formula1>
    </dataValidation>
    <dataValidation type="list" operator="lessThanOrEqual" showInputMessage="1" showErrorMessage="1" sqref="WVM98306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38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74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10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46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682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18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54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290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26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62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898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34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70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06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42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xr:uid="{00000000-0002-0000-0500-000008000000}">
      <formula1>"ACT,QLD,NSW,Vic,Tas,SA"</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36:I36 IY53:JE53 SU53:TA53 ACQ53:ACW53 AMM53:AMS53 AWI53:AWO53 BGE53:BGK53 BQA53:BQG53 BZW53:CAC53 CJS53:CJY53 CTO53:CTU53 DDK53:DDQ53 DNG53:DNM53 DXC53:DXI53 EGY53:EHE53 EQU53:ERA53 FAQ53:FAW53 FKM53:FKS53 FUI53:FUO53 GEE53:GEK53 GOA53:GOG53 GXW53:GYC53 HHS53:HHY53 HRO53:HRU53 IBK53:IBQ53 ILG53:ILM53 IVC53:IVI53 JEY53:JFE53 JOU53:JPA53 JYQ53:JYW53 KIM53:KIS53 KSI53:KSO53 LCE53:LCK53 LMA53:LMG53 LVW53:LWC53 MFS53:MFY53 MPO53:MPU53 MZK53:MZQ53 NJG53:NJM53 NTC53:NTI53 OCY53:ODE53 OMU53:ONA53 OWQ53:OWW53 PGM53:PGS53 PQI53:PQO53 QAE53:QAK53 QKA53:QKG53 QTW53:QUC53 RDS53:RDY53 RNO53:RNU53 RXK53:RXQ53 SHG53:SHM53 SRC53:SRI53 TAY53:TBE53 TKU53:TLA53 TUQ53:TUW53 UEM53:UES53 UOI53:UOO53 UYE53:UYK53 VIA53:VIG53 VRW53:VSC53 WBS53:WBY53 WLO53:WLU53 WVK53:WVQ53 C65570:I65570 IY65589:JE65589 SU65589:TA65589 ACQ65589:ACW65589 AMM65589:AMS65589 AWI65589:AWO65589 BGE65589:BGK65589 BQA65589:BQG65589 BZW65589:CAC65589 CJS65589:CJY65589 CTO65589:CTU65589 DDK65589:DDQ65589 DNG65589:DNM65589 DXC65589:DXI65589 EGY65589:EHE65589 EQU65589:ERA65589 FAQ65589:FAW65589 FKM65589:FKS65589 FUI65589:FUO65589 GEE65589:GEK65589 GOA65589:GOG65589 GXW65589:GYC65589 HHS65589:HHY65589 HRO65589:HRU65589 IBK65589:IBQ65589 ILG65589:ILM65589 IVC65589:IVI65589 JEY65589:JFE65589 JOU65589:JPA65589 JYQ65589:JYW65589 KIM65589:KIS65589 KSI65589:KSO65589 LCE65589:LCK65589 LMA65589:LMG65589 LVW65589:LWC65589 MFS65589:MFY65589 MPO65589:MPU65589 MZK65589:MZQ65589 NJG65589:NJM65589 NTC65589:NTI65589 OCY65589:ODE65589 OMU65589:ONA65589 OWQ65589:OWW65589 PGM65589:PGS65589 PQI65589:PQO65589 QAE65589:QAK65589 QKA65589:QKG65589 QTW65589:QUC65589 RDS65589:RDY65589 RNO65589:RNU65589 RXK65589:RXQ65589 SHG65589:SHM65589 SRC65589:SRI65589 TAY65589:TBE65589 TKU65589:TLA65589 TUQ65589:TUW65589 UEM65589:UES65589 UOI65589:UOO65589 UYE65589:UYK65589 VIA65589:VIG65589 VRW65589:VSC65589 WBS65589:WBY65589 WLO65589:WLU65589 WVK65589:WVQ65589 C131106:I131106 IY131125:JE131125 SU131125:TA131125 ACQ131125:ACW131125 AMM131125:AMS131125 AWI131125:AWO131125 BGE131125:BGK131125 BQA131125:BQG131125 BZW131125:CAC131125 CJS131125:CJY131125 CTO131125:CTU131125 DDK131125:DDQ131125 DNG131125:DNM131125 DXC131125:DXI131125 EGY131125:EHE131125 EQU131125:ERA131125 FAQ131125:FAW131125 FKM131125:FKS131125 FUI131125:FUO131125 GEE131125:GEK131125 GOA131125:GOG131125 GXW131125:GYC131125 HHS131125:HHY131125 HRO131125:HRU131125 IBK131125:IBQ131125 ILG131125:ILM131125 IVC131125:IVI131125 JEY131125:JFE131125 JOU131125:JPA131125 JYQ131125:JYW131125 KIM131125:KIS131125 KSI131125:KSO131125 LCE131125:LCK131125 LMA131125:LMG131125 LVW131125:LWC131125 MFS131125:MFY131125 MPO131125:MPU131125 MZK131125:MZQ131125 NJG131125:NJM131125 NTC131125:NTI131125 OCY131125:ODE131125 OMU131125:ONA131125 OWQ131125:OWW131125 PGM131125:PGS131125 PQI131125:PQO131125 QAE131125:QAK131125 QKA131125:QKG131125 QTW131125:QUC131125 RDS131125:RDY131125 RNO131125:RNU131125 RXK131125:RXQ131125 SHG131125:SHM131125 SRC131125:SRI131125 TAY131125:TBE131125 TKU131125:TLA131125 TUQ131125:TUW131125 UEM131125:UES131125 UOI131125:UOO131125 UYE131125:UYK131125 VIA131125:VIG131125 VRW131125:VSC131125 WBS131125:WBY131125 WLO131125:WLU131125 WVK131125:WVQ131125 C196642:I196642 IY196661:JE196661 SU196661:TA196661 ACQ196661:ACW196661 AMM196661:AMS196661 AWI196661:AWO196661 BGE196661:BGK196661 BQA196661:BQG196661 BZW196661:CAC196661 CJS196661:CJY196661 CTO196661:CTU196661 DDK196661:DDQ196661 DNG196661:DNM196661 DXC196661:DXI196661 EGY196661:EHE196661 EQU196661:ERA196661 FAQ196661:FAW196661 FKM196661:FKS196661 FUI196661:FUO196661 GEE196661:GEK196661 GOA196661:GOG196661 GXW196661:GYC196661 HHS196661:HHY196661 HRO196661:HRU196661 IBK196661:IBQ196661 ILG196661:ILM196661 IVC196661:IVI196661 JEY196661:JFE196661 JOU196661:JPA196661 JYQ196661:JYW196661 KIM196661:KIS196661 KSI196661:KSO196661 LCE196661:LCK196661 LMA196661:LMG196661 LVW196661:LWC196661 MFS196661:MFY196661 MPO196661:MPU196661 MZK196661:MZQ196661 NJG196661:NJM196661 NTC196661:NTI196661 OCY196661:ODE196661 OMU196661:ONA196661 OWQ196661:OWW196661 PGM196661:PGS196661 PQI196661:PQO196661 QAE196661:QAK196661 QKA196661:QKG196661 QTW196661:QUC196661 RDS196661:RDY196661 RNO196661:RNU196661 RXK196661:RXQ196661 SHG196661:SHM196661 SRC196661:SRI196661 TAY196661:TBE196661 TKU196661:TLA196661 TUQ196661:TUW196661 UEM196661:UES196661 UOI196661:UOO196661 UYE196661:UYK196661 VIA196661:VIG196661 VRW196661:VSC196661 WBS196661:WBY196661 WLO196661:WLU196661 WVK196661:WVQ196661 C262178:I262178 IY262197:JE262197 SU262197:TA262197 ACQ262197:ACW262197 AMM262197:AMS262197 AWI262197:AWO262197 BGE262197:BGK262197 BQA262197:BQG262197 BZW262197:CAC262197 CJS262197:CJY262197 CTO262197:CTU262197 DDK262197:DDQ262197 DNG262197:DNM262197 DXC262197:DXI262197 EGY262197:EHE262197 EQU262197:ERA262197 FAQ262197:FAW262197 FKM262197:FKS262197 FUI262197:FUO262197 GEE262197:GEK262197 GOA262197:GOG262197 GXW262197:GYC262197 HHS262197:HHY262197 HRO262197:HRU262197 IBK262197:IBQ262197 ILG262197:ILM262197 IVC262197:IVI262197 JEY262197:JFE262197 JOU262197:JPA262197 JYQ262197:JYW262197 KIM262197:KIS262197 KSI262197:KSO262197 LCE262197:LCK262197 LMA262197:LMG262197 LVW262197:LWC262197 MFS262197:MFY262197 MPO262197:MPU262197 MZK262197:MZQ262197 NJG262197:NJM262197 NTC262197:NTI262197 OCY262197:ODE262197 OMU262197:ONA262197 OWQ262197:OWW262197 PGM262197:PGS262197 PQI262197:PQO262197 QAE262197:QAK262197 QKA262197:QKG262197 QTW262197:QUC262197 RDS262197:RDY262197 RNO262197:RNU262197 RXK262197:RXQ262197 SHG262197:SHM262197 SRC262197:SRI262197 TAY262197:TBE262197 TKU262197:TLA262197 TUQ262197:TUW262197 UEM262197:UES262197 UOI262197:UOO262197 UYE262197:UYK262197 VIA262197:VIG262197 VRW262197:VSC262197 WBS262197:WBY262197 WLO262197:WLU262197 WVK262197:WVQ262197 C327714:I327714 IY327733:JE327733 SU327733:TA327733 ACQ327733:ACW327733 AMM327733:AMS327733 AWI327733:AWO327733 BGE327733:BGK327733 BQA327733:BQG327733 BZW327733:CAC327733 CJS327733:CJY327733 CTO327733:CTU327733 DDK327733:DDQ327733 DNG327733:DNM327733 DXC327733:DXI327733 EGY327733:EHE327733 EQU327733:ERA327733 FAQ327733:FAW327733 FKM327733:FKS327733 FUI327733:FUO327733 GEE327733:GEK327733 GOA327733:GOG327733 GXW327733:GYC327733 HHS327733:HHY327733 HRO327733:HRU327733 IBK327733:IBQ327733 ILG327733:ILM327733 IVC327733:IVI327733 JEY327733:JFE327733 JOU327733:JPA327733 JYQ327733:JYW327733 KIM327733:KIS327733 KSI327733:KSO327733 LCE327733:LCK327733 LMA327733:LMG327733 LVW327733:LWC327733 MFS327733:MFY327733 MPO327733:MPU327733 MZK327733:MZQ327733 NJG327733:NJM327733 NTC327733:NTI327733 OCY327733:ODE327733 OMU327733:ONA327733 OWQ327733:OWW327733 PGM327733:PGS327733 PQI327733:PQO327733 QAE327733:QAK327733 QKA327733:QKG327733 QTW327733:QUC327733 RDS327733:RDY327733 RNO327733:RNU327733 RXK327733:RXQ327733 SHG327733:SHM327733 SRC327733:SRI327733 TAY327733:TBE327733 TKU327733:TLA327733 TUQ327733:TUW327733 UEM327733:UES327733 UOI327733:UOO327733 UYE327733:UYK327733 VIA327733:VIG327733 VRW327733:VSC327733 WBS327733:WBY327733 WLO327733:WLU327733 WVK327733:WVQ327733 C393250:I393250 IY393269:JE393269 SU393269:TA393269 ACQ393269:ACW393269 AMM393269:AMS393269 AWI393269:AWO393269 BGE393269:BGK393269 BQA393269:BQG393269 BZW393269:CAC393269 CJS393269:CJY393269 CTO393269:CTU393269 DDK393269:DDQ393269 DNG393269:DNM393269 DXC393269:DXI393269 EGY393269:EHE393269 EQU393269:ERA393269 FAQ393269:FAW393269 FKM393269:FKS393269 FUI393269:FUO393269 GEE393269:GEK393269 GOA393269:GOG393269 GXW393269:GYC393269 HHS393269:HHY393269 HRO393269:HRU393269 IBK393269:IBQ393269 ILG393269:ILM393269 IVC393269:IVI393269 JEY393269:JFE393269 JOU393269:JPA393269 JYQ393269:JYW393269 KIM393269:KIS393269 KSI393269:KSO393269 LCE393269:LCK393269 LMA393269:LMG393269 LVW393269:LWC393269 MFS393269:MFY393269 MPO393269:MPU393269 MZK393269:MZQ393269 NJG393269:NJM393269 NTC393269:NTI393269 OCY393269:ODE393269 OMU393269:ONA393269 OWQ393269:OWW393269 PGM393269:PGS393269 PQI393269:PQO393269 QAE393269:QAK393269 QKA393269:QKG393269 QTW393269:QUC393269 RDS393269:RDY393269 RNO393269:RNU393269 RXK393269:RXQ393269 SHG393269:SHM393269 SRC393269:SRI393269 TAY393269:TBE393269 TKU393269:TLA393269 TUQ393269:TUW393269 UEM393269:UES393269 UOI393269:UOO393269 UYE393269:UYK393269 VIA393269:VIG393269 VRW393269:VSC393269 WBS393269:WBY393269 WLO393269:WLU393269 WVK393269:WVQ393269 C458786:I458786 IY458805:JE458805 SU458805:TA458805 ACQ458805:ACW458805 AMM458805:AMS458805 AWI458805:AWO458805 BGE458805:BGK458805 BQA458805:BQG458805 BZW458805:CAC458805 CJS458805:CJY458805 CTO458805:CTU458805 DDK458805:DDQ458805 DNG458805:DNM458805 DXC458805:DXI458805 EGY458805:EHE458805 EQU458805:ERA458805 FAQ458805:FAW458805 FKM458805:FKS458805 FUI458805:FUO458805 GEE458805:GEK458805 GOA458805:GOG458805 GXW458805:GYC458805 HHS458805:HHY458805 HRO458805:HRU458805 IBK458805:IBQ458805 ILG458805:ILM458805 IVC458805:IVI458805 JEY458805:JFE458805 JOU458805:JPA458805 JYQ458805:JYW458805 KIM458805:KIS458805 KSI458805:KSO458805 LCE458805:LCK458805 LMA458805:LMG458805 LVW458805:LWC458805 MFS458805:MFY458805 MPO458805:MPU458805 MZK458805:MZQ458805 NJG458805:NJM458805 NTC458805:NTI458805 OCY458805:ODE458805 OMU458805:ONA458805 OWQ458805:OWW458805 PGM458805:PGS458805 PQI458805:PQO458805 QAE458805:QAK458805 QKA458805:QKG458805 QTW458805:QUC458805 RDS458805:RDY458805 RNO458805:RNU458805 RXK458805:RXQ458805 SHG458805:SHM458805 SRC458805:SRI458805 TAY458805:TBE458805 TKU458805:TLA458805 TUQ458805:TUW458805 UEM458805:UES458805 UOI458805:UOO458805 UYE458805:UYK458805 VIA458805:VIG458805 VRW458805:VSC458805 WBS458805:WBY458805 WLO458805:WLU458805 WVK458805:WVQ458805 C524322:I524322 IY524341:JE524341 SU524341:TA524341 ACQ524341:ACW524341 AMM524341:AMS524341 AWI524341:AWO524341 BGE524341:BGK524341 BQA524341:BQG524341 BZW524341:CAC524341 CJS524341:CJY524341 CTO524341:CTU524341 DDK524341:DDQ524341 DNG524341:DNM524341 DXC524341:DXI524341 EGY524341:EHE524341 EQU524341:ERA524341 FAQ524341:FAW524341 FKM524341:FKS524341 FUI524341:FUO524341 GEE524341:GEK524341 GOA524341:GOG524341 GXW524341:GYC524341 HHS524341:HHY524341 HRO524341:HRU524341 IBK524341:IBQ524341 ILG524341:ILM524341 IVC524341:IVI524341 JEY524341:JFE524341 JOU524341:JPA524341 JYQ524341:JYW524341 KIM524341:KIS524341 KSI524341:KSO524341 LCE524341:LCK524341 LMA524341:LMG524341 LVW524341:LWC524341 MFS524341:MFY524341 MPO524341:MPU524341 MZK524341:MZQ524341 NJG524341:NJM524341 NTC524341:NTI524341 OCY524341:ODE524341 OMU524341:ONA524341 OWQ524341:OWW524341 PGM524341:PGS524341 PQI524341:PQO524341 QAE524341:QAK524341 QKA524341:QKG524341 QTW524341:QUC524341 RDS524341:RDY524341 RNO524341:RNU524341 RXK524341:RXQ524341 SHG524341:SHM524341 SRC524341:SRI524341 TAY524341:TBE524341 TKU524341:TLA524341 TUQ524341:TUW524341 UEM524341:UES524341 UOI524341:UOO524341 UYE524341:UYK524341 VIA524341:VIG524341 VRW524341:VSC524341 WBS524341:WBY524341 WLO524341:WLU524341 WVK524341:WVQ524341 C589858:I589858 IY589877:JE589877 SU589877:TA589877 ACQ589877:ACW589877 AMM589877:AMS589877 AWI589877:AWO589877 BGE589877:BGK589877 BQA589877:BQG589877 BZW589877:CAC589877 CJS589877:CJY589877 CTO589877:CTU589877 DDK589877:DDQ589877 DNG589877:DNM589877 DXC589877:DXI589877 EGY589877:EHE589877 EQU589877:ERA589877 FAQ589877:FAW589877 FKM589877:FKS589877 FUI589877:FUO589877 GEE589877:GEK589877 GOA589877:GOG589877 GXW589877:GYC589877 HHS589877:HHY589877 HRO589877:HRU589877 IBK589877:IBQ589877 ILG589877:ILM589877 IVC589877:IVI589877 JEY589877:JFE589877 JOU589877:JPA589877 JYQ589877:JYW589877 KIM589877:KIS589877 KSI589877:KSO589877 LCE589877:LCK589877 LMA589877:LMG589877 LVW589877:LWC589877 MFS589877:MFY589877 MPO589877:MPU589877 MZK589877:MZQ589877 NJG589877:NJM589877 NTC589877:NTI589877 OCY589877:ODE589877 OMU589877:ONA589877 OWQ589877:OWW589877 PGM589877:PGS589877 PQI589877:PQO589877 QAE589877:QAK589877 QKA589877:QKG589877 QTW589877:QUC589877 RDS589877:RDY589877 RNO589877:RNU589877 RXK589877:RXQ589877 SHG589877:SHM589877 SRC589877:SRI589877 TAY589877:TBE589877 TKU589877:TLA589877 TUQ589877:TUW589877 UEM589877:UES589877 UOI589877:UOO589877 UYE589877:UYK589877 VIA589877:VIG589877 VRW589877:VSC589877 WBS589877:WBY589877 WLO589877:WLU589877 WVK589877:WVQ589877 C655394:I655394 IY655413:JE655413 SU655413:TA655413 ACQ655413:ACW655413 AMM655413:AMS655413 AWI655413:AWO655413 BGE655413:BGK655413 BQA655413:BQG655413 BZW655413:CAC655413 CJS655413:CJY655413 CTO655413:CTU655413 DDK655413:DDQ655413 DNG655413:DNM655413 DXC655413:DXI655413 EGY655413:EHE655413 EQU655413:ERA655413 FAQ655413:FAW655413 FKM655413:FKS655413 FUI655413:FUO655413 GEE655413:GEK655413 GOA655413:GOG655413 GXW655413:GYC655413 HHS655413:HHY655413 HRO655413:HRU655413 IBK655413:IBQ655413 ILG655413:ILM655413 IVC655413:IVI655413 JEY655413:JFE655413 JOU655413:JPA655413 JYQ655413:JYW655413 KIM655413:KIS655413 KSI655413:KSO655413 LCE655413:LCK655413 LMA655413:LMG655413 LVW655413:LWC655413 MFS655413:MFY655413 MPO655413:MPU655413 MZK655413:MZQ655413 NJG655413:NJM655413 NTC655413:NTI655413 OCY655413:ODE655413 OMU655413:ONA655413 OWQ655413:OWW655413 PGM655413:PGS655413 PQI655413:PQO655413 QAE655413:QAK655413 QKA655413:QKG655413 QTW655413:QUC655413 RDS655413:RDY655413 RNO655413:RNU655413 RXK655413:RXQ655413 SHG655413:SHM655413 SRC655413:SRI655413 TAY655413:TBE655413 TKU655413:TLA655413 TUQ655413:TUW655413 UEM655413:UES655413 UOI655413:UOO655413 UYE655413:UYK655413 VIA655413:VIG655413 VRW655413:VSC655413 WBS655413:WBY655413 WLO655413:WLU655413 WVK655413:WVQ655413 C720930:I720930 IY720949:JE720949 SU720949:TA720949 ACQ720949:ACW720949 AMM720949:AMS720949 AWI720949:AWO720949 BGE720949:BGK720949 BQA720949:BQG720949 BZW720949:CAC720949 CJS720949:CJY720949 CTO720949:CTU720949 DDK720949:DDQ720949 DNG720949:DNM720949 DXC720949:DXI720949 EGY720949:EHE720949 EQU720949:ERA720949 FAQ720949:FAW720949 FKM720949:FKS720949 FUI720949:FUO720949 GEE720949:GEK720949 GOA720949:GOG720949 GXW720949:GYC720949 HHS720949:HHY720949 HRO720949:HRU720949 IBK720949:IBQ720949 ILG720949:ILM720949 IVC720949:IVI720949 JEY720949:JFE720949 JOU720949:JPA720949 JYQ720949:JYW720949 KIM720949:KIS720949 KSI720949:KSO720949 LCE720949:LCK720949 LMA720949:LMG720949 LVW720949:LWC720949 MFS720949:MFY720949 MPO720949:MPU720949 MZK720949:MZQ720949 NJG720949:NJM720949 NTC720949:NTI720949 OCY720949:ODE720949 OMU720949:ONA720949 OWQ720949:OWW720949 PGM720949:PGS720949 PQI720949:PQO720949 QAE720949:QAK720949 QKA720949:QKG720949 QTW720949:QUC720949 RDS720949:RDY720949 RNO720949:RNU720949 RXK720949:RXQ720949 SHG720949:SHM720949 SRC720949:SRI720949 TAY720949:TBE720949 TKU720949:TLA720949 TUQ720949:TUW720949 UEM720949:UES720949 UOI720949:UOO720949 UYE720949:UYK720949 VIA720949:VIG720949 VRW720949:VSC720949 WBS720949:WBY720949 WLO720949:WLU720949 WVK720949:WVQ720949 C786466:I786466 IY786485:JE786485 SU786485:TA786485 ACQ786485:ACW786485 AMM786485:AMS786485 AWI786485:AWO786485 BGE786485:BGK786485 BQA786485:BQG786485 BZW786485:CAC786485 CJS786485:CJY786485 CTO786485:CTU786485 DDK786485:DDQ786485 DNG786485:DNM786485 DXC786485:DXI786485 EGY786485:EHE786485 EQU786485:ERA786485 FAQ786485:FAW786485 FKM786485:FKS786485 FUI786485:FUO786485 GEE786485:GEK786485 GOA786485:GOG786485 GXW786485:GYC786485 HHS786485:HHY786485 HRO786485:HRU786485 IBK786485:IBQ786485 ILG786485:ILM786485 IVC786485:IVI786485 JEY786485:JFE786485 JOU786485:JPA786485 JYQ786485:JYW786485 KIM786485:KIS786485 KSI786485:KSO786485 LCE786485:LCK786485 LMA786485:LMG786485 LVW786485:LWC786485 MFS786485:MFY786485 MPO786485:MPU786485 MZK786485:MZQ786485 NJG786485:NJM786485 NTC786485:NTI786485 OCY786485:ODE786485 OMU786485:ONA786485 OWQ786485:OWW786485 PGM786485:PGS786485 PQI786485:PQO786485 QAE786485:QAK786485 QKA786485:QKG786485 QTW786485:QUC786485 RDS786485:RDY786485 RNO786485:RNU786485 RXK786485:RXQ786485 SHG786485:SHM786485 SRC786485:SRI786485 TAY786485:TBE786485 TKU786485:TLA786485 TUQ786485:TUW786485 UEM786485:UES786485 UOI786485:UOO786485 UYE786485:UYK786485 VIA786485:VIG786485 VRW786485:VSC786485 WBS786485:WBY786485 WLO786485:WLU786485 WVK786485:WVQ786485 C852002:I852002 IY852021:JE852021 SU852021:TA852021 ACQ852021:ACW852021 AMM852021:AMS852021 AWI852021:AWO852021 BGE852021:BGK852021 BQA852021:BQG852021 BZW852021:CAC852021 CJS852021:CJY852021 CTO852021:CTU852021 DDK852021:DDQ852021 DNG852021:DNM852021 DXC852021:DXI852021 EGY852021:EHE852021 EQU852021:ERA852021 FAQ852021:FAW852021 FKM852021:FKS852021 FUI852021:FUO852021 GEE852021:GEK852021 GOA852021:GOG852021 GXW852021:GYC852021 HHS852021:HHY852021 HRO852021:HRU852021 IBK852021:IBQ852021 ILG852021:ILM852021 IVC852021:IVI852021 JEY852021:JFE852021 JOU852021:JPA852021 JYQ852021:JYW852021 KIM852021:KIS852021 KSI852021:KSO852021 LCE852021:LCK852021 LMA852021:LMG852021 LVW852021:LWC852021 MFS852021:MFY852021 MPO852021:MPU852021 MZK852021:MZQ852021 NJG852021:NJM852021 NTC852021:NTI852021 OCY852021:ODE852021 OMU852021:ONA852021 OWQ852021:OWW852021 PGM852021:PGS852021 PQI852021:PQO852021 QAE852021:QAK852021 QKA852021:QKG852021 QTW852021:QUC852021 RDS852021:RDY852021 RNO852021:RNU852021 RXK852021:RXQ852021 SHG852021:SHM852021 SRC852021:SRI852021 TAY852021:TBE852021 TKU852021:TLA852021 TUQ852021:TUW852021 UEM852021:UES852021 UOI852021:UOO852021 UYE852021:UYK852021 VIA852021:VIG852021 VRW852021:VSC852021 WBS852021:WBY852021 WLO852021:WLU852021 WVK852021:WVQ852021 C917538:I917538 IY917557:JE917557 SU917557:TA917557 ACQ917557:ACW917557 AMM917557:AMS917557 AWI917557:AWO917557 BGE917557:BGK917557 BQA917557:BQG917557 BZW917557:CAC917557 CJS917557:CJY917557 CTO917557:CTU917557 DDK917557:DDQ917557 DNG917557:DNM917557 DXC917557:DXI917557 EGY917557:EHE917557 EQU917557:ERA917557 FAQ917557:FAW917557 FKM917557:FKS917557 FUI917557:FUO917557 GEE917557:GEK917557 GOA917557:GOG917557 GXW917557:GYC917557 HHS917557:HHY917557 HRO917557:HRU917557 IBK917557:IBQ917557 ILG917557:ILM917557 IVC917557:IVI917557 JEY917557:JFE917557 JOU917557:JPA917557 JYQ917557:JYW917557 KIM917557:KIS917557 KSI917557:KSO917557 LCE917557:LCK917557 LMA917557:LMG917557 LVW917557:LWC917557 MFS917557:MFY917557 MPO917557:MPU917557 MZK917557:MZQ917557 NJG917557:NJM917557 NTC917557:NTI917557 OCY917557:ODE917557 OMU917557:ONA917557 OWQ917557:OWW917557 PGM917557:PGS917557 PQI917557:PQO917557 QAE917557:QAK917557 QKA917557:QKG917557 QTW917557:QUC917557 RDS917557:RDY917557 RNO917557:RNU917557 RXK917557:RXQ917557 SHG917557:SHM917557 SRC917557:SRI917557 TAY917557:TBE917557 TKU917557:TLA917557 TUQ917557:TUW917557 UEM917557:UES917557 UOI917557:UOO917557 UYE917557:UYK917557 VIA917557:VIG917557 VRW917557:VSC917557 WBS917557:WBY917557 WLO917557:WLU917557 WVK917557:WVQ917557 C983074:I983074 IY983093:JE983093 SU983093:TA983093 ACQ983093:ACW983093 AMM983093:AMS983093 AWI983093:AWO983093 BGE983093:BGK983093 BQA983093:BQG983093 BZW983093:CAC983093 CJS983093:CJY983093 CTO983093:CTU983093 DDK983093:DDQ983093 DNG983093:DNM983093 DXC983093:DXI983093 EGY983093:EHE983093 EQU983093:ERA983093 FAQ983093:FAW983093 FKM983093:FKS983093 FUI983093:FUO983093 GEE983093:GEK983093 GOA983093:GOG983093 GXW983093:GYC983093 HHS983093:HHY983093 HRO983093:HRU983093 IBK983093:IBQ983093 ILG983093:ILM983093 IVC983093:IVI983093 JEY983093:JFE983093 JOU983093:JPA983093 JYQ983093:JYW983093 KIM983093:KIS983093 KSI983093:KSO983093 LCE983093:LCK983093 LMA983093:LMG983093 LVW983093:LWC983093 MFS983093:MFY983093 MPO983093:MPU983093 MZK983093:MZQ983093 NJG983093:NJM983093 NTC983093:NTI983093 OCY983093:ODE983093 OMU983093:ONA983093 OWQ983093:OWW983093 PGM983093:PGS983093 PQI983093:PQO983093 QAE983093:QAK983093 QKA983093:QKG983093 QTW983093:QUC983093 RDS983093:RDY983093 RNO983093:RNU983093 RXK983093:RXQ983093 SHG983093:SHM983093 SRC983093:SRI983093 TAY983093:TBE983093 TKU983093:TLA983093 TUQ983093:TUW983093 UEM983093:UES983093 UOI983093:UOO983093 UYE983093:UYK983093 VIA983093:VIG983093 VRW983093:VSC983093 WBS983093:WBY983093 WLO983093:WLU983093 WVK983093:WVQ983093" xr:uid="{00000000-0002-0000-0500-000009000000}">
      <formula1>150</formula1>
    </dataValidation>
    <dataValidation type="whole" operator="greaterThan" showInputMessage="1" showErrorMessage="1" promptTitle="ABN / ACN" prompt="Please enter ABN / ACN without any spaces." sqref="WVK983055:WVM983055 IY15:JA15 SU15:SW15 ACQ15:ACS15 AMM15:AMO15 AWI15:AWK15 BGE15:BGG15 BQA15:BQC15 BZW15:BZY15 CJS15:CJU15 CTO15:CTQ15 DDK15:DDM15 DNG15:DNI15 DXC15:DXE15 EGY15:EHA15 EQU15:EQW15 FAQ15:FAS15 FKM15:FKO15 FUI15:FUK15 GEE15:GEG15 GOA15:GOC15 GXW15:GXY15 HHS15:HHU15 HRO15:HRQ15 IBK15:IBM15 ILG15:ILI15 IVC15:IVE15 JEY15:JFA15 JOU15:JOW15 JYQ15:JYS15 KIM15:KIO15 KSI15:KSK15 LCE15:LCG15 LMA15:LMC15 LVW15:LVY15 MFS15:MFU15 MPO15:MPQ15 MZK15:MZM15 NJG15:NJI15 NTC15:NTE15 OCY15:ODA15 OMU15:OMW15 OWQ15:OWS15 PGM15:PGO15 PQI15:PQK15 QAE15:QAG15 QKA15:QKC15 QTW15:QTY15 RDS15:RDU15 RNO15:RNQ15 RXK15:RXM15 SHG15:SHI15 SRC15:SRE15 TAY15:TBA15 TKU15:TKW15 TUQ15:TUS15 UEM15:UEO15 UOI15:UOK15 UYE15:UYG15 VIA15:VIC15 VRW15:VRY15 WBS15:WBU15 WLO15:WLQ15 WVK15:WVM15 C65532:E65532 IY65551:JA65551 SU65551:SW65551 ACQ65551:ACS65551 AMM65551:AMO65551 AWI65551:AWK65551 BGE65551:BGG65551 BQA65551:BQC65551 BZW65551:BZY65551 CJS65551:CJU65551 CTO65551:CTQ65551 DDK65551:DDM65551 DNG65551:DNI65551 DXC65551:DXE65551 EGY65551:EHA65551 EQU65551:EQW65551 FAQ65551:FAS65551 FKM65551:FKO65551 FUI65551:FUK65551 GEE65551:GEG65551 GOA65551:GOC65551 GXW65551:GXY65551 HHS65551:HHU65551 HRO65551:HRQ65551 IBK65551:IBM65551 ILG65551:ILI65551 IVC65551:IVE65551 JEY65551:JFA65551 JOU65551:JOW65551 JYQ65551:JYS65551 KIM65551:KIO65551 KSI65551:KSK65551 LCE65551:LCG65551 LMA65551:LMC65551 LVW65551:LVY65551 MFS65551:MFU65551 MPO65551:MPQ65551 MZK65551:MZM65551 NJG65551:NJI65551 NTC65551:NTE65551 OCY65551:ODA65551 OMU65551:OMW65551 OWQ65551:OWS65551 PGM65551:PGO65551 PQI65551:PQK65551 QAE65551:QAG65551 QKA65551:QKC65551 QTW65551:QTY65551 RDS65551:RDU65551 RNO65551:RNQ65551 RXK65551:RXM65551 SHG65551:SHI65551 SRC65551:SRE65551 TAY65551:TBA65551 TKU65551:TKW65551 TUQ65551:TUS65551 UEM65551:UEO65551 UOI65551:UOK65551 UYE65551:UYG65551 VIA65551:VIC65551 VRW65551:VRY65551 WBS65551:WBU65551 WLO65551:WLQ65551 WVK65551:WVM65551 C131068:E131068 IY131087:JA131087 SU131087:SW131087 ACQ131087:ACS131087 AMM131087:AMO131087 AWI131087:AWK131087 BGE131087:BGG131087 BQA131087:BQC131087 BZW131087:BZY131087 CJS131087:CJU131087 CTO131087:CTQ131087 DDK131087:DDM131087 DNG131087:DNI131087 DXC131087:DXE131087 EGY131087:EHA131087 EQU131087:EQW131087 FAQ131087:FAS131087 FKM131087:FKO131087 FUI131087:FUK131087 GEE131087:GEG131087 GOA131087:GOC131087 GXW131087:GXY131087 HHS131087:HHU131087 HRO131087:HRQ131087 IBK131087:IBM131087 ILG131087:ILI131087 IVC131087:IVE131087 JEY131087:JFA131087 JOU131087:JOW131087 JYQ131087:JYS131087 KIM131087:KIO131087 KSI131087:KSK131087 LCE131087:LCG131087 LMA131087:LMC131087 LVW131087:LVY131087 MFS131087:MFU131087 MPO131087:MPQ131087 MZK131087:MZM131087 NJG131087:NJI131087 NTC131087:NTE131087 OCY131087:ODA131087 OMU131087:OMW131087 OWQ131087:OWS131087 PGM131087:PGO131087 PQI131087:PQK131087 QAE131087:QAG131087 QKA131087:QKC131087 QTW131087:QTY131087 RDS131087:RDU131087 RNO131087:RNQ131087 RXK131087:RXM131087 SHG131087:SHI131087 SRC131087:SRE131087 TAY131087:TBA131087 TKU131087:TKW131087 TUQ131087:TUS131087 UEM131087:UEO131087 UOI131087:UOK131087 UYE131087:UYG131087 VIA131087:VIC131087 VRW131087:VRY131087 WBS131087:WBU131087 WLO131087:WLQ131087 WVK131087:WVM131087 C196604:E196604 IY196623:JA196623 SU196623:SW196623 ACQ196623:ACS196623 AMM196623:AMO196623 AWI196623:AWK196623 BGE196623:BGG196623 BQA196623:BQC196623 BZW196623:BZY196623 CJS196623:CJU196623 CTO196623:CTQ196623 DDK196623:DDM196623 DNG196623:DNI196623 DXC196623:DXE196623 EGY196623:EHA196623 EQU196623:EQW196623 FAQ196623:FAS196623 FKM196623:FKO196623 FUI196623:FUK196623 GEE196623:GEG196623 GOA196623:GOC196623 GXW196623:GXY196623 HHS196623:HHU196623 HRO196623:HRQ196623 IBK196623:IBM196623 ILG196623:ILI196623 IVC196623:IVE196623 JEY196623:JFA196623 JOU196623:JOW196623 JYQ196623:JYS196623 KIM196623:KIO196623 KSI196623:KSK196623 LCE196623:LCG196623 LMA196623:LMC196623 LVW196623:LVY196623 MFS196623:MFU196623 MPO196623:MPQ196623 MZK196623:MZM196623 NJG196623:NJI196623 NTC196623:NTE196623 OCY196623:ODA196623 OMU196623:OMW196623 OWQ196623:OWS196623 PGM196623:PGO196623 PQI196623:PQK196623 QAE196623:QAG196623 QKA196623:QKC196623 QTW196623:QTY196623 RDS196623:RDU196623 RNO196623:RNQ196623 RXK196623:RXM196623 SHG196623:SHI196623 SRC196623:SRE196623 TAY196623:TBA196623 TKU196623:TKW196623 TUQ196623:TUS196623 UEM196623:UEO196623 UOI196623:UOK196623 UYE196623:UYG196623 VIA196623:VIC196623 VRW196623:VRY196623 WBS196623:WBU196623 WLO196623:WLQ196623 WVK196623:WVM196623 C262140:E262140 IY262159:JA262159 SU262159:SW262159 ACQ262159:ACS262159 AMM262159:AMO262159 AWI262159:AWK262159 BGE262159:BGG262159 BQA262159:BQC262159 BZW262159:BZY262159 CJS262159:CJU262159 CTO262159:CTQ262159 DDK262159:DDM262159 DNG262159:DNI262159 DXC262159:DXE262159 EGY262159:EHA262159 EQU262159:EQW262159 FAQ262159:FAS262159 FKM262159:FKO262159 FUI262159:FUK262159 GEE262159:GEG262159 GOA262159:GOC262159 GXW262159:GXY262159 HHS262159:HHU262159 HRO262159:HRQ262159 IBK262159:IBM262159 ILG262159:ILI262159 IVC262159:IVE262159 JEY262159:JFA262159 JOU262159:JOW262159 JYQ262159:JYS262159 KIM262159:KIO262159 KSI262159:KSK262159 LCE262159:LCG262159 LMA262159:LMC262159 LVW262159:LVY262159 MFS262159:MFU262159 MPO262159:MPQ262159 MZK262159:MZM262159 NJG262159:NJI262159 NTC262159:NTE262159 OCY262159:ODA262159 OMU262159:OMW262159 OWQ262159:OWS262159 PGM262159:PGO262159 PQI262159:PQK262159 QAE262159:QAG262159 QKA262159:QKC262159 QTW262159:QTY262159 RDS262159:RDU262159 RNO262159:RNQ262159 RXK262159:RXM262159 SHG262159:SHI262159 SRC262159:SRE262159 TAY262159:TBA262159 TKU262159:TKW262159 TUQ262159:TUS262159 UEM262159:UEO262159 UOI262159:UOK262159 UYE262159:UYG262159 VIA262159:VIC262159 VRW262159:VRY262159 WBS262159:WBU262159 WLO262159:WLQ262159 WVK262159:WVM262159 C327676:E327676 IY327695:JA327695 SU327695:SW327695 ACQ327695:ACS327695 AMM327695:AMO327695 AWI327695:AWK327695 BGE327695:BGG327695 BQA327695:BQC327695 BZW327695:BZY327695 CJS327695:CJU327695 CTO327695:CTQ327695 DDK327695:DDM327695 DNG327695:DNI327695 DXC327695:DXE327695 EGY327695:EHA327695 EQU327695:EQW327695 FAQ327695:FAS327695 FKM327695:FKO327695 FUI327695:FUK327695 GEE327695:GEG327695 GOA327695:GOC327695 GXW327695:GXY327695 HHS327695:HHU327695 HRO327695:HRQ327695 IBK327695:IBM327695 ILG327695:ILI327695 IVC327695:IVE327695 JEY327695:JFA327695 JOU327695:JOW327695 JYQ327695:JYS327695 KIM327695:KIO327695 KSI327695:KSK327695 LCE327695:LCG327695 LMA327695:LMC327695 LVW327695:LVY327695 MFS327695:MFU327695 MPO327695:MPQ327695 MZK327695:MZM327695 NJG327695:NJI327695 NTC327695:NTE327695 OCY327695:ODA327695 OMU327695:OMW327695 OWQ327695:OWS327695 PGM327695:PGO327695 PQI327695:PQK327695 QAE327695:QAG327695 QKA327695:QKC327695 QTW327695:QTY327695 RDS327695:RDU327695 RNO327695:RNQ327695 RXK327695:RXM327695 SHG327695:SHI327695 SRC327695:SRE327695 TAY327695:TBA327695 TKU327695:TKW327695 TUQ327695:TUS327695 UEM327695:UEO327695 UOI327695:UOK327695 UYE327695:UYG327695 VIA327695:VIC327695 VRW327695:VRY327695 WBS327695:WBU327695 WLO327695:WLQ327695 WVK327695:WVM327695 C393212:E393212 IY393231:JA393231 SU393231:SW393231 ACQ393231:ACS393231 AMM393231:AMO393231 AWI393231:AWK393231 BGE393231:BGG393231 BQA393231:BQC393231 BZW393231:BZY393231 CJS393231:CJU393231 CTO393231:CTQ393231 DDK393231:DDM393231 DNG393231:DNI393231 DXC393231:DXE393231 EGY393231:EHA393231 EQU393231:EQW393231 FAQ393231:FAS393231 FKM393231:FKO393231 FUI393231:FUK393231 GEE393231:GEG393231 GOA393231:GOC393231 GXW393231:GXY393231 HHS393231:HHU393231 HRO393231:HRQ393231 IBK393231:IBM393231 ILG393231:ILI393231 IVC393231:IVE393231 JEY393231:JFA393231 JOU393231:JOW393231 JYQ393231:JYS393231 KIM393231:KIO393231 KSI393231:KSK393231 LCE393231:LCG393231 LMA393231:LMC393231 LVW393231:LVY393231 MFS393231:MFU393231 MPO393231:MPQ393231 MZK393231:MZM393231 NJG393231:NJI393231 NTC393231:NTE393231 OCY393231:ODA393231 OMU393231:OMW393231 OWQ393231:OWS393231 PGM393231:PGO393231 PQI393231:PQK393231 QAE393231:QAG393231 QKA393231:QKC393231 QTW393231:QTY393231 RDS393231:RDU393231 RNO393231:RNQ393231 RXK393231:RXM393231 SHG393231:SHI393231 SRC393231:SRE393231 TAY393231:TBA393231 TKU393231:TKW393231 TUQ393231:TUS393231 UEM393231:UEO393231 UOI393231:UOK393231 UYE393231:UYG393231 VIA393231:VIC393231 VRW393231:VRY393231 WBS393231:WBU393231 WLO393231:WLQ393231 WVK393231:WVM393231 C458748:E458748 IY458767:JA458767 SU458767:SW458767 ACQ458767:ACS458767 AMM458767:AMO458767 AWI458767:AWK458767 BGE458767:BGG458767 BQA458767:BQC458767 BZW458767:BZY458767 CJS458767:CJU458767 CTO458767:CTQ458767 DDK458767:DDM458767 DNG458767:DNI458767 DXC458767:DXE458767 EGY458767:EHA458767 EQU458767:EQW458767 FAQ458767:FAS458767 FKM458767:FKO458767 FUI458767:FUK458767 GEE458767:GEG458767 GOA458767:GOC458767 GXW458767:GXY458767 HHS458767:HHU458767 HRO458767:HRQ458767 IBK458767:IBM458767 ILG458767:ILI458767 IVC458767:IVE458767 JEY458767:JFA458767 JOU458767:JOW458767 JYQ458767:JYS458767 KIM458767:KIO458767 KSI458767:KSK458767 LCE458767:LCG458767 LMA458767:LMC458767 LVW458767:LVY458767 MFS458767:MFU458767 MPO458767:MPQ458767 MZK458767:MZM458767 NJG458767:NJI458767 NTC458767:NTE458767 OCY458767:ODA458767 OMU458767:OMW458767 OWQ458767:OWS458767 PGM458767:PGO458767 PQI458767:PQK458767 QAE458767:QAG458767 QKA458767:QKC458767 QTW458767:QTY458767 RDS458767:RDU458767 RNO458767:RNQ458767 RXK458767:RXM458767 SHG458767:SHI458767 SRC458767:SRE458767 TAY458767:TBA458767 TKU458767:TKW458767 TUQ458767:TUS458767 UEM458767:UEO458767 UOI458767:UOK458767 UYE458767:UYG458767 VIA458767:VIC458767 VRW458767:VRY458767 WBS458767:WBU458767 WLO458767:WLQ458767 WVK458767:WVM458767 C524284:E524284 IY524303:JA524303 SU524303:SW524303 ACQ524303:ACS524303 AMM524303:AMO524303 AWI524303:AWK524303 BGE524303:BGG524303 BQA524303:BQC524303 BZW524303:BZY524303 CJS524303:CJU524303 CTO524303:CTQ524303 DDK524303:DDM524303 DNG524303:DNI524303 DXC524303:DXE524303 EGY524303:EHA524303 EQU524303:EQW524303 FAQ524303:FAS524303 FKM524303:FKO524303 FUI524303:FUK524303 GEE524303:GEG524303 GOA524303:GOC524303 GXW524303:GXY524303 HHS524303:HHU524303 HRO524303:HRQ524303 IBK524303:IBM524303 ILG524303:ILI524303 IVC524303:IVE524303 JEY524303:JFA524303 JOU524303:JOW524303 JYQ524303:JYS524303 KIM524303:KIO524303 KSI524303:KSK524303 LCE524303:LCG524303 LMA524303:LMC524303 LVW524303:LVY524303 MFS524303:MFU524303 MPO524303:MPQ524303 MZK524303:MZM524303 NJG524303:NJI524303 NTC524303:NTE524303 OCY524303:ODA524303 OMU524303:OMW524303 OWQ524303:OWS524303 PGM524303:PGO524303 PQI524303:PQK524303 QAE524303:QAG524303 QKA524303:QKC524303 QTW524303:QTY524303 RDS524303:RDU524303 RNO524303:RNQ524303 RXK524303:RXM524303 SHG524303:SHI524303 SRC524303:SRE524303 TAY524303:TBA524303 TKU524303:TKW524303 TUQ524303:TUS524303 UEM524303:UEO524303 UOI524303:UOK524303 UYE524303:UYG524303 VIA524303:VIC524303 VRW524303:VRY524303 WBS524303:WBU524303 WLO524303:WLQ524303 WVK524303:WVM524303 C589820:E589820 IY589839:JA589839 SU589839:SW589839 ACQ589839:ACS589839 AMM589839:AMO589839 AWI589839:AWK589839 BGE589839:BGG589839 BQA589839:BQC589839 BZW589839:BZY589839 CJS589839:CJU589839 CTO589839:CTQ589839 DDK589839:DDM589839 DNG589839:DNI589839 DXC589839:DXE589839 EGY589839:EHA589839 EQU589839:EQW589839 FAQ589839:FAS589839 FKM589839:FKO589839 FUI589839:FUK589839 GEE589839:GEG589839 GOA589839:GOC589839 GXW589839:GXY589839 HHS589839:HHU589839 HRO589839:HRQ589839 IBK589839:IBM589839 ILG589839:ILI589839 IVC589839:IVE589839 JEY589839:JFA589839 JOU589839:JOW589839 JYQ589839:JYS589839 KIM589839:KIO589839 KSI589839:KSK589839 LCE589839:LCG589839 LMA589839:LMC589839 LVW589839:LVY589839 MFS589839:MFU589839 MPO589839:MPQ589839 MZK589839:MZM589839 NJG589839:NJI589839 NTC589839:NTE589839 OCY589839:ODA589839 OMU589839:OMW589839 OWQ589839:OWS589839 PGM589839:PGO589839 PQI589839:PQK589839 QAE589839:QAG589839 QKA589839:QKC589839 QTW589839:QTY589839 RDS589839:RDU589839 RNO589839:RNQ589839 RXK589839:RXM589839 SHG589839:SHI589839 SRC589839:SRE589839 TAY589839:TBA589839 TKU589839:TKW589839 TUQ589839:TUS589839 UEM589839:UEO589839 UOI589839:UOK589839 UYE589839:UYG589839 VIA589839:VIC589839 VRW589839:VRY589839 WBS589839:WBU589839 WLO589839:WLQ589839 WVK589839:WVM589839 C655356:E655356 IY655375:JA655375 SU655375:SW655375 ACQ655375:ACS655375 AMM655375:AMO655375 AWI655375:AWK655375 BGE655375:BGG655375 BQA655375:BQC655375 BZW655375:BZY655375 CJS655375:CJU655375 CTO655375:CTQ655375 DDK655375:DDM655375 DNG655375:DNI655375 DXC655375:DXE655375 EGY655375:EHA655375 EQU655375:EQW655375 FAQ655375:FAS655375 FKM655375:FKO655375 FUI655375:FUK655375 GEE655375:GEG655375 GOA655375:GOC655375 GXW655375:GXY655375 HHS655375:HHU655375 HRO655375:HRQ655375 IBK655375:IBM655375 ILG655375:ILI655375 IVC655375:IVE655375 JEY655375:JFA655375 JOU655375:JOW655375 JYQ655375:JYS655375 KIM655375:KIO655375 KSI655375:KSK655375 LCE655375:LCG655375 LMA655375:LMC655375 LVW655375:LVY655375 MFS655375:MFU655375 MPO655375:MPQ655375 MZK655375:MZM655375 NJG655375:NJI655375 NTC655375:NTE655375 OCY655375:ODA655375 OMU655375:OMW655375 OWQ655375:OWS655375 PGM655375:PGO655375 PQI655375:PQK655375 QAE655375:QAG655375 QKA655375:QKC655375 QTW655375:QTY655375 RDS655375:RDU655375 RNO655375:RNQ655375 RXK655375:RXM655375 SHG655375:SHI655375 SRC655375:SRE655375 TAY655375:TBA655375 TKU655375:TKW655375 TUQ655375:TUS655375 UEM655375:UEO655375 UOI655375:UOK655375 UYE655375:UYG655375 VIA655375:VIC655375 VRW655375:VRY655375 WBS655375:WBU655375 WLO655375:WLQ655375 WVK655375:WVM655375 C720892:E720892 IY720911:JA720911 SU720911:SW720911 ACQ720911:ACS720911 AMM720911:AMO720911 AWI720911:AWK720911 BGE720911:BGG720911 BQA720911:BQC720911 BZW720911:BZY720911 CJS720911:CJU720911 CTO720911:CTQ720911 DDK720911:DDM720911 DNG720911:DNI720911 DXC720911:DXE720911 EGY720911:EHA720911 EQU720911:EQW720911 FAQ720911:FAS720911 FKM720911:FKO720911 FUI720911:FUK720911 GEE720911:GEG720911 GOA720911:GOC720911 GXW720911:GXY720911 HHS720911:HHU720911 HRO720911:HRQ720911 IBK720911:IBM720911 ILG720911:ILI720911 IVC720911:IVE720911 JEY720911:JFA720911 JOU720911:JOW720911 JYQ720911:JYS720911 KIM720911:KIO720911 KSI720911:KSK720911 LCE720911:LCG720911 LMA720911:LMC720911 LVW720911:LVY720911 MFS720911:MFU720911 MPO720911:MPQ720911 MZK720911:MZM720911 NJG720911:NJI720911 NTC720911:NTE720911 OCY720911:ODA720911 OMU720911:OMW720911 OWQ720911:OWS720911 PGM720911:PGO720911 PQI720911:PQK720911 QAE720911:QAG720911 QKA720911:QKC720911 QTW720911:QTY720911 RDS720911:RDU720911 RNO720911:RNQ720911 RXK720911:RXM720911 SHG720911:SHI720911 SRC720911:SRE720911 TAY720911:TBA720911 TKU720911:TKW720911 TUQ720911:TUS720911 UEM720911:UEO720911 UOI720911:UOK720911 UYE720911:UYG720911 VIA720911:VIC720911 VRW720911:VRY720911 WBS720911:WBU720911 WLO720911:WLQ720911 WVK720911:WVM720911 C786428:E786428 IY786447:JA786447 SU786447:SW786447 ACQ786447:ACS786447 AMM786447:AMO786447 AWI786447:AWK786447 BGE786447:BGG786447 BQA786447:BQC786447 BZW786447:BZY786447 CJS786447:CJU786447 CTO786447:CTQ786447 DDK786447:DDM786447 DNG786447:DNI786447 DXC786447:DXE786447 EGY786447:EHA786447 EQU786447:EQW786447 FAQ786447:FAS786447 FKM786447:FKO786447 FUI786447:FUK786447 GEE786447:GEG786447 GOA786447:GOC786447 GXW786447:GXY786447 HHS786447:HHU786447 HRO786447:HRQ786447 IBK786447:IBM786447 ILG786447:ILI786447 IVC786447:IVE786447 JEY786447:JFA786447 JOU786447:JOW786447 JYQ786447:JYS786447 KIM786447:KIO786447 KSI786447:KSK786447 LCE786447:LCG786447 LMA786447:LMC786447 LVW786447:LVY786447 MFS786447:MFU786447 MPO786447:MPQ786447 MZK786447:MZM786447 NJG786447:NJI786447 NTC786447:NTE786447 OCY786447:ODA786447 OMU786447:OMW786447 OWQ786447:OWS786447 PGM786447:PGO786447 PQI786447:PQK786447 QAE786447:QAG786447 QKA786447:QKC786447 QTW786447:QTY786447 RDS786447:RDU786447 RNO786447:RNQ786447 RXK786447:RXM786447 SHG786447:SHI786447 SRC786447:SRE786447 TAY786447:TBA786447 TKU786447:TKW786447 TUQ786447:TUS786447 UEM786447:UEO786447 UOI786447:UOK786447 UYE786447:UYG786447 VIA786447:VIC786447 VRW786447:VRY786447 WBS786447:WBU786447 WLO786447:WLQ786447 WVK786447:WVM786447 C851964:E851964 IY851983:JA851983 SU851983:SW851983 ACQ851983:ACS851983 AMM851983:AMO851983 AWI851983:AWK851983 BGE851983:BGG851983 BQA851983:BQC851983 BZW851983:BZY851983 CJS851983:CJU851983 CTO851983:CTQ851983 DDK851983:DDM851983 DNG851983:DNI851983 DXC851983:DXE851983 EGY851983:EHA851983 EQU851983:EQW851983 FAQ851983:FAS851983 FKM851983:FKO851983 FUI851983:FUK851983 GEE851983:GEG851983 GOA851983:GOC851983 GXW851983:GXY851983 HHS851983:HHU851983 HRO851983:HRQ851983 IBK851983:IBM851983 ILG851983:ILI851983 IVC851983:IVE851983 JEY851983:JFA851983 JOU851983:JOW851983 JYQ851983:JYS851983 KIM851983:KIO851983 KSI851983:KSK851983 LCE851983:LCG851983 LMA851983:LMC851983 LVW851983:LVY851983 MFS851983:MFU851983 MPO851983:MPQ851983 MZK851983:MZM851983 NJG851983:NJI851983 NTC851983:NTE851983 OCY851983:ODA851983 OMU851983:OMW851983 OWQ851983:OWS851983 PGM851983:PGO851983 PQI851983:PQK851983 QAE851983:QAG851983 QKA851983:QKC851983 QTW851983:QTY851983 RDS851983:RDU851983 RNO851983:RNQ851983 RXK851983:RXM851983 SHG851983:SHI851983 SRC851983:SRE851983 TAY851983:TBA851983 TKU851983:TKW851983 TUQ851983:TUS851983 UEM851983:UEO851983 UOI851983:UOK851983 UYE851983:UYG851983 VIA851983:VIC851983 VRW851983:VRY851983 WBS851983:WBU851983 WLO851983:WLQ851983 WVK851983:WVM851983 C917500:E917500 IY917519:JA917519 SU917519:SW917519 ACQ917519:ACS917519 AMM917519:AMO917519 AWI917519:AWK917519 BGE917519:BGG917519 BQA917519:BQC917519 BZW917519:BZY917519 CJS917519:CJU917519 CTO917519:CTQ917519 DDK917519:DDM917519 DNG917519:DNI917519 DXC917519:DXE917519 EGY917519:EHA917519 EQU917519:EQW917519 FAQ917519:FAS917519 FKM917519:FKO917519 FUI917519:FUK917519 GEE917519:GEG917519 GOA917519:GOC917519 GXW917519:GXY917519 HHS917519:HHU917519 HRO917519:HRQ917519 IBK917519:IBM917519 ILG917519:ILI917519 IVC917519:IVE917519 JEY917519:JFA917519 JOU917519:JOW917519 JYQ917519:JYS917519 KIM917519:KIO917519 KSI917519:KSK917519 LCE917519:LCG917519 LMA917519:LMC917519 LVW917519:LVY917519 MFS917519:MFU917519 MPO917519:MPQ917519 MZK917519:MZM917519 NJG917519:NJI917519 NTC917519:NTE917519 OCY917519:ODA917519 OMU917519:OMW917519 OWQ917519:OWS917519 PGM917519:PGO917519 PQI917519:PQK917519 QAE917519:QAG917519 QKA917519:QKC917519 QTW917519:QTY917519 RDS917519:RDU917519 RNO917519:RNQ917519 RXK917519:RXM917519 SHG917519:SHI917519 SRC917519:SRE917519 TAY917519:TBA917519 TKU917519:TKW917519 TUQ917519:TUS917519 UEM917519:UEO917519 UOI917519:UOK917519 UYE917519:UYG917519 VIA917519:VIC917519 VRW917519:VRY917519 WBS917519:WBU917519 WLO917519:WLQ917519 WVK917519:WVM917519 C983036:E983036 IY983055:JA983055 SU983055:SW983055 ACQ983055:ACS983055 AMM983055:AMO983055 AWI983055:AWK983055 BGE983055:BGG983055 BQA983055:BQC983055 BZW983055:BZY983055 CJS983055:CJU983055 CTO983055:CTQ983055 DDK983055:DDM983055 DNG983055:DNI983055 DXC983055:DXE983055 EGY983055:EHA983055 EQU983055:EQW983055 FAQ983055:FAS983055 FKM983055:FKO983055 FUI983055:FUK983055 GEE983055:GEG983055 GOA983055:GOC983055 GXW983055:GXY983055 HHS983055:HHU983055 HRO983055:HRQ983055 IBK983055:IBM983055 ILG983055:ILI983055 IVC983055:IVE983055 JEY983055:JFA983055 JOU983055:JOW983055 JYQ983055:JYS983055 KIM983055:KIO983055 KSI983055:KSK983055 LCE983055:LCG983055 LMA983055:LMC983055 LVW983055:LVY983055 MFS983055:MFU983055 MPO983055:MPQ983055 MZK983055:MZM983055 NJG983055:NJI983055 NTC983055:NTE983055 OCY983055:ODA983055 OMU983055:OMW983055 OWQ983055:OWS983055 PGM983055:PGO983055 PQI983055:PQK983055 QAE983055:QAG983055 QKA983055:QKC983055 QTW983055:QTY983055 RDS983055:RDU983055 RNO983055:RNQ983055 RXK983055:RXM983055 SHG983055:SHI983055 SRC983055:SRE983055 TAY983055:TBA983055 TKU983055:TKW983055 TUQ983055:TUS983055 UEM983055:UEO983055 UOI983055:UOK983055 UYE983055:UYG983055 VIA983055:VIC983055 VRW983055:VRY983055 WBS983055:WBU983055 WLO983055:WLQ983055" xr:uid="{00000000-0002-0000-0500-00000A000000}">
      <formula1>1</formula1>
    </dataValidation>
    <dataValidation type="list" allowBlank="1" showInputMessage="1" showErrorMessage="1" sqref="WVK98308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62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098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34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70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06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42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78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14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50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386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22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58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1994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30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66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xr:uid="{00000000-0002-0000-0500-00000B000000}">
      <formula1>"Distribution, Transmission"</formula1>
    </dataValidation>
    <dataValidation type="list" allowBlank="1" showInputMessage="1" showErrorMessage="1" sqref="WVK98308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61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097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33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69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05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41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77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13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49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385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21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57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1993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29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65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xr:uid="{00000000-0002-0000-0500-00000C000000}">
      <formula1>"Electricity, Gas"</formula1>
    </dataValidation>
    <dataValidation type="list" allowBlank="1" showInputMessage="1" showErrorMessage="1" sqref="WVK98308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66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02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38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74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10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46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782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18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54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390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26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62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1998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34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70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xr:uid="{00000000-0002-0000-0500-00000D000000}">
      <formula1>"Reset, EB, CA, PTRM, RFM, CPI, WACC"</formula1>
    </dataValidation>
    <dataValidation type="list" allowBlank="1" showInputMessage="1" showErrorMessage="1" sqref="WVK983096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C65573 IY65592 SU65592 ACQ65592 AMM65592 AWI65592 BGE65592 BQA65592 BZW65592 CJS65592 CTO65592 DDK65592 DNG65592 DXC65592 EGY65592 EQU65592 FAQ65592 FKM65592 FUI65592 GEE65592 GOA65592 GXW65592 HHS65592 HRO65592 IBK65592 ILG65592 IVC65592 JEY65592 JOU65592 JYQ65592 KIM65592 KSI65592 LCE65592 LMA65592 LVW65592 MFS65592 MPO65592 MZK65592 NJG65592 NTC65592 OCY65592 OMU65592 OWQ65592 PGM65592 PQI65592 QAE65592 QKA65592 QTW65592 RDS65592 RNO65592 RXK65592 SHG65592 SRC65592 TAY65592 TKU65592 TUQ65592 UEM65592 UOI65592 UYE65592 VIA65592 VRW65592 WBS65592 WLO65592 WVK65592 C131109 IY131128 SU131128 ACQ131128 AMM131128 AWI131128 BGE131128 BQA131128 BZW131128 CJS131128 CTO131128 DDK131128 DNG131128 DXC131128 EGY131128 EQU131128 FAQ131128 FKM131128 FUI131128 GEE131128 GOA131128 GXW131128 HHS131128 HRO131128 IBK131128 ILG131128 IVC131128 JEY131128 JOU131128 JYQ131128 KIM131128 KSI131128 LCE131128 LMA131128 LVW131128 MFS131128 MPO131128 MZK131128 NJG131128 NTC131128 OCY131128 OMU131128 OWQ131128 PGM131128 PQI131128 QAE131128 QKA131128 QTW131128 RDS131128 RNO131128 RXK131128 SHG131128 SRC131128 TAY131128 TKU131128 TUQ131128 UEM131128 UOI131128 UYE131128 VIA131128 VRW131128 WBS131128 WLO131128 WVK131128 C196645 IY196664 SU196664 ACQ196664 AMM196664 AWI196664 BGE196664 BQA196664 BZW196664 CJS196664 CTO196664 DDK196664 DNG196664 DXC196664 EGY196664 EQU196664 FAQ196664 FKM196664 FUI196664 GEE196664 GOA196664 GXW196664 HHS196664 HRO196664 IBK196664 ILG196664 IVC196664 JEY196664 JOU196664 JYQ196664 KIM196664 KSI196664 LCE196664 LMA196664 LVW196664 MFS196664 MPO196664 MZK196664 NJG196664 NTC196664 OCY196664 OMU196664 OWQ196664 PGM196664 PQI196664 QAE196664 QKA196664 QTW196664 RDS196664 RNO196664 RXK196664 SHG196664 SRC196664 TAY196664 TKU196664 TUQ196664 UEM196664 UOI196664 UYE196664 VIA196664 VRW196664 WBS196664 WLO196664 WVK196664 C262181 IY262200 SU262200 ACQ262200 AMM262200 AWI262200 BGE262200 BQA262200 BZW262200 CJS262200 CTO262200 DDK262200 DNG262200 DXC262200 EGY262200 EQU262200 FAQ262200 FKM262200 FUI262200 GEE262200 GOA262200 GXW262200 HHS262200 HRO262200 IBK262200 ILG262200 IVC262200 JEY262200 JOU262200 JYQ262200 KIM262200 KSI262200 LCE262200 LMA262200 LVW262200 MFS262200 MPO262200 MZK262200 NJG262200 NTC262200 OCY262200 OMU262200 OWQ262200 PGM262200 PQI262200 QAE262200 QKA262200 QTW262200 RDS262200 RNO262200 RXK262200 SHG262200 SRC262200 TAY262200 TKU262200 TUQ262200 UEM262200 UOI262200 UYE262200 VIA262200 VRW262200 WBS262200 WLO262200 WVK262200 C327717 IY327736 SU327736 ACQ327736 AMM327736 AWI327736 BGE327736 BQA327736 BZW327736 CJS327736 CTO327736 DDK327736 DNG327736 DXC327736 EGY327736 EQU327736 FAQ327736 FKM327736 FUI327736 GEE327736 GOA327736 GXW327736 HHS327736 HRO327736 IBK327736 ILG327736 IVC327736 JEY327736 JOU327736 JYQ327736 KIM327736 KSI327736 LCE327736 LMA327736 LVW327736 MFS327736 MPO327736 MZK327736 NJG327736 NTC327736 OCY327736 OMU327736 OWQ327736 PGM327736 PQI327736 QAE327736 QKA327736 QTW327736 RDS327736 RNO327736 RXK327736 SHG327736 SRC327736 TAY327736 TKU327736 TUQ327736 UEM327736 UOI327736 UYE327736 VIA327736 VRW327736 WBS327736 WLO327736 WVK327736 C393253 IY393272 SU393272 ACQ393272 AMM393272 AWI393272 BGE393272 BQA393272 BZW393272 CJS393272 CTO393272 DDK393272 DNG393272 DXC393272 EGY393272 EQU393272 FAQ393272 FKM393272 FUI393272 GEE393272 GOA393272 GXW393272 HHS393272 HRO393272 IBK393272 ILG393272 IVC393272 JEY393272 JOU393272 JYQ393272 KIM393272 KSI393272 LCE393272 LMA393272 LVW393272 MFS393272 MPO393272 MZK393272 NJG393272 NTC393272 OCY393272 OMU393272 OWQ393272 PGM393272 PQI393272 QAE393272 QKA393272 QTW393272 RDS393272 RNO393272 RXK393272 SHG393272 SRC393272 TAY393272 TKU393272 TUQ393272 UEM393272 UOI393272 UYE393272 VIA393272 VRW393272 WBS393272 WLO393272 WVK393272 C458789 IY458808 SU458808 ACQ458808 AMM458808 AWI458808 BGE458808 BQA458808 BZW458808 CJS458808 CTO458808 DDK458808 DNG458808 DXC458808 EGY458808 EQU458808 FAQ458808 FKM458808 FUI458808 GEE458808 GOA458808 GXW458808 HHS458808 HRO458808 IBK458808 ILG458808 IVC458808 JEY458808 JOU458808 JYQ458808 KIM458808 KSI458808 LCE458808 LMA458808 LVW458808 MFS458808 MPO458808 MZK458808 NJG458808 NTC458808 OCY458808 OMU458808 OWQ458808 PGM458808 PQI458808 QAE458808 QKA458808 QTW458808 RDS458808 RNO458808 RXK458808 SHG458808 SRC458808 TAY458808 TKU458808 TUQ458808 UEM458808 UOI458808 UYE458808 VIA458808 VRW458808 WBS458808 WLO458808 WVK458808 C524325 IY524344 SU524344 ACQ524344 AMM524344 AWI524344 BGE524344 BQA524344 BZW524344 CJS524344 CTO524344 DDK524344 DNG524344 DXC524344 EGY524344 EQU524344 FAQ524344 FKM524344 FUI524344 GEE524344 GOA524344 GXW524344 HHS524344 HRO524344 IBK524344 ILG524344 IVC524344 JEY524344 JOU524344 JYQ524344 KIM524344 KSI524344 LCE524344 LMA524344 LVW524344 MFS524344 MPO524344 MZK524344 NJG524344 NTC524344 OCY524344 OMU524344 OWQ524344 PGM524344 PQI524344 QAE524344 QKA524344 QTW524344 RDS524344 RNO524344 RXK524344 SHG524344 SRC524344 TAY524344 TKU524344 TUQ524344 UEM524344 UOI524344 UYE524344 VIA524344 VRW524344 WBS524344 WLO524344 WVK524344 C589861 IY589880 SU589880 ACQ589880 AMM589880 AWI589880 BGE589880 BQA589880 BZW589880 CJS589880 CTO589880 DDK589880 DNG589880 DXC589880 EGY589880 EQU589880 FAQ589880 FKM589880 FUI589880 GEE589880 GOA589880 GXW589880 HHS589880 HRO589880 IBK589880 ILG589880 IVC589880 JEY589880 JOU589880 JYQ589880 KIM589880 KSI589880 LCE589880 LMA589880 LVW589880 MFS589880 MPO589880 MZK589880 NJG589880 NTC589880 OCY589880 OMU589880 OWQ589880 PGM589880 PQI589880 QAE589880 QKA589880 QTW589880 RDS589880 RNO589880 RXK589880 SHG589880 SRC589880 TAY589880 TKU589880 TUQ589880 UEM589880 UOI589880 UYE589880 VIA589880 VRW589880 WBS589880 WLO589880 WVK589880 C655397 IY655416 SU655416 ACQ655416 AMM655416 AWI655416 BGE655416 BQA655416 BZW655416 CJS655416 CTO655416 DDK655416 DNG655416 DXC655416 EGY655416 EQU655416 FAQ655416 FKM655416 FUI655416 GEE655416 GOA655416 GXW655416 HHS655416 HRO655416 IBK655416 ILG655416 IVC655416 JEY655416 JOU655416 JYQ655416 KIM655416 KSI655416 LCE655416 LMA655416 LVW655416 MFS655416 MPO655416 MZK655416 NJG655416 NTC655416 OCY655416 OMU655416 OWQ655416 PGM655416 PQI655416 QAE655416 QKA655416 QTW655416 RDS655416 RNO655416 RXK655416 SHG655416 SRC655416 TAY655416 TKU655416 TUQ655416 UEM655416 UOI655416 UYE655416 VIA655416 VRW655416 WBS655416 WLO655416 WVK655416 C720933 IY720952 SU720952 ACQ720952 AMM720952 AWI720952 BGE720952 BQA720952 BZW720952 CJS720952 CTO720952 DDK720952 DNG720952 DXC720952 EGY720952 EQU720952 FAQ720952 FKM720952 FUI720952 GEE720952 GOA720952 GXW720952 HHS720952 HRO720952 IBK720952 ILG720952 IVC720952 JEY720952 JOU720952 JYQ720952 KIM720952 KSI720952 LCE720952 LMA720952 LVW720952 MFS720952 MPO720952 MZK720952 NJG720952 NTC720952 OCY720952 OMU720952 OWQ720952 PGM720952 PQI720952 QAE720952 QKA720952 QTW720952 RDS720952 RNO720952 RXK720952 SHG720952 SRC720952 TAY720952 TKU720952 TUQ720952 UEM720952 UOI720952 UYE720952 VIA720952 VRW720952 WBS720952 WLO720952 WVK720952 C786469 IY786488 SU786488 ACQ786488 AMM786488 AWI786488 BGE786488 BQA786488 BZW786488 CJS786488 CTO786488 DDK786488 DNG786488 DXC786488 EGY786488 EQU786488 FAQ786488 FKM786488 FUI786488 GEE786488 GOA786488 GXW786488 HHS786488 HRO786488 IBK786488 ILG786488 IVC786488 JEY786488 JOU786488 JYQ786488 KIM786488 KSI786488 LCE786488 LMA786488 LVW786488 MFS786488 MPO786488 MZK786488 NJG786488 NTC786488 OCY786488 OMU786488 OWQ786488 PGM786488 PQI786488 QAE786488 QKA786488 QTW786488 RDS786488 RNO786488 RXK786488 SHG786488 SRC786488 TAY786488 TKU786488 TUQ786488 UEM786488 UOI786488 UYE786488 VIA786488 VRW786488 WBS786488 WLO786488 WVK786488 C852005 IY852024 SU852024 ACQ852024 AMM852024 AWI852024 BGE852024 BQA852024 BZW852024 CJS852024 CTO852024 DDK852024 DNG852024 DXC852024 EGY852024 EQU852024 FAQ852024 FKM852024 FUI852024 GEE852024 GOA852024 GXW852024 HHS852024 HRO852024 IBK852024 ILG852024 IVC852024 JEY852024 JOU852024 JYQ852024 KIM852024 KSI852024 LCE852024 LMA852024 LVW852024 MFS852024 MPO852024 MZK852024 NJG852024 NTC852024 OCY852024 OMU852024 OWQ852024 PGM852024 PQI852024 QAE852024 QKA852024 QTW852024 RDS852024 RNO852024 RXK852024 SHG852024 SRC852024 TAY852024 TKU852024 TUQ852024 UEM852024 UOI852024 UYE852024 VIA852024 VRW852024 WBS852024 WLO852024 WVK852024 C917541 IY917560 SU917560 ACQ917560 AMM917560 AWI917560 BGE917560 BQA917560 BZW917560 CJS917560 CTO917560 DDK917560 DNG917560 DXC917560 EGY917560 EQU917560 FAQ917560 FKM917560 FUI917560 GEE917560 GOA917560 GXW917560 HHS917560 HRO917560 IBK917560 ILG917560 IVC917560 JEY917560 JOU917560 JYQ917560 KIM917560 KSI917560 LCE917560 LMA917560 LVW917560 MFS917560 MPO917560 MZK917560 NJG917560 NTC917560 OCY917560 OMU917560 OWQ917560 PGM917560 PQI917560 QAE917560 QKA917560 QTW917560 RDS917560 RNO917560 RXK917560 SHG917560 SRC917560 TAY917560 TKU917560 TUQ917560 UEM917560 UOI917560 UYE917560 VIA917560 VRW917560 WBS917560 WLO917560 WVK917560 C983077 IY983096 SU983096 ACQ983096 AMM983096 AWI983096 BGE983096 BQA983096 BZW983096 CJS983096 CTO983096 DDK983096 DNG983096 DXC983096 EGY983096 EQU983096 FAQ983096 FKM983096 FUI983096 GEE983096 GOA983096 GXW983096 HHS983096 HRO983096 IBK983096 ILG983096 IVC983096 JEY983096 JOU983096 JYQ983096 KIM983096 KSI983096 LCE983096 LMA983096 LVW983096 MFS983096 MPO983096 MZK983096 NJG983096 NTC983096 OCY983096 OMU983096 OWQ983096 PGM983096 PQI983096 QAE983096 QKA983096 QTW983096 RDS983096 RNO983096 RXK983096 SHG983096 SRC983096 TAY983096 TKU983096 TUQ983096 UEM983096 UOI983096 UYE983096 VIA983096 VRW983096 WBS983096 WLO983096" xr:uid="{00000000-0002-0000-0500-00000E000000}">
      <formula1>"Revenue Cap,Revenue Yield,Weighted Average Price Cap"</formula1>
    </dataValidation>
    <dataValidation type="list" allowBlank="1" showInputMessage="1" showErrorMessage="1" sqref="C14:H14" xr:uid="{00000000-0002-0000-0500-000010000000}">
      <formula1>dms_TradingName_List</formula1>
    </dataValidation>
    <dataValidation type="list" allowBlank="1" showInputMessage="1" showErrorMessage="1" sqref="C35:E35" xr:uid="{00000000-0002-0000-0500-000011000000}">
      <formula1>dms_SourceList</formula1>
    </dataValidation>
    <dataValidation type="list" allowBlank="1" showInputMessage="1" showErrorMessage="1" sqref="C37:E37" xr:uid="{00000000-0002-0000-0500-000012000000}">
      <formula1>dms_FormControl_Choices</formula1>
    </dataValidation>
    <dataValidation type="list" operator="lessThanOrEqual" showInputMessage="1" showErrorMessage="1" sqref="E21" xr:uid="{00000000-0002-0000-0500-000013000000}">
      <formula1>"ACT,QLD,NSW,Vic,Tas,SA,NT"</formula1>
    </dataValidation>
    <dataValidation type="list" operator="lessThanOrEqual" showInputMessage="1" showErrorMessage="1" sqref="E26" xr:uid="{00000000-0002-0000-0500-000014000000}">
      <formula1>"ACT,Qld,NSW,Vic,Tas,SA,NT"</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E15"/>
  <sheetViews>
    <sheetView workbookViewId="0">
      <selection sqref="A1:E15"/>
    </sheetView>
  </sheetViews>
  <sheetFormatPr defaultRowHeight="12.5"/>
  <cols>
    <col min="1" max="1" width="4" customWidth="1"/>
    <col min="2" max="2" width="10.7265625" bestFit="1" customWidth="1"/>
    <col min="3" max="3" width="33.26953125" bestFit="1" customWidth="1"/>
    <col min="4" max="4" width="70.08984375" bestFit="1" customWidth="1"/>
    <col min="5" max="5" width="23.81640625" customWidth="1"/>
  </cols>
  <sheetData>
    <row r="1" spans="1:5" ht="13">
      <c r="A1" s="690" t="s">
        <v>571</v>
      </c>
      <c r="B1" s="691" t="s">
        <v>572</v>
      </c>
      <c r="C1" s="691" t="s">
        <v>573</v>
      </c>
      <c r="D1" s="691" t="s">
        <v>574</v>
      </c>
      <c r="E1" s="692" t="s">
        <v>575</v>
      </c>
    </row>
    <row r="2" spans="1:5" ht="25">
      <c r="A2" s="693">
        <v>1</v>
      </c>
      <c r="B2" s="694" t="s">
        <v>576</v>
      </c>
      <c r="C2" s="695" t="s">
        <v>598</v>
      </c>
      <c r="D2" s="696" t="s">
        <v>597</v>
      </c>
      <c r="E2" s="693"/>
    </row>
    <row r="3" spans="1:5">
      <c r="A3" s="698">
        <v>2</v>
      </c>
      <c r="B3" s="696" t="s">
        <v>576</v>
      </c>
      <c r="C3" s="696" t="s">
        <v>577</v>
      </c>
      <c r="D3" s="696" t="s">
        <v>578</v>
      </c>
      <c r="E3" s="698" t="s">
        <v>594</v>
      </c>
    </row>
    <row r="4" spans="1:5">
      <c r="A4" s="698">
        <v>3</v>
      </c>
      <c r="B4" s="696" t="s">
        <v>576</v>
      </c>
      <c r="C4" s="696" t="s">
        <v>579</v>
      </c>
      <c r="D4" s="696" t="s">
        <v>580</v>
      </c>
      <c r="E4" s="698" t="s">
        <v>594</v>
      </c>
    </row>
    <row r="5" spans="1:5">
      <c r="A5" s="698">
        <v>4</v>
      </c>
      <c r="B5" s="696" t="s">
        <v>576</v>
      </c>
      <c r="C5" s="696" t="s">
        <v>581</v>
      </c>
      <c r="D5" s="696" t="s">
        <v>582</v>
      </c>
      <c r="E5" s="698" t="s">
        <v>594</v>
      </c>
    </row>
    <row r="6" spans="1:5">
      <c r="A6" s="698">
        <v>5</v>
      </c>
      <c r="B6" s="696" t="s">
        <v>576</v>
      </c>
      <c r="C6" s="696" t="s">
        <v>583</v>
      </c>
      <c r="D6" s="696" t="s">
        <v>584</v>
      </c>
      <c r="E6" s="698" t="s">
        <v>594</v>
      </c>
    </row>
    <row r="7" spans="1:5">
      <c r="A7" s="698">
        <v>6</v>
      </c>
      <c r="B7" s="696" t="s">
        <v>576</v>
      </c>
      <c r="C7" s="696" t="s">
        <v>585</v>
      </c>
      <c r="D7" s="696" t="s">
        <v>601</v>
      </c>
      <c r="E7" s="698"/>
    </row>
    <row r="8" spans="1:5">
      <c r="A8" s="698">
        <v>7</v>
      </c>
      <c r="B8" s="696" t="s">
        <v>576</v>
      </c>
      <c r="C8" s="696" t="s">
        <v>593</v>
      </c>
      <c r="D8" s="696" t="s">
        <v>602</v>
      </c>
      <c r="E8" s="698"/>
    </row>
    <row r="9" spans="1:5">
      <c r="A9" s="698">
        <v>8</v>
      </c>
      <c r="B9" s="696" t="s">
        <v>576</v>
      </c>
      <c r="C9" s="696" t="s">
        <v>586</v>
      </c>
      <c r="D9" s="696" t="s">
        <v>587</v>
      </c>
      <c r="E9" s="698"/>
    </row>
    <row r="10" spans="1:5">
      <c r="A10" s="698">
        <v>9</v>
      </c>
      <c r="B10" s="696" t="s">
        <v>576</v>
      </c>
      <c r="C10" s="696" t="s">
        <v>595</v>
      </c>
      <c r="D10" s="696" t="s">
        <v>588</v>
      </c>
      <c r="E10" s="698"/>
    </row>
    <row r="11" spans="1:5">
      <c r="A11" s="698">
        <v>10</v>
      </c>
      <c r="B11" s="701" t="s">
        <v>576</v>
      </c>
      <c r="C11" s="701" t="s">
        <v>589</v>
      </c>
      <c r="D11" s="742" t="s">
        <v>599</v>
      </c>
      <c r="E11" s="701"/>
    </row>
    <row r="12" spans="1:5">
      <c r="A12" s="698">
        <v>11</v>
      </c>
      <c r="B12" s="701" t="s">
        <v>576</v>
      </c>
      <c r="C12" s="701" t="s">
        <v>592</v>
      </c>
      <c r="D12" s="742" t="s">
        <v>600</v>
      </c>
      <c r="E12" s="701"/>
    </row>
    <row r="13" spans="1:5">
      <c r="A13" s="698">
        <v>12</v>
      </c>
      <c r="B13" s="702" t="s">
        <v>279</v>
      </c>
      <c r="C13" s="702" t="s">
        <v>590</v>
      </c>
      <c r="D13" s="702" t="s">
        <v>591</v>
      </c>
      <c r="E13" s="702" t="s">
        <v>594</v>
      </c>
    </row>
    <row r="14" spans="1:5">
      <c r="A14" s="697"/>
      <c r="B14" s="702"/>
      <c r="C14" s="697"/>
      <c r="D14" s="697"/>
      <c r="E14" s="697"/>
    </row>
    <row r="15" spans="1:5">
      <c r="A15" s="707" t="s">
        <v>596</v>
      </c>
      <c r="B15" s="708"/>
      <c r="C15" s="708"/>
      <c r="D15" s="708"/>
      <c r="E15" s="69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O624"/>
  <sheetViews>
    <sheetView showGridLines="0" zoomScale="85" zoomScaleNormal="85" workbookViewId="0">
      <selection sqref="A1:BO624"/>
    </sheetView>
  </sheetViews>
  <sheetFormatPr defaultColWidth="8.6328125" defaultRowHeight="12.5" outlineLevelRow="2"/>
  <cols>
    <col min="1" max="2" width="1" customWidth="1"/>
    <col min="3" max="3" width="1.08984375" customWidth="1"/>
    <col min="4" max="4" width="1.36328125" customWidth="1"/>
    <col min="5" max="5" width="51.6328125" style="2" customWidth="1"/>
    <col min="6" max="6" width="17.6328125" customWidth="1"/>
    <col min="7" max="7" width="20.6328125" style="1" customWidth="1"/>
    <col min="8" max="8" width="14.7265625" style="3" customWidth="1"/>
    <col min="9" max="10" width="14.7265625" customWidth="1"/>
    <col min="11" max="11" width="16.6328125" customWidth="1"/>
    <col min="12" max="17" width="14.7265625" customWidth="1"/>
    <col min="18" max="18" width="15.81640625" customWidth="1"/>
    <col min="19" max="19" width="15.81640625" style="6" customWidth="1"/>
    <col min="20" max="20" width="13.6328125" customWidth="1"/>
    <col min="21" max="61" width="14.6328125" customWidth="1"/>
    <col min="62" max="65" width="9.36328125" customWidth="1"/>
  </cols>
  <sheetData>
    <row r="1" spans="1:67">
      <c r="A1" s="21"/>
      <c r="B1" s="21"/>
      <c r="C1" s="21"/>
      <c r="D1" s="21"/>
      <c r="E1" s="21"/>
      <c r="F1" s="84"/>
      <c r="G1" s="84"/>
      <c r="H1" s="84"/>
      <c r="I1" s="84"/>
      <c r="J1" s="84"/>
      <c r="K1" s="84"/>
      <c r="L1" s="84"/>
      <c r="M1" s="84"/>
      <c r="N1" s="84"/>
      <c r="O1" s="84"/>
      <c r="P1" s="84"/>
      <c r="Q1" s="18"/>
      <c r="R1" s="18"/>
      <c r="S1" s="29"/>
      <c r="T1" s="18"/>
      <c r="U1" s="18"/>
      <c r="V1" s="18"/>
      <c r="W1" s="18"/>
      <c r="X1" s="18"/>
      <c r="Y1" s="18"/>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row>
    <row r="2" spans="1:67" ht="16.5" customHeight="1">
      <c r="A2" s="21"/>
      <c r="B2" s="21"/>
      <c r="C2" s="21"/>
      <c r="D2" s="21"/>
      <c r="E2" s="916" t="s">
        <v>646</v>
      </c>
      <c r="F2" s="916"/>
      <c r="G2" s="596"/>
      <c r="H2" s="484"/>
      <c r="I2" s="912" t="s">
        <v>113</v>
      </c>
      <c r="J2" s="913"/>
      <c r="K2" s="84"/>
      <c r="L2" s="84"/>
      <c r="M2" s="84"/>
      <c r="N2" s="84"/>
      <c r="O2" s="84"/>
      <c r="P2" s="84"/>
      <c r="Q2" s="18"/>
      <c r="R2" s="18"/>
      <c r="S2" s="29"/>
      <c r="T2" s="18"/>
      <c r="U2" s="18"/>
      <c r="V2" s="18"/>
      <c r="W2" s="18"/>
      <c r="X2" s="18"/>
      <c r="Y2" s="18"/>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67"/>
      <c r="BN2" s="67"/>
      <c r="BO2" s="67"/>
    </row>
    <row r="3" spans="1:67" s="82" customFormat="1" ht="13">
      <c r="A3" s="158"/>
      <c r="B3" s="158"/>
      <c r="C3" s="158"/>
      <c r="D3" s="158"/>
      <c r="E3" s="483"/>
      <c r="F3" s="89"/>
      <c r="G3" s="88"/>
      <c r="H3" s="88"/>
      <c r="I3" s="88"/>
      <c r="J3" s="88"/>
      <c r="K3" s="88"/>
      <c r="L3" s="88"/>
      <c r="M3" s="88"/>
      <c r="N3" s="88"/>
      <c r="O3" s="88"/>
      <c r="P3" s="88"/>
      <c r="Q3" s="88"/>
      <c r="R3" s="88"/>
      <c r="S3" s="87"/>
      <c r="T3" s="80"/>
      <c r="U3" s="80"/>
      <c r="V3" s="80"/>
      <c r="W3" s="80"/>
      <c r="X3" s="80"/>
      <c r="Y3" s="80"/>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67"/>
      <c r="BN3" s="67"/>
      <c r="BO3" s="67"/>
    </row>
    <row r="4" spans="1:67" s="5" customFormat="1" ht="15.5">
      <c r="A4" s="100"/>
      <c r="B4" s="100"/>
      <c r="C4" s="100"/>
      <c r="D4" s="100"/>
      <c r="E4" s="100"/>
      <c r="F4" s="101"/>
      <c r="G4" s="102"/>
      <c r="H4" s="103"/>
      <c r="I4" s="101"/>
      <c r="J4" s="100"/>
      <c r="K4" s="100"/>
      <c r="L4" s="100"/>
      <c r="M4" s="100"/>
      <c r="N4" s="100"/>
      <c r="O4" s="100"/>
      <c r="P4" s="100"/>
      <c r="Q4" s="100"/>
      <c r="R4" s="100"/>
      <c r="S4" s="100"/>
      <c r="T4" s="100"/>
      <c r="U4" s="66"/>
      <c r="V4" s="66"/>
      <c r="W4" s="66"/>
      <c r="X4" s="66"/>
      <c r="Y4" s="6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67"/>
      <c r="BN4" s="67"/>
      <c r="BO4" s="67"/>
    </row>
    <row r="5" spans="1:67" ht="15.75" customHeight="1">
      <c r="A5" s="104"/>
      <c r="B5" s="104"/>
      <c r="C5" s="104"/>
      <c r="D5" s="104"/>
      <c r="E5" s="891" t="s">
        <v>647</v>
      </c>
      <c r="F5" s="891"/>
      <c r="G5" s="891"/>
      <c r="H5" s="173"/>
      <c r="I5" s="105"/>
      <c r="J5" s="106"/>
      <c r="K5" s="105"/>
      <c r="L5" s="106"/>
      <c r="M5" s="105"/>
      <c r="N5" s="106"/>
      <c r="O5" s="106"/>
      <c r="P5" s="105"/>
      <c r="Q5" s="104"/>
      <c r="R5" s="104"/>
      <c r="S5" s="104"/>
      <c r="T5" s="105"/>
      <c r="U5" s="18"/>
      <c r="V5" s="18"/>
      <c r="W5" s="18"/>
      <c r="X5" s="18"/>
      <c r="Y5" s="18"/>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67"/>
      <c r="BN5" s="67"/>
      <c r="BO5" s="67"/>
    </row>
    <row r="6" spans="1:67" ht="52">
      <c r="A6" s="158"/>
      <c r="B6" s="158"/>
      <c r="C6" s="158"/>
      <c r="D6" s="158"/>
      <c r="E6" s="53"/>
      <c r="F6" s="18"/>
      <c r="G6" s="914" t="s">
        <v>120</v>
      </c>
      <c r="H6" s="915"/>
      <c r="I6" s="915"/>
      <c r="J6" s="20" t="s">
        <v>51</v>
      </c>
      <c r="K6" s="20" t="s">
        <v>94</v>
      </c>
      <c r="L6" s="19" t="s">
        <v>52</v>
      </c>
      <c r="M6" s="19" t="s">
        <v>53</v>
      </c>
      <c r="N6" s="19" t="s">
        <v>112</v>
      </c>
      <c r="O6" s="19" t="s">
        <v>74</v>
      </c>
      <c r="P6" s="19" t="s">
        <v>73</v>
      </c>
      <c r="Q6" s="19" t="s">
        <v>276</v>
      </c>
      <c r="R6" s="19" t="s">
        <v>208</v>
      </c>
      <c r="S6" s="17"/>
      <c r="T6" s="17"/>
      <c r="U6" s="17"/>
      <c r="V6" s="18"/>
      <c r="W6" s="18"/>
      <c r="X6" s="18"/>
      <c r="Y6" s="18"/>
      <c r="Z6" s="17"/>
      <c r="AA6" s="17"/>
      <c r="AB6" s="18"/>
      <c r="AC6" s="17"/>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67"/>
      <c r="BN6" s="67"/>
      <c r="BO6" s="67"/>
    </row>
    <row r="7" spans="1:67">
      <c r="A7" s="21"/>
      <c r="B7" s="21"/>
      <c r="C7" s="21"/>
      <c r="D7" s="21"/>
      <c r="E7" s="889" t="s">
        <v>49</v>
      </c>
      <c r="F7" s="890"/>
      <c r="G7" s="894" t="s">
        <v>550</v>
      </c>
      <c r="H7" s="895">
        <v>0</v>
      </c>
      <c r="I7" s="895">
        <v>0</v>
      </c>
      <c r="J7" s="709"/>
      <c r="K7" s="178"/>
      <c r="L7" s="671" t="s">
        <v>207</v>
      </c>
      <c r="M7" s="434">
        <v>55</v>
      </c>
      <c r="N7" s="712"/>
      <c r="O7" s="671" t="s">
        <v>207</v>
      </c>
      <c r="P7" s="434">
        <v>47.5</v>
      </c>
      <c r="Q7" s="279" t="s">
        <v>532</v>
      </c>
      <c r="R7" s="436">
        <v>5</v>
      </c>
      <c r="S7" s="17"/>
      <c r="T7" s="17"/>
      <c r="U7" s="17"/>
      <c r="V7" s="18"/>
      <c r="W7" s="18"/>
      <c r="X7" s="18"/>
      <c r="Y7" s="18"/>
      <c r="Z7" s="17"/>
      <c r="AA7" s="17"/>
      <c r="AB7" s="18"/>
      <c r="AC7" s="17"/>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67"/>
      <c r="BN7" s="67"/>
      <c r="BO7" s="67"/>
    </row>
    <row r="8" spans="1:67">
      <c r="A8" s="21"/>
      <c r="B8" s="21"/>
      <c r="C8" s="21"/>
      <c r="D8" s="21"/>
      <c r="E8" s="889" t="s">
        <v>50</v>
      </c>
      <c r="F8" s="890"/>
      <c r="G8" s="898" t="s">
        <v>562</v>
      </c>
      <c r="H8" s="897"/>
      <c r="I8" s="897"/>
      <c r="J8" s="710"/>
      <c r="K8" s="179"/>
      <c r="L8" s="620" t="s">
        <v>207</v>
      </c>
      <c r="M8" s="435">
        <v>55</v>
      </c>
      <c r="N8" s="713"/>
      <c r="O8" s="620" t="s">
        <v>207</v>
      </c>
      <c r="P8" s="435">
        <v>47.5</v>
      </c>
      <c r="Q8" s="155"/>
      <c r="R8" s="17"/>
      <c r="S8" s="17"/>
      <c r="T8" s="17"/>
      <c r="U8" s="17"/>
      <c r="V8" s="18"/>
      <c r="W8" s="18"/>
      <c r="X8" s="18"/>
      <c r="Y8" s="18"/>
      <c r="Z8" s="17"/>
      <c r="AA8" s="17"/>
      <c r="AB8" s="18"/>
      <c r="AC8" s="17"/>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67"/>
      <c r="BN8" s="67"/>
      <c r="BO8" s="67"/>
    </row>
    <row r="9" spans="1:67">
      <c r="A9" s="158"/>
      <c r="B9" s="158"/>
      <c r="C9" s="158"/>
      <c r="D9" s="158"/>
      <c r="E9" s="889" t="s">
        <v>56</v>
      </c>
      <c r="F9" s="890"/>
      <c r="G9" s="898" t="s">
        <v>551</v>
      </c>
      <c r="H9" s="897">
        <v>0</v>
      </c>
      <c r="I9" s="897">
        <v>0</v>
      </c>
      <c r="J9" s="710"/>
      <c r="K9" s="179"/>
      <c r="L9" s="620" t="s">
        <v>207</v>
      </c>
      <c r="M9" s="435">
        <v>45</v>
      </c>
      <c r="N9" s="713"/>
      <c r="O9" s="620" t="s">
        <v>207</v>
      </c>
      <c r="P9" s="435">
        <v>40</v>
      </c>
      <c r="Q9" s="17"/>
      <c r="R9" s="17"/>
      <c r="S9" s="17"/>
      <c r="T9" s="17"/>
      <c r="U9" s="17"/>
      <c r="V9" s="18"/>
      <c r="W9" s="18"/>
      <c r="X9" s="18"/>
      <c r="Y9" s="18"/>
      <c r="Z9" s="17"/>
      <c r="AA9" s="17"/>
      <c r="AB9" s="18"/>
      <c r="AC9" s="17"/>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67"/>
      <c r="BN9" s="67"/>
      <c r="BO9" s="67"/>
    </row>
    <row r="10" spans="1:67">
      <c r="A10" s="21"/>
      <c r="B10" s="21"/>
      <c r="C10" s="21"/>
      <c r="D10" s="21"/>
      <c r="E10" s="889" t="s">
        <v>59</v>
      </c>
      <c r="F10" s="890"/>
      <c r="G10" s="898" t="s">
        <v>545</v>
      </c>
      <c r="H10" s="897">
        <v>0</v>
      </c>
      <c r="I10" s="897">
        <v>0</v>
      </c>
      <c r="J10" s="710"/>
      <c r="K10" s="179"/>
      <c r="L10" s="620" t="s">
        <v>207</v>
      </c>
      <c r="M10" s="435">
        <v>45</v>
      </c>
      <c r="N10" s="713"/>
      <c r="O10" s="620" t="s">
        <v>207</v>
      </c>
      <c r="P10" s="435">
        <v>40</v>
      </c>
      <c r="Q10" s="17"/>
      <c r="R10" s="17"/>
      <c r="S10" s="17"/>
      <c r="T10" s="17"/>
      <c r="U10" s="17"/>
      <c r="V10" s="18"/>
      <c r="W10" s="18"/>
      <c r="X10" s="18"/>
      <c r="Y10" s="18"/>
      <c r="Z10" s="17"/>
      <c r="AA10" s="17"/>
      <c r="AB10" s="18"/>
      <c r="AC10" s="17"/>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67"/>
      <c r="BN10" s="67"/>
      <c r="BO10" s="67"/>
    </row>
    <row r="11" spans="1:67">
      <c r="A11" s="21"/>
      <c r="B11" s="21"/>
      <c r="C11" s="21"/>
      <c r="D11" s="21"/>
      <c r="E11" s="889" t="s">
        <v>60</v>
      </c>
      <c r="F11" s="890"/>
      <c r="G11" s="896" t="s">
        <v>552</v>
      </c>
      <c r="H11" s="897">
        <v>0</v>
      </c>
      <c r="I11" s="897">
        <v>0</v>
      </c>
      <c r="J11" s="710"/>
      <c r="K11" s="179"/>
      <c r="L11" s="620" t="s">
        <v>207</v>
      </c>
      <c r="M11" s="435">
        <v>55</v>
      </c>
      <c r="N11" s="713"/>
      <c r="O11" s="620" t="s">
        <v>207</v>
      </c>
      <c r="P11" s="435">
        <v>47.5</v>
      </c>
      <c r="Q11" s="17"/>
      <c r="R11" s="17"/>
      <c r="S11" s="17"/>
      <c r="T11" s="17"/>
      <c r="U11" s="17"/>
      <c r="V11" s="18"/>
      <c r="W11" s="18"/>
      <c r="X11" s="18"/>
      <c r="Y11" s="18"/>
      <c r="Z11" s="17"/>
      <c r="AA11" s="17"/>
      <c r="AB11" s="18"/>
      <c r="AC11" s="17"/>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67"/>
      <c r="BN11" s="67"/>
      <c r="BO11" s="67"/>
    </row>
    <row r="12" spans="1:67">
      <c r="A12" s="158"/>
      <c r="B12" s="158"/>
      <c r="C12" s="158"/>
      <c r="D12" s="158"/>
      <c r="E12" s="889" t="s">
        <v>61</v>
      </c>
      <c r="F12" s="890"/>
      <c r="G12" s="898" t="s">
        <v>538</v>
      </c>
      <c r="H12" s="897">
        <v>0</v>
      </c>
      <c r="I12" s="897">
        <v>0</v>
      </c>
      <c r="J12" s="710"/>
      <c r="K12" s="179"/>
      <c r="L12" s="620" t="s">
        <v>207</v>
      </c>
      <c r="M12" s="435">
        <v>15</v>
      </c>
      <c r="N12" s="713"/>
      <c r="O12" s="620" t="s">
        <v>207</v>
      </c>
      <c r="P12" s="435">
        <v>10</v>
      </c>
      <c r="Q12" s="17"/>
      <c r="R12" s="17"/>
      <c r="S12" s="17"/>
      <c r="T12" s="17"/>
      <c r="U12" s="17"/>
      <c r="V12" s="18"/>
      <c r="W12" s="18"/>
      <c r="X12" s="18"/>
      <c r="Y12" s="18"/>
      <c r="Z12" s="17"/>
      <c r="AA12" s="17"/>
      <c r="AB12" s="18"/>
      <c r="AC12" s="17"/>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67"/>
      <c r="BN12" s="67"/>
      <c r="BO12" s="67"/>
    </row>
    <row r="13" spans="1:67">
      <c r="A13" s="21"/>
      <c r="B13" s="21"/>
      <c r="C13" s="21"/>
      <c r="D13" s="21"/>
      <c r="E13" s="889" t="s">
        <v>62</v>
      </c>
      <c r="F13" s="890"/>
      <c r="G13" s="898" t="s">
        <v>553</v>
      </c>
      <c r="H13" s="897">
        <v>0</v>
      </c>
      <c r="I13" s="897">
        <v>0</v>
      </c>
      <c r="J13" s="710"/>
      <c r="K13" s="179"/>
      <c r="L13" s="620" t="s">
        <v>207</v>
      </c>
      <c r="M13" s="672" t="s">
        <v>207</v>
      </c>
      <c r="N13" s="713"/>
      <c r="O13" s="620" t="s">
        <v>207</v>
      </c>
      <c r="P13" s="435" t="s">
        <v>207</v>
      </c>
      <c r="Q13" s="17"/>
      <c r="R13" s="17"/>
      <c r="S13" s="17"/>
      <c r="T13" s="17"/>
      <c r="U13" s="17"/>
      <c r="V13" s="18"/>
      <c r="W13" s="18"/>
      <c r="X13" s="18"/>
      <c r="Y13" s="18"/>
      <c r="Z13" s="17"/>
      <c r="AA13" s="17"/>
      <c r="AB13" s="18"/>
      <c r="AC13" s="17"/>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67"/>
      <c r="BN13" s="67"/>
      <c r="BO13" s="67"/>
    </row>
    <row r="14" spans="1:67">
      <c r="A14" s="21"/>
      <c r="B14" s="21"/>
      <c r="C14" s="21"/>
      <c r="D14" s="21"/>
      <c r="E14" s="889" t="s">
        <v>63</v>
      </c>
      <c r="F14" s="890"/>
      <c r="G14" s="898" t="s">
        <v>554</v>
      </c>
      <c r="H14" s="897">
        <v>0</v>
      </c>
      <c r="I14" s="897">
        <v>0</v>
      </c>
      <c r="J14" s="710"/>
      <c r="K14" s="179"/>
      <c r="L14" s="620" t="s">
        <v>207</v>
      </c>
      <c r="M14" s="435" t="s">
        <v>207</v>
      </c>
      <c r="N14" s="713"/>
      <c r="O14" s="620" t="s">
        <v>207</v>
      </c>
      <c r="P14" s="435" t="s">
        <v>207</v>
      </c>
      <c r="Q14" s="17"/>
      <c r="R14" s="17"/>
      <c r="S14" s="17"/>
      <c r="T14" s="17"/>
      <c r="U14" s="17"/>
      <c r="V14" s="18"/>
      <c r="W14" s="18"/>
      <c r="X14" s="18"/>
      <c r="Y14" s="18"/>
      <c r="Z14" s="17"/>
      <c r="AA14" s="17"/>
      <c r="AB14" s="18"/>
      <c r="AC14" s="17"/>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67"/>
      <c r="BN14" s="67"/>
      <c r="BO14" s="67"/>
    </row>
    <row r="15" spans="1:67">
      <c r="A15" s="158"/>
      <c r="B15" s="158"/>
      <c r="C15" s="158"/>
      <c r="D15" s="158"/>
      <c r="E15" s="889" t="s">
        <v>64</v>
      </c>
      <c r="F15" s="890"/>
      <c r="G15" s="882" t="s">
        <v>555</v>
      </c>
      <c r="H15" s="883">
        <v>0</v>
      </c>
      <c r="I15" s="883">
        <v>0</v>
      </c>
      <c r="J15" s="710"/>
      <c r="K15" s="624"/>
      <c r="L15" s="672" t="s">
        <v>207</v>
      </c>
      <c r="M15" s="625" t="s">
        <v>207</v>
      </c>
      <c r="N15" s="713"/>
      <c r="O15" s="672" t="s">
        <v>207</v>
      </c>
      <c r="P15" s="625" t="s">
        <v>207</v>
      </c>
      <c r="Q15" s="17"/>
      <c r="R15" s="17"/>
      <c r="S15" s="17"/>
      <c r="T15" s="17"/>
      <c r="U15" s="17"/>
      <c r="V15" s="18"/>
      <c r="W15" s="18"/>
      <c r="X15" s="18"/>
      <c r="Y15" s="18"/>
      <c r="Z15" s="17"/>
      <c r="AA15" s="17"/>
      <c r="AB15" s="18"/>
      <c r="AC15" s="17"/>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67"/>
      <c r="BN15" s="67"/>
      <c r="BO15" s="67"/>
    </row>
    <row r="16" spans="1:67">
      <c r="A16" s="21"/>
      <c r="B16" s="21"/>
      <c r="C16" s="21"/>
      <c r="D16" s="21"/>
      <c r="E16" s="889" t="s">
        <v>65</v>
      </c>
      <c r="F16" s="890"/>
      <c r="G16" s="882" t="s">
        <v>556</v>
      </c>
      <c r="H16" s="883">
        <v>0</v>
      </c>
      <c r="I16" s="883">
        <v>0</v>
      </c>
      <c r="J16" s="710"/>
      <c r="K16" s="624"/>
      <c r="L16" s="672" t="s">
        <v>207</v>
      </c>
      <c r="M16" s="625" t="s">
        <v>207</v>
      </c>
      <c r="N16" s="713"/>
      <c r="O16" s="672" t="s">
        <v>207</v>
      </c>
      <c r="P16" s="625" t="s">
        <v>207</v>
      </c>
      <c r="Q16" s="17"/>
      <c r="R16" s="17"/>
      <c r="S16" s="17"/>
      <c r="T16" s="17"/>
      <c r="U16" s="17"/>
      <c r="V16" s="18"/>
      <c r="W16" s="18"/>
      <c r="X16" s="18"/>
      <c r="Y16" s="18"/>
      <c r="Z16" s="17"/>
      <c r="AA16" s="17"/>
      <c r="AB16" s="18"/>
      <c r="AC16" s="17"/>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67"/>
      <c r="BN16" s="67"/>
      <c r="BO16" s="67"/>
    </row>
    <row r="17" spans="1:67">
      <c r="A17" s="21"/>
      <c r="B17" s="21"/>
      <c r="C17" s="21"/>
      <c r="D17" s="21"/>
      <c r="E17" s="889" t="s">
        <v>66</v>
      </c>
      <c r="F17" s="890"/>
      <c r="G17" s="882" t="s">
        <v>543</v>
      </c>
      <c r="H17" s="883">
        <v>0</v>
      </c>
      <c r="I17" s="883">
        <v>0</v>
      </c>
      <c r="J17" s="710"/>
      <c r="K17" s="624"/>
      <c r="L17" s="672" t="s">
        <v>207</v>
      </c>
      <c r="M17" s="625">
        <v>40</v>
      </c>
      <c r="N17" s="713"/>
      <c r="O17" s="672" t="s">
        <v>207</v>
      </c>
      <c r="P17" s="625">
        <v>40</v>
      </c>
      <c r="Q17" s="17"/>
      <c r="R17" s="17"/>
      <c r="S17" s="17"/>
      <c r="T17" s="17"/>
      <c r="U17" s="17"/>
      <c r="V17" s="18"/>
      <c r="W17" s="18"/>
      <c r="X17" s="18"/>
      <c r="Y17" s="18"/>
      <c r="Z17" s="17"/>
      <c r="AA17" s="17"/>
      <c r="AB17" s="18"/>
      <c r="AC17" s="17"/>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67"/>
      <c r="BN17" s="67"/>
      <c r="BO17" s="67"/>
    </row>
    <row r="18" spans="1:67">
      <c r="A18" s="158"/>
      <c r="B18" s="158"/>
      <c r="C18" s="158"/>
      <c r="D18" s="158"/>
      <c r="E18" s="889" t="s">
        <v>67</v>
      </c>
      <c r="F18" s="890"/>
      <c r="G18" s="882" t="s">
        <v>557</v>
      </c>
      <c r="H18" s="883">
        <v>0</v>
      </c>
      <c r="I18" s="883">
        <v>0</v>
      </c>
      <c r="J18" s="710"/>
      <c r="K18" s="624"/>
      <c r="L18" s="672" t="s">
        <v>207</v>
      </c>
      <c r="M18" s="625">
        <v>15</v>
      </c>
      <c r="N18" s="713"/>
      <c r="O18" s="672" t="s">
        <v>207</v>
      </c>
      <c r="P18" s="625">
        <v>15</v>
      </c>
      <c r="Q18" s="17"/>
      <c r="R18" s="17"/>
      <c r="S18" s="17"/>
      <c r="T18" s="17"/>
      <c r="U18" s="17"/>
      <c r="V18" s="18"/>
      <c r="W18" s="18"/>
      <c r="X18" s="18"/>
      <c r="Y18" s="18"/>
      <c r="Z18" s="17"/>
      <c r="AA18" s="17"/>
      <c r="AB18" s="18"/>
      <c r="AC18" s="17"/>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67"/>
      <c r="BN18" s="67"/>
      <c r="BO18" s="67"/>
    </row>
    <row r="19" spans="1:67">
      <c r="A19" s="21"/>
      <c r="B19" s="21"/>
      <c r="C19" s="21"/>
      <c r="D19" s="21"/>
      <c r="E19" s="889" t="s">
        <v>68</v>
      </c>
      <c r="F19" s="890"/>
      <c r="G19" s="882" t="s">
        <v>558</v>
      </c>
      <c r="H19" s="883">
        <v>0</v>
      </c>
      <c r="I19" s="883">
        <v>0</v>
      </c>
      <c r="J19" s="710"/>
      <c r="K19" s="624"/>
      <c r="L19" s="672" t="s">
        <v>207</v>
      </c>
      <c r="M19" s="625">
        <v>10</v>
      </c>
      <c r="N19" s="713"/>
      <c r="O19" s="672" t="s">
        <v>207</v>
      </c>
      <c r="P19" s="625">
        <v>15</v>
      </c>
      <c r="Q19" s="17"/>
      <c r="R19" s="17"/>
      <c r="S19" s="17"/>
      <c r="T19" s="17"/>
      <c r="U19" s="17"/>
      <c r="V19" s="18"/>
      <c r="W19" s="18"/>
      <c r="X19" s="18"/>
      <c r="Y19" s="18"/>
      <c r="Z19" s="17"/>
      <c r="AA19" s="17"/>
      <c r="AB19" s="18"/>
      <c r="AC19" s="17"/>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67"/>
      <c r="BN19" s="67"/>
      <c r="BO19" s="67"/>
    </row>
    <row r="20" spans="1:67">
      <c r="A20" s="21"/>
      <c r="B20" s="21"/>
      <c r="C20" s="21"/>
      <c r="D20" s="21"/>
      <c r="E20" s="889" t="s">
        <v>69</v>
      </c>
      <c r="F20" s="890"/>
      <c r="G20" s="882" t="s">
        <v>559</v>
      </c>
      <c r="H20" s="883">
        <v>0</v>
      </c>
      <c r="I20" s="883">
        <v>0</v>
      </c>
      <c r="J20" s="710"/>
      <c r="K20" s="624"/>
      <c r="L20" s="672" t="s">
        <v>207</v>
      </c>
      <c r="M20" s="625">
        <v>5</v>
      </c>
      <c r="N20" s="713"/>
      <c r="O20" s="672" t="s">
        <v>207</v>
      </c>
      <c r="P20" s="625">
        <v>6.7</v>
      </c>
      <c r="Q20" s="17"/>
      <c r="R20" s="17"/>
      <c r="S20" s="17"/>
      <c r="T20" s="17"/>
      <c r="U20" s="17"/>
      <c r="V20" s="18"/>
      <c r="W20" s="18"/>
      <c r="X20" s="18"/>
      <c r="Y20" s="18"/>
      <c r="Z20" s="17"/>
      <c r="AA20" s="17"/>
      <c r="AB20" s="18"/>
      <c r="AC20" s="17"/>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67"/>
      <c r="BN20" s="67"/>
      <c r="BO20" s="67"/>
    </row>
    <row r="21" spans="1:67">
      <c r="A21" s="158"/>
      <c r="B21" s="158"/>
      <c r="C21" s="158"/>
      <c r="D21" s="158"/>
      <c r="E21" s="889" t="s">
        <v>70</v>
      </c>
      <c r="F21" s="890"/>
      <c r="G21" s="882" t="s">
        <v>560</v>
      </c>
      <c r="H21" s="883">
        <v>0</v>
      </c>
      <c r="I21" s="883">
        <v>0</v>
      </c>
      <c r="J21" s="710"/>
      <c r="K21" s="624"/>
      <c r="L21" s="672" t="s">
        <v>207</v>
      </c>
      <c r="M21" s="625">
        <v>5</v>
      </c>
      <c r="N21" s="713"/>
      <c r="O21" s="672" t="s">
        <v>207</v>
      </c>
      <c r="P21" s="625">
        <v>4</v>
      </c>
      <c r="Q21" s="17"/>
      <c r="R21" s="17"/>
      <c r="S21" s="17"/>
      <c r="T21" s="17"/>
      <c r="U21" s="17"/>
      <c r="V21" s="18"/>
      <c r="W21" s="18"/>
      <c r="X21" s="18"/>
      <c r="Y21" s="18"/>
      <c r="Z21" s="17"/>
      <c r="AA21" s="17"/>
      <c r="AB21" s="18"/>
      <c r="AC21" s="17"/>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67"/>
      <c r="BN21" s="67"/>
      <c r="BO21" s="67"/>
    </row>
    <row r="22" spans="1:67">
      <c r="A22" s="21"/>
      <c r="B22" s="21"/>
      <c r="C22" s="21"/>
      <c r="D22" s="21"/>
      <c r="E22" s="889" t="s">
        <v>71</v>
      </c>
      <c r="F22" s="890"/>
      <c r="G22" s="882" t="s">
        <v>561</v>
      </c>
      <c r="H22" s="883">
        <v>0</v>
      </c>
      <c r="I22" s="883">
        <v>0</v>
      </c>
      <c r="J22" s="710"/>
      <c r="K22" s="624"/>
      <c r="L22" s="672" t="s">
        <v>207</v>
      </c>
      <c r="M22" s="625">
        <v>10</v>
      </c>
      <c r="N22" s="713"/>
      <c r="O22" s="672" t="s">
        <v>207</v>
      </c>
      <c r="P22" s="625">
        <v>10</v>
      </c>
      <c r="Q22" s="17"/>
      <c r="R22" s="17"/>
      <c r="S22" s="17"/>
      <c r="T22" s="17"/>
      <c r="U22" s="17"/>
      <c r="V22" s="18"/>
      <c r="W22" s="18"/>
      <c r="X22" s="18"/>
      <c r="Y22" s="18"/>
      <c r="Z22" s="17"/>
      <c r="AA22" s="17"/>
      <c r="AB22" s="18"/>
      <c r="AC22" s="17"/>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67"/>
      <c r="BN22" s="67"/>
      <c r="BO22" s="67"/>
    </row>
    <row r="23" spans="1:67">
      <c r="A23" s="21"/>
      <c r="B23" s="21"/>
      <c r="C23" s="21"/>
      <c r="D23" s="21"/>
      <c r="E23" s="889" t="s">
        <v>72</v>
      </c>
      <c r="F23" s="890"/>
      <c r="G23" s="882" t="s">
        <v>567</v>
      </c>
      <c r="H23" s="883">
        <v>0</v>
      </c>
      <c r="I23" s="883">
        <v>0</v>
      </c>
      <c r="J23" s="710"/>
      <c r="K23" s="624"/>
      <c r="L23" s="672" t="s">
        <v>207</v>
      </c>
      <c r="M23" s="625">
        <v>25</v>
      </c>
      <c r="N23" s="713"/>
      <c r="O23" s="672" t="s">
        <v>207</v>
      </c>
      <c r="P23" s="625">
        <v>25</v>
      </c>
      <c r="Q23" s="17"/>
      <c r="R23" s="17"/>
      <c r="S23" s="17"/>
      <c r="T23" s="17"/>
      <c r="U23" s="17"/>
      <c r="V23" s="18"/>
      <c r="W23" s="18"/>
      <c r="X23" s="18"/>
      <c r="Y23" s="18"/>
      <c r="Z23" s="17"/>
      <c r="AA23" s="17"/>
      <c r="AB23" s="18"/>
      <c r="AC23" s="17"/>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67"/>
      <c r="BN23" s="67"/>
      <c r="BO23" s="67"/>
    </row>
    <row r="24" spans="1:67">
      <c r="A24" s="158"/>
      <c r="B24" s="158"/>
      <c r="C24" s="158"/>
      <c r="D24" s="158"/>
      <c r="E24" s="889" t="s">
        <v>95</v>
      </c>
      <c r="F24" s="890"/>
      <c r="G24" s="882" t="s">
        <v>568</v>
      </c>
      <c r="H24" s="883">
        <v>0</v>
      </c>
      <c r="I24" s="883">
        <v>0</v>
      </c>
      <c r="J24" s="710"/>
      <c r="K24" s="624"/>
      <c r="L24" s="672" t="s">
        <v>207</v>
      </c>
      <c r="M24" s="625">
        <v>20</v>
      </c>
      <c r="N24" s="713"/>
      <c r="O24" s="672" t="s">
        <v>207</v>
      </c>
      <c r="P24" s="625">
        <v>20</v>
      </c>
      <c r="Q24" s="17"/>
      <c r="R24" s="17"/>
      <c r="S24" s="17"/>
      <c r="T24" s="17"/>
      <c r="U24" s="17"/>
      <c r="V24" s="18"/>
      <c r="W24" s="18"/>
      <c r="X24" s="18"/>
      <c r="Y24" s="18"/>
      <c r="Z24" s="17"/>
      <c r="AA24" s="17"/>
      <c r="AB24" s="18"/>
      <c r="AC24" s="17"/>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67"/>
      <c r="BN24" s="67"/>
      <c r="BO24" s="67"/>
    </row>
    <row r="25" spans="1:67">
      <c r="A25" s="21"/>
      <c r="B25" s="21"/>
      <c r="C25" s="21"/>
      <c r="D25" s="21"/>
      <c r="E25" s="889" t="s">
        <v>96</v>
      </c>
      <c r="F25" s="890"/>
      <c r="G25" s="882" t="s">
        <v>569</v>
      </c>
      <c r="H25" s="883">
        <v>0</v>
      </c>
      <c r="I25" s="883">
        <v>0</v>
      </c>
      <c r="J25" s="710"/>
      <c r="K25" s="624"/>
      <c r="L25" s="672" t="s">
        <v>207</v>
      </c>
      <c r="M25" s="625">
        <v>15</v>
      </c>
      <c r="N25" s="713"/>
      <c r="O25" s="672" t="s">
        <v>207</v>
      </c>
      <c r="P25" s="625">
        <v>15</v>
      </c>
      <c r="Q25" s="17"/>
      <c r="R25" s="17"/>
      <c r="S25" s="17"/>
      <c r="T25" s="17"/>
      <c r="U25" s="17"/>
      <c r="V25" s="18"/>
      <c r="W25" s="18"/>
      <c r="X25" s="18"/>
      <c r="Y25" s="18"/>
      <c r="Z25" s="17"/>
      <c r="AA25" s="17"/>
      <c r="AB25" s="18"/>
      <c r="AC25" s="17"/>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67"/>
      <c r="BN25" s="67"/>
      <c r="BO25" s="67"/>
    </row>
    <row r="26" spans="1:67">
      <c r="A26" s="21"/>
      <c r="B26" s="21"/>
      <c r="C26" s="21"/>
      <c r="D26" s="21"/>
      <c r="E26" s="889" t="s">
        <v>97</v>
      </c>
      <c r="F26" s="890"/>
      <c r="G26" s="882"/>
      <c r="H26" s="883"/>
      <c r="I26" s="883"/>
      <c r="J26" s="669"/>
      <c r="K26" s="624"/>
      <c r="L26" s="665"/>
      <c r="M26" s="625"/>
      <c r="N26" s="670"/>
      <c r="O26" s="665"/>
      <c r="P26" s="625"/>
      <c r="Q26" s="17"/>
      <c r="R26" s="17"/>
      <c r="S26" s="17"/>
      <c r="T26" s="17"/>
      <c r="U26" s="17"/>
      <c r="V26" s="18"/>
      <c r="W26" s="18"/>
      <c r="X26" s="18"/>
      <c r="Y26" s="18"/>
      <c r="Z26" s="17"/>
      <c r="AA26" s="17"/>
      <c r="AB26" s="18"/>
      <c r="AC26" s="17"/>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67"/>
      <c r="BN26" s="67"/>
      <c r="BO26" s="67"/>
    </row>
    <row r="27" spans="1:67">
      <c r="A27" s="21"/>
      <c r="B27" s="21"/>
      <c r="C27" s="21"/>
      <c r="D27" s="21"/>
      <c r="E27" s="889" t="s">
        <v>196</v>
      </c>
      <c r="F27" s="890"/>
      <c r="G27" s="882"/>
      <c r="H27" s="883"/>
      <c r="I27" s="883"/>
      <c r="J27" s="669"/>
      <c r="K27" s="624"/>
      <c r="L27" s="665"/>
      <c r="M27" s="625"/>
      <c r="N27" s="670"/>
      <c r="O27" s="665"/>
      <c r="P27" s="625"/>
      <c r="Q27" s="17"/>
      <c r="R27" s="17"/>
      <c r="S27" s="17"/>
      <c r="T27" s="17"/>
      <c r="U27" s="17"/>
      <c r="V27" s="18"/>
      <c r="W27" s="18"/>
      <c r="X27" s="18"/>
      <c r="Y27" s="18"/>
      <c r="Z27" s="17"/>
      <c r="AA27" s="17"/>
      <c r="AB27" s="18"/>
      <c r="AC27" s="17"/>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67"/>
      <c r="BN27" s="67"/>
      <c r="BO27" s="67"/>
    </row>
    <row r="28" spans="1:67">
      <c r="A28" s="21"/>
      <c r="B28" s="21"/>
      <c r="C28" s="21"/>
      <c r="D28" s="21"/>
      <c r="E28" s="889" t="s">
        <v>197</v>
      </c>
      <c r="F28" s="890"/>
      <c r="G28" s="882"/>
      <c r="H28" s="883"/>
      <c r="I28" s="883"/>
      <c r="J28" s="669"/>
      <c r="K28" s="624"/>
      <c r="L28" s="665"/>
      <c r="M28" s="625"/>
      <c r="N28" s="670"/>
      <c r="O28" s="665"/>
      <c r="P28" s="625"/>
      <c r="Q28" s="17"/>
      <c r="R28" s="17"/>
      <c r="S28" s="17"/>
      <c r="T28" s="17"/>
      <c r="U28" s="17"/>
      <c r="V28" s="18"/>
      <c r="W28" s="18"/>
      <c r="X28" s="18"/>
      <c r="Y28" s="18"/>
      <c r="Z28" s="17"/>
      <c r="AA28" s="17"/>
      <c r="AB28" s="18"/>
      <c r="AC28" s="17"/>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67"/>
      <c r="BN28" s="67"/>
      <c r="BO28" s="67"/>
    </row>
    <row r="29" spans="1:67">
      <c r="A29" s="21"/>
      <c r="B29" s="21"/>
      <c r="C29" s="21"/>
      <c r="D29" s="21"/>
      <c r="E29" s="889" t="s">
        <v>198</v>
      </c>
      <c r="F29" s="890"/>
      <c r="G29" s="882"/>
      <c r="H29" s="883"/>
      <c r="I29" s="883"/>
      <c r="J29" s="669"/>
      <c r="K29" s="624"/>
      <c r="L29" s="665"/>
      <c r="M29" s="625"/>
      <c r="N29" s="670"/>
      <c r="O29" s="665"/>
      <c r="P29" s="625"/>
      <c r="Q29" s="17"/>
      <c r="R29" s="17"/>
      <c r="S29" s="17"/>
      <c r="T29" s="17"/>
      <c r="U29" s="17"/>
      <c r="V29" s="18"/>
      <c r="W29" s="18"/>
      <c r="X29" s="18"/>
      <c r="Y29" s="18"/>
      <c r="Z29" s="17"/>
      <c r="AA29" s="17"/>
      <c r="AB29" s="18"/>
      <c r="AC29" s="17"/>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67"/>
      <c r="BN29" s="67"/>
      <c r="BO29" s="67"/>
    </row>
    <row r="30" spans="1:67">
      <c r="A30" s="21"/>
      <c r="B30" s="21"/>
      <c r="C30" s="21"/>
      <c r="D30" s="21"/>
      <c r="E30" s="889" t="s">
        <v>199</v>
      </c>
      <c r="F30" s="890"/>
      <c r="G30" s="882"/>
      <c r="H30" s="883"/>
      <c r="I30" s="883"/>
      <c r="J30" s="669"/>
      <c r="K30" s="624"/>
      <c r="L30" s="665"/>
      <c r="M30" s="625"/>
      <c r="N30" s="670"/>
      <c r="O30" s="665"/>
      <c r="P30" s="625"/>
      <c r="Q30" s="17"/>
      <c r="R30" s="17"/>
      <c r="S30" s="17"/>
      <c r="T30" s="17"/>
      <c r="U30" s="17"/>
      <c r="V30" s="18"/>
      <c r="W30" s="18"/>
      <c r="X30" s="18"/>
      <c r="Y30" s="18"/>
      <c r="Z30" s="17"/>
      <c r="AA30" s="17"/>
      <c r="AB30" s="18"/>
      <c r="AC30" s="17"/>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67"/>
      <c r="BN30" s="67"/>
      <c r="BO30" s="67"/>
    </row>
    <row r="31" spans="1:67">
      <c r="A31" s="21"/>
      <c r="B31" s="21"/>
      <c r="C31" s="21"/>
      <c r="D31" s="21"/>
      <c r="E31" s="889" t="s">
        <v>200</v>
      </c>
      <c r="F31" s="890"/>
      <c r="G31" s="882"/>
      <c r="H31" s="883"/>
      <c r="I31" s="883"/>
      <c r="J31" s="669"/>
      <c r="K31" s="624"/>
      <c r="L31" s="665"/>
      <c r="M31" s="625"/>
      <c r="N31" s="670"/>
      <c r="O31" s="665"/>
      <c r="P31" s="625"/>
      <c r="Q31" s="17"/>
      <c r="R31" s="17"/>
      <c r="S31" s="17"/>
      <c r="T31" s="17"/>
      <c r="U31" s="17"/>
      <c r="V31" s="18"/>
      <c r="W31" s="18"/>
      <c r="X31" s="18"/>
      <c r="Y31" s="18"/>
      <c r="Z31" s="17"/>
      <c r="AA31" s="17"/>
      <c r="AB31" s="18"/>
      <c r="AC31" s="17"/>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67"/>
      <c r="BN31" s="67"/>
      <c r="BO31" s="67"/>
    </row>
    <row r="32" spans="1:67">
      <c r="A32" s="21"/>
      <c r="B32" s="21"/>
      <c r="C32" s="21"/>
      <c r="D32" s="21"/>
      <c r="E32" s="889" t="s">
        <v>201</v>
      </c>
      <c r="F32" s="890"/>
      <c r="G32" s="882"/>
      <c r="H32" s="883"/>
      <c r="I32" s="883"/>
      <c r="J32" s="669"/>
      <c r="K32" s="624"/>
      <c r="L32" s="665"/>
      <c r="M32" s="625"/>
      <c r="N32" s="670"/>
      <c r="O32" s="665"/>
      <c r="P32" s="625"/>
      <c r="Q32" s="17"/>
      <c r="R32" s="17"/>
      <c r="S32" s="17"/>
      <c r="T32" s="17"/>
      <c r="U32" s="17"/>
      <c r="V32" s="18"/>
      <c r="W32" s="18"/>
      <c r="X32" s="18"/>
      <c r="Y32" s="18"/>
      <c r="Z32" s="17"/>
      <c r="AA32" s="17"/>
      <c r="AB32" s="18"/>
      <c r="AC32" s="17"/>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67"/>
      <c r="BN32" s="67"/>
      <c r="BO32" s="67"/>
    </row>
    <row r="33" spans="1:67">
      <c r="A33" s="21"/>
      <c r="B33" s="21"/>
      <c r="C33" s="21"/>
      <c r="D33" s="21"/>
      <c r="E33" s="889" t="s">
        <v>202</v>
      </c>
      <c r="F33" s="890"/>
      <c r="G33" s="882"/>
      <c r="H33" s="883"/>
      <c r="I33" s="883"/>
      <c r="J33" s="669"/>
      <c r="K33" s="624"/>
      <c r="L33" s="665"/>
      <c r="M33" s="625"/>
      <c r="N33" s="670"/>
      <c r="O33" s="665"/>
      <c r="P33" s="625"/>
      <c r="Q33" s="17"/>
      <c r="R33" s="17"/>
      <c r="S33" s="17"/>
      <c r="T33" s="17"/>
      <c r="U33" s="17"/>
      <c r="V33" s="18"/>
      <c r="W33" s="18"/>
      <c r="X33" s="18"/>
      <c r="Y33" s="18"/>
      <c r="Z33" s="17"/>
      <c r="AA33" s="17"/>
      <c r="AB33" s="18"/>
      <c r="AC33" s="17"/>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67"/>
      <c r="BN33" s="67"/>
      <c r="BO33" s="67"/>
    </row>
    <row r="34" spans="1:67">
      <c r="A34" s="212"/>
      <c r="B34" s="212"/>
      <c r="C34" s="212"/>
      <c r="D34" s="212"/>
      <c r="E34" s="887" t="s">
        <v>203</v>
      </c>
      <c r="F34" s="888"/>
      <c r="G34" s="882"/>
      <c r="H34" s="883"/>
      <c r="I34" s="883"/>
      <c r="J34" s="669"/>
      <c r="K34" s="624"/>
      <c r="L34" s="665"/>
      <c r="M34" s="625"/>
      <c r="N34" s="670"/>
      <c r="O34" s="665"/>
      <c r="P34" s="625"/>
      <c r="Q34" s="17"/>
      <c r="R34" s="17"/>
      <c r="S34" s="17"/>
      <c r="T34" s="17"/>
      <c r="U34" s="17"/>
      <c r="V34" s="18"/>
      <c r="W34" s="18"/>
      <c r="X34" s="18"/>
      <c r="Y34" s="18"/>
      <c r="Z34" s="17"/>
      <c r="AA34" s="17"/>
      <c r="AB34" s="18"/>
      <c r="AC34" s="17"/>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67"/>
      <c r="BN34" s="67"/>
      <c r="BO34" s="67"/>
    </row>
    <row r="35" spans="1:67">
      <c r="A35" s="212"/>
      <c r="B35" s="212"/>
      <c r="C35" s="212"/>
      <c r="D35" s="212"/>
      <c r="E35" s="887" t="s">
        <v>204</v>
      </c>
      <c r="F35" s="888"/>
      <c r="G35" s="882"/>
      <c r="H35" s="883"/>
      <c r="I35" s="883"/>
      <c r="J35" s="623"/>
      <c r="K35" s="624"/>
      <c r="L35" s="625"/>
      <c r="M35" s="625"/>
      <c r="N35" s="626"/>
      <c r="O35" s="625"/>
      <c r="P35" s="625"/>
      <c r="Q35" s="17"/>
      <c r="R35" s="17"/>
      <c r="S35" s="17"/>
      <c r="T35" s="17"/>
      <c r="U35" s="17"/>
      <c r="V35" s="18"/>
      <c r="W35" s="18"/>
      <c r="X35" s="18"/>
      <c r="Y35" s="18"/>
      <c r="Z35" s="17"/>
      <c r="AA35" s="17"/>
      <c r="AB35" s="18"/>
      <c r="AC35" s="17"/>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67"/>
      <c r="BN35" s="67"/>
      <c r="BO35" s="67"/>
    </row>
    <row r="36" spans="1:67">
      <c r="A36" s="212"/>
      <c r="B36" s="212"/>
      <c r="C36" s="212"/>
      <c r="D36" s="212"/>
      <c r="E36" s="887" t="s">
        <v>205</v>
      </c>
      <c r="F36" s="888"/>
      <c r="G36" s="882"/>
      <c r="H36" s="883"/>
      <c r="I36" s="883"/>
      <c r="J36" s="623"/>
      <c r="K36" s="624"/>
      <c r="L36" s="625"/>
      <c r="M36" s="625"/>
      <c r="N36" s="626"/>
      <c r="O36" s="625"/>
      <c r="P36" s="625"/>
      <c r="Q36" s="17"/>
      <c r="R36" s="17"/>
      <c r="S36" s="17"/>
      <c r="T36" s="17"/>
      <c r="U36" s="17"/>
      <c r="V36" s="18"/>
      <c r="W36" s="18"/>
      <c r="X36" s="18"/>
      <c r="Y36" s="18"/>
      <c r="Z36" s="17"/>
      <c r="AA36" s="17"/>
      <c r="AB36" s="18"/>
      <c r="AC36" s="17"/>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67"/>
      <c r="BN36" s="67"/>
      <c r="BO36" s="67"/>
    </row>
    <row r="37" spans="1:67" outlineLevel="1">
      <c r="A37" s="212"/>
      <c r="B37" s="212"/>
      <c r="C37" s="212"/>
      <c r="D37" s="212"/>
      <c r="E37" s="887" t="s">
        <v>490</v>
      </c>
      <c r="F37" s="888"/>
      <c r="G37" s="882"/>
      <c r="H37" s="883"/>
      <c r="I37" s="883"/>
      <c r="J37" s="623"/>
      <c r="K37" s="624"/>
      <c r="L37" s="625"/>
      <c r="M37" s="625"/>
      <c r="N37" s="626"/>
      <c r="O37" s="625"/>
      <c r="P37" s="625"/>
      <c r="Q37" s="17"/>
      <c r="R37" s="17"/>
      <c r="S37" s="17"/>
      <c r="T37" s="17"/>
      <c r="U37" s="17"/>
      <c r="V37" s="18"/>
      <c r="W37" s="18"/>
      <c r="X37" s="18"/>
      <c r="Y37" s="18"/>
      <c r="Z37" s="17"/>
      <c r="AA37" s="17"/>
      <c r="AB37" s="18"/>
      <c r="AC37" s="17"/>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67"/>
      <c r="BN37" s="67"/>
      <c r="BO37" s="67"/>
    </row>
    <row r="38" spans="1:67" outlineLevel="1">
      <c r="A38" s="212"/>
      <c r="B38" s="212"/>
      <c r="C38" s="212"/>
      <c r="D38" s="212"/>
      <c r="E38" s="887" t="s">
        <v>491</v>
      </c>
      <c r="F38" s="888"/>
      <c r="G38" s="882"/>
      <c r="H38" s="883"/>
      <c r="I38" s="883"/>
      <c r="J38" s="623"/>
      <c r="K38" s="624"/>
      <c r="L38" s="625"/>
      <c r="M38" s="625"/>
      <c r="N38" s="626"/>
      <c r="O38" s="625"/>
      <c r="P38" s="625"/>
      <c r="Q38" s="17"/>
      <c r="R38" s="17"/>
      <c r="S38" s="17"/>
      <c r="T38" s="17"/>
      <c r="U38" s="17"/>
      <c r="V38" s="18"/>
      <c r="W38" s="18"/>
      <c r="X38" s="18"/>
      <c r="Y38" s="18"/>
      <c r="Z38" s="17"/>
      <c r="AA38" s="17"/>
      <c r="AB38" s="18"/>
      <c r="AC38" s="17"/>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67"/>
      <c r="BN38" s="67"/>
      <c r="BO38" s="67"/>
    </row>
    <row r="39" spans="1:67" outlineLevel="1">
      <c r="A39" s="212"/>
      <c r="B39" s="212"/>
      <c r="C39" s="212"/>
      <c r="D39" s="212"/>
      <c r="E39" s="887" t="s">
        <v>492</v>
      </c>
      <c r="F39" s="888"/>
      <c r="G39" s="882"/>
      <c r="H39" s="883"/>
      <c r="I39" s="883"/>
      <c r="J39" s="623"/>
      <c r="K39" s="624"/>
      <c r="L39" s="625"/>
      <c r="M39" s="625"/>
      <c r="N39" s="626"/>
      <c r="O39" s="625"/>
      <c r="P39" s="625"/>
      <c r="Q39" s="17"/>
      <c r="R39" s="17"/>
      <c r="S39" s="17"/>
      <c r="T39" s="17"/>
      <c r="U39" s="17"/>
      <c r="V39" s="18"/>
      <c r="W39" s="18"/>
      <c r="X39" s="18"/>
      <c r="Y39" s="18"/>
      <c r="Z39" s="17"/>
      <c r="AA39" s="17"/>
      <c r="AB39" s="18"/>
      <c r="AC39" s="17"/>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67"/>
      <c r="BN39" s="67"/>
      <c r="BO39" s="67"/>
    </row>
    <row r="40" spans="1:67" outlineLevel="1">
      <c r="A40" s="212"/>
      <c r="B40" s="212"/>
      <c r="C40" s="212"/>
      <c r="D40" s="212"/>
      <c r="E40" s="887" t="s">
        <v>493</v>
      </c>
      <c r="F40" s="888"/>
      <c r="G40" s="882"/>
      <c r="H40" s="883"/>
      <c r="I40" s="883"/>
      <c r="J40" s="623"/>
      <c r="K40" s="624"/>
      <c r="L40" s="625"/>
      <c r="M40" s="625"/>
      <c r="N40" s="626"/>
      <c r="O40" s="625"/>
      <c r="P40" s="625"/>
      <c r="Q40" s="17"/>
      <c r="R40" s="17"/>
      <c r="S40" s="17"/>
      <c r="T40" s="17"/>
      <c r="U40" s="17"/>
      <c r="V40" s="18"/>
      <c r="W40" s="18"/>
      <c r="X40" s="18"/>
      <c r="Y40" s="18"/>
      <c r="Z40" s="17"/>
      <c r="AA40" s="17"/>
      <c r="AB40" s="18"/>
      <c r="AC40" s="17"/>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67"/>
      <c r="BN40" s="67"/>
      <c r="BO40" s="67"/>
    </row>
    <row r="41" spans="1:67" outlineLevel="1">
      <c r="A41" s="212"/>
      <c r="B41" s="212"/>
      <c r="C41" s="212"/>
      <c r="D41" s="212"/>
      <c r="E41" s="887" t="s">
        <v>494</v>
      </c>
      <c r="F41" s="888"/>
      <c r="G41" s="882"/>
      <c r="H41" s="883"/>
      <c r="I41" s="883"/>
      <c r="J41" s="623"/>
      <c r="K41" s="624"/>
      <c r="L41" s="625"/>
      <c r="M41" s="625"/>
      <c r="N41" s="626"/>
      <c r="O41" s="625"/>
      <c r="P41" s="625"/>
      <c r="Q41" s="17"/>
      <c r="R41" s="17"/>
      <c r="S41" s="17"/>
      <c r="T41" s="17"/>
      <c r="U41" s="17"/>
      <c r="V41" s="18"/>
      <c r="W41" s="18"/>
      <c r="X41" s="18"/>
      <c r="Y41" s="18"/>
      <c r="Z41" s="17"/>
      <c r="AA41" s="17"/>
      <c r="AB41" s="18"/>
      <c r="AC41" s="17"/>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67"/>
      <c r="BN41" s="67"/>
      <c r="BO41" s="67"/>
    </row>
    <row r="42" spans="1:67" outlineLevel="1">
      <c r="A42" s="212"/>
      <c r="B42" s="212"/>
      <c r="C42" s="212"/>
      <c r="D42" s="212"/>
      <c r="E42" s="887" t="s">
        <v>495</v>
      </c>
      <c r="F42" s="888"/>
      <c r="G42" s="882"/>
      <c r="H42" s="883"/>
      <c r="I42" s="883"/>
      <c r="J42" s="623"/>
      <c r="K42" s="624"/>
      <c r="L42" s="625"/>
      <c r="M42" s="625"/>
      <c r="N42" s="626"/>
      <c r="O42" s="625"/>
      <c r="P42" s="625"/>
      <c r="Q42" s="17"/>
      <c r="R42" s="17"/>
      <c r="S42" s="17"/>
      <c r="T42" s="17"/>
      <c r="U42" s="17"/>
      <c r="V42" s="18"/>
      <c r="W42" s="18"/>
      <c r="X42" s="18"/>
      <c r="Y42" s="18"/>
      <c r="Z42" s="17"/>
      <c r="AA42" s="17"/>
      <c r="AB42" s="18"/>
      <c r="AC42" s="17"/>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67"/>
      <c r="BN42" s="67"/>
      <c r="BO42" s="67"/>
    </row>
    <row r="43" spans="1:67" outlineLevel="1">
      <c r="A43" s="212"/>
      <c r="B43" s="212"/>
      <c r="C43" s="212"/>
      <c r="D43" s="212"/>
      <c r="E43" s="887" t="s">
        <v>496</v>
      </c>
      <c r="F43" s="888"/>
      <c r="G43" s="882"/>
      <c r="H43" s="883"/>
      <c r="I43" s="883"/>
      <c r="J43" s="623"/>
      <c r="K43" s="624"/>
      <c r="L43" s="625"/>
      <c r="M43" s="625"/>
      <c r="N43" s="626"/>
      <c r="O43" s="625"/>
      <c r="P43" s="625"/>
      <c r="Q43" s="17"/>
      <c r="R43" s="17"/>
      <c r="S43" s="17"/>
      <c r="T43" s="17"/>
      <c r="U43" s="17"/>
      <c r="V43" s="18"/>
      <c r="W43" s="18"/>
      <c r="X43" s="18"/>
      <c r="Y43" s="18"/>
      <c r="Z43" s="17"/>
      <c r="AA43" s="17"/>
      <c r="AB43" s="18"/>
      <c r="AC43" s="17"/>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67"/>
      <c r="BN43" s="67"/>
      <c r="BO43" s="67"/>
    </row>
    <row r="44" spans="1:67" outlineLevel="1">
      <c r="A44" s="212"/>
      <c r="B44" s="212"/>
      <c r="C44" s="212"/>
      <c r="D44" s="212"/>
      <c r="E44" s="887" t="s">
        <v>497</v>
      </c>
      <c r="F44" s="888"/>
      <c r="G44" s="882"/>
      <c r="H44" s="883"/>
      <c r="I44" s="883"/>
      <c r="J44" s="623"/>
      <c r="K44" s="624"/>
      <c r="L44" s="625"/>
      <c r="M44" s="625"/>
      <c r="N44" s="626"/>
      <c r="O44" s="625"/>
      <c r="P44" s="625"/>
      <c r="Q44" s="17"/>
      <c r="R44" s="17"/>
      <c r="S44" s="17"/>
      <c r="T44" s="17"/>
      <c r="U44" s="17"/>
      <c r="V44" s="18"/>
      <c r="W44" s="18"/>
      <c r="X44" s="18"/>
      <c r="Y44" s="18"/>
      <c r="Z44" s="17"/>
      <c r="AA44" s="17"/>
      <c r="AB44" s="18"/>
      <c r="AC44" s="17"/>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67"/>
      <c r="BN44" s="67"/>
      <c r="BO44" s="67"/>
    </row>
    <row r="45" spans="1:67" outlineLevel="1">
      <c r="A45" s="212"/>
      <c r="B45" s="212"/>
      <c r="C45" s="212"/>
      <c r="D45" s="212"/>
      <c r="E45" s="887" t="s">
        <v>498</v>
      </c>
      <c r="F45" s="888"/>
      <c r="G45" s="882"/>
      <c r="H45" s="883"/>
      <c r="I45" s="883"/>
      <c r="J45" s="623"/>
      <c r="K45" s="624"/>
      <c r="L45" s="625"/>
      <c r="M45" s="625"/>
      <c r="N45" s="626"/>
      <c r="O45" s="625"/>
      <c r="P45" s="625"/>
      <c r="Q45" s="17"/>
      <c r="R45" s="17"/>
      <c r="S45" s="17"/>
      <c r="T45" s="17"/>
      <c r="U45" s="17"/>
      <c r="V45" s="18"/>
      <c r="W45" s="18"/>
      <c r="X45" s="18"/>
      <c r="Y45" s="18"/>
      <c r="Z45" s="17"/>
      <c r="AA45" s="17"/>
      <c r="AB45" s="18"/>
      <c r="AC45" s="17"/>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67"/>
      <c r="BN45" s="67"/>
      <c r="BO45" s="67"/>
    </row>
    <row r="46" spans="1:67" outlineLevel="1">
      <c r="A46" s="212"/>
      <c r="B46" s="212"/>
      <c r="C46" s="212"/>
      <c r="D46" s="212"/>
      <c r="E46" s="901" t="s">
        <v>499</v>
      </c>
      <c r="F46" s="888"/>
      <c r="G46" s="882"/>
      <c r="H46" s="883"/>
      <c r="I46" s="883"/>
      <c r="J46" s="623"/>
      <c r="K46" s="624"/>
      <c r="L46" s="625"/>
      <c r="M46" s="625"/>
      <c r="N46" s="626"/>
      <c r="O46" s="625"/>
      <c r="P46" s="625"/>
      <c r="Q46" s="17"/>
      <c r="R46" s="17"/>
      <c r="S46" s="17"/>
      <c r="T46" s="17"/>
      <c r="U46" s="17"/>
      <c r="V46" s="18"/>
      <c r="W46" s="18"/>
      <c r="X46" s="18"/>
      <c r="Y46" s="18"/>
      <c r="Z46" s="17"/>
      <c r="AA46" s="17"/>
      <c r="AB46" s="18"/>
      <c r="AC46" s="17"/>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67"/>
      <c r="BN46" s="67"/>
      <c r="BO46" s="67"/>
    </row>
    <row r="47" spans="1:67" outlineLevel="1">
      <c r="A47" s="212"/>
      <c r="B47" s="212"/>
      <c r="C47" s="212"/>
      <c r="D47" s="212"/>
      <c r="E47" s="887" t="s">
        <v>500</v>
      </c>
      <c r="F47" s="888"/>
      <c r="G47" s="882"/>
      <c r="H47" s="883"/>
      <c r="I47" s="883"/>
      <c r="J47" s="623"/>
      <c r="K47" s="624"/>
      <c r="L47" s="625"/>
      <c r="M47" s="625"/>
      <c r="N47" s="626"/>
      <c r="O47" s="625"/>
      <c r="P47" s="625"/>
      <c r="Q47" s="17"/>
      <c r="R47" s="17"/>
      <c r="S47" s="17"/>
      <c r="T47" s="17"/>
      <c r="U47" s="17"/>
      <c r="V47" s="18"/>
      <c r="W47" s="18"/>
      <c r="X47" s="18"/>
      <c r="Y47" s="18"/>
      <c r="Z47" s="17"/>
      <c r="AA47" s="17"/>
      <c r="AB47" s="18"/>
      <c r="AC47" s="17"/>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67"/>
      <c r="BN47" s="67"/>
      <c r="BO47" s="67"/>
    </row>
    <row r="48" spans="1:67" outlineLevel="1">
      <c r="A48" s="212"/>
      <c r="B48" s="212"/>
      <c r="C48" s="212"/>
      <c r="D48" s="212"/>
      <c r="E48" s="887" t="s">
        <v>501</v>
      </c>
      <c r="F48" s="888"/>
      <c r="G48" s="882"/>
      <c r="H48" s="883"/>
      <c r="I48" s="883"/>
      <c r="J48" s="623"/>
      <c r="K48" s="624"/>
      <c r="L48" s="625"/>
      <c r="M48" s="625"/>
      <c r="N48" s="626"/>
      <c r="O48" s="625"/>
      <c r="P48" s="625"/>
      <c r="Q48" s="17"/>
      <c r="R48" s="17"/>
      <c r="S48" s="17"/>
      <c r="T48" s="17"/>
      <c r="U48" s="17"/>
      <c r="V48" s="18"/>
      <c r="W48" s="18"/>
      <c r="X48" s="18"/>
      <c r="Y48" s="18"/>
      <c r="Z48" s="17"/>
      <c r="AA48" s="17"/>
      <c r="AB48" s="18"/>
      <c r="AC48" s="17"/>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67"/>
      <c r="BN48" s="67"/>
      <c r="BO48" s="67"/>
    </row>
    <row r="49" spans="1:67" outlineLevel="1">
      <c r="A49" s="212"/>
      <c r="B49" s="212"/>
      <c r="C49" s="212"/>
      <c r="D49" s="212"/>
      <c r="E49" s="887" t="s">
        <v>502</v>
      </c>
      <c r="F49" s="888"/>
      <c r="G49" s="882"/>
      <c r="H49" s="883"/>
      <c r="I49" s="883"/>
      <c r="J49" s="623"/>
      <c r="K49" s="624"/>
      <c r="L49" s="625"/>
      <c r="M49" s="625"/>
      <c r="N49" s="626"/>
      <c r="O49" s="625"/>
      <c r="P49" s="625"/>
      <c r="Q49" s="17"/>
      <c r="R49" s="17"/>
      <c r="S49" s="17"/>
      <c r="T49" s="17"/>
      <c r="U49" s="17"/>
      <c r="V49" s="18"/>
      <c r="W49" s="18"/>
      <c r="X49" s="18"/>
      <c r="Y49" s="18"/>
      <c r="Z49" s="17"/>
      <c r="AA49" s="17"/>
      <c r="AB49" s="18"/>
      <c r="AC49" s="17"/>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67"/>
      <c r="BN49" s="67"/>
      <c r="BO49" s="67"/>
    </row>
    <row r="50" spans="1:67" outlineLevel="1">
      <c r="A50" s="212"/>
      <c r="B50" s="212"/>
      <c r="C50" s="212"/>
      <c r="D50" s="212"/>
      <c r="E50" s="887" t="s">
        <v>503</v>
      </c>
      <c r="F50" s="888"/>
      <c r="G50" s="882"/>
      <c r="H50" s="883"/>
      <c r="I50" s="883"/>
      <c r="J50" s="623"/>
      <c r="K50" s="624"/>
      <c r="L50" s="625"/>
      <c r="M50" s="625"/>
      <c r="N50" s="626"/>
      <c r="O50" s="625"/>
      <c r="P50" s="625"/>
      <c r="Q50" s="17"/>
      <c r="R50" s="17"/>
      <c r="S50" s="17"/>
      <c r="T50" s="17"/>
      <c r="U50" s="17"/>
      <c r="V50" s="18"/>
      <c r="W50" s="18"/>
      <c r="X50" s="18"/>
      <c r="Y50" s="18"/>
      <c r="Z50" s="17"/>
      <c r="AA50" s="17"/>
      <c r="AB50" s="18"/>
      <c r="AC50" s="17"/>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67"/>
      <c r="BN50" s="67"/>
      <c r="BO50" s="67"/>
    </row>
    <row r="51" spans="1:67" outlineLevel="1">
      <c r="A51" s="212"/>
      <c r="B51" s="212"/>
      <c r="C51" s="212"/>
      <c r="D51" s="212"/>
      <c r="E51" s="887" t="s">
        <v>504</v>
      </c>
      <c r="F51" s="888"/>
      <c r="G51" s="882"/>
      <c r="H51" s="883"/>
      <c r="I51" s="883"/>
      <c r="J51" s="623"/>
      <c r="K51" s="624"/>
      <c r="L51" s="625"/>
      <c r="M51" s="625"/>
      <c r="N51" s="626"/>
      <c r="O51" s="625"/>
      <c r="P51" s="625"/>
      <c r="Q51" s="17"/>
      <c r="R51" s="17"/>
      <c r="S51" s="17"/>
      <c r="T51" s="17"/>
      <c r="U51" s="17"/>
      <c r="V51" s="18"/>
      <c r="W51" s="18"/>
      <c r="X51" s="18"/>
      <c r="Y51" s="18"/>
      <c r="Z51" s="17"/>
      <c r="AA51" s="17"/>
      <c r="AB51" s="18"/>
      <c r="AC51" s="17"/>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67"/>
      <c r="BN51" s="67"/>
      <c r="BO51" s="67"/>
    </row>
    <row r="52" spans="1:67" outlineLevel="1">
      <c r="A52" s="212"/>
      <c r="B52" s="212"/>
      <c r="C52" s="212"/>
      <c r="D52" s="212"/>
      <c r="E52" s="887" t="s">
        <v>505</v>
      </c>
      <c r="F52" s="888"/>
      <c r="G52" s="884"/>
      <c r="H52" s="885"/>
      <c r="I52" s="885"/>
      <c r="J52" s="653"/>
      <c r="K52" s="654"/>
      <c r="L52" s="655"/>
      <c r="M52" s="655"/>
      <c r="N52" s="656"/>
      <c r="O52" s="655"/>
      <c r="P52" s="655"/>
      <c r="Q52" s="17"/>
      <c r="R52" s="17"/>
      <c r="S52" s="17"/>
      <c r="T52" s="17"/>
      <c r="U52" s="17"/>
      <c r="V52" s="18"/>
      <c r="W52" s="18"/>
      <c r="X52" s="18"/>
      <c r="Y52" s="18"/>
      <c r="Z52" s="17"/>
      <c r="AA52" s="17"/>
      <c r="AB52" s="18"/>
      <c r="AC52" s="17"/>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67"/>
      <c r="BN52" s="67"/>
      <c r="BO52" s="67"/>
    </row>
    <row r="53" spans="1:67">
      <c r="A53" s="212"/>
      <c r="B53" s="212"/>
      <c r="C53" s="212"/>
      <c r="D53" s="212"/>
      <c r="E53" s="917" t="s">
        <v>506</v>
      </c>
      <c r="F53" s="918"/>
      <c r="G53" s="882"/>
      <c r="H53" s="886"/>
      <c r="I53" s="886"/>
      <c r="J53" s="623"/>
      <c r="K53" s="624"/>
      <c r="L53" s="625"/>
      <c r="M53" s="625"/>
      <c r="N53" s="626"/>
      <c r="O53" s="625"/>
      <c r="P53" s="625"/>
      <c r="Q53" s="17"/>
      <c r="R53" s="17"/>
      <c r="S53" s="17"/>
      <c r="T53" s="17"/>
      <c r="U53" s="17"/>
      <c r="V53" s="18"/>
      <c r="W53" s="18"/>
      <c r="X53" s="18"/>
      <c r="Y53" s="18"/>
      <c r="Z53" s="17"/>
      <c r="AA53" s="17"/>
      <c r="AB53" s="18"/>
      <c r="AC53" s="17"/>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67"/>
      <c r="BN53" s="67"/>
      <c r="BO53" s="67"/>
    </row>
    <row r="54" spans="1:67">
      <c r="A54" s="212"/>
      <c r="B54" s="212"/>
      <c r="C54" s="212"/>
      <c r="D54" s="212"/>
      <c r="E54" s="887" t="s">
        <v>507</v>
      </c>
      <c r="F54" s="888"/>
      <c r="G54" s="882" t="s">
        <v>570</v>
      </c>
      <c r="H54" s="883"/>
      <c r="I54" s="883"/>
      <c r="J54" s="682"/>
      <c r="K54" s="179"/>
      <c r="L54" s="625"/>
      <c r="M54" s="625">
        <v>40</v>
      </c>
      <c r="N54" s="683"/>
      <c r="O54" s="625"/>
      <c r="P54" s="625">
        <v>40</v>
      </c>
      <c r="Q54" s="17"/>
      <c r="R54" s="17"/>
      <c r="S54" s="17"/>
      <c r="T54" s="17"/>
      <c r="U54" s="17"/>
      <c r="V54" s="18"/>
      <c r="W54" s="18"/>
      <c r="X54" s="18"/>
      <c r="Y54" s="18"/>
      <c r="Z54" s="17"/>
      <c r="AA54" s="17"/>
      <c r="AB54" s="18"/>
      <c r="AC54" s="17"/>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67"/>
      <c r="BN54" s="67"/>
      <c r="BO54" s="67"/>
    </row>
    <row r="55" spans="1:67">
      <c r="A55" s="212"/>
      <c r="B55" s="212"/>
      <c r="C55" s="212"/>
      <c r="D55" s="212"/>
      <c r="E55" s="887" t="s">
        <v>508</v>
      </c>
      <c r="F55" s="888"/>
      <c r="G55" s="882" t="s">
        <v>544</v>
      </c>
      <c r="H55" s="886"/>
      <c r="I55" s="886"/>
      <c r="J55" s="682"/>
      <c r="K55" s="179"/>
      <c r="L55" s="435"/>
      <c r="M55" s="435">
        <v>5</v>
      </c>
      <c r="N55" s="683"/>
      <c r="O55" s="435"/>
      <c r="P55" s="435">
        <v>4</v>
      </c>
      <c r="Q55" s="17"/>
      <c r="R55" s="17"/>
      <c r="S55" s="17"/>
      <c r="T55" s="17"/>
      <c r="U55" s="17"/>
      <c r="V55" s="18"/>
      <c r="W55" s="18"/>
      <c r="X55" s="18"/>
      <c r="Y55" s="18"/>
      <c r="Z55" s="17"/>
      <c r="AA55" s="17"/>
      <c r="AB55" s="18"/>
      <c r="AC55" s="17"/>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67"/>
      <c r="BN55" s="67"/>
      <c r="BO55" s="67"/>
    </row>
    <row r="56" spans="1:67">
      <c r="A56" s="212"/>
      <c r="B56" s="212"/>
      <c r="C56" s="212"/>
      <c r="D56" s="212"/>
      <c r="E56" s="901" t="s">
        <v>509</v>
      </c>
      <c r="F56" s="888"/>
      <c r="G56" s="651" t="s">
        <v>264</v>
      </c>
      <c r="H56" s="652"/>
      <c r="I56" s="652"/>
      <c r="J56" s="711"/>
      <c r="K56" s="179"/>
      <c r="L56" s="435" t="s">
        <v>207</v>
      </c>
      <c r="M56" s="672" t="s">
        <v>207</v>
      </c>
      <c r="N56" s="713"/>
      <c r="O56" s="435" t="s">
        <v>207</v>
      </c>
      <c r="P56" s="435">
        <v>5</v>
      </c>
      <c r="Q56" s="17"/>
      <c r="R56" s="17"/>
      <c r="S56" s="17"/>
      <c r="T56" s="17"/>
      <c r="U56" s="17"/>
      <c r="V56" s="18"/>
      <c r="W56" s="18"/>
      <c r="X56" s="18"/>
      <c r="Y56" s="18"/>
      <c r="Z56" s="17"/>
      <c r="AA56" s="17"/>
      <c r="AB56" s="18"/>
      <c r="AC56" s="17"/>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67"/>
      <c r="BN56" s="67"/>
      <c r="BO56" s="67"/>
    </row>
    <row r="57" spans="1:67" s="4" customFormat="1">
      <c r="A57" s="171"/>
      <c r="B57" s="21"/>
      <c r="C57" s="21"/>
      <c r="D57" s="21"/>
      <c r="E57" s="889" t="s">
        <v>82</v>
      </c>
      <c r="F57" s="889"/>
      <c r="G57" s="17"/>
      <c r="H57" s="17"/>
      <c r="I57" s="17"/>
      <c r="J57" s="208">
        <v>0</v>
      </c>
      <c r="K57" s="208">
        <v>0</v>
      </c>
      <c r="L57" s="208"/>
      <c r="M57" s="208"/>
      <c r="N57" s="208">
        <v>0</v>
      </c>
      <c r="O57" s="17"/>
      <c r="P57" s="17"/>
      <c r="Q57" s="17"/>
      <c r="R57" s="17"/>
      <c r="S57" s="17"/>
      <c r="T57" s="17"/>
      <c r="U57" s="17"/>
      <c r="V57" s="17"/>
      <c r="Z57" s="17"/>
      <c r="AA57" s="17"/>
      <c r="AB57" s="18"/>
      <c r="AC57" s="17"/>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67"/>
      <c r="BN57" s="67"/>
      <c r="BO57" s="67"/>
    </row>
    <row r="58" spans="1:67" ht="21" customHeight="1">
      <c r="A58" s="21"/>
      <c r="B58" s="21"/>
      <c r="C58" s="21"/>
      <c r="D58" s="21"/>
      <c r="E58" s="84"/>
      <c r="G58" s="84"/>
      <c r="H58" s="84"/>
      <c r="I58" s="84"/>
      <c r="J58" s="84"/>
      <c r="K58" s="84"/>
      <c r="L58" s="84"/>
      <c r="M58" s="84"/>
      <c r="N58" s="84"/>
      <c r="O58" s="84"/>
      <c r="P58" s="84"/>
      <c r="Q58" s="17"/>
      <c r="R58" s="17"/>
      <c r="S58" s="17"/>
      <c r="T58" s="67"/>
      <c r="U58" s="18"/>
      <c r="V58" s="18"/>
      <c r="W58" s="18"/>
      <c r="X58" s="18"/>
      <c r="Y58" s="18"/>
      <c r="Z58" s="17"/>
      <c r="AA58" s="17"/>
      <c r="AB58" s="18"/>
      <c r="AC58" s="17"/>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67"/>
      <c r="BN58" s="67"/>
      <c r="BO58" s="67"/>
    </row>
    <row r="59" spans="1:67" ht="15.25" customHeight="1">
      <c r="A59" s="104"/>
      <c r="B59" s="104"/>
      <c r="C59" s="104"/>
      <c r="D59" s="104"/>
      <c r="E59" s="891" t="s">
        <v>648</v>
      </c>
      <c r="F59" s="891"/>
      <c r="G59" s="891"/>
      <c r="H59" s="173"/>
      <c r="I59" s="173"/>
      <c r="J59" s="107"/>
      <c r="K59" s="107"/>
      <c r="L59" s="105"/>
      <c r="M59" s="105"/>
      <c r="N59" s="105"/>
      <c r="O59" s="105"/>
      <c r="P59" s="105"/>
      <c r="Q59" s="104"/>
      <c r="R59" s="105"/>
      <c r="S59" s="105"/>
      <c r="T59" s="105"/>
      <c r="U59" s="18"/>
      <c r="V59" s="18"/>
      <c r="W59" s="18"/>
      <c r="X59" s="18"/>
      <c r="Y59" s="18"/>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67"/>
      <c r="BN59" s="67"/>
      <c r="BO59" s="67"/>
    </row>
    <row r="60" spans="1:67" ht="13">
      <c r="A60" s="158"/>
      <c r="B60" s="158"/>
      <c r="C60" s="158"/>
      <c r="D60" s="158"/>
      <c r="E60" s="53" t="s">
        <v>54</v>
      </c>
      <c r="G60" s="186" t="s">
        <v>532</v>
      </c>
      <c r="H60" s="186" t="s">
        <v>531</v>
      </c>
      <c r="I60" s="186" t="s">
        <v>530</v>
      </c>
      <c r="J60" s="186" t="s">
        <v>529</v>
      </c>
      <c r="K60" s="186" t="s">
        <v>528</v>
      </c>
      <c r="L60" s="186" t="s">
        <v>527</v>
      </c>
      <c r="M60" s="186" t="s">
        <v>526</v>
      </c>
      <c r="N60" s="186" t="s">
        <v>525</v>
      </c>
      <c r="O60" s="186" t="s">
        <v>524</v>
      </c>
      <c r="P60" s="186" t="s">
        <v>523</v>
      </c>
      <c r="Q60" s="18"/>
      <c r="R60" s="17"/>
      <c r="S60" s="17"/>
      <c r="T60" s="67"/>
      <c r="U60" s="18"/>
      <c r="V60" s="18"/>
      <c r="W60" s="18"/>
      <c r="X60" s="18"/>
      <c r="Y60" s="18"/>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67"/>
      <c r="BN60" s="67"/>
      <c r="BO60" s="67"/>
    </row>
    <row r="61" spans="1:67" outlineLevel="1">
      <c r="A61" s="21"/>
      <c r="B61" s="21"/>
      <c r="C61" s="21"/>
      <c r="D61" s="21"/>
      <c r="E61" s="889" t="s">
        <v>550</v>
      </c>
      <c r="F61" s="890"/>
      <c r="G61" s="714"/>
      <c r="H61" s="715"/>
      <c r="I61" s="715"/>
      <c r="J61" s="715"/>
      <c r="K61" s="715"/>
      <c r="L61" s="209"/>
      <c r="M61" s="209"/>
      <c r="N61" s="209"/>
      <c r="O61" s="209"/>
      <c r="P61" s="209"/>
      <c r="Q61" s="18"/>
      <c r="R61" s="17"/>
      <c r="S61" s="17"/>
      <c r="T61" s="67"/>
      <c r="U61" s="18"/>
      <c r="V61" s="18"/>
      <c r="W61" s="18"/>
      <c r="X61" s="18"/>
      <c r="Y61" s="18"/>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5"/>
      <c r="BL61" s="215"/>
      <c r="BM61" s="67"/>
      <c r="BN61" s="67"/>
      <c r="BO61" s="67"/>
    </row>
    <row r="62" spans="1:67" outlineLevel="1">
      <c r="A62" s="21"/>
      <c r="B62" s="21"/>
      <c r="C62" s="21"/>
      <c r="D62" s="21"/>
      <c r="E62" s="889" t="s">
        <v>562</v>
      </c>
      <c r="F62" s="889"/>
      <c r="G62" s="716"/>
      <c r="H62" s="681"/>
      <c r="I62" s="681"/>
      <c r="J62" s="681"/>
      <c r="K62" s="681"/>
      <c r="L62" s="94"/>
      <c r="M62" s="94"/>
      <c r="N62" s="94"/>
      <c r="O62" s="94"/>
      <c r="P62" s="94"/>
      <c r="Q62" s="18"/>
      <c r="R62" s="17"/>
      <c r="S62" s="17"/>
      <c r="T62" s="67"/>
      <c r="U62" s="18"/>
      <c r="V62" s="18"/>
      <c r="W62" s="18"/>
      <c r="X62" s="18"/>
      <c r="Y62" s="18"/>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67"/>
      <c r="BN62" s="67"/>
      <c r="BO62" s="67"/>
    </row>
    <row r="63" spans="1:67" outlineLevel="1">
      <c r="A63" s="158"/>
      <c r="B63" s="158"/>
      <c r="C63" s="158"/>
      <c r="D63" s="158"/>
      <c r="E63" s="889" t="s">
        <v>551</v>
      </c>
      <c r="F63" s="889"/>
      <c r="G63" s="716"/>
      <c r="H63" s="681"/>
      <c r="I63" s="681"/>
      <c r="J63" s="681"/>
      <c r="K63" s="681"/>
      <c r="L63" s="94"/>
      <c r="M63" s="94"/>
      <c r="N63" s="94"/>
      <c r="O63" s="94"/>
      <c r="P63" s="94"/>
      <c r="Q63" s="18"/>
      <c r="R63" s="17"/>
      <c r="S63" s="17"/>
      <c r="T63" s="67"/>
      <c r="U63" s="18"/>
      <c r="V63" s="18"/>
      <c r="W63" s="18"/>
      <c r="X63" s="18"/>
      <c r="Y63" s="18"/>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67"/>
      <c r="BN63" s="67"/>
      <c r="BO63" s="67"/>
    </row>
    <row r="64" spans="1:67" outlineLevel="1">
      <c r="A64" s="21"/>
      <c r="B64" s="21"/>
      <c r="C64" s="21"/>
      <c r="D64" s="21"/>
      <c r="E64" s="889" t="s">
        <v>545</v>
      </c>
      <c r="F64" s="889"/>
      <c r="G64" s="716"/>
      <c r="H64" s="681"/>
      <c r="I64" s="681"/>
      <c r="J64" s="681"/>
      <c r="K64" s="681"/>
      <c r="L64" s="94"/>
      <c r="M64" s="94"/>
      <c r="N64" s="94"/>
      <c r="O64" s="94"/>
      <c r="P64" s="94"/>
      <c r="Q64" s="18"/>
      <c r="R64" s="17"/>
      <c r="S64" s="17"/>
      <c r="T64" s="67"/>
      <c r="U64" s="18"/>
      <c r="V64" s="18"/>
      <c r="W64" s="18"/>
      <c r="X64" s="18"/>
      <c r="Y64" s="18"/>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67"/>
      <c r="BN64" s="67"/>
      <c r="BO64" s="67"/>
    </row>
    <row r="65" spans="1:67" outlineLevel="1">
      <c r="A65" s="21"/>
      <c r="B65" s="21"/>
      <c r="C65" s="21"/>
      <c r="D65" s="21"/>
      <c r="E65" s="889" t="s">
        <v>552</v>
      </c>
      <c r="F65" s="889"/>
      <c r="G65" s="716"/>
      <c r="H65" s="681"/>
      <c r="I65" s="681"/>
      <c r="J65" s="681"/>
      <c r="K65" s="681"/>
      <c r="L65" s="94"/>
      <c r="M65" s="94"/>
      <c r="N65" s="94"/>
      <c r="O65" s="94"/>
      <c r="P65" s="94"/>
      <c r="Q65" s="18"/>
      <c r="R65" s="17"/>
      <c r="S65" s="17"/>
      <c r="T65" s="67"/>
      <c r="U65" s="18"/>
      <c r="V65" s="18"/>
      <c r="W65" s="18"/>
      <c r="X65" s="18"/>
      <c r="Y65" s="18"/>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67"/>
      <c r="BN65" s="67"/>
      <c r="BO65" s="67"/>
    </row>
    <row r="66" spans="1:67" outlineLevel="1">
      <c r="A66" s="158"/>
      <c r="B66" s="158"/>
      <c r="C66" s="158"/>
      <c r="D66" s="158"/>
      <c r="E66" s="889" t="s">
        <v>538</v>
      </c>
      <c r="F66" s="889"/>
      <c r="G66" s="716"/>
      <c r="H66" s="681"/>
      <c r="I66" s="681"/>
      <c r="J66" s="681"/>
      <c r="K66" s="681"/>
      <c r="L66" s="94"/>
      <c r="M66" s="94"/>
      <c r="N66" s="94"/>
      <c r="O66" s="94"/>
      <c r="P66" s="94"/>
      <c r="Q66" s="18"/>
      <c r="R66" s="17"/>
      <c r="S66" s="17"/>
      <c r="T66" s="67"/>
      <c r="U66" s="18"/>
      <c r="V66" s="18"/>
      <c r="W66" s="18"/>
      <c r="X66" s="18"/>
      <c r="Y66" s="18"/>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67"/>
      <c r="BN66" s="67"/>
      <c r="BO66" s="67"/>
    </row>
    <row r="67" spans="1:67" outlineLevel="1">
      <c r="A67" s="21"/>
      <c r="B67" s="21"/>
      <c r="C67" s="21"/>
      <c r="D67" s="21"/>
      <c r="E67" s="889" t="s">
        <v>553</v>
      </c>
      <c r="F67" s="889"/>
      <c r="G67" s="716"/>
      <c r="H67" s="681"/>
      <c r="I67" s="681"/>
      <c r="J67" s="681"/>
      <c r="K67" s="681"/>
      <c r="L67" s="94"/>
      <c r="M67" s="94"/>
      <c r="N67" s="94"/>
      <c r="O67" s="94"/>
      <c r="P67" s="94"/>
      <c r="Q67" s="18"/>
      <c r="R67" s="17"/>
      <c r="S67" s="17"/>
      <c r="T67" s="67"/>
      <c r="U67" s="18"/>
      <c r="V67" s="18"/>
      <c r="W67" s="18"/>
      <c r="X67" s="18"/>
      <c r="Y67" s="18"/>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5"/>
      <c r="BM67" s="67"/>
      <c r="BN67" s="67"/>
      <c r="BO67" s="67"/>
    </row>
    <row r="68" spans="1:67" outlineLevel="1">
      <c r="A68" s="21"/>
      <c r="B68" s="21"/>
      <c r="C68" s="21"/>
      <c r="D68" s="21"/>
      <c r="E68" s="889" t="s">
        <v>554</v>
      </c>
      <c r="F68" s="889"/>
      <c r="G68" s="716"/>
      <c r="H68" s="681"/>
      <c r="I68" s="681"/>
      <c r="J68" s="681"/>
      <c r="K68" s="681"/>
      <c r="L68" s="94"/>
      <c r="M68" s="94"/>
      <c r="N68" s="94"/>
      <c r="O68" s="94"/>
      <c r="P68" s="94"/>
      <c r="Q68" s="18"/>
      <c r="R68" s="17"/>
      <c r="S68" s="17"/>
      <c r="T68" s="67"/>
      <c r="U68" s="18"/>
      <c r="V68" s="18"/>
      <c r="W68" s="18"/>
      <c r="X68" s="18"/>
      <c r="Y68" s="18"/>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67"/>
      <c r="BN68" s="67"/>
      <c r="BO68" s="67"/>
    </row>
    <row r="69" spans="1:67" outlineLevel="1">
      <c r="A69" s="158"/>
      <c r="B69" s="158"/>
      <c r="C69" s="158"/>
      <c r="D69" s="158"/>
      <c r="E69" s="889" t="s">
        <v>555</v>
      </c>
      <c r="F69" s="889"/>
      <c r="G69" s="716"/>
      <c r="H69" s="681"/>
      <c r="I69" s="681"/>
      <c r="J69" s="681"/>
      <c r="K69" s="681"/>
      <c r="L69" s="94"/>
      <c r="M69" s="94"/>
      <c r="N69" s="94"/>
      <c r="O69" s="94"/>
      <c r="P69" s="94"/>
      <c r="Q69" s="18"/>
      <c r="R69" s="17"/>
      <c r="S69" s="17"/>
      <c r="T69" s="67"/>
      <c r="U69" s="18"/>
      <c r="V69" s="18"/>
      <c r="W69" s="18"/>
      <c r="X69" s="18"/>
      <c r="Y69" s="18"/>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67"/>
      <c r="BN69" s="67"/>
      <c r="BO69" s="67"/>
    </row>
    <row r="70" spans="1:67" outlineLevel="1">
      <c r="A70" s="158"/>
      <c r="B70" s="158"/>
      <c r="C70" s="158"/>
      <c r="D70" s="158"/>
      <c r="E70" s="889" t="s">
        <v>556</v>
      </c>
      <c r="F70" s="889"/>
      <c r="G70" s="716"/>
      <c r="H70" s="681"/>
      <c r="I70" s="681"/>
      <c r="J70" s="681"/>
      <c r="K70" s="681"/>
      <c r="L70" s="94"/>
      <c r="M70" s="94"/>
      <c r="N70" s="94"/>
      <c r="O70" s="94"/>
      <c r="P70" s="94"/>
      <c r="Q70" s="18"/>
      <c r="R70" s="17"/>
      <c r="S70" s="17"/>
      <c r="T70" s="67"/>
      <c r="U70" s="18"/>
      <c r="V70" s="18"/>
      <c r="W70" s="18"/>
      <c r="X70" s="18"/>
      <c r="Y70" s="18"/>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67"/>
      <c r="BN70" s="67"/>
      <c r="BO70" s="67"/>
    </row>
    <row r="71" spans="1:67" outlineLevel="1">
      <c r="A71" s="158"/>
      <c r="B71" s="158"/>
      <c r="C71" s="158"/>
      <c r="D71" s="158"/>
      <c r="E71" s="889" t="s">
        <v>543</v>
      </c>
      <c r="F71" s="889"/>
      <c r="G71" s="716"/>
      <c r="H71" s="681"/>
      <c r="I71" s="681"/>
      <c r="J71" s="681"/>
      <c r="K71" s="681"/>
      <c r="L71" s="94"/>
      <c r="M71" s="94"/>
      <c r="N71" s="94"/>
      <c r="O71" s="94"/>
      <c r="P71" s="94"/>
      <c r="Q71" s="18"/>
      <c r="R71" s="17"/>
      <c r="S71" s="17"/>
      <c r="T71" s="67"/>
      <c r="U71" s="18"/>
      <c r="V71" s="18"/>
      <c r="W71" s="18"/>
      <c r="X71" s="18"/>
      <c r="Y71" s="18"/>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67"/>
      <c r="BN71" s="67"/>
      <c r="BO71" s="67"/>
    </row>
    <row r="72" spans="1:67" outlineLevel="1">
      <c r="A72" s="158"/>
      <c r="B72" s="158"/>
      <c r="C72" s="158"/>
      <c r="D72" s="158"/>
      <c r="E72" s="889" t="s">
        <v>557</v>
      </c>
      <c r="F72" s="889"/>
      <c r="G72" s="716"/>
      <c r="H72" s="681"/>
      <c r="I72" s="681"/>
      <c r="J72" s="681"/>
      <c r="K72" s="681"/>
      <c r="L72" s="94"/>
      <c r="M72" s="94"/>
      <c r="N72" s="94"/>
      <c r="O72" s="94"/>
      <c r="P72" s="94"/>
      <c r="Q72" s="18"/>
      <c r="R72" s="17"/>
      <c r="S72" s="17"/>
      <c r="T72" s="67"/>
      <c r="U72" s="18"/>
      <c r="V72" s="18"/>
      <c r="W72" s="18"/>
      <c r="X72" s="18"/>
      <c r="Y72" s="18"/>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67"/>
      <c r="BN72" s="67"/>
      <c r="BO72" s="67"/>
    </row>
    <row r="73" spans="1:67" outlineLevel="1">
      <c r="A73" s="158"/>
      <c r="B73" s="158"/>
      <c r="C73" s="158"/>
      <c r="D73" s="158"/>
      <c r="E73" s="889" t="s">
        <v>558</v>
      </c>
      <c r="F73" s="889"/>
      <c r="G73" s="716"/>
      <c r="H73" s="681"/>
      <c r="I73" s="681"/>
      <c r="J73" s="681"/>
      <c r="K73" s="681"/>
      <c r="L73" s="94"/>
      <c r="M73" s="94"/>
      <c r="N73" s="94"/>
      <c r="O73" s="94"/>
      <c r="P73" s="94"/>
      <c r="Q73" s="18"/>
      <c r="R73" s="17"/>
      <c r="S73" s="17"/>
      <c r="T73" s="67"/>
      <c r="U73" s="18"/>
      <c r="V73" s="18"/>
      <c r="W73" s="18"/>
      <c r="X73" s="18"/>
      <c r="Y73" s="18"/>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67"/>
      <c r="BN73" s="67"/>
      <c r="BO73" s="67"/>
    </row>
    <row r="74" spans="1:67" outlineLevel="1">
      <c r="A74" s="158"/>
      <c r="B74" s="158"/>
      <c r="C74" s="158"/>
      <c r="D74" s="158"/>
      <c r="E74" s="889" t="s">
        <v>559</v>
      </c>
      <c r="F74" s="889"/>
      <c r="G74" s="716"/>
      <c r="H74" s="681"/>
      <c r="I74" s="681"/>
      <c r="J74" s="681"/>
      <c r="K74" s="681"/>
      <c r="L74" s="94"/>
      <c r="M74" s="94"/>
      <c r="N74" s="94"/>
      <c r="O74" s="94"/>
      <c r="P74" s="94"/>
      <c r="Q74" s="18"/>
      <c r="R74" s="17"/>
      <c r="S74" s="17"/>
      <c r="T74" s="67"/>
      <c r="U74" s="18"/>
      <c r="V74" s="18"/>
      <c r="W74" s="18"/>
      <c r="X74" s="18"/>
      <c r="Y74" s="18"/>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67"/>
      <c r="BN74" s="67"/>
      <c r="BO74" s="67"/>
    </row>
    <row r="75" spans="1:67" outlineLevel="1">
      <c r="A75" s="158"/>
      <c r="B75" s="158"/>
      <c r="C75" s="158"/>
      <c r="D75" s="158"/>
      <c r="E75" s="889" t="s">
        <v>560</v>
      </c>
      <c r="F75" s="889"/>
      <c r="G75" s="716"/>
      <c r="H75" s="681"/>
      <c r="I75" s="681"/>
      <c r="J75" s="681"/>
      <c r="K75" s="681"/>
      <c r="L75" s="94"/>
      <c r="M75" s="94"/>
      <c r="N75" s="94"/>
      <c r="O75" s="94"/>
      <c r="P75" s="94"/>
      <c r="Q75" s="18"/>
      <c r="R75" s="17"/>
      <c r="S75" s="17"/>
      <c r="T75" s="67"/>
      <c r="U75" s="18"/>
      <c r="V75" s="18"/>
      <c r="W75" s="18"/>
      <c r="X75" s="18"/>
      <c r="Y75" s="18"/>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67"/>
      <c r="BN75" s="67"/>
      <c r="BO75" s="67"/>
    </row>
    <row r="76" spans="1:67" outlineLevel="1">
      <c r="A76" s="158"/>
      <c r="B76" s="158"/>
      <c r="C76" s="158"/>
      <c r="D76" s="158"/>
      <c r="E76" s="889" t="s">
        <v>561</v>
      </c>
      <c r="F76" s="889"/>
      <c r="G76" s="716"/>
      <c r="H76" s="681"/>
      <c r="I76" s="681"/>
      <c r="J76" s="681"/>
      <c r="K76" s="681"/>
      <c r="L76" s="94"/>
      <c r="M76" s="94"/>
      <c r="N76" s="94"/>
      <c r="O76" s="94"/>
      <c r="P76" s="94"/>
      <c r="Q76" s="18"/>
      <c r="R76" s="17"/>
      <c r="S76" s="17"/>
      <c r="T76" s="67"/>
      <c r="U76" s="18"/>
      <c r="V76" s="18"/>
      <c r="W76" s="18"/>
      <c r="X76" s="18"/>
      <c r="Y76" s="18"/>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67"/>
      <c r="BN76" s="67"/>
      <c r="BO76" s="67"/>
    </row>
    <row r="77" spans="1:67" outlineLevel="1">
      <c r="A77" s="158"/>
      <c r="B77" s="158"/>
      <c r="C77" s="158"/>
      <c r="D77" s="158"/>
      <c r="E77" s="889" t="s">
        <v>567</v>
      </c>
      <c r="F77" s="889"/>
      <c r="G77" s="716"/>
      <c r="H77" s="681"/>
      <c r="I77" s="681"/>
      <c r="J77" s="681"/>
      <c r="K77" s="681"/>
      <c r="L77" s="94"/>
      <c r="M77" s="94"/>
      <c r="N77" s="94"/>
      <c r="O77" s="94"/>
      <c r="P77" s="94"/>
      <c r="Q77" s="18"/>
      <c r="R77" s="17"/>
      <c r="S77" s="17"/>
      <c r="T77" s="67"/>
      <c r="U77" s="18"/>
      <c r="V77" s="18"/>
      <c r="W77" s="18"/>
      <c r="X77" s="18"/>
      <c r="Y77" s="18"/>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15"/>
      <c r="BL77" s="215"/>
      <c r="BM77" s="67"/>
      <c r="BN77" s="67"/>
      <c r="BO77" s="67"/>
    </row>
    <row r="78" spans="1:67" outlineLevel="1">
      <c r="A78" s="158"/>
      <c r="B78" s="158"/>
      <c r="C78" s="158"/>
      <c r="D78" s="158"/>
      <c r="E78" s="889" t="s">
        <v>568</v>
      </c>
      <c r="F78" s="889"/>
      <c r="G78" s="716"/>
      <c r="H78" s="681"/>
      <c r="I78" s="681"/>
      <c r="J78" s="681"/>
      <c r="K78" s="681"/>
      <c r="L78" s="94"/>
      <c r="M78" s="94"/>
      <c r="N78" s="94"/>
      <c r="O78" s="94"/>
      <c r="P78" s="94"/>
      <c r="Q78" s="18"/>
      <c r="R78" s="17"/>
      <c r="S78" s="17"/>
      <c r="T78" s="67"/>
      <c r="U78" s="18"/>
      <c r="V78" s="18"/>
      <c r="W78" s="18"/>
      <c r="X78" s="18"/>
      <c r="Y78" s="18"/>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67"/>
      <c r="BN78" s="67"/>
      <c r="BO78" s="67"/>
    </row>
    <row r="79" spans="1:67" outlineLevel="1">
      <c r="A79" s="158"/>
      <c r="B79" s="158"/>
      <c r="C79" s="158"/>
      <c r="D79" s="158"/>
      <c r="E79" s="889" t="s">
        <v>569</v>
      </c>
      <c r="F79" s="889"/>
      <c r="G79" s="716">
        <v>9.1030148397627997</v>
      </c>
      <c r="H79" s="681">
        <v>1.3316184366367001</v>
      </c>
      <c r="I79" s="681">
        <v>10.420505423786112</v>
      </c>
      <c r="J79" s="681">
        <v>9.6443043324120499</v>
      </c>
      <c r="K79" s="681"/>
      <c r="L79" s="94"/>
      <c r="M79" s="94"/>
      <c r="N79" s="94"/>
      <c r="O79" s="94"/>
      <c r="P79" s="94"/>
      <c r="Q79" s="18"/>
      <c r="R79" s="17"/>
      <c r="S79" s="17"/>
      <c r="T79" s="67"/>
      <c r="U79" s="18"/>
      <c r="V79" s="18"/>
      <c r="W79" s="18"/>
      <c r="X79" s="18"/>
      <c r="Y79" s="18"/>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5"/>
      <c r="BK79" s="215"/>
      <c r="BL79" s="215"/>
      <c r="BM79" s="67"/>
      <c r="BN79" s="67"/>
      <c r="BO79" s="67"/>
    </row>
    <row r="80" spans="1:67" outlineLevel="1">
      <c r="A80" s="21"/>
      <c r="B80" s="21"/>
      <c r="C80" s="21"/>
      <c r="D80" s="21"/>
      <c r="E80" s="889">
        <v>0</v>
      </c>
      <c r="F80" s="890"/>
      <c r="G80" s="684"/>
      <c r="H80" s="685"/>
      <c r="I80" s="685"/>
      <c r="J80" s="685"/>
      <c r="K80" s="685"/>
      <c r="L80" s="94"/>
      <c r="M80" s="94"/>
      <c r="N80" s="94"/>
      <c r="O80" s="94"/>
      <c r="P80" s="94"/>
      <c r="Q80" s="18"/>
      <c r="R80" s="17"/>
      <c r="S80" s="17"/>
      <c r="T80" s="67"/>
      <c r="U80" s="18"/>
      <c r="V80" s="18"/>
      <c r="W80" s="18"/>
      <c r="X80" s="18"/>
      <c r="Y80" s="18"/>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67"/>
      <c r="BN80" s="67"/>
      <c r="BO80" s="67"/>
    </row>
    <row r="81" spans="1:67" outlineLevel="1">
      <c r="A81" s="21"/>
      <c r="B81" s="21"/>
      <c r="C81" s="21"/>
      <c r="D81" s="21"/>
      <c r="E81" s="889">
        <v>0</v>
      </c>
      <c r="F81" s="890"/>
      <c r="G81" s="684"/>
      <c r="H81" s="685"/>
      <c r="I81" s="685"/>
      <c r="J81" s="685"/>
      <c r="K81" s="685"/>
      <c r="L81" s="94"/>
      <c r="M81" s="94"/>
      <c r="N81" s="94"/>
      <c r="O81" s="94"/>
      <c r="P81" s="94"/>
      <c r="Q81" s="18"/>
      <c r="R81" s="17"/>
      <c r="S81" s="17"/>
      <c r="T81" s="67"/>
      <c r="U81" s="18"/>
      <c r="V81" s="18"/>
      <c r="W81" s="18"/>
      <c r="X81" s="18"/>
      <c r="Y81" s="18"/>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5"/>
      <c r="BK81" s="215"/>
      <c r="BL81" s="215"/>
      <c r="BM81" s="67"/>
      <c r="BN81" s="67"/>
      <c r="BO81" s="67"/>
    </row>
    <row r="82" spans="1:67" outlineLevel="1">
      <c r="A82" s="158"/>
      <c r="B82" s="158"/>
      <c r="C82" s="158"/>
      <c r="D82" s="158"/>
      <c r="E82" s="889">
        <v>0</v>
      </c>
      <c r="F82" s="890"/>
      <c r="G82" s="684"/>
      <c r="H82" s="685"/>
      <c r="I82" s="685"/>
      <c r="J82" s="685"/>
      <c r="K82" s="685"/>
      <c r="L82" s="94"/>
      <c r="M82" s="94"/>
      <c r="N82" s="94"/>
      <c r="O82" s="94"/>
      <c r="P82" s="94"/>
      <c r="Q82" s="18"/>
      <c r="R82" s="17"/>
      <c r="S82" s="17"/>
      <c r="T82" s="67"/>
      <c r="U82" s="18"/>
      <c r="V82" s="18"/>
      <c r="W82" s="18"/>
      <c r="X82" s="18"/>
      <c r="Y82" s="18"/>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15"/>
      <c r="BL82" s="215"/>
      <c r="BM82" s="67"/>
      <c r="BN82" s="67"/>
      <c r="BO82" s="67"/>
    </row>
    <row r="83" spans="1:67" outlineLevel="1">
      <c r="A83" s="21"/>
      <c r="B83" s="21"/>
      <c r="C83" s="21"/>
      <c r="D83" s="21"/>
      <c r="E83" s="889">
        <v>0</v>
      </c>
      <c r="F83" s="890"/>
      <c r="G83" s="684"/>
      <c r="H83" s="685"/>
      <c r="I83" s="685"/>
      <c r="J83" s="685"/>
      <c r="K83" s="685"/>
      <c r="L83" s="94"/>
      <c r="M83" s="94"/>
      <c r="N83" s="94"/>
      <c r="O83" s="94"/>
      <c r="P83" s="94"/>
      <c r="Q83" s="18"/>
      <c r="R83" s="17"/>
      <c r="S83" s="17"/>
      <c r="T83" s="67"/>
      <c r="U83" s="18"/>
      <c r="V83" s="18"/>
      <c r="W83" s="18"/>
      <c r="X83" s="18"/>
      <c r="Y83" s="18"/>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67"/>
      <c r="BN83" s="67"/>
      <c r="BO83" s="67"/>
    </row>
    <row r="84" spans="1:67" outlineLevel="1">
      <c r="A84" s="21"/>
      <c r="B84" s="21"/>
      <c r="C84" s="21"/>
      <c r="D84" s="21"/>
      <c r="E84" s="889">
        <v>0</v>
      </c>
      <c r="F84" s="890"/>
      <c r="G84" s="684"/>
      <c r="H84" s="685"/>
      <c r="I84" s="685"/>
      <c r="J84" s="685"/>
      <c r="K84" s="685"/>
      <c r="L84" s="94"/>
      <c r="M84" s="94"/>
      <c r="N84" s="94"/>
      <c r="O84" s="94"/>
      <c r="P84" s="94"/>
      <c r="Q84" s="18"/>
      <c r="R84" s="17"/>
      <c r="S84" s="17"/>
      <c r="T84" s="67"/>
      <c r="U84" s="18"/>
      <c r="V84" s="18"/>
      <c r="W84" s="18"/>
      <c r="X84" s="18"/>
      <c r="Y84" s="18"/>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67"/>
      <c r="BN84" s="67"/>
      <c r="BO84" s="67"/>
    </row>
    <row r="85" spans="1:67" outlineLevel="1">
      <c r="A85" s="158"/>
      <c r="B85" s="158"/>
      <c r="C85" s="158"/>
      <c r="D85" s="158"/>
      <c r="E85" s="889">
        <v>0</v>
      </c>
      <c r="F85" s="890"/>
      <c r="G85" s="684"/>
      <c r="H85" s="685"/>
      <c r="I85" s="685"/>
      <c r="J85" s="685"/>
      <c r="K85" s="685"/>
      <c r="L85" s="94"/>
      <c r="M85" s="94"/>
      <c r="N85" s="94"/>
      <c r="O85" s="94"/>
      <c r="P85" s="94"/>
      <c r="Q85" s="18"/>
      <c r="R85" s="17"/>
      <c r="S85" s="17"/>
      <c r="T85" s="67"/>
      <c r="U85" s="18"/>
      <c r="V85" s="18"/>
      <c r="W85" s="18"/>
      <c r="X85" s="18"/>
      <c r="Y85" s="18"/>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67"/>
      <c r="BN85" s="67"/>
      <c r="BO85" s="67"/>
    </row>
    <row r="86" spans="1:67" outlineLevel="1">
      <c r="A86" s="21"/>
      <c r="B86" s="21"/>
      <c r="C86" s="21"/>
      <c r="D86" s="21"/>
      <c r="E86" s="889">
        <v>0</v>
      </c>
      <c r="F86" s="890"/>
      <c r="G86" s="684"/>
      <c r="H86" s="685"/>
      <c r="I86" s="685"/>
      <c r="J86" s="685"/>
      <c r="K86" s="685"/>
      <c r="L86" s="94"/>
      <c r="M86" s="94"/>
      <c r="N86" s="94"/>
      <c r="O86" s="94"/>
      <c r="P86" s="94"/>
      <c r="Q86" s="18"/>
      <c r="R86" s="17"/>
      <c r="S86" s="17"/>
      <c r="T86" s="67"/>
      <c r="U86" s="18"/>
      <c r="V86" s="18"/>
      <c r="W86" s="18"/>
      <c r="X86" s="18"/>
      <c r="Y86" s="18"/>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5"/>
      <c r="BK86" s="215"/>
      <c r="BL86" s="215"/>
      <c r="BM86" s="67"/>
      <c r="BN86" s="67"/>
      <c r="BO86" s="67"/>
    </row>
    <row r="87" spans="1:67" outlineLevel="1">
      <c r="A87" s="212"/>
      <c r="B87" s="212"/>
      <c r="C87" s="212"/>
      <c r="D87" s="212"/>
      <c r="E87" s="887">
        <v>0</v>
      </c>
      <c r="F87" s="888"/>
      <c r="G87" s="684"/>
      <c r="H87" s="685"/>
      <c r="I87" s="685"/>
      <c r="J87" s="685"/>
      <c r="K87" s="685"/>
      <c r="L87" s="94"/>
      <c r="M87" s="94"/>
      <c r="N87" s="94"/>
      <c r="O87" s="94"/>
      <c r="P87" s="94"/>
      <c r="Q87" s="18"/>
      <c r="R87" s="17"/>
      <c r="S87" s="17"/>
      <c r="T87" s="67"/>
      <c r="U87" s="18"/>
      <c r="V87" s="18"/>
      <c r="W87" s="18"/>
      <c r="X87" s="18"/>
      <c r="Y87" s="18"/>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67"/>
      <c r="BN87" s="67"/>
      <c r="BO87" s="67"/>
    </row>
    <row r="88" spans="1:67" outlineLevel="1">
      <c r="A88" s="439"/>
      <c r="B88" s="439"/>
      <c r="C88" s="439"/>
      <c r="D88" s="439"/>
      <c r="E88" s="887">
        <v>0</v>
      </c>
      <c r="F88" s="888"/>
      <c r="G88" s="684"/>
      <c r="H88" s="685"/>
      <c r="I88" s="685"/>
      <c r="J88" s="685"/>
      <c r="K88" s="685"/>
      <c r="L88" s="94"/>
      <c r="M88" s="94"/>
      <c r="N88" s="94"/>
      <c r="O88" s="94"/>
      <c r="P88" s="94"/>
      <c r="Q88" s="18"/>
      <c r="R88" s="17"/>
      <c r="S88" s="17"/>
      <c r="T88" s="67"/>
      <c r="U88" s="18"/>
      <c r="V88" s="18"/>
      <c r="W88" s="18"/>
      <c r="X88" s="18"/>
      <c r="Y88" s="18"/>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c r="BL88" s="215"/>
      <c r="BM88" s="67"/>
      <c r="BN88" s="67"/>
      <c r="BO88" s="67"/>
    </row>
    <row r="89" spans="1:67" outlineLevel="1">
      <c r="A89" s="212"/>
      <c r="B89" s="212"/>
      <c r="C89" s="212"/>
      <c r="D89" s="212"/>
      <c r="E89" s="887">
        <v>0</v>
      </c>
      <c r="F89" s="888"/>
      <c r="G89" s="684"/>
      <c r="H89" s="685"/>
      <c r="I89" s="685"/>
      <c r="J89" s="685"/>
      <c r="K89" s="685"/>
      <c r="L89" s="94"/>
      <c r="M89" s="94"/>
      <c r="N89" s="94"/>
      <c r="O89" s="94"/>
      <c r="P89" s="94"/>
      <c r="Q89" s="18"/>
      <c r="R89" s="17"/>
      <c r="S89" s="17"/>
      <c r="T89" s="67"/>
      <c r="U89" s="18"/>
      <c r="V89" s="18"/>
      <c r="W89" s="18"/>
      <c r="X89" s="18"/>
      <c r="Y89" s="18"/>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5"/>
      <c r="BK89" s="215"/>
      <c r="BL89" s="215"/>
      <c r="BM89" s="67"/>
      <c r="BN89" s="67"/>
      <c r="BO89" s="67"/>
    </row>
    <row r="90" spans="1:67" outlineLevel="1">
      <c r="A90" s="212"/>
      <c r="B90" s="212"/>
      <c r="C90" s="212"/>
      <c r="D90" s="212"/>
      <c r="E90" s="887">
        <v>0</v>
      </c>
      <c r="F90" s="888"/>
      <c r="G90" s="684"/>
      <c r="H90" s="685"/>
      <c r="I90" s="685"/>
      <c r="J90" s="685"/>
      <c r="K90" s="685"/>
      <c r="L90" s="94"/>
      <c r="M90" s="94"/>
      <c r="N90" s="94"/>
      <c r="O90" s="94"/>
      <c r="P90" s="94"/>
      <c r="Q90" s="18"/>
      <c r="R90" s="17"/>
      <c r="S90" s="17"/>
      <c r="T90" s="67"/>
      <c r="U90" s="18"/>
      <c r="V90" s="18"/>
      <c r="W90" s="18"/>
      <c r="X90" s="18"/>
      <c r="Y90" s="18"/>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67"/>
      <c r="BN90" s="67"/>
      <c r="BO90" s="67"/>
    </row>
    <row r="91" spans="1:67" outlineLevel="2">
      <c r="A91" s="212"/>
      <c r="B91" s="212"/>
      <c r="C91" s="212"/>
      <c r="D91" s="212"/>
      <c r="E91" s="887">
        <v>0</v>
      </c>
      <c r="F91" s="888"/>
      <c r="G91" s="684"/>
      <c r="H91" s="685"/>
      <c r="I91" s="685"/>
      <c r="J91" s="685"/>
      <c r="K91" s="685"/>
      <c r="L91" s="94"/>
      <c r="M91" s="94"/>
      <c r="N91" s="94"/>
      <c r="O91" s="94"/>
      <c r="P91" s="94"/>
      <c r="Q91" s="18"/>
      <c r="R91" s="17"/>
      <c r="S91" s="17"/>
      <c r="T91" s="67"/>
      <c r="U91" s="18"/>
      <c r="V91" s="18"/>
      <c r="W91" s="18"/>
      <c r="X91" s="18"/>
      <c r="Y91" s="18"/>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67"/>
      <c r="BN91" s="67"/>
      <c r="BO91" s="67"/>
    </row>
    <row r="92" spans="1:67" outlineLevel="2">
      <c r="A92" s="212"/>
      <c r="B92" s="212"/>
      <c r="C92" s="212"/>
      <c r="D92" s="212"/>
      <c r="E92" s="887">
        <v>0</v>
      </c>
      <c r="F92" s="888"/>
      <c r="G92" s="684"/>
      <c r="H92" s="685"/>
      <c r="I92" s="685"/>
      <c r="J92" s="685"/>
      <c r="K92" s="685"/>
      <c r="L92" s="94"/>
      <c r="M92" s="94"/>
      <c r="N92" s="94"/>
      <c r="O92" s="94"/>
      <c r="P92" s="94"/>
      <c r="Q92" s="18"/>
      <c r="R92" s="17"/>
      <c r="S92" s="17"/>
      <c r="T92" s="67"/>
      <c r="U92" s="18"/>
      <c r="V92" s="18"/>
      <c r="W92" s="18"/>
      <c r="X92" s="18"/>
      <c r="Y92" s="18"/>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67"/>
      <c r="BN92" s="67"/>
      <c r="BO92" s="67"/>
    </row>
    <row r="93" spans="1:67" outlineLevel="2">
      <c r="A93" s="212"/>
      <c r="B93" s="212"/>
      <c r="C93" s="212"/>
      <c r="D93" s="212"/>
      <c r="E93" s="887">
        <v>0</v>
      </c>
      <c r="F93" s="888"/>
      <c r="G93" s="684"/>
      <c r="H93" s="685"/>
      <c r="I93" s="685"/>
      <c r="J93" s="685"/>
      <c r="K93" s="685"/>
      <c r="L93" s="94"/>
      <c r="M93" s="94"/>
      <c r="N93" s="94"/>
      <c r="O93" s="94"/>
      <c r="P93" s="94"/>
      <c r="Q93" s="18"/>
      <c r="R93" s="17"/>
      <c r="S93" s="17"/>
      <c r="T93" s="67"/>
      <c r="U93" s="18"/>
      <c r="V93" s="18"/>
      <c r="W93" s="18"/>
      <c r="X93" s="18"/>
      <c r="Y93" s="18"/>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67"/>
      <c r="BN93" s="67"/>
      <c r="BO93" s="67"/>
    </row>
    <row r="94" spans="1:67" outlineLevel="2">
      <c r="A94" s="212"/>
      <c r="B94" s="212"/>
      <c r="C94" s="212"/>
      <c r="D94" s="212"/>
      <c r="E94" s="887">
        <v>0</v>
      </c>
      <c r="F94" s="888"/>
      <c r="G94" s="684"/>
      <c r="H94" s="685"/>
      <c r="I94" s="685"/>
      <c r="J94" s="685"/>
      <c r="K94" s="685"/>
      <c r="L94" s="94"/>
      <c r="M94" s="94"/>
      <c r="N94" s="94"/>
      <c r="O94" s="94"/>
      <c r="P94" s="94"/>
      <c r="Q94" s="18"/>
      <c r="R94" s="17"/>
      <c r="S94" s="17"/>
      <c r="T94" s="67"/>
      <c r="U94" s="18"/>
      <c r="V94" s="18"/>
      <c r="W94" s="18"/>
      <c r="X94" s="18"/>
      <c r="Y94" s="18"/>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67"/>
      <c r="BN94" s="67"/>
      <c r="BO94" s="67"/>
    </row>
    <row r="95" spans="1:67" outlineLevel="2">
      <c r="A95" s="212"/>
      <c r="B95" s="212"/>
      <c r="C95" s="212"/>
      <c r="D95" s="212"/>
      <c r="E95" s="887">
        <v>0</v>
      </c>
      <c r="F95" s="888"/>
      <c r="G95" s="684"/>
      <c r="H95" s="685"/>
      <c r="I95" s="685"/>
      <c r="J95" s="685"/>
      <c r="K95" s="685"/>
      <c r="L95" s="94"/>
      <c r="M95" s="94"/>
      <c r="N95" s="94"/>
      <c r="O95" s="94"/>
      <c r="P95" s="94"/>
      <c r="Q95" s="18"/>
      <c r="R95" s="17"/>
      <c r="S95" s="17"/>
      <c r="T95" s="67"/>
      <c r="U95" s="18"/>
      <c r="V95" s="18"/>
      <c r="W95" s="18"/>
      <c r="X95" s="18"/>
      <c r="Y95" s="18"/>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67"/>
      <c r="BN95" s="67"/>
      <c r="BO95" s="67"/>
    </row>
    <row r="96" spans="1:67" outlineLevel="2">
      <c r="A96" s="212"/>
      <c r="B96" s="212"/>
      <c r="C96" s="212"/>
      <c r="D96" s="212"/>
      <c r="E96" s="887">
        <v>0</v>
      </c>
      <c r="F96" s="888"/>
      <c r="G96" s="684"/>
      <c r="H96" s="685"/>
      <c r="I96" s="685"/>
      <c r="J96" s="685"/>
      <c r="K96" s="685"/>
      <c r="L96" s="94"/>
      <c r="M96" s="94"/>
      <c r="N96" s="94"/>
      <c r="O96" s="94"/>
      <c r="P96" s="94"/>
      <c r="Q96" s="18"/>
      <c r="R96" s="17"/>
      <c r="S96" s="17"/>
      <c r="T96" s="67"/>
      <c r="U96" s="18"/>
      <c r="V96" s="18"/>
      <c r="W96" s="18"/>
      <c r="X96" s="18"/>
      <c r="Y96" s="18"/>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67"/>
      <c r="BN96" s="67"/>
      <c r="BO96" s="67"/>
    </row>
    <row r="97" spans="1:67" outlineLevel="2">
      <c r="A97" s="212"/>
      <c r="B97" s="212"/>
      <c r="C97" s="212"/>
      <c r="D97" s="212"/>
      <c r="E97" s="887">
        <v>0</v>
      </c>
      <c r="F97" s="888"/>
      <c r="G97" s="684"/>
      <c r="H97" s="685"/>
      <c r="I97" s="685"/>
      <c r="J97" s="685"/>
      <c r="K97" s="685"/>
      <c r="L97" s="94"/>
      <c r="M97" s="94"/>
      <c r="N97" s="94"/>
      <c r="O97" s="94"/>
      <c r="P97" s="94"/>
      <c r="Q97" s="18"/>
      <c r="R97" s="17"/>
      <c r="S97" s="17"/>
      <c r="T97" s="67"/>
      <c r="U97" s="18"/>
      <c r="V97" s="18"/>
      <c r="W97" s="18"/>
      <c r="X97" s="18"/>
      <c r="Y97" s="18"/>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67"/>
      <c r="BN97" s="67"/>
      <c r="BO97" s="67"/>
    </row>
    <row r="98" spans="1:67" outlineLevel="2">
      <c r="A98" s="212"/>
      <c r="B98" s="212"/>
      <c r="C98" s="212"/>
      <c r="D98" s="212"/>
      <c r="E98" s="887">
        <v>0</v>
      </c>
      <c r="F98" s="888"/>
      <c r="G98" s="684"/>
      <c r="H98" s="685"/>
      <c r="I98" s="685"/>
      <c r="J98" s="685"/>
      <c r="K98" s="685"/>
      <c r="L98" s="94"/>
      <c r="M98" s="94"/>
      <c r="N98" s="94"/>
      <c r="O98" s="94"/>
      <c r="P98" s="94"/>
      <c r="Q98" s="18"/>
      <c r="R98" s="17"/>
      <c r="S98" s="17"/>
      <c r="T98" s="67"/>
      <c r="U98" s="18"/>
      <c r="V98" s="18"/>
      <c r="W98" s="18"/>
      <c r="X98" s="18"/>
      <c r="Y98" s="18"/>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67"/>
      <c r="BN98" s="67"/>
      <c r="BO98" s="67"/>
    </row>
    <row r="99" spans="1:67" outlineLevel="2">
      <c r="A99" s="212"/>
      <c r="B99" s="212"/>
      <c r="C99" s="212"/>
      <c r="D99" s="212"/>
      <c r="E99" s="887">
        <v>0</v>
      </c>
      <c r="F99" s="888"/>
      <c r="G99" s="684"/>
      <c r="H99" s="685"/>
      <c r="I99" s="685"/>
      <c r="J99" s="685"/>
      <c r="K99" s="685"/>
      <c r="L99" s="94"/>
      <c r="M99" s="94"/>
      <c r="N99" s="94"/>
      <c r="O99" s="94"/>
      <c r="P99" s="94"/>
      <c r="Q99" s="18"/>
      <c r="R99" s="17"/>
      <c r="S99" s="17"/>
      <c r="T99" s="67"/>
      <c r="U99" s="18"/>
      <c r="V99" s="18"/>
      <c r="W99" s="18"/>
      <c r="X99" s="18"/>
      <c r="Y99" s="18"/>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67"/>
      <c r="BN99" s="67"/>
      <c r="BO99" s="67"/>
    </row>
    <row r="100" spans="1:67" outlineLevel="2">
      <c r="A100" s="212"/>
      <c r="B100" s="212"/>
      <c r="C100" s="212"/>
      <c r="D100" s="212"/>
      <c r="E100" s="887">
        <v>0</v>
      </c>
      <c r="F100" s="888"/>
      <c r="G100" s="684"/>
      <c r="H100" s="685"/>
      <c r="I100" s="685"/>
      <c r="J100" s="685"/>
      <c r="K100" s="685"/>
      <c r="L100" s="94"/>
      <c r="M100" s="94"/>
      <c r="N100" s="94"/>
      <c r="O100" s="94"/>
      <c r="P100" s="94"/>
      <c r="Q100" s="18"/>
      <c r="R100" s="17"/>
      <c r="S100" s="17"/>
      <c r="T100" s="67"/>
      <c r="U100" s="18"/>
      <c r="V100" s="18"/>
      <c r="W100" s="18"/>
      <c r="X100" s="18"/>
      <c r="Y100" s="18"/>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67"/>
      <c r="BN100" s="67"/>
      <c r="BO100" s="67"/>
    </row>
    <row r="101" spans="1:67" outlineLevel="2">
      <c r="A101" s="212"/>
      <c r="B101" s="212"/>
      <c r="C101" s="212"/>
      <c r="D101" s="212"/>
      <c r="E101" s="887">
        <v>0</v>
      </c>
      <c r="F101" s="888"/>
      <c r="G101" s="684"/>
      <c r="H101" s="685"/>
      <c r="I101" s="685"/>
      <c r="J101" s="685"/>
      <c r="K101" s="685"/>
      <c r="L101" s="94"/>
      <c r="M101" s="94"/>
      <c r="N101" s="94"/>
      <c r="O101" s="94"/>
      <c r="P101" s="94"/>
      <c r="Q101" s="18"/>
      <c r="R101" s="17"/>
      <c r="S101" s="17"/>
      <c r="T101" s="67"/>
      <c r="U101" s="18"/>
      <c r="V101" s="18"/>
      <c r="W101" s="18"/>
      <c r="X101" s="18"/>
      <c r="Y101" s="18"/>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67"/>
      <c r="BN101" s="67"/>
      <c r="BO101" s="67"/>
    </row>
    <row r="102" spans="1:67" outlineLevel="2">
      <c r="A102" s="212"/>
      <c r="B102" s="212"/>
      <c r="C102" s="212"/>
      <c r="D102" s="212"/>
      <c r="E102" s="887">
        <v>0</v>
      </c>
      <c r="F102" s="888"/>
      <c r="G102" s="684"/>
      <c r="H102" s="685"/>
      <c r="I102" s="685"/>
      <c r="J102" s="685"/>
      <c r="K102" s="685"/>
      <c r="L102" s="94"/>
      <c r="M102" s="94"/>
      <c r="N102" s="94"/>
      <c r="O102" s="94"/>
      <c r="P102" s="94"/>
      <c r="Q102" s="18"/>
      <c r="R102" s="17"/>
      <c r="S102" s="17"/>
      <c r="T102" s="67"/>
      <c r="U102" s="18"/>
      <c r="V102" s="18"/>
      <c r="W102" s="18"/>
      <c r="X102" s="18"/>
      <c r="Y102" s="18"/>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67"/>
      <c r="BN102" s="67"/>
      <c r="BO102" s="67"/>
    </row>
    <row r="103" spans="1:67" outlineLevel="2">
      <c r="A103" s="212"/>
      <c r="B103" s="212"/>
      <c r="C103" s="212"/>
      <c r="D103" s="212"/>
      <c r="E103" s="887">
        <v>0</v>
      </c>
      <c r="F103" s="888"/>
      <c r="G103" s="684"/>
      <c r="H103" s="685"/>
      <c r="I103" s="685"/>
      <c r="J103" s="685"/>
      <c r="K103" s="685"/>
      <c r="L103" s="94"/>
      <c r="M103" s="94"/>
      <c r="N103" s="94"/>
      <c r="O103" s="94"/>
      <c r="P103" s="94"/>
      <c r="Q103" s="18"/>
      <c r="R103" s="17"/>
      <c r="S103" s="17"/>
      <c r="T103" s="67"/>
      <c r="U103" s="18"/>
      <c r="V103" s="18"/>
      <c r="W103" s="18"/>
      <c r="X103" s="18"/>
      <c r="Y103" s="18"/>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67"/>
      <c r="BN103" s="67"/>
      <c r="BO103" s="67"/>
    </row>
    <row r="104" spans="1:67" outlineLevel="2">
      <c r="A104" s="212"/>
      <c r="B104" s="212"/>
      <c r="C104" s="212"/>
      <c r="D104" s="212"/>
      <c r="E104" s="887">
        <v>0</v>
      </c>
      <c r="F104" s="888"/>
      <c r="G104" s="684"/>
      <c r="H104" s="685"/>
      <c r="I104" s="685"/>
      <c r="J104" s="685"/>
      <c r="K104" s="685"/>
      <c r="L104" s="94"/>
      <c r="M104" s="94"/>
      <c r="N104" s="94"/>
      <c r="O104" s="94"/>
      <c r="P104" s="94"/>
      <c r="Q104" s="18"/>
      <c r="R104" s="17"/>
      <c r="S104" s="17"/>
      <c r="T104" s="67"/>
      <c r="U104" s="18"/>
      <c r="V104" s="18"/>
      <c r="W104" s="18"/>
      <c r="X104" s="18"/>
      <c r="Y104" s="18"/>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67"/>
      <c r="BN104" s="67"/>
      <c r="BO104" s="67"/>
    </row>
    <row r="105" spans="1:67" outlineLevel="2">
      <c r="A105" s="212"/>
      <c r="B105" s="212"/>
      <c r="C105" s="212"/>
      <c r="D105" s="212"/>
      <c r="E105" s="887">
        <v>0</v>
      </c>
      <c r="F105" s="888"/>
      <c r="G105" s="684"/>
      <c r="H105" s="685"/>
      <c r="I105" s="685"/>
      <c r="J105" s="685"/>
      <c r="K105" s="685"/>
      <c r="L105" s="94"/>
      <c r="M105" s="94"/>
      <c r="N105" s="94"/>
      <c r="O105" s="94"/>
      <c r="P105" s="94"/>
      <c r="Q105" s="18"/>
      <c r="R105" s="17"/>
      <c r="S105" s="17"/>
      <c r="T105" s="67"/>
      <c r="U105" s="18"/>
      <c r="V105" s="18"/>
      <c r="W105" s="18"/>
      <c r="X105" s="18"/>
      <c r="Y105" s="18"/>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67"/>
      <c r="BN105" s="67"/>
      <c r="BO105" s="67"/>
    </row>
    <row r="106" spans="1:67" outlineLevel="2">
      <c r="A106" s="212"/>
      <c r="B106" s="212"/>
      <c r="C106" s="212"/>
      <c r="D106" s="212"/>
      <c r="E106" s="887">
        <v>0</v>
      </c>
      <c r="F106" s="888"/>
      <c r="G106" s="684"/>
      <c r="H106" s="685"/>
      <c r="I106" s="685"/>
      <c r="J106" s="685"/>
      <c r="K106" s="685"/>
      <c r="L106" s="94"/>
      <c r="M106" s="94"/>
      <c r="N106" s="94"/>
      <c r="O106" s="94"/>
      <c r="P106" s="94"/>
      <c r="Q106" s="18"/>
      <c r="R106" s="17"/>
      <c r="S106" s="17"/>
      <c r="T106" s="67"/>
      <c r="U106" s="18"/>
      <c r="V106" s="18"/>
      <c r="W106" s="18"/>
      <c r="X106" s="18"/>
      <c r="Y106" s="18"/>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67"/>
      <c r="BN106" s="67"/>
      <c r="BO106" s="67"/>
    </row>
    <row r="107" spans="1:67" outlineLevel="1">
      <c r="A107" s="212"/>
      <c r="B107" s="212"/>
      <c r="C107" s="212"/>
      <c r="D107" s="212"/>
      <c r="E107" s="887">
        <v>0</v>
      </c>
      <c r="F107" s="888"/>
      <c r="G107" s="684"/>
      <c r="H107" s="685"/>
      <c r="I107" s="685"/>
      <c r="J107" s="685"/>
      <c r="K107" s="685"/>
      <c r="L107" s="94"/>
      <c r="M107" s="94"/>
      <c r="N107" s="94"/>
      <c r="O107" s="94"/>
      <c r="P107" s="94"/>
      <c r="Q107" s="18"/>
      <c r="R107" s="17"/>
      <c r="S107" s="17"/>
      <c r="T107" s="67"/>
      <c r="U107" s="18"/>
      <c r="V107" s="18"/>
      <c r="W107" s="18"/>
      <c r="X107" s="18"/>
      <c r="Y107" s="18"/>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67"/>
      <c r="BN107" s="67"/>
      <c r="BO107" s="67"/>
    </row>
    <row r="108" spans="1:67" outlineLevel="1">
      <c r="A108" s="212"/>
      <c r="B108" s="212"/>
      <c r="C108" s="212"/>
      <c r="D108" s="212"/>
      <c r="E108" s="887" t="s">
        <v>570</v>
      </c>
      <c r="F108" s="887"/>
      <c r="G108" s="680"/>
      <c r="H108" s="681"/>
      <c r="I108" s="681"/>
      <c r="J108" s="681"/>
      <c r="K108" s="681"/>
      <c r="L108" s="94"/>
      <c r="M108" s="94"/>
      <c r="N108" s="94"/>
      <c r="O108" s="94"/>
      <c r="P108" s="94"/>
      <c r="Q108" s="18"/>
      <c r="R108" s="17"/>
      <c r="S108" s="17"/>
      <c r="T108" s="67"/>
      <c r="U108" s="18"/>
      <c r="V108" s="18"/>
      <c r="W108" s="18"/>
      <c r="X108" s="18"/>
      <c r="Y108" s="18"/>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67"/>
      <c r="BN108" s="67"/>
      <c r="BO108" s="67"/>
    </row>
    <row r="109" spans="1:67" outlineLevel="1">
      <c r="A109" s="212"/>
      <c r="B109" s="212"/>
      <c r="C109" s="212"/>
      <c r="D109" s="212"/>
      <c r="E109" s="887" t="s">
        <v>544</v>
      </c>
      <c r="F109" s="887"/>
      <c r="G109" s="680"/>
      <c r="H109" s="681"/>
      <c r="I109" s="681"/>
      <c r="J109" s="681"/>
      <c r="K109" s="681"/>
      <c r="L109" s="94"/>
      <c r="M109" s="94"/>
      <c r="N109" s="94"/>
      <c r="O109" s="94"/>
      <c r="P109" s="94"/>
      <c r="Q109" s="18"/>
      <c r="R109" s="17"/>
      <c r="S109" s="17"/>
      <c r="T109" s="67"/>
      <c r="U109" s="18"/>
      <c r="V109" s="18"/>
      <c r="W109" s="18"/>
      <c r="X109" s="18"/>
      <c r="Y109" s="18"/>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67"/>
      <c r="BN109" s="67"/>
      <c r="BO109" s="67"/>
    </row>
    <row r="110" spans="1:67" outlineLevel="1">
      <c r="A110" s="212"/>
      <c r="B110" s="212"/>
      <c r="C110" s="212"/>
      <c r="D110" s="212"/>
      <c r="E110" s="887" t="s">
        <v>264</v>
      </c>
      <c r="F110" s="888"/>
      <c r="G110" s="680">
        <v>0</v>
      </c>
      <c r="H110" s="681"/>
      <c r="I110" s="681"/>
      <c r="J110" s="681"/>
      <c r="K110" s="681"/>
      <c r="L110" s="94"/>
      <c r="M110" s="94"/>
      <c r="N110" s="94"/>
      <c r="O110" s="94"/>
      <c r="P110" s="94"/>
      <c r="Q110" s="18"/>
      <c r="R110" s="17"/>
      <c r="S110" s="17"/>
      <c r="T110" s="67"/>
      <c r="U110" s="18"/>
      <c r="V110" s="18"/>
      <c r="W110" s="18"/>
      <c r="X110" s="18"/>
      <c r="Y110" s="18"/>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67"/>
      <c r="BN110" s="67"/>
      <c r="BO110" s="67"/>
    </row>
    <row r="111" spans="1:67">
      <c r="A111" s="439"/>
      <c r="B111" s="439"/>
      <c r="C111" s="439"/>
      <c r="D111" s="439"/>
      <c r="E111" s="887" t="s">
        <v>82</v>
      </c>
      <c r="F111" s="887"/>
      <c r="G111" s="184">
        <v>9.1030148397627997</v>
      </c>
      <c r="H111" s="184">
        <v>1.3316184366367001</v>
      </c>
      <c r="I111" s="184">
        <v>10.420505423786112</v>
      </c>
      <c r="J111" s="184">
        <v>9.6443043324120499</v>
      </c>
      <c r="K111" s="184">
        <v>0</v>
      </c>
      <c r="L111" s="184">
        <v>0</v>
      </c>
      <c r="M111" s="184">
        <v>0</v>
      </c>
      <c r="N111" s="184">
        <v>0</v>
      </c>
      <c r="O111" s="184">
        <v>0</v>
      </c>
      <c r="P111" s="184">
        <v>0</v>
      </c>
      <c r="Q111" s="168"/>
      <c r="R111" s="17"/>
      <c r="S111" s="17"/>
      <c r="T111" s="67"/>
      <c r="U111" s="18"/>
      <c r="V111" s="18"/>
      <c r="W111" s="18"/>
      <c r="X111" s="18"/>
      <c r="Y111" s="18"/>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67"/>
      <c r="BN111" s="67"/>
      <c r="BO111" s="67"/>
    </row>
    <row r="112" spans="1:67" ht="21" customHeight="1">
      <c r="A112" s="212"/>
      <c r="B112" s="212"/>
      <c r="C112" s="212"/>
      <c r="D112" s="212"/>
      <c r="E112" s="658"/>
      <c r="F112" s="658"/>
      <c r="G112" s="84"/>
      <c r="H112" s="84"/>
      <c r="I112" s="84"/>
      <c r="J112" s="84"/>
      <c r="K112" s="84"/>
      <c r="L112" s="84"/>
      <c r="M112" s="84"/>
      <c r="N112" s="84"/>
      <c r="O112" s="84"/>
      <c r="P112" s="84"/>
      <c r="Q112" s="185">
        <v>30.499443032597661</v>
      </c>
      <c r="R112" s="17"/>
      <c r="S112" s="17"/>
      <c r="T112" s="67"/>
      <c r="U112" s="18"/>
      <c r="V112" s="18"/>
      <c r="W112" s="18"/>
      <c r="X112" s="18"/>
      <c r="Y112" s="18"/>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67"/>
      <c r="BN112" s="67"/>
      <c r="BO112" s="67"/>
    </row>
    <row r="113" spans="1:67" ht="15.25" customHeight="1">
      <c r="A113" s="657"/>
      <c r="B113" s="657"/>
      <c r="C113" s="657"/>
      <c r="D113" s="657"/>
      <c r="E113" s="891" t="s">
        <v>649</v>
      </c>
      <c r="F113" s="891"/>
      <c r="G113" s="891"/>
      <c r="H113" s="598"/>
      <c r="I113" s="598"/>
      <c r="J113" s="598"/>
      <c r="K113" s="598"/>
      <c r="L113" s="598"/>
      <c r="M113" s="598"/>
      <c r="N113" s="598"/>
      <c r="O113" s="598"/>
      <c r="P113" s="598"/>
      <c r="Q113" s="598"/>
      <c r="R113" s="598"/>
      <c r="S113" s="598"/>
      <c r="T113" s="598"/>
      <c r="U113" s="18"/>
      <c r="V113" s="18"/>
      <c r="W113" s="18"/>
      <c r="X113" s="18"/>
      <c r="Y113" s="18"/>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15"/>
      <c r="BK113" s="215"/>
      <c r="BL113" s="215"/>
      <c r="BM113" s="67"/>
      <c r="BN113" s="67"/>
      <c r="BO113" s="67"/>
    </row>
    <row r="114" spans="1:67" ht="13">
      <c r="A114" s="215"/>
      <c r="B114" s="215"/>
      <c r="C114" s="215"/>
      <c r="D114" s="215"/>
      <c r="E114" s="602" t="s">
        <v>54</v>
      </c>
      <c r="F114" s="215"/>
      <c r="G114" s="699" t="s">
        <v>532</v>
      </c>
      <c r="H114" s="699" t="s">
        <v>531</v>
      </c>
      <c r="I114" s="699" t="s">
        <v>530</v>
      </c>
      <c r="J114" s="699" t="s">
        <v>529</v>
      </c>
      <c r="K114" s="699" t="s">
        <v>528</v>
      </c>
      <c r="L114" s="186" t="s">
        <v>527</v>
      </c>
      <c r="M114" s="186" t="s">
        <v>526</v>
      </c>
      <c r="N114" s="186" t="s">
        <v>525</v>
      </c>
      <c r="O114" s="186" t="s">
        <v>524</v>
      </c>
      <c r="P114" s="186" t="s">
        <v>523</v>
      </c>
      <c r="Q114" s="215"/>
      <c r="R114" s="215"/>
      <c r="S114" s="373"/>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row>
    <row r="115" spans="1:67" outlineLevel="1">
      <c r="A115" s="215"/>
      <c r="B115" s="215"/>
      <c r="C115" s="215"/>
      <c r="D115" s="215"/>
      <c r="E115" s="901" t="s">
        <v>550</v>
      </c>
      <c r="F115" s="901"/>
      <c r="G115" s="717"/>
      <c r="H115" s="718"/>
      <c r="I115" s="718"/>
      <c r="J115" s="718"/>
      <c r="K115" s="718"/>
      <c r="L115" s="599"/>
      <c r="M115" s="599"/>
      <c r="N115" s="599"/>
      <c r="O115" s="599"/>
      <c r="P115" s="599"/>
      <c r="Q115" s="215"/>
      <c r="R115" s="215"/>
      <c r="S115" s="373"/>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row>
    <row r="116" spans="1:67" outlineLevel="1">
      <c r="A116" s="215"/>
      <c r="B116" s="215"/>
      <c r="C116" s="215"/>
      <c r="D116" s="215"/>
      <c r="E116" s="901" t="s">
        <v>562</v>
      </c>
      <c r="F116" s="901"/>
      <c r="G116" s="680"/>
      <c r="H116" s="674"/>
      <c r="I116" s="674"/>
      <c r="J116" s="674"/>
      <c r="K116" s="674"/>
      <c r="L116" s="600"/>
      <c r="M116" s="600"/>
      <c r="N116" s="600"/>
      <c r="O116" s="600"/>
      <c r="P116" s="600"/>
      <c r="Q116" s="215"/>
      <c r="R116" s="215"/>
      <c r="S116" s="373"/>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row>
    <row r="117" spans="1:67" outlineLevel="1">
      <c r="A117" s="215"/>
      <c r="B117" s="215"/>
      <c r="C117" s="215"/>
      <c r="D117" s="215"/>
      <c r="E117" s="901" t="s">
        <v>551</v>
      </c>
      <c r="F117" s="901"/>
      <c r="G117" s="680"/>
      <c r="H117" s="674"/>
      <c r="I117" s="674"/>
      <c r="J117" s="674"/>
      <c r="K117" s="674"/>
      <c r="L117" s="600"/>
      <c r="M117" s="600"/>
      <c r="N117" s="600"/>
      <c r="O117" s="600"/>
      <c r="P117" s="600"/>
      <c r="Q117" s="215"/>
      <c r="R117" s="215"/>
      <c r="S117" s="373"/>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row>
    <row r="118" spans="1:67" outlineLevel="1">
      <c r="A118" s="215"/>
      <c r="B118" s="215"/>
      <c r="C118" s="215"/>
      <c r="D118" s="215"/>
      <c r="E118" s="901" t="s">
        <v>545</v>
      </c>
      <c r="F118" s="901"/>
      <c r="G118" s="680"/>
      <c r="H118" s="674"/>
      <c r="I118" s="674"/>
      <c r="J118" s="674"/>
      <c r="K118" s="674"/>
      <c r="L118" s="600"/>
      <c r="M118" s="600"/>
      <c r="N118" s="600"/>
      <c r="O118" s="600"/>
      <c r="P118" s="600"/>
      <c r="Q118" s="215"/>
      <c r="R118" s="215"/>
      <c r="S118" s="373"/>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row>
    <row r="119" spans="1:67" outlineLevel="1">
      <c r="A119" s="215"/>
      <c r="B119" s="215"/>
      <c r="C119" s="215"/>
      <c r="D119" s="215"/>
      <c r="E119" s="901" t="s">
        <v>552</v>
      </c>
      <c r="F119" s="901"/>
      <c r="G119" s="680"/>
      <c r="H119" s="674"/>
      <c r="I119" s="674"/>
      <c r="J119" s="674"/>
      <c r="K119" s="674"/>
      <c r="L119" s="600"/>
      <c r="M119" s="600"/>
      <c r="N119" s="600"/>
      <c r="O119" s="600"/>
      <c r="P119" s="600"/>
      <c r="Q119" s="215"/>
      <c r="R119" s="215"/>
      <c r="S119" s="373"/>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15"/>
      <c r="BK119" s="215"/>
      <c r="BL119" s="215"/>
      <c r="BM119" s="215"/>
      <c r="BN119" s="215"/>
      <c r="BO119" s="215"/>
    </row>
    <row r="120" spans="1:67" outlineLevel="1">
      <c r="A120" s="215"/>
      <c r="B120" s="215"/>
      <c r="C120" s="215"/>
      <c r="D120" s="215"/>
      <c r="E120" s="901" t="s">
        <v>538</v>
      </c>
      <c r="F120" s="901"/>
      <c r="G120" s="680"/>
      <c r="H120" s="674"/>
      <c r="I120" s="674"/>
      <c r="J120" s="674"/>
      <c r="K120" s="674"/>
      <c r="L120" s="600"/>
      <c r="M120" s="600"/>
      <c r="N120" s="600"/>
      <c r="O120" s="600"/>
      <c r="P120" s="600"/>
      <c r="Q120" s="215"/>
      <c r="R120" s="215"/>
      <c r="S120" s="373"/>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c r="BI120" s="215"/>
      <c r="BJ120" s="215"/>
      <c r="BK120" s="215"/>
      <c r="BL120" s="215"/>
      <c r="BM120" s="215"/>
      <c r="BN120" s="215"/>
      <c r="BO120" s="215"/>
    </row>
    <row r="121" spans="1:67" outlineLevel="1">
      <c r="A121" s="215"/>
      <c r="B121" s="215"/>
      <c r="C121" s="215"/>
      <c r="D121" s="215"/>
      <c r="E121" s="901" t="s">
        <v>553</v>
      </c>
      <c r="F121" s="901"/>
      <c r="G121" s="680"/>
      <c r="H121" s="674"/>
      <c r="I121" s="674"/>
      <c r="J121" s="674"/>
      <c r="K121" s="674"/>
      <c r="L121" s="600"/>
      <c r="M121" s="600"/>
      <c r="N121" s="600"/>
      <c r="O121" s="600"/>
      <c r="P121" s="600"/>
      <c r="Q121" s="215"/>
      <c r="R121" s="215"/>
      <c r="S121" s="373"/>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5"/>
      <c r="BJ121" s="215"/>
      <c r="BK121" s="215"/>
      <c r="BL121" s="215"/>
      <c r="BM121" s="215"/>
      <c r="BN121" s="215"/>
      <c r="BO121" s="215"/>
    </row>
    <row r="122" spans="1:67" outlineLevel="1">
      <c r="A122" s="215"/>
      <c r="B122" s="215"/>
      <c r="C122" s="215"/>
      <c r="D122" s="215"/>
      <c r="E122" s="901" t="s">
        <v>554</v>
      </c>
      <c r="F122" s="901"/>
      <c r="G122" s="680"/>
      <c r="H122" s="674"/>
      <c r="I122" s="674"/>
      <c r="J122" s="674"/>
      <c r="K122" s="674"/>
      <c r="L122" s="600"/>
      <c r="M122" s="600"/>
      <c r="N122" s="600"/>
      <c r="O122" s="600"/>
      <c r="P122" s="600"/>
      <c r="Q122" s="215"/>
      <c r="R122" s="215"/>
      <c r="S122" s="373"/>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row>
    <row r="123" spans="1:67" outlineLevel="1">
      <c r="A123" s="215"/>
      <c r="B123" s="215"/>
      <c r="C123" s="215"/>
      <c r="D123" s="215"/>
      <c r="E123" s="901" t="s">
        <v>555</v>
      </c>
      <c r="F123" s="901"/>
      <c r="G123" s="680"/>
      <c r="H123" s="674"/>
      <c r="I123" s="674"/>
      <c r="J123" s="674"/>
      <c r="K123" s="674"/>
      <c r="L123" s="600"/>
      <c r="M123" s="600"/>
      <c r="N123" s="600"/>
      <c r="O123" s="600"/>
      <c r="P123" s="600"/>
      <c r="Q123" s="215"/>
      <c r="R123" s="215"/>
      <c r="S123" s="373"/>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15"/>
      <c r="BL123" s="215"/>
      <c r="BM123" s="215"/>
      <c r="BN123" s="215"/>
      <c r="BO123" s="215"/>
    </row>
    <row r="124" spans="1:67" outlineLevel="1">
      <c r="A124" s="215"/>
      <c r="B124" s="215"/>
      <c r="C124" s="215"/>
      <c r="D124" s="215"/>
      <c r="E124" s="901" t="s">
        <v>556</v>
      </c>
      <c r="F124" s="901"/>
      <c r="G124" s="680"/>
      <c r="H124" s="674"/>
      <c r="I124" s="674"/>
      <c r="J124" s="674"/>
      <c r="K124" s="674"/>
      <c r="L124" s="600"/>
      <c r="M124" s="600"/>
      <c r="N124" s="600"/>
      <c r="O124" s="600"/>
      <c r="P124" s="600"/>
      <c r="Q124" s="215"/>
      <c r="R124" s="215"/>
      <c r="S124" s="373"/>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15"/>
      <c r="BL124" s="215"/>
      <c r="BM124" s="215"/>
      <c r="BN124" s="215"/>
      <c r="BO124" s="215"/>
    </row>
    <row r="125" spans="1:67" outlineLevel="1">
      <c r="A125" s="215"/>
      <c r="B125" s="215"/>
      <c r="C125" s="215"/>
      <c r="D125" s="215"/>
      <c r="E125" s="901" t="s">
        <v>543</v>
      </c>
      <c r="F125" s="901"/>
      <c r="G125" s="680"/>
      <c r="H125" s="674"/>
      <c r="I125" s="674"/>
      <c r="J125" s="674"/>
      <c r="K125" s="674"/>
      <c r="L125" s="600"/>
      <c r="M125" s="600"/>
      <c r="N125" s="600"/>
      <c r="O125" s="600"/>
      <c r="P125" s="600"/>
      <c r="Q125" s="215"/>
      <c r="R125" s="215"/>
      <c r="S125" s="373"/>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row>
    <row r="126" spans="1:67" outlineLevel="1">
      <c r="A126" s="215"/>
      <c r="B126" s="215"/>
      <c r="C126" s="215"/>
      <c r="D126" s="215"/>
      <c r="E126" s="901" t="s">
        <v>557</v>
      </c>
      <c r="F126" s="901"/>
      <c r="G126" s="680"/>
      <c r="H126" s="674"/>
      <c r="I126" s="674"/>
      <c r="J126" s="674"/>
      <c r="K126" s="674"/>
      <c r="L126" s="600"/>
      <c r="M126" s="600"/>
      <c r="N126" s="600"/>
      <c r="O126" s="600"/>
      <c r="P126" s="600"/>
      <c r="Q126" s="215"/>
      <c r="R126" s="215"/>
      <c r="S126" s="373"/>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row>
    <row r="127" spans="1:67" outlineLevel="1">
      <c r="A127" s="215"/>
      <c r="B127" s="215"/>
      <c r="C127" s="215"/>
      <c r="D127" s="215"/>
      <c r="E127" s="901" t="s">
        <v>558</v>
      </c>
      <c r="F127" s="901"/>
      <c r="G127" s="680"/>
      <c r="H127" s="674"/>
      <c r="I127" s="674"/>
      <c r="J127" s="674"/>
      <c r="K127" s="674"/>
      <c r="L127" s="600"/>
      <c r="M127" s="600"/>
      <c r="N127" s="600"/>
      <c r="O127" s="600"/>
      <c r="P127" s="600"/>
      <c r="Q127" s="215"/>
      <c r="R127" s="215"/>
      <c r="S127" s="373"/>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5"/>
      <c r="BJ127" s="215"/>
      <c r="BK127" s="215"/>
      <c r="BL127" s="215"/>
      <c r="BM127" s="215"/>
      <c r="BN127" s="215"/>
      <c r="BO127" s="215"/>
    </row>
    <row r="128" spans="1:67" outlineLevel="1">
      <c r="A128" s="215"/>
      <c r="B128" s="215"/>
      <c r="C128" s="215"/>
      <c r="D128" s="215"/>
      <c r="E128" s="901" t="s">
        <v>559</v>
      </c>
      <c r="F128" s="901"/>
      <c r="G128" s="680"/>
      <c r="H128" s="674"/>
      <c r="I128" s="674"/>
      <c r="J128" s="674"/>
      <c r="K128" s="674"/>
      <c r="L128" s="600"/>
      <c r="M128" s="600"/>
      <c r="N128" s="600"/>
      <c r="O128" s="600"/>
      <c r="P128" s="600"/>
      <c r="Q128" s="215"/>
      <c r="R128" s="215"/>
      <c r="S128" s="373"/>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row>
    <row r="129" spans="1:67" outlineLevel="1">
      <c r="A129" s="215"/>
      <c r="B129" s="215"/>
      <c r="C129" s="215"/>
      <c r="D129" s="215"/>
      <c r="E129" s="901" t="s">
        <v>560</v>
      </c>
      <c r="F129" s="901"/>
      <c r="G129" s="680"/>
      <c r="H129" s="674"/>
      <c r="I129" s="674"/>
      <c r="J129" s="674"/>
      <c r="K129" s="674"/>
      <c r="L129" s="600"/>
      <c r="M129" s="600"/>
      <c r="N129" s="600"/>
      <c r="O129" s="600"/>
      <c r="P129" s="600"/>
      <c r="Q129" s="215"/>
      <c r="R129" s="215"/>
      <c r="S129" s="373"/>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row>
    <row r="130" spans="1:67" outlineLevel="1">
      <c r="A130" s="215"/>
      <c r="B130" s="215"/>
      <c r="C130" s="215"/>
      <c r="D130" s="215"/>
      <c r="E130" s="901" t="s">
        <v>561</v>
      </c>
      <c r="F130" s="901"/>
      <c r="G130" s="680"/>
      <c r="H130" s="674"/>
      <c r="I130" s="674"/>
      <c r="J130" s="674"/>
      <c r="K130" s="674"/>
      <c r="L130" s="600"/>
      <c r="M130" s="600"/>
      <c r="N130" s="600"/>
      <c r="O130" s="600"/>
      <c r="P130" s="600"/>
      <c r="Q130" s="215"/>
      <c r="R130" s="215"/>
      <c r="S130" s="373"/>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15"/>
      <c r="BL130" s="215"/>
      <c r="BM130" s="215"/>
      <c r="BN130" s="215"/>
      <c r="BO130" s="215"/>
    </row>
    <row r="131" spans="1:67" outlineLevel="1">
      <c r="A131" s="215"/>
      <c r="B131" s="215"/>
      <c r="C131" s="215"/>
      <c r="D131" s="215"/>
      <c r="E131" s="901" t="s">
        <v>567</v>
      </c>
      <c r="F131" s="901"/>
      <c r="G131" s="680"/>
      <c r="H131" s="674"/>
      <c r="I131" s="674"/>
      <c r="J131" s="674"/>
      <c r="K131" s="674"/>
      <c r="L131" s="600"/>
      <c r="M131" s="600"/>
      <c r="N131" s="600"/>
      <c r="O131" s="600"/>
      <c r="P131" s="600"/>
      <c r="Q131" s="215"/>
      <c r="R131" s="215"/>
      <c r="S131" s="373"/>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c r="BI131" s="215"/>
      <c r="BJ131" s="215"/>
      <c r="BK131" s="215"/>
      <c r="BL131" s="215"/>
      <c r="BM131" s="215"/>
      <c r="BN131" s="215"/>
      <c r="BO131" s="215"/>
    </row>
    <row r="132" spans="1:67" outlineLevel="1">
      <c r="A132" s="215"/>
      <c r="B132" s="215"/>
      <c r="C132" s="215"/>
      <c r="D132" s="215"/>
      <c r="E132" s="901" t="s">
        <v>568</v>
      </c>
      <c r="F132" s="901"/>
      <c r="G132" s="680"/>
      <c r="H132" s="674"/>
      <c r="I132" s="674"/>
      <c r="J132" s="674"/>
      <c r="K132" s="674"/>
      <c r="L132" s="600"/>
      <c r="M132" s="600"/>
      <c r="N132" s="600"/>
      <c r="O132" s="600"/>
      <c r="P132" s="600"/>
      <c r="Q132" s="215"/>
      <c r="R132" s="215"/>
      <c r="S132" s="373"/>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row>
    <row r="133" spans="1:67" outlineLevel="1">
      <c r="A133" s="215"/>
      <c r="B133" s="215"/>
      <c r="C133" s="215"/>
      <c r="D133" s="215"/>
      <c r="E133" s="901" t="s">
        <v>569</v>
      </c>
      <c r="F133" s="901"/>
      <c r="G133" s="680"/>
      <c r="H133" s="674"/>
      <c r="I133" s="674"/>
      <c r="J133" s="674"/>
      <c r="K133" s="674"/>
      <c r="L133" s="600"/>
      <c r="M133" s="600"/>
      <c r="N133" s="600"/>
      <c r="O133" s="600"/>
      <c r="P133" s="600"/>
      <c r="Q133" s="215"/>
      <c r="R133" s="215"/>
      <c r="S133" s="373"/>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row>
    <row r="134" spans="1:67" outlineLevel="1">
      <c r="A134" s="215"/>
      <c r="B134" s="215"/>
      <c r="C134" s="215"/>
      <c r="D134" s="215"/>
      <c r="E134" s="901">
        <v>0</v>
      </c>
      <c r="F134" s="902"/>
      <c r="G134" s="686"/>
      <c r="H134" s="687"/>
      <c r="I134" s="687"/>
      <c r="J134" s="687"/>
      <c r="K134" s="687"/>
      <c r="L134" s="600"/>
      <c r="M134" s="600"/>
      <c r="N134" s="600"/>
      <c r="O134" s="600"/>
      <c r="P134" s="600"/>
      <c r="Q134" s="215"/>
      <c r="R134" s="215"/>
      <c r="S134" s="373"/>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15"/>
      <c r="BL134" s="215"/>
      <c r="BM134" s="215"/>
      <c r="BN134" s="215"/>
      <c r="BO134" s="215"/>
    </row>
    <row r="135" spans="1:67" outlineLevel="1">
      <c r="A135" s="215"/>
      <c r="B135" s="215"/>
      <c r="C135" s="215"/>
      <c r="D135" s="215"/>
      <c r="E135" s="901">
        <v>0</v>
      </c>
      <c r="F135" s="902"/>
      <c r="G135" s="686"/>
      <c r="H135" s="687"/>
      <c r="I135" s="687"/>
      <c r="J135" s="687"/>
      <c r="K135" s="687"/>
      <c r="L135" s="600"/>
      <c r="M135" s="600"/>
      <c r="N135" s="600"/>
      <c r="O135" s="600"/>
      <c r="P135" s="600"/>
      <c r="Q135" s="215"/>
      <c r="R135" s="215"/>
      <c r="S135" s="373"/>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c r="BO135" s="215"/>
    </row>
    <row r="136" spans="1:67" outlineLevel="1">
      <c r="A136" s="215"/>
      <c r="B136" s="215"/>
      <c r="C136" s="215"/>
      <c r="D136" s="215"/>
      <c r="E136" s="901">
        <v>0</v>
      </c>
      <c r="F136" s="902"/>
      <c r="G136" s="686"/>
      <c r="H136" s="687"/>
      <c r="I136" s="687"/>
      <c r="J136" s="687"/>
      <c r="K136" s="687"/>
      <c r="L136" s="600"/>
      <c r="M136" s="600"/>
      <c r="N136" s="600"/>
      <c r="O136" s="600"/>
      <c r="P136" s="600"/>
      <c r="Q136" s="215"/>
      <c r="R136" s="215"/>
      <c r="S136" s="373"/>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15"/>
      <c r="BL136" s="215"/>
      <c r="BM136" s="215"/>
      <c r="BN136" s="215"/>
      <c r="BO136" s="215"/>
    </row>
    <row r="137" spans="1:67" outlineLevel="1">
      <c r="A137" s="215"/>
      <c r="B137" s="215"/>
      <c r="C137" s="215"/>
      <c r="D137" s="215"/>
      <c r="E137" s="901">
        <v>0</v>
      </c>
      <c r="F137" s="902"/>
      <c r="G137" s="686"/>
      <c r="H137" s="687"/>
      <c r="I137" s="687"/>
      <c r="J137" s="687"/>
      <c r="K137" s="687"/>
      <c r="L137" s="600"/>
      <c r="M137" s="600"/>
      <c r="N137" s="600"/>
      <c r="O137" s="600"/>
      <c r="P137" s="600"/>
      <c r="Q137" s="215"/>
      <c r="R137" s="215"/>
      <c r="S137" s="373"/>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row>
    <row r="138" spans="1:67" outlineLevel="1">
      <c r="A138" s="215"/>
      <c r="B138" s="215"/>
      <c r="C138" s="215"/>
      <c r="D138" s="215"/>
      <c r="E138" s="901">
        <v>0</v>
      </c>
      <c r="F138" s="902"/>
      <c r="G138" s="686"/>
      <c r="H138" s="687"/>
      <c r="I138" s="687"/>
      <c r="J138" s="687"/>
      <c r="K138" s="687"/>
      <c r="L138" s="600"/>
      <c r="M138" s="600"/>
      <c r="N138" s="600"/>
      <c r="O138" s="600"/>
      <c r="P138" s="600"/>
      <c r="Q138" s="215"/>
      <c r="R138" s="215"/>
      <c r="S138" s="373"/>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15"/>
      <c r="BK138" s="215"/>
      <c r="BL138" s="215"/>
      <c r="BM138" s="215"/>
      <c r="BN138" s="215"/>
      <c r="BO138" s="215"/>
    </row>
    <row r="139" spans="1:67" outlineLevel="1">
      <c r="A139" s="215"/>
      <c r="B139" s="215"/>
      <c r="C139" s="215"/>
      <c r="D139" s="215"/>
      <c r="E139" s="901">
        <v>0</v>
      </c>
      <c r="F139" s="902"/>
      <c r="G139" s="686"/>
      <c r="H139" s="687"/>
      <c r="I139" s="687"/>
      <c r="J139" s="687"/>
      <c r="K139" s="687"/>
      <c r="L139" s="600"/>
      <c r="M139" s="600"/>
      <c r="N139" s="600"/>
      <c r="O139" s="600"/>
      <c r="P139" s="600"/>
      <c r="Q139" s="215"/>
      <c r="R139" s="215"/>
      <c r="S139" s="373"/>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row>
    <row r="140" spans="1:67" outlineLevel="1">
      <c r="A140" s="215"/>
      <c r="B140" s="215"/>
      <c r="C140" s="215"/>
      <c r="D140" s="215"/>
      <c r="E140" s="901">
        <v>0</v>
      </c>
      <c r="F140" s="902"/>
      <c r="G140" s="686"/>
      <c r="H140" s="687"/>
      <c r="I140" s="687"/>
      <c r="J140" s="687"/>
      <c r="K140" s="687"/>
      <c r="L140" s="600"/>
      <c r="M140" s="600"/>
      <c r="N140" s="600"/>
      <c r="O140" s="600"/>
      <c r="P140" s="600"/>
      <c r="Q140" s="215"/>
      <c r="R140" s="215"/>
      <c r="S140" s="373"/>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row>
    <row r="141" spans="1:67" outlineLevel="1">
      <c r="A141" s="215"/>
      <c r="B141" s="215"/>
      <c r="C141" s="215"/>
      <c r="D141" s="215"/>
      <c r="E141" s="901">
        <v>0</v>
      </c>
      <c r="F141" s="902"/>
      <c r="G141" s="686"/>
      <c r="H141" s="687"/>
      <c r="I141" s="687"/>
      <c r="J141" s="687"/>
      <c r="K141" s="687"/>
      <c r="L141" s="600"/>
      <c r="M141" s="600"/>
      <c r="N141" s="600"/>
      <c r="O141" s="600"/>
      <c r="P141" s="600"/>
      <c r="Q141" s="215"/>
      <c r="R141" s="215"/>
      <c r="S141" s="373"/>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row>
    <row r="142" spans="1:67" outlineLevel="1">
      <c r="A142" s="215"/>
      <c r="B142" s="215"/>
      <c r="C142" s="215"/>
      <c r="D142" s="215"/>
      <c r="E142" s="901">
        <v>0</v>
      </c>
      <c r="F142" s="902"/>
      <c r="G142" s="686"/>
      <c r="H142" s="687"/>
      <c r="I142" s="687"/>
      <c r="J142" s="687"/>
      <c r="K142" s="687"/>
      <c r="L142" s="600"/>
      <c r="M142" s="600"/>
      <c r="N142" s="600"/>
      <c r="O142" s="600"/>
      <c r="P142" s="600"/>
      <c r="Q142" s="215"/>
      <c r="R142" s="215"/>
      <c r="S142" s="373"/>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row>
    <row r="143" spans="1:67" outlineLevel="1">
      <c r="A143" s="215"/>
      <c r="B143" s="215"/>
      <c r="C143" s="215"/>
      <c r="D143" s="215"/>
      <c r="E143" s="901">
        <v>0</v>
      </c>
      <c r="F143" s="902"/>
      <c r="G143" s="686"/>
      <c r="H143" s="687"/>
      <c r="I143" s="687"/>
      <c r="J143" s="687"/>
      <c r="K143" s="687"/>
      <c r="L143" s="600"/>
      <c r="M143" s="600"/>
      <c r="N143" s="600"/>
      <c r="O143" s="600"/>
      <c r="P143" s="600"/>
      <c r="Q143" s="215"/>
      <c r="R143" s="215"/>
      <c r="S143" s="373"/>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row>
    <row r="144" spans="1:67" outlineLevel="1">
      <c r="A144" s="215"/>
      <c r="B144" s="215"/>
      <c r="C144" s="215"/>
      <c r="D144" s="215"/>
      <c r="E144" s="901">
        <v>0</v>
      </c>
      <c r="F144" s="902"/>
      <c r="G144" s="686"/>
      <c r="H144" s="687"/>
      <c r="I144" s="687"/>
      <c r="J144" s="687"/>
      <c r="K144" s="687"/>
      <c r="L144" s="600"/>
      <c r="M144" s="600"/>
      <c r="N144" s="600"/>
      <c r="O144" s="600"/>
      <c r="P144" s="600"/>
      <c r="Q144" s="215"/>
      <c r="R144" s="215"/>
      <c r="S144" s="373"/>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row>
    <row r="145" spans="1:67" outlineLevel="2">
      <c r="A145" s="215"/>
      <c r="B145" s="215"/>
      <c r="C145" s="215"/>
      <c r="D145" s="215"/>
      <c r="E145" s="887">
        <v>0</v>
      </c>
      <c r="F145" s="888"/>
      <c r="G145" s="686"/>
      <c r="H145" s="687"/>
      <c r="I145" s="687"/>
      <c r="J145" s="687"/>
      <c r="K145" s="687"/>
      <c r="L145" s="600"/>
      <c r="M145" s="600"/>
      <c r="N145" s="600"/>
      <c r="O145" s="600"/>
      <c r="P145" s="600"/>
      <c r="Q145" s="215"/>
      <c r="R145" s="215"/>
      <c r="S145" s="373"/>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row>
    <row r="146" spans="1:67" outlineLevel="2">
      <c r="A146" s="215"/>
      <c r="B146" s="215"/>
      <c r="C146" s="215"/>
      <c r="D146" s="215"/>
      <c r="E146" s="887">
        <v>0</v>
      </c>
      <c r="F146" s="888"/>
      <c r="G146" s="686"/>
      <c r="H146" s="687"/>
      <c r="I146" s="687"/>
      <c r="J146" s="687"/>
      <c r="K146" s="687"/>
      <c r="L146" s="600"/>
      <c r="M146" s="600"/>
      <c r="N146" s="600"/>
      <c r="O146" s="600"/>
      <c r="P146" s="600"/>
      <c r="Q146" s="215"/>
      <c r="R146" s="215"/>
      <c r="S146" s="373"/>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row>
    <row r="147" spans="1:67" outlineLevel="2">
      <c r="A147" s="215"/>
      <c r="B147" s="215"/>
      <c r="C147" s="215"/>
      <c r="D147" s="215"/>
      <c r="E147" s="887">
        <v>0</v>
      </c>
      <c r="F147" s="888"/>
      <c r="G147" s="686"/>
      <c r="H147" s="687"/>
      <c r="I147" s="687"/>
      <c r="J147" s="687"/>
      <c r="K147" s="687"/>
      <c r="L147" s="600"/>
      <c r="M147" s="600"/>
      <c r="N147" s="600"/>
      <c r="O147" s="600"/>
      <c r="P147" s="600"/>
      <c r="Q147" s="215"/>
      <c r="R147" s="215"/>
      <c r="S147" s="373"/>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row>
    <row r="148" spans="1:67" outlineLevel="2">
      <c r="A148" s="215"/>
      <c r="B148" s="215"/>
      <c r="C148" s="215"/>
      <c r="D148" s="215"/>
      <c r="E148" s="887">
        <v>0</v>
      </c>
      <c r="F148" s="888"/>
      <c r="G148" s="686"/>
      <c r="H148" s="687"/>
      <c r="I148" s="687"/>
      <c r="J148" s="687"/>
      <c r="K148" s="687"/>
      <c r="L148" s="600"/>
      <c r="M148" s="600"/>
      <c r="N148" s="600"/>
      <c r="O148" s="600"/>
      <c r="P148" s="600"/>
      <c r="Q148" s="215"/>
      <c r="R148" s="215"/>
      <c r="S148" s="373"/>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row>
    <row r="149" spans="1:67" outlineLevel="2">
      <c r="A149" s="215"/>
      <c r="B149" s="215"/>
      <c r="C149" s="215"/>
      <c r="D149" s="215"/>
      <c r="E149" s="887">
        <v>0</v>
      </c>
      <c r="F149" s="888"/>
      <c r="G149" s="686"/>
      <c r="H149" s="687"/>
      <c r="I149" s="687"/>
      <c r="J149" s="687"/>
      <c r="K149" s="687"/>
      <c r="L149" s="600"/>
      <c r="M149" s="600"/>
      <c r="N149" s="600"/>
      <c r="O149" s="600"/>
      <c r="P149" s="600"/>
      <c r="Q149" s="215"/>
      <c r="R149" s="215"/>
      <c r="S149" s="373"/>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row>
    <row r="150" spans="1:67" outlineLevel="2">
      <c r="A150" s="215"/>
      <c r="B150" s="215"/>
      <c r="C150" s="215"/>
      <c r="D150" s="215"/>
      <c r="E150" s="887">
        <v>0</v>
      </c>
      <c r="F150" s="888"/>
      <c r="G150" s="686"/>
      <c r="H150" s="687"/>
      <c r="I150" s="687"/>
      <c r="J150" s="687"/>
      <c r="K150" s="687"/>
      <c r="L150" s="600"/>
      <c r="M150" s="600"/>
      <c r="N150" s="600"/>
      <c r="O150" s="600"/>
      <c r="P150" s="600"/>
      <c r="Q150" s="215"/>
      <c r="R150" s="215"/>
      <c r="S150" s="373"/>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row>
    <row r="151" spans="1:67" outlineLevel="2">
      <c r="A151" s="215"/>
      <c r="B151" s="215"/>
      <c r="C151" s="215"/>
      <c r="D151" s="215"/>
      <c r="E151" s="887">
        <v>0</v>
      </c>
      <c r="F151" s="888"/>
      <c r="G151" s="686"/>
      <c r="H151" s="687"/>
      <c r="I151" s="687"/>
      <c r="J151" s="687"/>
      <c r="K151" s="687"/>
      <c r="L151" s="600"/>
      <c r="M151" s="600"/>
      <c r="N151" s="600"/>
      <c r="O151" s="600"/>
      <c r="P151" s="600"/>
      <c r="Q151" s="215"/>
      <c r="R151" s="215"/>
      <c r="S151" s="373"/>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c r="BI151" s="215"/>
      <c r="BJ151" s="215"/>
      <c r="BK151" s="215"/>
      <c r="BL151" s="215"/>
      <c r="BM151" s="215"/>
      <c r="BN151" s="215"/>
      <c r="BO151" s="215"/>
    </row>
    <row r="152" spans="1:67" outlineLevel="2">
      <c r="A152" s="215"/>
      <c r="B152" s="215"/>
      <c r="C152" s="215"/>
      <c r="D152" s="215"/>
      <c r="E152" s="887">
        <v>0</v>
      </c>
      <c r="F152" s="888"/>
      <c r="G152" s="686"/>
      <c r="H152" s="687"/>
      <c r="I152" s="687"/>
      <c r="J152" s="687"/>
      <c r="K152" s="687"/>
      <c r="L152" s="600"/>
      <c r="M152" s="600"/>
      <c r="N152" s="600"/>
      <c r="O152" s="600"/>
      <c r="P152" s="600"/>
      <c r="Q152" s="215"/>
      <c r="R152" s="215"/>
      <c r="S152" s="373"/>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c r="BI152" s="215"/>
      <c r="BJ152" s="215"/>
      <c r="BK152" s="215"/>
      <c r="BL152" s="215"/>
      <c r="BM152" s="215"/>
      <c r="BN152" s="215"/>
      <c r="BO152" s="215"/>
    </row>
    <row r="153" spans="1:67" outlineLevel="2">
      <c r="A153" s="215"/>
      <c r="B153" s="215"/>
      <c r="C153" s="215"/>
      <c r="D153" s="215"/>
      <c r="E153" s="887">
        <v>0</v>
      </c>
      <c r="F153" s="888"/>
      <c r="G153" s="686"/>
      <c r="H153" s="687"/>
      <c r="I153" s="687"/>
      <c r="J153" s="687"/>
      <c r="K153" s="687"/>
      <c r="L153" s="600"/>
      <c r="M153" s="600"/>
      <c r="N153" s="600"/>
      <c r="O153" s="600"/>
      <c r="P153" s="600"/>
      <c r="Q153" s="215"/>
      <c r="R153" s="215"/>
      <c r="S153" s="373"/>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row>
    <row r="154" spans="1:67" outlineLevel="2">
      <c r="A154" s="215"/>
      <c r="B154" s="215"/>
      <c r="C154" s="215"/>
      <c r="D154" s="215"/>
      <c r="E154" s="887">
        <v>0</v>
      </c>
      <c r="F154" s="888"/>
      <c r="G154" s="686"/>
      <c r="H154" s="687"/>
      <c r="I154" s="687"/>
      <c r="J154" s="687"/>
      <c r="K154" s="687"/>
      <c r="L154" s="600"/>
      <c r="M154" s="600"/>
      <c r="N154" s="600"/>
      <c r="O154" s="600"/>
      <c r="P154" s="600"/>
      <c r="Q154" s="215"/>
      <c r="R154" s="215"/>
      <c r="S154" s="373"/>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row>
    <row r="155" spans="1:67" outlineLevel="2">
      <c r="A155" s="215"/>
      <c r="B155" s="215"/>
      <c r="C155" s="215"/>
      <c r="D155" s="215"/>
      <c r="E155" s="887">
        <v>0</v>
      </c>
      <c r="F155" s="888"/>
      <c r="G155" s="686"/>
      <c r="H155" s="687"/>
      <c r="I155" s="687"/>
      <c r="J155" s="687"/>
      <c r="K155" s="687"/>
      <c r="L155" s="600"/>
      <c r="M155" s="600"/>
      <c r="N155" s="600"/>
      <c r="O155" s="600"/>
      <c r="P155" s="600"/>
      <c r="Q155" s="215"/>
      <c r="R155" s="215"/>
      <c r="S155" s="373"/>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row>
    <row r="156" spans="1:67" outlineLevel="2">
      <c r="A156" s="215"/>
      <c r="B156" s="215"/>
      <c r="C156" s="215"/>
      <c r="D156" s="215"/>
      <c r="E156" s="887">
        <v>0</v>
      </c>
      <c r="F156" s="888"/>
      <c r="G156" s="686"/>
      <c r="H156" s="687"/>
      <c r="I156" s="687"/>
      <c r="J156" s="687"/>
      <c r="K156" s="687"/>
      <c r="L156" s="600"/>
      <c r="M156" s="600"/>
      <c r="N156" s="600"/>
      <c r="O156" s="600"/>
      <c r="P156" s="600"/>
      <c r="Q156" s="215"/>
      <c r="R156" s="215"/>
      <c r="S156" s="373"/>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5"/>
      <c r="BM156" s="215"/>
      <c r="BN156" s="215"/>
      <c r="BO156" s="215"/>
    </row>
    <row r="157" spans="1:67" outlineLevel="2">
      <c r="A157" s="215"/>
      <c r="B157" s="215"/>
      <c r="C157" s="215"/>
      <c r="D157" s="215"/>
      <c r="E157" s="887">
        <v>0</v>
      </c>
      <c r="F157" s="888"/>
      <c r="G157" s="686"/>
      <c r="H157" s="687"/>
      <c r="I157" s="687"/>
      <c r="J157" s="687"/>
      <c r="K157" s="687"/>
      <c r="L157" s="600"/>
      <c r="M157" s="600"/>
      <c r="N157" s="600"/>
      <c r="O157" s="600"/>
      <c r="P157" s="600"/>
      <c r="Q157" s="215"/>
      <c r="R157" s="215"/>
      <c r="S157" s="373"/>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row>
    <row r="158" spans="1:67" outlineLevel="2">
      <c r="A158" s="215"/>
      <c r="B158" s="215"/>
      <c r="C158" s="215"/>
      <c r="D158" s="215"/>
      <c r="E158" s="887">
        <v>0</v>
      </c>
      <c r="F158" s="888"/>
      <c r="G158" s="686"/>
      <c r="H158" s="687"/>
      <c r="I158" s="687"/>
      <c r="J158" s="687"/>
      <c r="K158" s="687"/>
      <c r="L158" s="600"/>
      <c r="M158" s="600"/>
      <c r="N158" s="600"/>
      <c r="O158" s="600"/>
      <c r="P158" s="600"/>
      <c r="Q158" s="215"/>
      <c r="R158" s="215"/>
      <c r="S158" s="373"/>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row>
    <row r="159" spans="1:67" outlineLevel="2">
      <c r="A159" s="215"/>
      <c r="B159" s="215"/>
      <c r="C159" s="215"/>
      <c r="D159" s="215"/>
      <c r="E159" s="887">
        <v>0</v>
      </c>
      <c r="F159" s="888"/>
      <c r="G159" s="686"/>
      <c r="H159" s="687"/>
      <c r="I159" s="687"/>
      <c r="J159" s="687"/>
      <c r="K159" s="687"/>
      <c r="L159" s="600"/>
      <c r="M159" s="600"/>
      <c r="N159" s="600"/>
      <c r="O159" s="600"/>
      <c r="P159" s="600"/>
      <c r="Q159" s="215"/>
      <c r="R159" s="215"/>
      <c r="S159" s="373"/>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row>
    <row r="160" spans="1:67" outlineLevel="2">
      <c r="A160" s="215"/>
      <c r="B160" s="215"/>
      <c r="C160" s="215"/>
      <c r="D160" s="215"/>
      <c r="E160" s="887">
        <v>0</v>
      </c>
      <c r="F160" s="888"/>
      <c r="G160" s="686"/>
      <c r="H160" s="687"/>
      <c r="I160" s="687"/>
      <c r="J160" s="687"/>
      <c r="K160" s="687"/>
      <c r="L160" s="600"/>
      <c r="M160" s="600"/>
      <c r="N160" s="600"/>
      <c r="O160" s="600"/>
      <c r="P160" s="600"/>
      <c r="Q160" s="215"/>
      <c r="R160" s="215"/>
      <c r="S160" s="373"/>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5"/>
      <c r="BN160" s="215"/>
      <c r="BO160" s="215"/>
    </row>
    <row r="161" spans="1:67" outlineLevel="1">
      <c r="A161" s="215"/>
      <c r="B161" s="215"/>
      <c r="C161" s="215"/>
      <c r="D161" s="215"/>
      <c r="E161" s="887">
        <v>0</v>
      </c>
      <c r="F161" s="888"/>
      <c r="G161" s="686"/>
      <c r="H161" s="687"/>
      <c r="I161" s="687"/>
      <c r="J161" s="687"/>
      <c r="K161" s="687"/>
      <c r="L161" s="600"/>
      <c r="M161" s="600"/>
      <c r="N161" s="600"/>
      <c r="O161" s="600"/>
      <c r="P161" s="600"/>
      <c r="Q161" s="215"/>
      <c r="R161" s="215"/>
      <c r="S161" s="373"/>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c r="BI161" s="215"/>
      <c r="BJ161" s="215"/>
      <c r="BK161" s="215"/>
      <c r="BL161" s="215"/>
      <c r="BM161" s="215"/>
      <c r="BN161" s="215"/>
      <c r="BO161" s="215"/>
    </row>
    <row r="162" spans="1:67" outlineLevel="1">
      <c r="A162" s="215"/>
      <c r="B162" s="215"/>
      <c r="C162" s="215"/>
      <c r="D162" s="215"/>
      <c r="E162" s="887" t="s">
        <v>570</v>
      </c>
      <c r="F162" s="888"/>
      <c r="G162" s="716"/>
      <c r="H162" s="674"/>
      <c r="I162" s="674"/>
      <c r="J162" s="674"/>
      <c r="K162" s="674"/>
      <c r="L162" s="600"/>
      <c r="M162" s="600"/>
      <c r="N162" s="600"/>
      <c r="O162" s="600"/>
      <c r="P162" s="600"/>
      <c r="Q162" s="215"/>
      <c r="R162" s="215"/>
      <c r="S162" s="373"/>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215"/>
      <c r="BJ162" s="215"/>
      <c r="BK162" s="215"/>
      <c r="BL162" s="215"/>
      <c r="BM162" s="215"/>
      <c r="BN162" s="215"/>
      <c r="BO162" s="215"/>
    </row>
    <row r="163" spans="1:67" outlineLevel="1">
      <c r="A163" s="215"/>
      <c r="B163" s="215"/>
      <c r="C163" s="215"/>
      <c r="D163" s="215"/>
      <c r="E163" s="887" t="s">
        <v>544</v>
      </c>
      <c r="F163" s="888"/>
      <c r="G163" s="716"/>
      <c r="H163" s="674"/>
      <c r="I163" s="674"/>
      <c r="J163" s="674"/>
      <c r="K163" s="674"/>
      <c r="L163" s="600"/>
      <c r="M163" s="600"/>
      <c r="N163" s="600"/>
      <c r="O163" s="600"/>
      <c r="P163" s="600"/>
      <c r="Q163" s="215"/>
      <c r="R163" s="215"/>
      <c r="S163" s="373"/>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5"/>
      <c r="BN163" s="215"/>
      <c r="BO163" s="215"/>
    </row>
    <row r="164" spans="1:67" outlineLevel="1">
      <c r="A164" s="215"/>
      <c r="B164" s="215"/>
      <c r="C164" s="215"/>
      <c r="D164" s="215"/>
      <c r="E164" s="901" t="s">
        <v>264</v>
      </c>
      <c r="F164" s="902"/>
      <c r="G164" s="716"/>
      <c r="H164" s="674"/>
      <c r="I164" s="674"/>
      <c r="J164" s="674"/>
      <c r="K164" s="674"/>
      <c r="L164" s="600"/>
      <c r="M164" s="600"/>
      <c r="N164" s="600"/>
      <c r="O164" s="600"/>
      <c r="P164" s="600"/>
      <c r="Q164" s="215"/>
      <c r="R164" s="215"/>
      <c r="S164" s="373"/>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c r="BI164" s="215"/>
      <c r="BJ164" s="215"/>
      <c r="BK164" s="215"/>
      <c r="BL164" s="215"/>
      <c r="BM164" s="215"/>
      <c r="BN164" s="215"/>
      <c r="BO164" s="215"/>
    </row>
    <row r="165" spans="1:67">
      <c r="A165" s="215"/>
      <c r="B165" s="215"/>
      <c r="C165" s="215"/>
      <c r="D165" s="215"/>
      <c r="E165" s="901" t="s">
        <v>82</v>
      </c>
      <c r="F165" s="901"/>
      <c r="G165" s="601">
        <v>0</v>
      </c>
      <c r="H165" s="601">
        <v>0</v>
      </c>
      <c r="I165" s="601">
        <v>0</v>
      </c>
      <c r="J165" s="601">
        <v>0</v>
      </c>
      <c r="K165" s="601">
        <v>0</v>
      </c>
      <c r="L165" s="601">
        <v>0</v>
      </c>
      <c r="M165" s="601">
        <v>0</v>
      </c>
      <c r="N165" s="601">
        <v>0</v>
      </c>
      <c r="O165" s="601">
        <v>0</v>
      </c>
      <c r="P165" s="601">
        <v>0</v>
      </c>
      <c r="Q165" s="215"/>
      <c r="R165" s="215"/>
      <c r="S165" s="373"/>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c r="BI165" s="215"/>
      <c r="BJ165" s="215"/>
      <c r="BK165" s="215"/>
      <c r="BL165" s="215"/>
      <c r="BM165" s="215"/>
      <c r="BN165" s="215"/>
      <c r="BO165" s="215"/>
    </row>
    <row r="166" spans="1:67" ht="21" customHeight="1">
      <c r="A166" s="212"/>
      <c r="B166" s="212"/>
      <c r="C166" s="212"/>
      <c r="D166" s="212"/>
      <c r="E166" s="658"/>
      <c r="F166" s="658"/>
      <c r="G166" s="84"/>
      <c r="H166" s="84"/>
      <c r="I166" s="84"/>
      <c r="J166" s="84"/>
      <c r="K166" s="84"/>
      <c r="L166" s="84"/>
      <c r="M166" s="84"/>
      <c r="N166" s="84"/>
      <c r="O166" s="84"/>
      <c r="P166" s="84"/>
      <c r="Q166" s="185">
        <v>0</v>
      </c>
      <c r="R166" s="318"/>
      <c r="S166" s="318"/>
      <c r="T166" s="59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595"/>
      <c r="BN166" s="595"/>
      <c r="BO166" s="595"/>
    </row>
    <row r="167" spans="1:67" ht="15.25" customHeight="1">
      <c r="A167" s="104"/>
      <c r="B167" s="104"/>
      <c r="C167" s="104"/>
      <c r="D167" s="104"/>
      <c r="E167" s="891" t="s">
        <v>650</v>
      </c>
      <c r="F167" s="891"/>
      <c r="G167" s="891"/>
      <c r="H167" s="173"/>
      <c r="I167" s="173"/>
      <c r="J167" s="107"/>
      <c r="K167" s="107"/>
      <c r="L167" s="105"/>
      <c r="M167" s="105"/>
      <c r="N167" s="105"/>
      <c r="O167" s="105"/>
      <c r="P167" s="105"/>
      <c r="Q167" s="104"/>
      <c r="R167" s="105"/>
      <c r="S167" s="105"/>
      <c r="T167" s="105"/>
      <c r="U167" s="18"/>
      <c r="V167" s="18"/>
      <c r="W167" s="18"/>
      <c r="X167" s="18"/>
      <c r="Y167" s="18"/>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15"/>
      <c r="BL167" s="215"/>
      <c r="BM167" s="67"/>
      <c r="BN167" s="67"/>
      <c r="BO167" s="67"/>
    </row>
    <row r="168" spans="1:67" ht="13">
      <c r="A168" s="158"/>
      <c r="B168" s="158"/>
      <c r="C168" s="158"/>
      <c r="D168" s="158"/>
      <c r="E168" s="53" t="s">
        <v>54</v>
      </c>
      <c r="F168" s="18"/>
      <c r="G168" s="186" t="s">
        <v>532</v>
      </c>
      <c r="H168" s="186" t="s">
        <v>531</v>
      </c>
      <c r="I168" s="186" t="s">
        <v>530</v>
      </c>
      <c r="J168" s="186" t="s">
        <v>529</v>
      </c>
      <c r="K168" s="186" t="s">
        <v>528</v>
      </c>
      <c r="L168" s="186" t="s">
        <v>527</v>
      </c>
      <c r="M168" s="186" t="s">
        <v>526</v>
      </c>
      <c r="N168" s="186" t="s">
        <v>525</v>
      </c>
      <c r="O168" s="186" t="s">
        <v>524</v>
      </c>
      <c r="P168" s="186" t="s">
        <v>523</v>
      </c>
      <c r="Q168" s="18"/>
      <c r="R168" s="17"/>
      <c r="S168" s="17"/>
      <c r="T168" s="67"/>
      <c r="U168" s="18"/>
      <c r="V168" s="18"/>
      <c r="W168" s="18"/>
      <c r="X168" s="18"/>
      <c r="Y168" s="18"/>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15"/>
      <c r="BL168" s="215"/>
      <c r="BM168" s="67"/>
      <c r="BN168" s="67"/>
      <c r="BO168" s="67"/>
    </row>
    <row r="169" spans="1:67" outlineLevel="1">
      <c r="A169" s="21"/>
      <c r="B169" s="21"/>
      <c r="C169" s="21"/>
      <c r="D169" s="21"/>
      <c r="E169" s="889" t="s">
        <v>550</v>
      </c>
      <c r="F169" s="890"/>
      <c r="G169" s="705"/>
      <c r="H169" s="706"/>
      <c r="I169" s="706"/>
      <c r="J169" s="706"/>
      <c r="K169" s="706"/>
      <c r="L169" s="209"/>
      <c r="M169" s="209"/>
      <c r="N169" s="209"/>
      <c r="O169" s="209"/>
      <c r="P169" s="209"/>
      <c r="Q169" s="18"/>
      <c r="R169" s="17"/>
      <c r="S169" s="17"/>
      <c r="T169" s="67"/>
      <c r="U169" s="18"/>
      <c r="V169" s="18"/>
      <c r="W169" s="18"/>
      <c r="X169" s="18"/>
      <c r="Y169" s="18"/>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67"/>
      <c r="BN169" s="67"/>
      <c r="BO169" s="67"/>
    </row>
    <row r="170" spans="1:67" outlineLevel="1">
      <c r="A170" s="21"/>
      <c r="B170" s="21"/>
      <c r="C170" s="21"/>
      <c r="D170" s="21"/>
      <c r="E170" s="889" t="s">
        <v>562</v>
      </c>
      <c r="F170" s="890"/>
      <c r="G170" s="684"/>
      <c r="H170" s="685"/>
      <c r="I170" s="685"/>
      <c r="J170" s="685"/>
      <c r="K170" s="685"/>
      <c r="L170" s="94"/>
      <c r="M170" s="94"/>
      <c r="N170" s="94"/>
      <c r="O170" s="94"/>
      <c r="P170" s="94"/>
      <c r="Q170" s="18"/>
      <c r="R170" s="17"/>
      <c r="S170" s="17"/>
      <c r="T170" s="67"/>
      <c r="U170" s="18"/>
      <c r="V170" s="18"/>
      <c r="W170" s="18"/>
      <c r="X170" s="18"/>
      <c r="Y170" s="18"/>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67"/>
      <c r="BN170" s="67"/>
      <c r="BO170" s="67"/>
    </row>
    <row r="171" spans="1:67" outlineLevel="1">
      <c r="A171" s="158"/>
      <c r="B171" s="158"/>
      <c r="C171" s="158"/>
      <c r="D171" s="158"/>
      <c r="E171" s="889" t="s">
        <v>551</v>
      </c>
      <c r="F171" s="890"/>
      <c r="G171" s="684"/>
      <c r="H171" s="685"/>
      <c r="I171" s="685"/>
      <c r="J171" s="685"/>
      <c r="K171" s="685"/>
      <c r="L171" s="94"/>
      <c r="M171" s="94"/>
      <c r="N171" s="94"/>
      <c r="O171" s="94"/>
      <c r="P171" s="94"/>
      <c r="Q171" s="18"/>
      <c r="R171" s="17"/>
      <c r="S171" s="17"/>
      <c r="T171" s="67"/>
      <c r="U171" s="18"/>
      <c r="V171" s="18"/>
      <c r="W171" s="18"/>
      <c r="X171" s="18"/>
      <c r="Y171" s="18"/>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15"/>
      <c r="BL171" s="215"/>
      <c r="BM171" s="67"/>
      <c r="BN171" s="67"/>
      <c r="BO171" s="67"/>
    </row>
    <row r="172" spans="1:67" outlineLevel="1">
      <c r="A172" s="21"/>
      <c r="B172" s="21"/>
      <c r="C172" s="21"/>
      <c r="D172" s="21"/>
      <c r="E172" s="889" t="s">
        <v>545</v>
      </c>
      <c r="F172" s="890"/>
      <c r="G172" s="684"/>
      <c r="H172" s="685"/>
      <c r="I172" s="685"/>
      <c r="J172" s="685"/>
      <c r="K172" s="685"/>
      <c r="L172" s="94"/>
      <c r="M172" s="94"/>
      <c r="N172" s="94"/>
      <c r="O172" s="94"/>
      <c r="P172" s="94"/>
      <c r="Q172" s="18"/>
      <c r="R172" s="17"/>
      <c r="S172" s="17"/>
      <c r="T172" s="67"/>
      <c r="U172" s="18"/>
      <c r="V172" s="18"/>
      <c r="W172" s="18"/>
      <c r="X172" s="18"/>
      <c r="Y172" s="18"/>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67"/>
      <c r="BN172" s="67"/>
      <c r="BO172" s="67"/>
    </row>
    <row r="173" spans="1:67" outlineLevel="1">
      <c r="A173" s="21"/>
      <c r="B173" s="21"/>
      <c r="C173" s="21"/>
      <c r="D173" s="21"/>
      <c r="E173" s="889" t="s">
        <v>552</v>
      </c>
      <c r="F173" s="890"/>
      <c r="G173" s="684"/>
      <c r="H173" s="685"/>
      <c r="I173" s="685"/>
      <c r="J173" s="685"/>
      <c r="K173" s="685"/>
      <c r="L173" s="94"/>
      <c r="M173" s="94"/>
      <c r="N173" s="94"/>
      <c r="O173" s="94"/>
      <c r="P173" s="94"/>
      <c r="Q173" s="18"/>
      <c r="R173" s="17"/>
      <c r="S173" s="17"/>
      <c r="T173" s="67"/>
      <c r="U173" s="18"/>
      <c r="V173" s="18"/>
      <c r="W173" s="18"/>
      <c r="X173" s="18"/>
      <c r="Y173" s="18"/>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15"/>
      <c r="BL173" s="215"/>
      <c r="BM173" s="67"/>
      <c r="BN173" s="67"/>
      <c r="BO173" s="67"/>
    </row>
    <row r="174" spans="1:67" outlineLevel="1">
      <c r="A174" s="158"/>
      <c r="B174" s="158"/>
      <c r="C174" s="158"/>
      <c r="D174" s="158"/>
      <c r="E174" s="889" t="s">
        <v>538</v>
      </c>
      <c r="F174" s="890"/>
      <c r="G174" s="684"/>
      <c r="H174" s="685"/>
      <c r="I174" s="685"/>
      <c r="J174" s="685"/>
      <c r="K174" s="685"/>
      <c r="L174" s="94"/>
      <c r="M174" s="94"/>
      <c r="N174" s="94"/>
      <c r="O174" s="94"/>
      <c r="P174" s="94"/>
      <c r="Q174" s="18"/>
      <c r="R174" s="17"/>
      <c r="S174" s="17"/>
      <c r="T174" s="67"/>
      <c r="U174" s="18"/>
      <c r="V174" s="18"/>
      <c r="W174" s="18"/>
      <c r="X174" s="18"/>
      <c r="Y174" s="18"/>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c r="BI174" s="215"/>
      <c r="BJ174" s="215"/>
      <c r="BK174" s="215"/>
      <c r="BL174" s="215"/>
      <c r="BM174" s="67"/>
      <c r="BN174" s="67"/>
      <c r="BO174" s="67"/>
    </row>
    <row r="175" spans="1:67" outlineLevel="1">
      <c r="A175" s="21"/>
      <c r="B175" s="21"/>
      <c r="C175" s="21"/>
      <c r="D175" s="21"/>
      <c r="E175" s="889" t="s">
        <v>553</v>
      </c>
      <c r="F175" s="890"/>
      <c r="G175" s="684"/>
      <c r="H175" s="685"/>
      <c r="I175" s="685"/>
      <c r="J175" s="685"/>
      <c r="K175" s="685"/>
      <c r="L175" s="94"/>
      <c r="M175" s="94"/>
      <c r="N175" s="94"/>
      <c r="O175" s="94"/>
      <c r="P175" s="94"/>
      <c r="Q175" s="18"/>
      <c r="R175" s="17"/>
      <c r="S175" s="17"/>
      <c r="T175" s="67"/>
      <c r="U175" s="18"/>
      <c r="V175" s="18"/>
      <c r="W175" s="18"/>
      <c r="X175" s="18"/>
      <c r="Y175" s="18"/>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215"/>
      <c r="BJ175" s="215"/>
      <c r="BK175" s="215"/>
      <c r="BL175" s="215"/>
      <c r="BM175" s="67"/>
      <c r="BN175" s="67"/>
      <c r="BO175" s="67"/>
    </row>
    <row r="176" spans="1:67" outlineLevel="1">
      <c r="A176" s="21"/>
      <c r="B176" s="21"/>
      <c r="C176" s="21"/>
      <c r="D176" s="21"/>
      <c r="E176" s="889" t="s">
        <v>554</v>
      </c>
      <c r="F176" s="890"/>
      <c r="G176" s="684"/>
      <c r="H176" s="685"/>
      <c r="I176" s="685"/>
      <c r="J176" s="685"/>
      <c r="K176" s="685"/>
      <c r="L176" s="94"/>
      <c r="M176" s="94"/>
      <c r="N176" s="94"/>
      <c r="O176" s="94"/>
      <c r="P176" s="94"/>
      <c r="Q176" s="18"/>
      <c r="R176" s="17"/>
      <c r="S176" s="17"/>
      <c r="T176" s="67"/>
      <c r="U176" s="18"/>
      <c r="V176" s="18"/>
      <c r="W176" s="18"/>
      <c r="X176" s="18"/>
      <c r="Y176" s="18"/>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c r="BI176" s="215"/>
      <c r="BJ176" s="215"/>
      <c r="BK176" s="215"/>
      <c r="BL176" s="215"/>
      <c r="BM176" s="67"/>
      <c r="BN176" s="67"/>
      <c r="BO176" s="67"/>
    </row>
    <row r="177" spans="1:67" outlineLevel="1">
      <c r="A177" s="158"/>
      <c r="B177" s="158"/>
      <c r="C177" s="158"/>
      <c r="D177" s="158"/>
      <c r="E177" s="889" t="s">
        <v>555</v>
      </c>
      <c r="F177" s="890"/>
      <c r="G177" s="684"/>
      <c r="H177" s="685"/>
      <c r="I177" s="685"/>
      <c r="J177" s="685"/>
      <c r="K177" s="685"/>
      <c r="L177" s="94"/>
      <c r="M177" s="94"/>
      <c r="N177" s="94"/>
      <c r="O177" s="94"/>
      <c r="P177" s="94"/>
      <c r="Q177" s="18"/>
      <c r="R177" s="17"/>
      <c r="S177" s="17"/>
      <c r="T177" s="67"/>
      <c r="U177" s="18"/>
      <c r="V177" s="18"/>
      <c r="W177" s="18"/>
      <c r="X177" s="18"/>
      <c r="Y177" s="18"/>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c r="BI177" s="215"/>
      <c r="BJ177" s="215"/>
      <c r="BK177" s="215"/>
      <c r="BL177" s="215"/>
      <c r="BM177" s="67"/>
      <c r="BN177" s="67"/>
      <c r="BO177" s="67"/>
    </row>
    <row r="178" spans="1:67" outlineLevel="1">
      <c r="A178" s="158"/>
      <c r="B178" s="158"/>
      <c r="C178" s="158"/>
      <c r="D178" s="158"/>
      <c r="E178" s="889" t="s">
        <v>556</v>
      </c>
      <c r="F178" s="890"/>
      <c r="G178" s="684"/>
      <c r="H178" s="685"/>
      <c r="I178" s="685"/>
      <c r="J178" s="685"/>
      <c r="K178" s="685"/>
      <c r="L178" s="94"/>
      <c r="M178" s="94"/>
      <c r="N178" s="94"/>
      <c r="O178" s="94"/>
      <c r="P178" s="94"/>
      <c r="Q178" s="18"/>
      <c r="R178" s="17"/>
      <c r="S178" s="17"/>
      <c r="T178" s="67"/>
      <c r="U178" s="18"/>
      <c r="V178" s="18"/>
      <c r="W178" s="18"/>
      <c r="X178" s="18"/>
      <c r="Y178" s="18"/>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c r="BI178" s="215"/>
      <c r="BJ178" s="215"/>
      <c r="BK178" s="215"/>
      <c r="BL178" s="215"/>
      <c r="BM178" s="67"/>
      <c r="BN178" s="67"/>
      <c r="BO178" s="67"/>
    </row>
    <row r="179" spans="1:67" outlineLevel="1">
      <c r="A179" s="158"/>
      <c r="B179" s="158"/>
      <c r="C179" s="158"/>
      <c r="D179" s="158"/>
      <c r="E179" s="889" t="s">
        <v>543</v>
      </c>
      <c r="F179" s="890"/>
      <c r="G179" s="684"/>
      <c r="H179" s="685"/>
      <c r="I179" s="685"/>
      <c r="J179" s="685"/>
      <c r="K179" s="685"/>
      <c r="L179" s="94"/>
      <c r="M179" s="94"/>
      <c r="N179" s="94"/>
      <c r="O179" s="94"/>
      <c r="P179" s="94"/>
      <c r="Q179" s="18"/>
      <c r="R179" s="17"/>
      <c r="S179" s="17"/>
      <c r="T179" s="67"/>
      <c r="U179" s="18"/>
      <c r="V179" s="18"/>
      <c r="W179" s="18"/>
      <c r="X179" s="18"/>
      <c r="Y179" s="18"/>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15"/>
      <c r="BK179" s="215"/>
      <c r="BL179" s="215"/>
      <c r="BM179" s="67"/>
      <c r="BN179" s="67"/>
      <c r="BO179" s="67"/>
    </row>
    <row r="180" spans="1:67" outlineLevel="1">
      <c r="A180" s="158"/>
      <c r="B180" s="158"/>
      <c r="C180" s="158"/>
      <c r="D180" s="158"/>
      <c r="E180" s="889" t="s">
        <v>557</v>
      </c>
      <c r="F180" s="890"/>
      <c r="G180" s="680"/>
      <c r="H180" s="681"/>
      <c r="I180" s="681"/>
      <c r="J180" s="681"/>
      <c r="K180" s="681"/>
      <c r="L180" s="94"/>
      <c r="M180" s="94"/>
      <c r="N180" s="94"/>
      <c r="O180" s="94"/>
      <c r="P180" s="94"/>
      <c r="Q180" s="18"/>
      <c r="R180" s="17"/>
      <c r="S180" s="17"/>
      <c r="T180" s="67"/>
      <c r="U180" s="18"/>
      <c r="V180" s="18"/>
      <c r="W180" s="18"/>
      <c r="X180" s="18"/>
      <c r="Y180" s="18"/>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c r="BI180" s="215"/>
      <c r="BJ180" s="215"/>
      <c r="BK180" s="215"/>
      <c r="BL180" s="215"/>
      <c r="BM180" s="67"/>
      <c r="BN180" s="67"/>
      <c r="BO180" s="67"/>
    </row>
    <row r="181" spans="1:67" outlineLevel="1">
      <c r="A181" s="158"/>
      <c r="B181" s="158"/>
      <c r="C181" s="158"/>
      <c r="D181" s="158"/>
      <c r="E181" s="889" t="s">
        <v>558</v>
      </c>
      <c r="F181" s="890"/>
      <c r="G181" s="680"/>
      <c r="H181" s="681"/>
      <c r="I181" s="681"/>
      <c r="J181" s="681"/>
      <c r="K181" s="681"/>
      <c r="L181" s="94"/>
      <c r="M181" s="94"/>
      <c r="N181" s="94"/>
      <c r="O181" s="94"/>
      <c r="P181" s="94"/>
      <c r="Q181" s="18"/>
      <c r="R181" s="17"/>
      <c r="S181" s="17"/>
      <c r="T181" s="67"/>
      <c r="U181" s="18"/>
      <c r="V181" s="18"/>
      <c r="W181" s="18"/>
      <c r="X181" s="18"/>
      <c r="Y181" s="18"/>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5"/>
      <c r="BJ181" s="215"/>
      <c r="BK181" s="215"/>
      <c r="BL181" s="215"/>
      <c r="BM181" s="67"/>
      <c r="BN181" s="67"/>
      <c r="BO181" s="67"/>
    </row>
    <row r="182" spans="1:67" outlineLevel="1">
      <c r="A182" s="158"/>
      <c r="B182" s="158"/>
      <c r="C182" s="158"/>
      <c r="D182" s="158"/>
      <c r="E182" s="889" t="s">
        <v>559</v>
      </c>
      <c r="F182" s="890"/>
      <c r="G182" s="680"/>
      <c r="H182" s="681"/>
      <c r="I182" s="681"/>
      <c r="J182" s="681"/>
      <c r="K182" s="681"/>
      <c r="L182" s="94"/>
      <c r="M182" s="94"/>
      <c r="N182" s="94"/>
      <c r="O182" s="94"/>
      <c r="P182" s="94"/>
      <c r="Q182" s="18"/>
      <c r="R182" s="17"/>
      <c r="S182" s="17"/>
      <c r="T182" s="67"/>
      <c r="U182" s="18"/>
      <c r="V182" s="18"/>
      <c r="W182" s="18"/>
      <c r="X182" s="18"/>
      <c r="Y182" s="18"/>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c r="BI182" s="215"/>
      <c r="BJ182" s="215"/>
      <c r="BK182" s="215"/>
      <c r="BL182" s="215"/>
      <c r="BM182" s="67"/>
      <c r="BN182" s="67"/>
      <c r="BO182" s="67"/>
    </row>
    <row r="183" spans="1:67" outlineLevel="1">
      <c r="A183" s="158"/>
      <c r="B183" s="158"/>
      <c r="C183" s="158"/>
      <c r="D183" s="158"/>
      <c r="E183" s="889" t="s">
        <v>560</v>
      </c>
      <c r="F183" s="890"/>
      <c r="G183" s="684"/>
      <c r="H183" s="685"/>
      <c r="I183" s="685"/>
      <c r="J183" s="685"/>
      <c r="K183" s="685"/>
      <c r="L183" s="94"/>
      <c r="M183" s="94"/>
      <c r="N183" s="94"/>
      <c r="O183" s="94"/>
      <c r="P183" s="94"/>
      <c r="Q183" s="18"/>
      <c r="R183" s="17"/>
      <c r="S183" s="17"/>
      <c r="T183" s="67"/>
      <c r="U183" s="18"/>
      <c r="V183" s="18"/>
      <c r="W183" s="18"/>
      <c r="X183" s="18"/>
      <c r="Y183" s="18"/>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215"/>
      <c r="BK183" s="215"/>
      <c r="BL183" s="215"/>
      <c r="BM183" s="67"/>
      <c r="BN183" s="67"/>
      <c r="BO183" s="67"/>
    </row>
    <row r="184" spans="1:67" outlineLevel="1">
      <c r="A184" s="158"/>
      <c r="B184" s="158"/>
      <c r="C184" s="158"/>
      <c r="D184" s="158"/>
      <c r="E184" s="889" t="s">
        <v>561</v>
      </c>
      <c r="F184" s="890"/>
      <c r="G184" s="684"/>
      <c r="H184" s="685"/>
      <c r="I184" s="685"/>
      <c r="J184" s="685"/>
      <c r="K184" s="685"/>
      <c r="L184" s="94"/>
      <c r="M184" s="94"/>
      <c r="N184" s="94"/>
      <c r="O184" s="94"/>
      <c r="P184" s="94"/>
      <c r="Q184" s="18"/>
      <c r="R184" s="17"/>
      <c r="S184" s="17"/>
      <c r="T184" s="67"/>
      <c r="U184" s="18"/>
      <c r="V184" s="18"/>
      <c r="W184" s="18"/>
      <c r="X184" s="18"/>
      <c r="Y184" s="18"/>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15"/>
      <c r="BL184" s="215"/>
      <c r="BM184" s="67"/>
      <c r="BN184" s="67"/>
      <c r="BO184" s="67"/>
    </row>
    <row r="185" spans="1:67" outlineLevel="1">
      <c r="A185" s="158"/>
      <c r="B185" s="158"/>
      <c r="C185" s="158"/>
      <c r="D185" s="158"/>
      <c r="E185" s="889" t="s">
        <v>567</v>
      </c>
      <c r="F185" s="890"/>
      <c r="G185" s="684"/>
      <c r="H185" s="685"/>
      <c r="I185" s="685"/>
      <c r="J185" s="685"/>
      <c r="K185" s="685"/>
      <c r="L185" s="94"/>
      <c r="M185" s="94"/>
      <c r="N185" s="94"/>
      <c r="O185" s="94"/>
      <c r="P185" s="94"/>
      <c r="Q185" s="18"/>
      <c r="R185" s="17"/>
      <c r="S185" s="17"/>
      <c r="T185" s="67"/>
      <c r="U185" s="18"/>
      <c r="V185" s="18"/>
      <c r="W185" s="18"/>
      <c r="X185" s="18"/>
      <c r="Y185" s="18"/>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c r="BI185" s="215"/>
      <c r="BJ185" s="215"/>
      <c r="BK185" s="215"/>
      <c r="BL185" s="215"/>
      <c r="BM185" s="67"/>
      <c r="BN185" s="67"/>
      <c r="BO185" s="67"/>
    </row>
    <row r="186" spans="1:67" outlineLevel="1">
      <c r="A186" s="158"/>
      <c r="B186" s="158"/>
      <c r="C186" s="158"/>
      <c r="D186" s="158"/>
      <c r="E186" s="889" t="s">
        <v>568</v>
      </c>
      <c r="F186" s="890"/>
      <c r="G186" s="684"/>
      <c r="H186" s="685"/>
      <c r="I186" s="685"/>
      <c r="J186" s="685"/>
      <c r="K186" s="685"/>
      <c r="L186" s="94"/>
      <c r="M186" s="94"/>
      <c r="N186" s="94"/>
      <c r="O186" s="94"/>
      <c r="P186" s="94"/>
      <c r="Q186" s="18"/>
      <c r="R186" s="17"/>
      <c r="S186" s="17"/>
      <c r="T186" s="67"/>
      <c r="U186" s="18"/>
      <c r="V186" s="18"/>
      <c r="W186" s="18"/>
      <c r="X186" s="18"/>
      <c r="Y186" s="18"/>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15"/>
      <c r="BK186" s="215"/>
      <c r="BL186" s="215"/>
      <c r="BM186" s="67"/>
      <c r="BN186" s="67"/>
      <c r="BO186" s="67"/>
    </row>
    <row r="187" spans="1:67" outlineLevel="1">
      <c r="A187" s="158"/>
      <c r="B187" s="158"/>
      <c r="C187" s="158"/>
      <c r="D187" s="158"/>
      <c r="E187" s="889" t="s">
        <v>569</v>
      </c>
      <c r="F187" s="890"/>
      <c r="G187" s="684"/>
      <c r="H187" s="685"/>
      <c r="I187" s="685"/>
      <c r="J187" s="685"/>
      <c r="K187" s="685"/>
      <c r="L187" s="94"/>
      <c r="M187" s="94"/>
      <c r="N187" s="94"/>
      <c r="O187" s="94"/>
      <c r="P187" s="94"/>
      <c r="Q187" s="18"/>
      <c r="R187" s="17"/>
      <c r="S187" s="17"/>
      <c r="T187" s="67"/>
      <c r="U187" s="18"/>
      <c r="V187" s="18"/>
      <c r="W187" s="18"/>
      <c r="X187" s="18"/>
      <c r="Y187" s="18"/>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5"/>
      <c r="BJ187" s="215"/>
      <c r="BK187" s="215"/>
      <c r="BL187" s="215"/>
      <c r="BM187" s="67"/>
      <c r="BN187" s="67"/>
      <c r="BO187" s="67"/>
    </row>
    <row r="188" spans="1:67" outlineLevel="1">
      <c r="A188" s="21"/>
      <c r="B188" s="21"/>
      <c r="C188" s="21"/>
      <c r="D188" s="21"/>
      <c r="E188" s="889">
        <v>0</v>
      </c>
      <c r="F188" s="890"/>
      <c r="G188" s="93"/>
      <c r="H188" s="94"/>
      <c r="I188" s="94"/>
      <c r="J188" s="94"/>
      <c r="K188" s="94"/>
      <c r="L188" s="94"/>
      <c r="M188" s="94"/>
      <c r="N188" s="94"/>
      <c r="O188" s="94"/>
      <c r="P188" s="94"/>
      <c r="Q188" s="18"/>
      <c r="R188" s="17"/>
      <c r="S188" s="17"/>
      <c r="T188" s="67"/>
      <c r="U188" s="18"/>
      <c r="V188" s="18"/>
      <c r="W188" s="18"/>
      <c r="X188" s="18"/>
      <c r="Y188" s="18"/>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215"/>
      <c r="BJ188" s="215"/>
      <c r="BK188" s="215"/>
      <c r="BL188" s="215"/>
      <c r="BM188" s="67"/>
      <c r="BN188" s="67"/>
      <c r="BO188" s="67"/>
    </row>
    <row r="189" spans="1:67" outlineLevel="1">
      <c r="A189" s="21"/>
      <c r="B189" s="21"/>
      <c r="C189" s="21"/>
      <c r="D189" s="21"/>
      <c r="E189" s="889">
        <v>0</v>
      </c>
      <c r="F189" s="890"/>
      <c r="G189" s="93"/>
      <c r="H189" s="94"/>
      <c r="I189" s="94"/>
      <c r="J189" s="94"/>
      <c r="K189" s="94"/>
      <c r="L189" s="94"/>
      <c r="M189" s="94"/>
      <c r="N189" s="94"/>
      <c r="O189" s="94"/>
      <c r="P189" s="94"/>
      <c r="Q189" s="18"/>
      <c r="R189" s="17"/>
      <c r="S189" s="17"/>
      <c r="T189" s="67"/>
      <c r="U189" s="18"/>
      <c r="V189" s="18"/>
      <c r="W189" s="18"/>
      <c r="X189" s="18"/>
      <c r="Y189" s="18"/>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c r="BI189" s="215"/>
      <c r="BJ189" s="215"/>
      <c r="BK189" s="215"/>
      <c r="BL189" s="215"/>
      <c r="BM189" s="67"/>
      <c r="BN189" s="67"/>
      <c r="BO189" s="67"/>
    </row>
    <row r="190" spans="1:67" outlineLevel="1">
      <c r="A190" s="158"/>
      <c r="B190" s="158"/>
      <c r="C190" s="158"/>
      <c r="D190" s="158"/>
      <c r="E190" s="889">
        <v>0</v>
      </c>
      <c r="F190" s="890"/>
      <c r="G190" s="93"/>
      <c r="H190" s="94"/>
      <c r="I190" s="94"/>
      <c r="J190" s="94"/>
      <c r="K190" s="94"/>
      <c r="L190" s="94"/>
      <c r="M190" s="94"/>
      <c r="N190" s="94"/>
      <c r="O190" s="94"/>
      <c r="P190" s="94"/>
      <c r="Q190" s="18"/>
      <c r="R190" s="17"/>
      <c r="S190" s="17"/>
      <c r="T190" s="67"/>
      <c r="U190" s="18"/>
      <c r="V190" s="18"/>
      <c r="W190" s="18"/>
      <c r="X190" s="18"/>
      <c r="Y190" s="18"/>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215"/>
      <c r="BJ190" s="215"/>
      <c r="BK190" s="215"/>
      <c r="BL190" s="215"/>
      <c r="BM190" s="67"/>
      <c r="BN190" s="67"/>
      <c r="BO190" s="67"/>
    </row>
    <row r="191" spans="1:67" outlineLevel="1">
      <c r="A191" s="21"/>
      <c r="B191" s="21"/>
      <c r="C191" s="21"/>
      <c r="D191" s="21"/>
      <c r="E191" s="889">
        <v>0</v>
      </c>
      <c r="F191" s="890"/>
      <c r="G191" s="93"/>
      <c r="H191" s="94"/>
      <c r="I191" s="94"/>
      <c r="J191" s="94"/>
      <c r="K191" s="94"/>
      <c r="L191" s="94"/>
      <c r="M191" s="94"/>
      <c r="N191" s="94"/>
      <c r="O191" s="94"/>
      <c r="P191" s="94"/>
      <c r="Q191" s="18"/>
      <c r="R191" s="17"/>
      <c r="S191" s="17"/>
      <c r="T191" s="67"/>
      <c r="U191" s="18"/>
      <c r="V191" s="18"/>
      <c r="W191" s="18"/>
      <c r="X191" s="18"/>
      <c r="Y191" s="18"/>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c r="BI191" s="215"/>
      <c r="BJ191" s="215"/>
      <c r="BK191" s="215"/>
      <c r="BL191" s="215"/>
      <c r="BM191" s="67"/>
      <c r="BN191" s="67"/>
      <c r="BO191" s="67"/>
    </row>
    <row r="192" spans="1:67" outlineLevel="1">
      <c r="A192" s="212"/>
      <c r="B192" s="212"/>
      <c r="C192" s="212"/>
      <c r="D192" s="212"/>
      <c r="E192" s="887">
        <v>0</v>
      </c>
      <c r="F192" s="888"/>
      <c r="G192" s="93"/>
      <c r="H192" s="94"/>
      <c r="I192" s="94"/>
      <c r="J192" s="94"/>
      <c r="K192" s="94"/>
      <c r="L192" s="94"/>
      <c r="M192" s="94"/>
      <c r="N192" s="94"/>
      <c r="O192" s="94"/>
      <c r="P192" s="94"/>
      <c r="Q192" s="18"/>
      <c r="R192" s="17"/>
      <c r="S192" s="17"/>
      <c r="T192" s="67"/>
      <c r="U192" s="18"/>
      <c r="V192" s="18"/>
      <c r="W192" s="18"/>
      <c r="X192" s="18"/>
      <c r="Y192" s="18"/>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c r="BI192" s="215"/>
      <c r="BJ192" s="215"/>
      <c r="BK192" s="215"/>
      <c r="BL192" s="215"/>
      <c r="BM192" s="67"/>
      <c r="BN192" s="67"/>
      <c r="BO192" s="67"/>
    </row>
    <row r="193" spans="1:67" outlineLevel="1">
      <c r="A193" s="439"/>
      <c r="B193" s="439"/>
      <c r="C193" s="439"/>
      <c r="D193" s="439"/>
      <c r="E193" s="887">
        <v>0</v>
      </c>
      <c r="F193" s="888"/>
      <c r="G193" s="93"/>
      <c r="H193" s="94"/>
      <c r="I193" s="94"/>
      <c r="J193" s="94"/>
      <c r="K193" s="94"/>
      <c r="L193" s="94"/>
      <c r="M193" s="94"/>
      <c r="N193" s="94"/>
      <c r="O193" s="94"/>
      <c r="P193" s="94"/>
      <c r="Q193" s="18"/>
      <c r="R193" s="17"/>
      <c r="S193" s="17"/>
      <c r="T193" s="67"/>
      <c r="U193" s="18"/>
      <c r="V193" s="18"/>
      <c r="W193" s="18"/>
      <c r="X193" s="18"/>
      <c r="Y193" s="18"/>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c r="BI193" s="215"/>
      <c r="BJ193" s="215"/>
      <c r="BK193" s="215"/>
      <c r="BL193" s="215"/>
      <c r="BM193" s="67"/>
      <c r="BN193" s="67"/>
      <c r="BO193" s="67"/>
    </row>
    <row r="194" spans="1:67" outlineLevel="1">
      <c r="A194" s="212"/>
      <c r="B194" s="212"/>
      <c r="C194" s="212"/>
      <c r="D194" s="212"/>
      <c r="E194" s="887">
        <v>0</v>
      </c>
      <c r="F194" s="888"/>
      <c r="G194" s="93"/>
      <c r="H194" s="94"/>
      <c r="I194" s="94"/>
      <c r="J194" s="94"/>
      <c r="K194" s="94"/>
      <c r="L194" s="94"/>
      <c r="M194" s="94"/>
      <c r="N194" s="94"/>
      <c r="O194" s="94"/>
      <c r="P194" s="94"/>
      <c r="Q194" s="18"/>
      <c r="R194" s="17"/>
      <c r="S194" s="17"/>
      <c r="T194" s="67"/>
      <c r="U194" s="18"/>
      <c r="V194" s="18"/>
      <c r="W194" s="18"/>
      <c r="X194" s="18"/>
      <c r="Y194" s="18"/>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c r="BI194" s="215"/>
      <c r="BJ194" s="215"/>
      <c r="BK194" s="215"/>
      <c r="BL194" s="215"/>
      <c r="BM194" s="67"/>
      <c r="BN194" s="67"/>
      <c r="BO194" s="67"/>
    </row>
    <row r="195" spans="1:67" outlineLevel="1">
      <c r="A195" s="212"/>
      <c r="B195" s="212"/>
      <c r="C195" s="212"/>
      <c r="D195" s="212"/>
      <c r="E195" s="887">
        <v>0</v>
      </c>
      <c r="F195" s="888"/>
      <c r="G195" s="93"/>
      <c r="H195" s="94"/>
      <c r="I195" s="94"/>
      <c r="J195" s="94"/>
      <c r="K195" s="94"/>
      <c r="L195" s="94"/>
      <c r="M195" s="94"/>
      <c r="N195" s="94"/>
      <c r="O195" s="94"/>
      <c r="P195" s="94"/>
      <c r="Q195" s="18"/>
      <c r="R195" s="17"/>
      <c r="S195" s="17"/>
      <c r="T195" s="67"/>
      <c r="U195" s="18"/>
      <c r="V195" s="18"/>
      <c r="W195" s="18"/>
      <c r="X195" s="18"/>
      <c r="Y195" s="18"/>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c r="BI195" s="215"/>
      <c r="BJ195" s="215"/>
      <c r="BK195" s="215"/>
      <c r="BL195" s="215"/>
      <c r="BM195" s="67"/>
      <c r="BN195" s="67"/>
      <c r="BO195" s="67"/>
    </row>
    <row r="196" spans="1:67" outlineLevel="1">
      <c r="A196" s="439"/>
      <c r="B196" s="439"/>
      <c r="C196" s="439"/>
      <c r="D196" s="439"/>
      <c r="E196" s="887">
        <v>0</v>
      </c>
      <c r="F196" s="888"/>
      <c r="G196" s="93"/>
      <c r="H196" s="94"/>
      <c r="I196" s="94"/>
      <c r="J196" s="94"/>
      <c r="K196" s="94"/>
      <c r="L196" s="94"/>
      <c r="M196" s="94"/>
      <c r="N196" s="94"/>
      <c r="O196" s="94"/>
      <c r="P196" s="94"/>
      <c r="Q196" s="18"/>
      <c r="R196" s="17"/>
      <c r="S196" s="17"/>
      <c r="T196" s="67"/>
      <c r="U196" s="18"/>
      <c r="V196" s="18"/>
      <c r="W196" s="18"/>
      <c r="X196" s="18"/>
      <c r="Y196" s="18"/>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c r="BI196" s="215"/>
      <c r="BJ196" s="215"/>
      <c r="BK196" s="215"/>
      <c r="BL196" s="215"/>
      <c r="BM196" s="67"/>
      <c r="BN196" s="67"/>
      <c r="BO196" s="67"/>
    </row>
    <row r="197" spans="1:67" outlineLevel="1">
      <c r="A197" s="212"/>
      <c r="B197" s="212"/>
      <c r="C197" s="212"/>
      <c r="D197" s="212"/>
      <c r="E197" s="887">
        <v>0</v>
      </c>
      <c r="F197" s="888"/>
      <c r="G197" s="93"/>
      <c r="H197" s="94"/>
      <c r="I197" s="94"/>
      <c r="J197" s="94"/>
      <c r="K197" s="94"/>
      <c r="L197" s="94"/>
      <c r="M197" s="94"/>
      <c r="N197" s="94"/>
      <c r="O197" s="94"/>
      <c r="P197" s="94"/>
      <c r="Q197" s="18"/>
      <c r="R197" s="17"/>
      <c r="S197" s="17"/>
      <c r="T197" s="67"/>
      <c r="U197" s="18"/>
      <c r="V197" s="18"/>
      <c r="W197" s="18"/>
      <c r="X197" s="18"/>
      <c r="Y197" s="18"/>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c r="BI197" s="215"/>
      <c r="BJ197" s="215"/>
      <c r="BK197" s="215"/>
      <c r="BL197" s="215"/>
      <c r="BM197" s="67"/>
      <c r="BN197" s="67"/>
      <c r="BO197" s="67"/>
    </row>
    <row r="198" spans="1:67" outlineLevel="1">
      <c r="A198" s="212"/>
      <c r="B198" s="212"/>
      <c r="C198" s="212"/>
      <c r="D198" s="212"/>
      <c r="E198" s="887">
        <v>0</v>
      </c>
      <c r="F198" s="888"/>
      <c r="G198" s="93"/>
      <c r="H198" s="94"/>
      <c r="I198" s="94"/>
      <c r="J198" s="94"/>
      <c r="K198" s="94"/>
      <c r="L198" s="94"/>
      <c r="M198" s="94"/>
      <c r="N198" s="94"/>
      <c r="O198" s="94"/>
      <c r="P198" s="94"/>
      <c r="Q198" s="18"/>
      <c r="R198" s="17"/>
      <c r="S198" s="17"/>
      <c r="T198" s="67"/>
      <c r="U198" s="18"/>
      <c r="V198" s="18"/>
      <c r="W198" s="18"/>
      <c r="X198" s="18"/>
      <c r="Y198" s="18"/>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c r="BI198" s="215"/>
      <c r="BJ198" s="215"/>
      <c r="BK198" s="215"/>
      <c r="BL198" s="215"/>
      <c r="BM198" s="67"/>
      <c r="BN198" s="67"/>
      <c r="BO198" s="67"/>
    </row>
    <row r="199" spans="1:67" outlineLevel="2">
      <c r="A199" s="212"/>
      <c r="B199" s="212"/>
      <c r="C199" s="212"/>
      <c r="D199" s="212"/>
      <c r="E199" s="887">
        <v>0</v>
      </c>
      <c r="F199" s="888"/>
      <c r="G199" s="93"/>
      <c r="H199" s="94"/>
      <c r="I199" s="94"/>
      <c r="J199" s="94"/>
      <c r="K199" s="94"/>
      <c r="L199" s="94"/>
      <c r="M199" s="94"/>
      <c r="N199" s="94"/>
      <c r="O199" s="94"/>
      <c r="P199" s="94"/>
      <c r="Q199" s="18"/>
      <c r="R199" s="17"/>
      <c r="S199" s="17"/>
      <c r="T199" s="67"/>
      <c r="U199" s="18"/>
      <c r="V199" s="18"/>
      <c r="W199" s="18"/>
      <c r="X199" s="18"/>
      <c r="Y199" s="18"/>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c r="BI199" s="215"/>
      <c r="BJ199" s="215"/>
      <c r="BK199" s="215"/>
      <c r="BL199" s="215"/>
      <c r="BM199" s="67"/>
      <c r="BN199" s="67"/>
      <c r="BO199" s="67"/>
    </row>
    <row r="200" spans="1:67" outlineLevel="2">
      <c r="A200" s="212"/>
      <c r="B200" s="212"/>
      <c r="C200" s="212"/>
      <c r="D200" s="212"/>
      <c r="E200" s="887">
        <v>0</v>
      </c>
      <c r="F200" s="888"/>
      <c r="G200" s="93"/>
      <c r="H200" s="94"/>
      <c r="I200" s="94"/>
      <c r="J200" s="94"/>
      <c r="K200" s="94"/>
      <c r="L200" s="94"/>
      <c r="M200" s="94"/>
      <c r="N200" s="94"/>
      <c r="O200" s="94"/>
      <c r="P200" s="94"/>
      <c r="Q200" s="18"/>
      <c r="R200" s="17"/>
      <c r="S200" s="17"/>
      <c r="T200" s="67"/>
      <c r="U200" s="18"/>
      <c r="V200" s="18"/>
      <c r="W200" s="18"/>
      <c r="X200" s="18"/>
      <c r="Y200" s="18"/>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c r="BI200" s="215"/>
      <c r="BJ200" s="215"/>
      <c r="BK200" s="215"/>
      <c r="BL200" s="215"/>
      <c r="BM200" s="67"/>
      <c r="BN200" s="67"/>
      <c r="BO200" s="67"/>
    </row>
    <row r="201" spans="1:67" outlineLevel="2">
      <c r="A201" s="212"/>
      <c r="B201" s="212"/>
      <c r="C201" s="212"/>
      <c r="D201" s="212"/>
      <c r="E201" s="887">
        <v>0</v>
      </c>
      <c r="F201" s="888"/>
      <c r="G201" s="93"/>
      <c r="H201" s="94"/>
      <c r="I201" s="94"/>
      <c r="J201" s="94"/>
      <c r="K201" s="94"/>
      <c r="L201" s="94"/>
      <c r="M201" s="94"/>
      <c r="N201" s="94"/>
      <c r="O201" s="94"/>
      <c r="P201" s="94"/>
      <c r="Q201" s="18"/>
      <c r="R201" s="17"/>
      <c r="S201" s="17"/>
      <c r="T201" s="67"/>
      <c r="U201" s="18"/>
      <c r="V201" s="18"/>
      <c r="W201" s="18"/>
      <c r="X201" s="18"/>
      <c r="Y201" s="18"/>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215"/>
      <c r="BJ201" s="215"/>
      <c r="BK201" s="215"/>
      <c r="BL201" s="215"/>
      <c r="BM201" s="67"/>
      <c r="BN201" s="67"/>
      <c r="BO201" s="67"/>
    </row>
    <row r="202" spans="1:67" outlineLevel="2">
      <c r="A202" s="212"/>
      <c r="B202" s="212"/>
      <c r="C202" s="212"/>
      <c r="D202" s="212"/>
      <c r="E202" s="887">
        <v>0</v>
      </c>
      <c r="F202" s="888"/>
      <c r="G202" s="93"/>
      <c r="H202" s="94"/>
      <c r="I202" s="94"/>
      <c r="J202" s="94"/>
      <c r="K202" s="94"/>
      <c r="L202" s="94"/>
      <c r="M202" s="94"/>
      <c r="N202" s="94"/>
      <c r="O202" s="94"/>
      <c r="P202" s="94"/>
      <c r="Q202" s="18"/>
      <c r="R202" s="17"/>
      <c r="S202" s="17"/>
      <c r="T202" s="67"/>
      <c r="U202" s="18"/>
      <c r="V202" s="18"/>
      <c r="W202" s="18"/>
      <c r="X202" s="18"/>
      <c r="Y202" s="18"/>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c r="BI202" s="215"/>
      <c r="BJ202" s="215"/>
      <c r="BK202" s="215"/>
      <c r="BL202" s="215"/>
      <c r="BM202" s="67"/>
      <c r="BN202" s="67"/>
      <c r="BO202" s="67"/>
    </row>
    <row r="203" spans="1:67" outlineLevel="2">
      <c r="A203" s="212"/>
      <c r="B203" s="212"/>
      <c r="C203" s="212"/>
      <c r="D203" s="212"/>
      <c r="E203" s="887">
        <v>0</v>
      </c>
      <c r="F203" s="888"/>
      <c r="G203" s="93"/>
      <c r="H203" s="94"/>
      <c r="I203" s="94"/>
      <c r="J203" s="94"/>
      <c r="K203" s="94"/>
      <c r="L203" s="94"/>
      <c r="M203" s="94"/>
      <c r="N203" s="94"/>
      <c r="O203" s="94"/>
      <c r="P203" s="94"/>
      <c r="Q203" s="18"/>
      <c r="R203" s="17"/>
      <c r="S203" s="17"/>
      <c r="T203" s="67"/>
      <c r="U203" s="18"/>
      <c r="V203" s="18"/>
      <c r="W203" s="18"/>
      <c r="X203" s="18"/>
      <c r="Y203" s="18"/>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c r="BI203" s="215"/>
      <c r="BJ203" s="215"/>
      <c r="BK203" s="215"/>
      <c r="BL203" s="215"/>
      <c r="BM203" s="67"/>
      <c r="BN203" s="67"/>
      <c r="BO203" s="67"/>
    </row>
    <row r="204" spans="1:67" outlineLevel="2">
      <c r="A204" s="212"/>
      <c r="B204" s="212"/>
      <c r="C204" s="212"/>
      <c r="D204" s="212"/>
      <c r="E204" s="887">
        <v>0</v>
      </c>
      <c r="F204" s="888"/>
      <c r="G204" s="93"/>
      <c r="H204" s="94"/>
      <c r="I204" s="94"/>
      <c r="J204" s="94"/>
      <c r="K204" s="94"/>
      <c r="L204" s="94"/>
      <c r="M204" s="94"/>
      <c r="N204" s="94"/>
      <c r="O204" s="94"/>
      <c r="P204" s="94"/>
      <c r="Q204" s="18"/>
      <c r="R204" s="17"/>
      <c r="S204" s="17"/>
      <c r="T204" s="67"/>
      <c r="U204" s="18"/>
      <c r="V204" s="18"/>
      <c r="W204" s="18"/>
      <c r="X204" s="18"/>
      <c r="Y204" s="18"/>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c r="BI204" s="215"/>
      <c r="BJ204" s="215"/>
      <c r="BK204" s="215"/>
      <c r="BL204" s="215"/>
      <c r="BM204" s="67"/>
      <c r="BN204" s="67"/>
      <c r="BO204" s="67"/>
    </row>
    <row r="205" spans="1:67" outlineLevel="2">
      <c r="A205" s="212"/>
      <c r="B205" s="212"/>
      <c r="C205" s="212"/>
      <c r="D205" s="212"/>
      <c r="E205" s="887">
        <v>0</v>
      </c>
      <c r="F205" s="888"/>
      <c r="G205" s="93"/>
      <c r="H205" s="94"/>
      <c r="I205" s="94"/>
      <c r="J205" s="94"/>
      <c r="K205" s="94"/>
      <c r="L205" s="94"/>
      <c r="M205" s="94"/>
      <c r="N205" s="94"/>
      <c r="O205" s="94"/>
      <c r="P205" s="94"/>
      <c r="Q205" s="18"/>
      <c r="R205" s="17"/>
      <c r="S205" s="17"/>
      <c r="T205" s="67"/>
      <c r="U205" s="18"/>
      <c r="V205" s="18"/>
      <c r="W205" s="18"/>
      <c r="X205" s="18"/>
      <c r="Y205" s="18"/>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c r="BI205" s="215"/>
      <c r="BJ205" s="215"/>
      <c r="BK205" s="215"/>
      <c r="BL205" s="215"/>
      <c r="BM205" s="67"/>
      <c r="BN205" s="67"/>
      <c r="BO205" s="67"/>
    </row>
    <row r="206" spans="1:67" outlineLevel="2">
      <c r="A206" s="212"/>
      <c r="B206" s="212"/>
      <c r="C206" s="212"/>
      <c r="D206" s="212"/>
      <c r="E206" s="887">
        <v>0</v>
      </c>
      <c r="F206" s="888"/>
      <c r="G206" s="93"/>
      <c r="H206" s="94"/>
      <c r="I206" s="94"/>
      <c r="J206" s="94"/>
      <c r="K206" s="94"/>
      <c r="L206" s="94"/>
      <c r="M206" s="94"/>
      <c r="N206" s="94"/>
      <c r="O206" s="94"/>
      <c r="P206" s="94"/>
      <c r="Q206" s="18"/>
      <c r="R206" s="17"/>
      <c r="S206" s="17"/>
      <c r="T206" s="67"/>
      <c r="U206" s="18"/>
      <c r="V206" s="18"/>
      <c r="W206" s="18"/>
      <c r="X206" s="18"/>
      <c r="Y206" s="18"/>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c r="BI206" s="215"/>
      <c r="BJ206" s="215"/>
      <c r="BK206" s="215"/>
      <c r="BL206" s="215"/>
      <c r="BM206" s="67"/>
      <c r="BN206" s="67"/>
      <c r="BO206" s="67"/>
    </row>
    <row r="207" spans="1:67" outlineLevel="2">
      <c r="A207" s="212"/>
      <c r="B207" s="212"/>
      <c r="C207" s="212"/>
      <c r="D207" s="212"/>
      <c r="E207" s="887">
        <v>0</v>
      </c>
      <c r="F207" s="888"/>
      <c r="G207" s="93"/>
      <c r="H207" s="94"/>
      <c r="I207" s="94"/>
      <c r="J207" s="94"/>
      <c r="K207" s="94"/>
      <c r="L207" s="94"/>
      <c r="M207" s="94"/>
      <c r="N207" s="94"/>
      <c r="O207" s="94"/>
      <c r="P207" s="94"/>
      <c r="Q207" s="18"/>
      <c r="R207" s="17"/>
      <c r="S207" s="17"/>
      <c r="T207" s="67"/>
      <c r="U207" s="18"/>
      <c r="V207" s="18"/>
      <c r="W207" s="18"/>
      <c r="X207" s="18"/>
      <c r="Y207" s="18"/>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c r="BI207" s="215"/>
      <c r="BJ207" s="215"/>
      <c r="BK207" s="215"/>
      <c r="BL207" s="215"/>
      <c r="BM207" s="67"/>
      <c r="BN207" s="67"/>
      <c r="BO207" s="67"/>
    </row>
    <row r="208" spans="1:67" outlineLevel="2">
      <c r="A208" s="212"/>
      <c r="B208" s="212"/>
      <c r="C208" s="212"/>
      <c r="D208" s="212"/>
      <c r="E208" s="887">
        <v>0</v>
      </c>
      <c r="F208" s="888"/>
      <c r="G208" s="93"/>
      <c r="H208" s="94"/>
      <c r="I208" s="94"/>
      <c r="J208" s="94"/>
      <c r="K208" s="94"/>
      <c r="L208" s="94"/>
      <c r="M208" s="94"/>
      <c r="N208" s="94"/>
      <c r="O208" s="94"/>
      <c r="P208" s="94"/>
      <c r="Q208" s="18"/>
      <c r="R208" s="17"/>
      <c r="S208" s="17"/>
      <c r="T208" s="67"/>
      <c r="U208" s="18"/>
      <c r="V208" s="18"/>
      <c r="W208" s="18"/>
      <c r="X208" s="18"/>
      <c r="Y208" s="18"/>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c r="BI208" s="215"/>
      <c r="BJ208" s="215"/>
      <c r="BK208" s="215"/>
      <c r="BL208" s="215"/>
      <c r="BM208" s="67"/>
      <c r="BN208" s="67"/>
      <c r="BO208" s="67"/>
    </row>
    <row r="209" spans="1:67" outlineLevel="2">
      <c r="A209" s="212"/>
      <c r="B209" s="212"/>
      <c r="C209" s="212"/>
      <c r="D209" s="212"/>
      <c r="E209" s="887">
        <v>0</v>
      </c>
      <c r="F209" s="888"/>
      <c r="G209" s="93"/>
      <c r="H209" s="94"/>
      <c r="I209" s="94"/>
      <c r="J209" s="94"/>
      <c r="K209" s="94"/>
      <c r="L209" s="94"/>
      <c r="M209" s="94"/>
      <c r="N209" s="94"/>
      <c r="O209" s="94"/>
      <c r="P209" s="94"/>
      <c r="Q209" s="18"/>
      <c r="R209" s="17"/>
      <c r="S209" s="17"/>
      <c r="T209" s="67"/>
      <c r="U209" s="18"/>
      <c r="V209" s="18"/>
      <c r="W209" s="18"/>
      <c r="X209" s="18"/>
      <c r="Y209" s="18"/>
      <c r="Z209" s="215"/>
      <c r="AA209" s="215"/>
      <c r="AB209" s="215"/>
      <c r="AC209" s="215"/>
      <c r="AD209" s="215"/>
      <c r="AE209" s="215"/>
      <c r="AF209" s="215"/>
      <c r="AG209" s="215"/>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c r="BI209" s="215"/>
      <c r="BJ209" s="215"/>
      <c r="BK209" s="215"/>
      <c r="BL209" s="215"/>
      <c r="BM209" s="67"/>
      <c r="BN209" s="67"/>
      <c r="BO209" s="67"/>
    </row>
    <row r="210" spans="1:67" outlineLevel="2">
      <c r="A210" s="212"/>
      <c r="B210" s="212"/>
      <c r="C210" s="212"/>
      <c r="D210" s="212"/>
      <c r="E210" s="887">
        <v>0</v>
      </c>
      <c r="F210" s="888"/>
      <c r="G210" s="93"/>
      <c r="H210" s="94"/>
      <c r="I210" s="94"/>
      <c r="J210" s="94"/>
      <c r="K210" s="94"/>
      <c r="L210" s="94"/>
      <c r="M210" s="94"/>
      <c r="N210" s="94"/>
      <c r="O210" s="94"/>
      <c r="P210" s="94"/>
      <c r="Q210" s="18"/>
      <c r="R210" s="17"/>
      <c r="S210" s="17"/>
      <c r="T210" s="67"/>
      <c r="U210" s="18"/>
      <c r="V210" s="18"/>
      <c r="W210" s="18"/>
      <c r="X210" s="18"/>
      <c r="Y210" s="18"/>
      <c r="Z210" s="215"/>
      <c r="AA210" s="215"/>
      <c r="AB210" s="215"/>
      <c r="AC210" s="215"/>
      <c r="AD210" s="215"/>
      <c r="AE210" s="215"/>
      <c r="AF210" s="215"/>
      <c r="AG210" s="215"/>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c r="BI210" s="215"/>
      <c r="BJ210" s="215"/>
      <c r="BK210" s="215"/>
      <c r="BL210" s="215"/>
      <c r="BM210" s="67"/>
      <c r="BN210" s="67"/>
      <c r="BO210" s="67"/>
    </row>
    <row r="211" spans="1:67" outlineLevel="2">
      <c r="A211" s="212"/>
      <c r="B211" s="212"/>
      <c r="C211" s="212"/>
      <c r="D211" s="212"/>
      <c r="E211" s="887">
        <v>0</v>
      </c>
      <c r="F211" s="888"/>
      <c r="G211" s="93"/>
      <c r="H211" s="94"/>
      <c r="I211" s="94"/>
      <c r="J211" s="94"/>
      <c r="K211" s="94"/>
      <c r="L211" s="94"/>
      <c r="M211" s="94"/>
      <c r="N211" s="94"/>
      <c r="O211" s="94"/>
      <c r="P211" s="94"/>
      <c r="Q211" s="18"/>
      <c r="R211" s="17"/>
      <c r="S211" s="17"/>
      <c r="T211" s="67"/>
      <c r="U211" s="18"/>
      <c r="V211" s="18"/>
      <c r="W211" s="18"/>
      <c r="X211" s="18"/>
      <c r="Y211" s="18"/>
      <c r="Z211" s="215"/>
      <c r="AA211" s="215"/>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c r="BI211" s="215"/>
      <c r="BJ211" s="215"/>
      <c r="BK211" s="215"/>
      <c r="BL211" s="215"/>
      <c r="BM211" s="67"/>
      <c r="BN211" s="67"/>
      <c r="BO211" s="67"/>
    </row>
    <row r="212" spans="1:67" outlineLevel="2">
      <c r="A212" s="212"/>
      <c r="B212" s="212"/>
      <c r="C212" s="212"/>
      <c r="D212" s="212"/>
      <c r="E212" s="887">
        <v>0</v>
      </c>
      <c r="F212" s="888"/>
      <c r="G212" s="93"/>
      <c r="H212" s="94"/>
      <c r="I212" s="94"/>
      <c r="J212" s="94"/>
      <c r="K212" s="94"/>
      <c r="L212" s="94"/>
      <c r="M212" s="94"/>
      <c r="N212" s="94"/>
      <c r="O212" s="94"/>
      <c r="P212" s="94"/>
      <c r="Q212" s="18"/>
      <c r="R212" s="17"/>
      <c r="S212" s="17"/>
      <c r="T212" s="67"/>
      <c r="U212" s="18"/>
      <c r="V212" s="18"/>
      <c r="W212" s="18"/>
      <c r="X212" s="18"/>
      <c r="Y212" s="18"/>
      <c r="Z212" s="215"/>
      <c r="AA212" s="215"/>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15"/>
      <c r="BK212" s="215"/>
      <c r="BL212" s="215"/>
      <c r="BM212" s="67"/>
      <c r="BN212" s="67"/>
      <c r="BO212" s="67"/>
    </row>
    <row r="213" spans="1:67" outlineLevel="2">
      <c r="A213" s="212"/>
      <c r="B213" s="212"/>
      <c r="C213" s="212"/>
      <c r="D213" s="212"/>
      <c r="E213" s="887">
        <v>0</v>
      </c>
      <c r="F213" s="888"/>
      <c r="G213" s="93"/>
      <c r="H213" s="94"/>
      <c r="I213" s="94"/>
      <c r="J213" s="94"/>
      <c r="K213" s="94"/>
      <c r="L213" s="94"/>
      <c r="M213" s="94"/>
      <c r="N213" s="94"/>
      <c r="O213" s="94"/>
      <c r="P213" s="94"/>
      <c r="Q213" s="18"/>
      <c r="R213" s="17"/>
      <c r="S213" s="17"/>
      <c r="T213" s="67"/>
      <c r="U213" s="18"/>
      <c r="V213" s="18"/>
      <c r="W213" s="18"/>
      <c r="X213" s="18"/>
      <c r="Y213" s="18"/>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67"/>
      <c r="BN213" s="67"/>
      <c r="BO213" s="67"/>
    </row>
    <row r="214" spans="1:67" outlineLevel="2">
      <c r="A214" s="212"/>
      <c r="B214" s="212"/>
      <c r="C214" s="212"/>
      <c r="D214" s="212"/>
      <c r="E214" s="887">
        <v>0</v>
      </c>
      <c r="F214" s="888"/>
      <c r="G214" s="93"/>
      <c r="H214" s="94"/>
      <c r="I214" s="94"/>
      <c r="J214" s="94"/>
      <c r="K214" s="94"/>
      <c r="L214" s="94"/>
      <c r="M214" s="94"/>
      <c r="N214" s="94"/>
      <c r="O214" s="94"/>
      <c r="P214" s="94"/>
      <c r="Q214" s="18"/>
      <c r="R214" s="17"/>
      <c r="S214" s="17"/>
      <c r="T214" s="67"/>
      <c r="U214" s="18"/>
      <c r="V214" s="18"/>
      <c r="W214" s="18"/>
      <c r="X214" s="18"/>
      <c r="Y214" s="18"/>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215"/>
      <c r="BJ214" s="215"/>
      <c r="BK214" s="215"/>
      <c r="BL214" s="215"/>
      <c r="BM214" s="67"/>
      <c r="BN214" s="67"/>
      <c r="BO214" s="67"/>
    </row>
    <row r="215" spans="1:67" outlineLevel="1">
      <c r="A215" s="212"/>
      <c r="B215" s="212"/>
      <c r="C215" s="212"/>
      <c r="D215" s="212"/>
      <c r="E215" s="887">
        <v>0</v>
      </c>
      <c r="F215" s="888"/>
      <c r="G215" s="93"/>
      <c r="H215" s="94"/>
      <c r="I215" s="94"/>
      <c r="J215" s="94"/>
      <c r="K215" s="94"/>
      <c r="L215" s="94"/>
      <c r="M215" s="94"/>
      <c r="N215" s="94"/>
      <c r="O215" s="94"/>
      <c r="P215" s="94"/>
      <c r="Q215" s="18"/>
      <c r="R215" s="17"/>
      <c r="S215" s="17"/>
      <c r="T215" s="67"/>
      <c r="U215" s="18"/>
      <c r="V215" s="18"/>
      <c r="W215" s="18"/>
      <c r="X215" s="18"/>
      <c r="Y215" s="18"/>
      <c r="Z215" s="215"/>
      <c r="AA215" s="215"/>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5"/>
      <c r="BJ215" s="215"/>
      <c r="BK215" s="215"/>
      <c r="BL215" s="215"/>
      <c r="BM215" s="67"/>
      <c r="BN215" s="67"/>
      <c r="BO215" s="67"/>
    </row>
    <row r="216" spans="1:67" outlineLevel="1">
      <c r="A216" s="212"/>
      <c r="B216" s="212"/>
      <c r="C216" s="212"/>
      <c r="D216" s="212"/>
      <c r="E216" s="887" t="s">
        <v>570</v>
      </c>
      <c r="F216" s="888"/>
      <c r="G216" s="684"/>
      <c r="H216" s="685"/>
      <c r="I216" s="685"/>
      <c r="J216" s="685"/>
      <c r="K216" s="685"/>
      <c r="L216" s="94"/>
      <c r="M216" s="94"/>
      <c r="N216" s="94"/>
      <c r="O216" s="94"/>
      <c r="P216" s="94"/>
      <c r="Q216" s="18"/>
      <c r="R216" s="17"/>
      <c r="S216" s="17"/>
      <c r="T216" s="67"/>
      <c r="U216" s="18"/>
      <c r="V216" s="18"/>
      <c r="W216" s="18"/>
      <c r="X216" s="18"/>
      <c r="Y216" s="18"/>
      <c r="Z216" s="215"/>
      <c r="AA216" s="215"/>
      <c r="AB216" s="215"/>
      <c r="AC216" s="215"/>
      <c r="AD216" s="215"/>
      <c r="AE216" s="215"/>
      <c r="AF216" s="215"/>
      <c r="AG216" s="215"/>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c r="BI216" s="215"/>
      <c r="BJ216" s="215"/>
      <c r="BK216" s="215"/>
      <c r="BL216" s="215"/>
      <c r="BM216" s="67"/>
      <c r="BN216" s="67"/>
      <c r="BO216" s="67"/>
    </row>
    <row r="217" spans="1:67" outlineLevel="1">
      <c r="A217" s="212"/>
      <c r="B217" s="212"/>
      <c r="C217" s="212"/>
      <c r="D217" s="212"/>
      <c r="E217" s="887" t="s">
        <v>544</v>
      </c>
      <c r="F217" s="888"/>
      <c r="G217" s="684"/>
      <c r="H217" s="685"/>
      <c r="I217" s="685"/>
      <c r="J217" s="685"/>
      <c r="K217" s="685"/>
      <c r="L217" s="94"/>
      <c r="M217" s="94"/>
      <c r="N217" s="94"/>
      <c r="O217" s="94"/>
      <c r="P217" s="94"/>
      <c r="Q217" s="18"/>
      <c r="R217" s="17"/>
      <c r="S217" s="17"/>
      <c r="T217" s="67"/>
      <c r="U217" s="18"/>
      <c r="V217" s="18"/>
      <c r="W217" s="18"/>
      <c r="X217" s="18"/>
      <c r="Y217" s="18"/>
      <c r="Z217" s="215"/>
      <c r="AA217" s="215"/>
      <c r="AB217" s="215"/>
      <c r="AC217" s="215"/>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c r="BI217" s="215"/>
      <c r="BJ217" s="215"/>
      <c r="BK217" s="215"/>
      <c r="BL217" s="215"/>
      <c r="BM217" s="67"/>
      <c r="BN217" s="67"/>
      <c r="BO217" s="67"/>
    </row>
    <row r="218" spans="1:67" outlineLevel="1">
      <c r="A218" s="212"/>
      <c r="B218" s="212"/>
      <c r="C218" s="212"/>
      <c r="D218" s="212"/>
      <c r="E218" s="887" t="s">
        <v>264</v>
      </c>
      <c r="F218" s="888"/>
      <c r="G218" s="684"/>
      <c r="H218" s="685"/>
      <c r="I218" s="685"/>
      <c r="J218" s="685"/>
      <c r="K218" s="685"/>
      <c r="L218" s="94"/>
      <c r="M218" s="94"/>
      <c r="N218" s="94"/>
      <c r="O218" s="94"/>
      <c r="P218" s="94"/>
      <c r="Q218" s="18"/>
      <c r="R218" s="17"/>
      <c r="S218" s="17"/>
      <c r="T218" s="67"/>
      <c r="U218" s="18"/>
      <c r="V218" s="18"/>
      <c r="W218" s="18"/>
      <c r="X218" s="18"/>
      <c r="Y218" s="18"/>
      <c r="Z218" s="215"/>
      <c r="AA218" s="215"/>
      <c r="AB218" s="215"/>
      <c r="AC218" s="215"/>
      <c r="AD218" s="215"/>
      <c r="AE218" s="215"/>
      <c r="AF218" s="215"/>
      <c r="AG218" s="215"/>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c r="BI218" s="215"/>
      <c r="BJ218" s="215"/>
      <c r="BK218" s="215"/>
      <c r="BL218" s="215"/>
      <c r="BM218" s="67"/>
      <c r="BN218" s="67"/>
      <c r="BO218" s="67"/>
    </row>
    <row r="219" spans="1:67">
      <c r="A219" s="158"/>
      <c r="B219" s="158"/>
      <c r="C219" s="158"/>
      <c r="D219" s="158"/>
      <c r="E219" s="889" t="s">
        <v>82</v>
      </c>
      <c r="F219" s="889"/>
      <c r="G219" s="184">
        <v>0</v>
      </c>
      <c r="H219" s="184">
        <v>0</v>
      </c>
      <c r="I219" s="184">
        <v>0</v>
      </c>
      <c r="J219" s="184">
        <v>0</v>
      </c>
      <c r="K219" s="184">
        <v>0</v>
      </c>
      <c r="L219" s="184">
        <v>0</v>
      </c>
      <c r="M219" s="184">
        <v>0</v>
      </c>
      <c r="N219" s="184">
        <v>0</v>
      </c>
      <c r="O219" s="184">
        <v>0</v>
      </c>
      <c r="P219" s="184">
        <v>0</v>
      </c>
      <c r="Q219" s="168"/>
      <c r="R219" s="17"/>
      <c r="S219" s="17"/>
      <c r="T219" s="67"/>
      <c r="U219" s="18"/>
      <c r="V219" s="18"/>
      <c r="W219" s="18"/>
      <c r="X219" s="18"/>
      <c r="Y219" s="18"/>
      <c r="Z219" s="215"/>
      <c r="AA219" s="215"/>
      <c r="AB219" s="215"/>
      <c r="AC219" s="215"/>
      <c r="AD219" s="215"/>
      <c r="AE219" s="215"/>
      <c r="AF219" s="215"/>
      <c r="AG219" s="215"/>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c r="BI219" s="215"/>
      <c r="BJ219" s="215"/>
      <c r="BK219" s="215"/>
      <c r="BL219" s="215"/>
      <c r="BM219" s="67"/>
      <c r="BN219" s="67"/>
      <c r="BO219" s="67"/>
    </row>
    <row r="220" spans="1:67" ht="21" customHeight="1">
      <c r="A220" s="21"/>
      <c r="B220" s="21"/>
      <c r="C220" s="21"/>
      <c r="D220" s="21"/>
      <c r="E220" s="21"/>
      <c r="F220" s="84"/>
      <c r="G220" s="84"/>
      <c r="H220" s="84"/>
      <c r="I220" s="84"/>
      <c r="J220" s="84"/>
      <c r="K220" s="84"/>
      <c r="L220" s="84"/>
      <c r="M220" s="84"/>
      <c r="N220" s="84"/>
      <c r="O220" s="84"/>
      <c r="P220" s="84"/>
      <c r="Q220" s="185">
        <v>0</v>
      </c>
      <c r="R220" s="17"/>
      <c r="S220" s="745"/>
      <c r="T220" s="67"/>
      <c r="U220" s="18"/>
      <c r="V220" s="18"/>
      <c r="W220" s="18"/>
      <c r="X220" s="18"/>
      <c r="Y220" s="18"/>
      <c r="Z220" s="215"/>
      <c r="AA220" s="215"/>
      <c r="AB220" s="215"/>
      <c r="AC220" s="215"/>
      <c r="AD220" s="215"/>
      <c r="AE220" s="215"/>
      <c r="AF220" s="215"/>
      <c r="AG220" s="215"/>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c r="BI220" s="215"/>
      <c r="BJ220" s="215"/>
      <c r="BK220" s="215"/>
      <c r="BL220" s="215"/>
      <c r="BM220" s="67"/>
      <c r="BN220" s="67"/>
      <c r="BO220" s="67"/>
    </row>
    <row r="221" spans="1:67" ht="15.25" customHeight="1">
      <c r="A221" s="104"/>
      <c r="B221" s="104"/>
      <c r="C221" s="104"/>
      <c r="D221" s="104"/>
      <c r="E221" s="900" t="s">
        <v>651</v>
      </c>
      <c r="F221" s="900"/>
      <c r="G221" s="900"/>
      <c r="H221" s="173"/>
      <c r="I221" s="173"/>
      <c r="J221" s="107"/>
      <c r="K221" s="107"/>
      <c r="L221" s="105"/>
      <c r="M221" s="105"/>
      <c r="N221" s="105"/>
      <c r="O221" s="105"/>
      <c r="P221" s="105"/>
      <c r="Q221" s="104"/>
      <c r="R221" s="105"/>
      <c r="S221" s="105"/>
      <c r="T221" s="105"/>
      <c r="U221" s="18"/>
      <c r="V221" s="18"/>
      <c r="W221" s="18"/>
      <c r="X221" s="18"/>
      <c r="Y221" s="18"/>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5"/>
      <c r="BJ221" s="215"/>
      <c r="BK221" s="215"/>
      <c r="BL221" s="215"/>
      <c r="BM221" s="67"/>
      <c r="BN221" s="67"/>
      <c r="BO221" s="67"/>
    </row>
    <row r="222" spans="1:67" ht="13">
      <c r="A222" s="158"/>
      <c r="B222" s="158"/>
      <c r="C222" s="158"/>
      <c r="D222" s="158"/>
      <c r="E222" s="53" t="s">
        <v>54</v>
      </c>
      <c r="F222" s="18"/>
      <c r="G222" s="186" t="s">
        <v>532</v>
      </c>
      <c r="H222" s="186" t="s">
        <v>531</v>
      </c>
      <c r="I222" s="186" t="s">
        <v>530</v>
      </c>
      <c r="J222" s="186" t="s">
        <v>529</v>
      </c>
      <c r="K222" s="186" t="s">
        <v>528</v>
      </c>
      <c r="L222" s="186" t="s">
        <v>527</v>
      </c>
      <c r="M222" s="186" t="s">
        <v>526</v>
      </c>
      <c r="N222" s="186" t="s">
        <v>525</v>
      </c>
      <c r="O222" s="186" t="s">
        <v>524</v>
      </c>
      <c r="P222" s="186" t="s">
        <v>523</v>
      </c>
      <c r="Q222" s="18"/>
      <c r="R222" s="17"/>
      <c r="S222" s="17"/>
      <c r="T222" s="67"/>
      <c r="U222" s="18"/>
      <c r="V222" s="18"/>
      <c r="W222" s="18"/>
      <c r="X222" s="18"/>
      <c r="Y222" s="18"/>
      <c r="Z222" s="215"/>
      <c r="AA222" s="215"/>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67"/>
      <c r="BN222" s="67"/>
      <c r="BO222" s="67"/>
    </row>
    <row r="223" spans="1:67" outlineLevel="1">
      <c r="A223" s="21"/>
      <c r="B223" s="21"/>
      <c r="C223" s="21"/>
      <c r="D223" s="21"/>
      <c r="E223" s="889" t="s">
        <v>550</v>
      </c>
      <c r="F223" s="890"/>
      <c r="G223" s="705"/>
      <c r="H223" s="706"/>
      <c r="I223" s="706"/>
      <c r="J223" s="706"/>
      <c r="K223" s="706"/>
      <c r="L223" s="209"/>
      <c r="M223" s="209"/>
      <c r="N223" s="209"/>
      <c r="O223" s="209"/>
      <c r="P223" s="209"/>
      <c r="Q223" s="18"/>
      <c r="R223" s="17"/>
      <c r="S223" s="318"/>
      <c r="T223" s="595"/>
      <c r="U223" s="215"/>
      <c r="V223" s="215"/>
      <c r="W223" s="215"/>
      <c r="X223" s="18"/>
      <c r="Y223" s="18"/>
      <c r="Z223" s="215"/>
      <c r="AA223" s="215"/>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215"/>
      <c r="BJ223" s="215"/>
      <c r="BK223" s="215"/>
      <c r="BL223" s="215"/>
      <c r="BM223" s="67"/>
      <c r="BN223" s="67"/>
      <c r="BO223" s="67"/>
    </row>
    <row r="224" spans="1:67" outlineLevel="1">
      <c r="A224" s="21"/>
      <c r="B224" s="21"/>
      <c r="C224" s="21"/>
      <c r="D224" s="21"/>
      <c r="E224" s="889" t="s">
        <v>562</v>
      </c>
      <c r="F224" s="890"/>
      <c r="G224" s="680"/>
      <c r="H224" s="681"/>
      <c r="I224" s="681"/>
      <c r="J224" s="681"/>
      <c r="K224" s="681"/>
      <c r="L224" s="94"/>
      <c r="M224" s="94"/>
      <c r="N224" s="94"/>
      <c r="O224" s="94"/>
      <c r="P224" s="94"/>
      <c r="Q224" s="18"/>
      <c r="R224" s="17"/>
      <c r="S224" s="318"/>
      <c r="T224" s="595"/>
      <c r="U224" s="215"/>
      <c r="V224" s="215"/>
      <c r="W224" s="215"/>
      <c r="X224" s="18"/>
      <c r="Y224" s="18"/>
      <c r="Z224" s="215"/>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15"/>
      <c r="BK224" s="215"/>
      <c r="BL224" s="215"/>
      <c r="BM224" s="67"/>
      <c r="BN224" s="67"/>
      <c r="BO224" s="67"/>
    </row>
    <row r="225" spans="1:67" outlineLevel="1">
      <c r="A225" s="158"/>
      <c r="B225" s="158"/>
      <c r="C225" s="158"/>
      <c r="D225" s="158"/>
      <c r="E225" s="889" t="s">
        <v>551</v>
      </c>
      <c r="F225" s="890"/>
      <c r="G225" s="684"/>
      <c r="H225" s="685"/>
      <c r="I225" s="685"/>
      <c r="J225" s="685"/>
      <c r="K225" s="685"/>
      <c r="L225" s="94"/>
      <c r="M225" s="94"/>
      <c r="N225" s="94"/>
      <c r="O225" s="94"/>
      <c r="P225" s="94"/>
      <c r="Q225" s="18"/>
      <c r="R225" s="17"/>
      <c r="S225" s="318"/>
      <c r="T225" s="595"/>
      <c r="U225" s="215"/>
      <c r="V225" s="215"/>
      <c r="W225" s="215"/>
      <c r="X225" s="18"/>
      <c r="Y225" s="18"/>
      <c r="Z225" s="215"/>
      <c r="AA225" s="215"/>
      <c r="AB225" s="215"/>
      <c r="AC225" s="215"/>
      <c r="AD225" s="215"/>
      <c r="AE225" s="215"/>
      <c r="AF225" s="215"/>
      <c r="AG225" s="215"/>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c r="BI225" s="215"/>
      <c r="BJ225" s="215"/>
      <c r="BK225" s="215"/>
      <c r="BL225" s="215"/>
      <c r="BM225" s="67"/>
      <c r="BN225" s="67"/>
      <c r="BO225" s="67"/>
    </row>
    <row r="226" spans="1:67" outlineLevel="1">
      <c r="A226" s="21"/>
      <c r="B226" s="21"/>
      <c r="C226" s="21"/>
      <c r="D226" s="21"/>
      <c r="E226" s="889" t="s">
        <v>545</v>
      </c>
      <c r="F226" s="890"/>
      <c r="G226" s="684"/>
      <c r="H226" s="685"/>
      <c r="I226" s="685"/>
      <c r="J226" s="685"/>
      <c r="K226" s="685"/>
      <c r="L226" s="94"/>
      <c r="M226" s="94"/>
      <c r="N226" s="94"/>
      <c r="O226" s="94"/>
      <c r="P226" s="94"/>
      <c r="Q226" s="18"/>
      <c r="R226" s="17"/>
      <c r="S226" s="318"/>
      <c r="T226" s="595"/>
      <c r="U226" s="215"/>
      <c r="V226" s="215"/>
      <c r="W226" s="215"/>
      <c r="X226" s="18"/>
      <c r="Y226" s="18"/>
      <c r="Z226" s="215"/>
      <c r="AA226" s="215"/>
      <c r="AB226" s="215"/>
      <c r="AC226" s="215"/>
      <c r="AD226" s="215"/>
      <c r="AE226" s="215"/>
      <c r="AF226" s="215"/>
      <c r="AG226" s="215"/>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c r="BI226" s="215"/>
      <c r="BJ226" s="215"/>
      <c r="BK226" s="215"/>
      <c r="BL226" s="215"/>
      <c r="BM226" s="67"/>
      <c r="BN226" s="67"/>
      <c r="BO226" s="67"/>
    </row>
    <row r="227" spans="1:67" outlineLevel="1">
      <c r="A227" s="21"/>
      <c r="B227" s="21"/>
      <c r="C227" s="21"/>
      <c r="D227" s="21"/>
      <c r="E227" s="889" t="s">
        <v>552</v>
      </c>
      <c r="F227" s="890"/>
      <c r="G227" s="680"/>
      <c r="H227" s="681"/>
      <c r="I227" s="681"/>
      <c r="J227" s="681"/>
      <c r="K227" s="681"/>
      <c r="L227" s="94"/>
      <c r="M227" s="94"/>
      <c r="N227" s="94"/>
      <c r="O227" s="94"/>
      <c r="P227" s="94"/>
      <c r="Q227" s="18"/>
      <c r="R227" s="17"/>
      <c r="S227" s="318"/>
      <c r="T227" s="595"/>
      <c r="U227" s="215"/>
      <c r="V227" s="215"/>
      <c r="W227" s="215"/>
      <c r="X227" s="18"/>
      <c r="Y227" s="18"/>
      <c r="Z227" s="215"/>
      <c r="AA227" s="215"/>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215"/>
      <c r="BJ227" s="215"/>
      <c r="BK227" s="215"/>
      <c r="BL227" s="215"/>
      <c r="BM227" s="67"/>
      <c r="BN227" s="67"/>
      <c r="BO227" s="67"/>
    </row>
    <row r="228" spans="1:67" outlineLevel="1">
      <c r="A228" s="158"/>
      <c r="B228" s="158"/>
      <c r="C228" s="158"/>
      <c r="D228" s="158"/>
      <c r="E228" s="889" t="s">
        <v>538</v>
      </c>
      <c r="F228" s="890"/>
      <c r="G228" s="684"/>
      <c r="H228" s="685"/>
      <c r="I228" s="685"/>
      <c r="J228" s="685"/>
      <c r="K228" s="685"/>
      <c r="L228" s="94"/>
      <c r="M228" s="94"/>
      <c r="N228" s="94"/>
      <c r="O228" s="94"/>
      <c r="P228" s="94"/>
      <c r="Q228" s="18"/>
      <c r="R228" s="17"/>
      <c r="S228" s="17"/>
      <c r="T228" s="67"/>
      <c r="U228" s="18"/>
      <c r="V228" s="18"/>
      <c r="W228" s="18"/>
      <c r="X228" s="18"/>
      <c r="Y228" s="18"/>
      <c r="Z228" s="215"/>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5"/>
      <c r="BJ228" s="215"/>
      <c r="BK228" s="215"/>
      <c r="BL228" s="215"/>
      <c r="BM228" s="67"/>
      <c r="BN228" s="67"/>
      <c r="BO228" s="67"/>
    </row>
    <row r="229" spans="1:67" outlineLevel="1">
      <c r="A229" s="21"/>
      <c r="B229" s="21"/>
      <c r="C229" s="21"/>
      <c r="D229" s="21"/>
      <c r="E229" s="889" t="s">
        <v>553</v>
      </c>
      <c r="F229" s="890"/>
      <c r="G229" s="684"/>
      <c r="H229" s="685"/>
      <c r="I229" s="685"/>
      <c r="J229" s="685"/>
      <c r="K229" s="685"/>
      <c r="L229" s="94"/>
      <c r="M229" s="94"/>
      <c r="N229" s="94"/>
      <c r="O229" s="94"/>
      <c r="P229" s="94"/>
      <c r="Q229" s="18"/>
      <c r="R229" s="17"/>
      <c r="S229" s="17"/>
      <c r="T229" s="67"/>
      <c r="U229" s="18"/>
      <c r="V229" s="18"/>
      <c r="W229" s="18"/>
      <c r="X229" s="18"/>
      <c r="Y229" s="18"/>
      <c r="Z229" s="215"/>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c r="BI229" s="215"/>
      <c r="BJ229" s="215"/>
      <c r="BK229" s="215"/>
      <c r="BL229" s="215"/>
      <c r="BM229" s="67"/>
      <c r="BN229" s="67"/>
      <c r="BO229" s="67"/>
    </row>
    <row r="230" spans="1:67" outlineLevel="1">
      <c r="A230" s="21"/>
      <c r="B230" s="21"/>
      <c r="C230" s="21"/>
      <c r="D230" s="21"/>
      <c r="E230" s="889" t="s">
        <v>554</v>
      </c>
      <c r="F230" s="890"/>
      <c r="G230" s="684"/>
      <c r="H230" s="685"/>
      <c r="I230" s="685"/>
      <c r="J230" s="685"/>
      <c r="K230" s="685"/>
      <c r="L230" s="94"/>
      <c r="M230" s="94"/>
      <c r="N230" s="94"/>
      <c r="O230" s="94"/>
      <c r="P230" s="94"/>
      <c r="Q230" s="18"/>
      <c r="R230" s="17"/>
      <c r="S230" s="17"/>
      <c r="T230" s="67"/>
      <c r="U230" s="18"/>
      <c r="V230" s="18"/>
      <c r="W230" s="18"/>
      <c r="X230" s="18"/>
      <c r="Y230" s="18"/>
      <c r="Z230" s="215"/>
      <c r="AA230" s="215"/>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15"/>
      <c r="BK230" s="215"/>
      <c r="BL230" s="215"/>
      <c r="BM230" s="67"/>
      <c r="BN230" s="67"/>
      <c r="BO230" s="67"/>
    </row>
    <row r="231" spans="1:67" outlineLevel="1">
      <c r="A231" s="158"/>
      <c r="B231" s="158"/>
      <c r="C231" s="158"/>
      <c r="D231" s="158"/>
      <c r="E231" s="889" t="s">
        <v>555</v>
      </c>
      <c r="F231" s="890"/>
      <c r="G231" s="684"/>
      <c r="H231" s="685"/>
      <c r="I231" s="685"/>
      <c r="J231" s="685"/>
      <c r="K231" s="685"/>
      <c r="L231" s="94"/>
      <c r="M231" s="94"/>
      <c r="N231" s="94"/>
      <c r="O231" s="94"/>
      <c r="P231" s="94"/>
      <c r="Q231" s="18"/>
      <c r="R231" s="17"/>
      <c r="S231" s="17"/>
      <c r="T231" s="67"/>
      <c r="U231" s="18"/>
      <c r="V231" s="18"/>
      <c r="W231" s="18"/>
      <c r="X231" s="18"/>
      <c r="Y231" s="18"/>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15"/>
      <c r="BK231" s="215"/>
      <c r="BL231" s="215"/>
      <c r="BM231" s="67"/>
      <c r="BN231" s="67"/>
      <c r="BO231" s="67"/>
    </row>
    <row r="232" spans="1:67" outlineLevel="1">
      <c r="A232" s="21"/>
      <c r="B232" s="21"/>
      <c r="C232" s="21"/>
      <c r="D232" s="21"/>
      <c r="E232" s="889" t="s">
        <v>556</v>
      </c>
      <c r="F232" s="890"/>
      <c r="G232" s="684"/>
      <c r="H232" s="685"/>
      <c r="I232" s="685"/>
      <c r="J232" s="685"/>
      <c r="K232" s="685"/>
      <c r="L232" s="94"/>
      <c r="M232" s="94"/>
      <c r="N232" s="94"/>
      <c r="O232" s="94"/>
      <c r="P232" s="94"/>
      <c r="Q232" s="18"/>
      <c r="R232" s="17"/>
      <c r="S232" s="17"/>
      <c r="T232" s="67"/>
      <c r="U232" s="18"/>
      <c r="V232" s="18"/>
      <c r="W232" s="18"/>
      <c r="X232" s="18"/>
      <c r="Y232" s="18"/>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15"/>
      <c r="BK232" s="215"/>
      <c r="BL232" s="215"/>
      <c r="BM232" s="67"/>
      <c r="BN232" s="67"/>
      <c r="BO232" s="67"/>
    </row>
    <row r="233" spans="1:67" outlineLevel="1">
      <c r="A233" s="21"/>
      <c r="B233" s="21"/>
      <c r="C233" s="21"/>
      <c r="D233" s="21"/>
      <c r="E233" s="889" t="s">
        <v>543</v>
      </c>
      <c r="F233" s="890"/>
      <c r="G233" s="684"/>
      <c r="H233" s="685"/>
      <c r="I233" s="685"/>
      <c r="J233" s="685"/>
      <c r="K233" s="685"/>
      <c r="L233" s="94"/>
      <c r="M233" s="94"/>
      <c r="N233" s="94"/>
      <c r="O233" s="94"/>
      <c r="P233" s="94"/>
      <c r="Q233" s="18"/>
      <c r="R233" s="17"/>
      <c r="S233" s="17"/>
      <c r="T233" s="67"/>
      <c r="U233" s="18"/>
      <c r="V233" s="18"/>
      <c r="W233" s="18"/>
      <c r="X233" s="18"/>
      <c r="Y233" s="18"/>
      <c r="Z233" s="215"/>
      <c r="AA233" s="215"/>
      <c r="AB233" s="215"/>
      <c r="AC233" s="215"/>
      <c r="AD233" s="215"/>
      <c r="AE233" s="215"/>
      <c r="AF233" s="215"/>
      <c r="AG233" s="215"/>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c r="BI233" s="215"/>
      <c r="BJ233" s="215"/>
      <c r="BK233" s="215"/>
      <c r="BL233" s="215"/>
      <c r="BM233" s="67"/>
      <c r="BN233" s="67"/>
      <c r="BO233" s="67"/>
    </row>
    <row r="234" spans="1:67" outlineLevel="1">
      <c r="A234" s="21"/>
      <c r="B234" s="21"/>
      <c r="C234" s="21"/>
      <c r="D234" s="21"/>
      <c r="E234" s="889" t="s">
        <v>557</v>
      </c>
      <c r="F234" s="890"/>
      <c r="G234" s="684"/>
      <c r="H234" s="685"/>
      <c r="I234" s="685"/>
      <c r="J234" s="685"/>
      <c r="K234" s="685"/>
      <c r="L234" s="94"/>
      <c r="M234" s="94"/>
      <c r="N234" s="94"/>
      <c r="O234" s="94"/>
      <c r="P234" s="94"/>
      <c r="Q234" s="18"/>
      <c r="R234" s="17"/>
      <c r="S234" s="17"/>
      <c r="T234" s="67"/>
      <c r="U234" s="18"/>
      <c r="V234" s="18"/>
      <c r="W234" s="18"/>
      <c r="X234" s="18"/>
      <c r="Y234" s="18"/>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67"/>
      <c r="BN234" s="67"/>
      <c r="BO234" s="67"/>
    </row>
    <row r="235" spans="1:67" outlineLevel="1">
      <c r="A235" s="21"/>
      <c r="B235" s="21"/>
      <c r="C235" s="21"/>
      <c r="D235" s="21"/>
      <c r="E235" s="889" t="s">
        <v>558</v>
      </c>
      <c r="F235" s="890"/>
      <c r="G235" s="684"/>
      <c r="H235" s="685"/>
      <c r="I235" s="685"/>
      <c r="J235" s="685"/>
      <c r="K235" s="685"/>
      <c r="L235" s="94"/>
      <c r="M235" s="94"/>
      <c r="N235" s="94"/>
      <c r="O235" s="94"/>
      <c r="P235" s="94"/>
      <c r="Q235" s="18"/>
      <c r="R235" s="17"/>
      <c r="S235" s="17"/>
      <c r="T235" s="67"/>
      <c r="U235" s="18"/>
      <c r="V235" s="18"/>
      <c r="W235" s="18"/>
      <c r="X235" s="18"/>
      <c r="Y235" s="18"/>
      <c r="Z235" s="215"/>
      <c r="AA235" s="215"/>
      <c r="AB235" s="215"/>
      <c r="AC235" s="215"/>
      <c r="AD235" s="215"/>
      <c r="AE235" s="215"/>
      <c r="AF235" s="215"/>
      <c r="AG235" s="215"/>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c r="BI235" s="215"/>
      <c r="BJ235" s="215"/>
      <c r="BK235" s="215"/>
      <c r="BL235" s="215"/>
      <c r="BM235" s="67"/>
      <c r="BN235" s="67"/>
      <c r="BO235" s="67"/>
    </row>
    <row r="236" spans="1:67" outlineLevel="1">
      <c r="A236" s="21"/>
      <c r="B236" s="21"/>
      <c r="C236" s="21"/>
      <c r="D236" s="21"/>
      <c r="E236" s="889" t="s">
        <v>559</v>
      </c>
      <c r="F236" s="890"/>
      <c r="G236" s="684"/>
      <c r="H236" s="685"/>
      <c r="I236" s="685"/>
      <c r="J236" s="685"/>
      <c r="K236" s="685"/>
      <c r="L236" s="94"/>
      <c r="M236" s="94"/>
      <c r="N236" s="94"/>
      <c r="O236" s="94"/>
      <c r="P236" s="94"/>
      <c r="Q236" s="18"/>
      <c r="R236" s="17"/>
      <c r="S236" s="17"/>
      <c r="T236" s="67"/>
      <c r="U236" s="18"/>
      <c r="V236" s="18"/>
      <c r="W236" s="18"/>
      <c r="X236" s="18"/>
      <c r="Y236" s="18"/>
      <c r="Z236" s="215"/>
      <c r="AA236" s="215"/>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215"/>
      <c r="BJ236" s="215"/>
      <c r="BK236" s="215"/>
      <c r="BL236" s="215"/>
      <c r="BM236" s="67"/>
      <c r="BN236" s="67"/>
      <c r="BO236" s="67"/>
    </row>
    <row r="237" spans="1:67" outlineLevel="1">
      <c r="A237" s="21"/>
      <c r="B237" s="21"/>
      <c r="C237" s="21"/>
      <c r="D237" s="21"/>
      <c r="E237" s="889" t="s">
        <v>560</v>
      </c>
      <c r="F237" s="890"/>
      <c r="G237" s="684"/>
      <c r="H237" s="685"/>
      <c r="I237" s="685"/>
      <c r="J237" s="685"/>
      <c r="K237" s="685"/>
      <c r="L237" s="94"/>
      <c r="M237" s="94"/>
      <c r="N237" s="94"/>
      <c r="O237" s="94"/>
      <c r="P237" s="94"/>
      <c r="Q237" s="18"/>
      <c r="R237" s="17"/>
      <c r="S237" s="17"/>
      <c r="T237" s="67"/>
      <c r="U237" s="18"/>
      <c r="V237" s="18"/>
      <c r="W237" s="18"/>
      <c r="X237" s="18"/>
      <c r="Y237" s="18"/>
      <c r="Z237" s="215"/>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15"/>
      <c r="BL237" s="215"/>
      <c r="BM237" s="67"/>
      <c r="BN237" s="67"/>
      <c r="BO237" s="67"/>
    </row>
    <row r="238" spans="1:67" outlineLevel="1">
      <c r="A238" s="21"/>
      <c r="B238" s="21"/>
      <c r="C238" s="21"/>
      <c r="D238" s="21"/>
      <c r="E238" s="889" t="s">
        <v>561</v>
      </c>
      <c r="F238" s="890"/>
      <c r="G238" s="684"/>
      <c r="H238" s="685"/>
      <c r="I238" s="685"/>
      <c r="J238" s="685"/>
      <c r="K238" s="685"/>
      <c r="L238" s="94"/>
      <c r="M238" s="94"/>
      <c r="N238" s="94"/>
      <c r="O238" s="94"/>
      <c r="P238" s="94"/>
      <c r="Q238" s="18"/>
      <c r="R238" s="17"/>
      <c r="S238" s="17"/>
      <c r="T238" s="67"/>
      <c r="U238" s="18"/>
      <c r="V238" s="18"/>
      <c r="W238" s="18"/>
      <c r="X238" s="18"/>
      <c r="Y238" s="18"/>
      <c r="Z238" s="215"/>
      <c r="AA238" s="215"/>
      <c r="AB238" s="215"/>
      <c r="AC238" s="215"/>
      <c r="AD238" s="215"/>
      <c r="AE238" s="215"/>
      <c r="AF238" s="215"/>
      <c r="AG238" s="215"/>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c r="BI238" s="215"/>
      <c r="BJ238" s="215"/>
      <c r="BK238" s="215"/>
      <c r="BL238" s="215"/>
      <c r="BM238" s="67"/>
      <c r="BN238" s="67"/>
      <c r="BO238" s="67"/>
    </row>
    <row r="239" spans="1:67" outlineLevel="1">
      <c r="A239" s="21"/>
      <c r="B239" s="21"/>
      <c r="C239" s="21"/>
      <c r="D239" s="21"/>
      <c r="E239" s="889" t="s">
        <v>567</v>
      </c>
      <c r="F239" s="890"/>
      <c r="G239" s="684"/>
      <c r="H239" s="685"/>
      <c r="I239" s="685"/>
      <c r="J239" s="685"/>
      <c r="K239" s="685"/>
      <c r="L239" s="94"/>
      <c r="M239" s="94"/>
      <c r="N239" s="94"/>
      <c r="O239" s="94"/>
      <c r="P239" s="94"/>
      <c r="Q239" s="18"/>
      <c r="R239" s="17"/>
      <c r="S239" s="17"/>
      <c r="T239" s="67"/>
      <c r="U239" s="18"/>
      <c r="V239" s="18"/>
      <c r="W239" s="18"/>
      <c r="X239" s="18"/>
      <c r="Y239" s="18"/>
      <c r="Z239" s="215"/>
      <c r="AA239" s="215"/>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215"/>
      <c r="BK239" s="215"/>
      <c r="BL239" s="215"/>
      <c r="BM239" s="67"/>
      <c r="BN239" s="67"/>
      <c r="BO239" s="67"/>
    </row>
    <row r="240" spans="1:67" outlineLevel="1">
      <c r="A240" s="21"/>
      <c r="B240" s="21"/>
      <c r="C240" s="21"/>
      <c r="D240" s="21"/>
      <c r="E240" s="889" t="s">
        <v>568</v>
      </c>
      <c r="F240" s="890"/>
      <c r="G240" s="684"/>
      <c r="H240" s="685"/>
      <c r="I240" s="685"/>
      <c r="J240" s="685"/>
      <c r="K240" s="685"/>
      <c r="L240" s="94"/>
      <c r="M240" s="94"/>
      <c r="N240" s="94"/>
      <c r="O240" s="94"/>
      <c r="P240" s="94"/>
      <c r="Q240" s="18"/>
      <c r="R240" s="17"/>
      <c r="S240" s="17"/>
      <c r="T240" s="67"/>
      <c r="U240" s="18"/>
      <c r="V240" s="18"/>
      <c r="W240" s="18"/>
      <c r="X240" s="18"/>
      <c r="Y240" s="18"/>
      <c r="Z240" s="215"/>
      <c r="AA240" s="215"/>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c r="BI240" s="215"/>
      <c r="BJ240" s="215"/>
      <c r="BK240" s="215"/>
      <c r="BL240" s="215"/>
      <c r="BM240" s="67"/>
      <c r="BN240" s="67"/>
      <c r="BO240" s="67"/>
    </row>
    <row r="241" spans="1:67" outlineLevel="1">
      <c r="A241" s="21"/>
      <c r="B241" s="21"/>
      <c r="C241" s="21"/>
      <c r="D241" s="21"/>
      <c r="E241" s="889" t="s">
        <v>569</v>
      </c>
      <c r="F241" s="890"/>
      <c r="G241" s="684"/>
      <c r="H241" s="685"/>
      <c r="I241" s="685"/>
      <c r="J241" s="685"/>
      <c r="K241" s="685"/>
      <c r="L241" s="94"/>
      <c r="M241" s="94"/>
      <c r="N241" s="94"/>
      <c r="O241" s="94"/>
      <c r="P241" s="94"/>
      <c r="Q241" s="18"/>
      <c r="R241" s="17"/>
      <c r="S241" s="17"/>
      <c r="T241" s="67"/>
      <c r="U241" s="18"/>
      <c r="V241" s="18"/>
      <c r="W241" s="18"/>
      <c r="X241" s="18"/>
      <c r="Y241" s="18"/>
      <c r="Z241" s="215"/>
      <c r="AA241" s="215"/>
      <c r="AB241" s="215"/>
      <c r="AC241" s="215"/>
      <c r="AD241" s="215"/>
      <c r="AE241" s="215"/>
      <c r="AF241" s="215"/>
      <c r="AG241" s="215"/>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c r="BI241" s="215"/>
      <c r="BJ241" s="215"/>
      <c r="BK241" s="215"/>
      <c r="BL241" s="215"/>
      <c r="BM241" s="67"/>
      <c r="BN241" s="67"/>
      <c r="BO241" s="67"/>
    </row>
    <row r="242" spans="1:67" outlineLevel="1">
      <c r="A242" s="21"/>
      <c r="B242" s="21"/>
      <c r="C242" s="21"/>
      <c r="D242" s="21"/>
      <c r="E242" s="889">
        <v>0</v>
      </c>
      <c r="F242" s="890"/>
      <c r="G242" s="93"/>
      <c r="H242" s="94"/>
      <c r="I242" s="94"/>
      <c r="J242" s="94"/>
      <c r="K242" s="94"/>
      <c r="L242" s="94"/>
      <c r="M242" s="94"/>
      <c r="N242" s="94"/>
      <c r="O242" s="94"/>
      <c r="P242" s="94"/>
      <c r="Q242" s="18"/>
      <c r="R242" s="17"/>
      <c r="S242" s="17"/>
      <c r="T242" s="67"/>
      <c r="U242" s="18"/>
      <c r="V242" s="18"/>
      <c r="W242" s="18"/>
      <c r="X242" s="18"/>
      <c r="Y242" s="18"/>
      <c r="Z242" s="215"/>
      <c r="AA242" s="215"/>
      <c r="AB242" s="215"/>
      <c r="AC242" s="215"/>
      <c r="AD242" s="215"/>
      <c r="AE242" s="215"/>
      <c r="AF242" s="215"/>
      <c r="AG242" s="215"/>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c r="BI242" s="215"/>
      <c r="BJ242" s="215"/>
      <c r="BK242" s="215"/>
      <c r="BL242" s="215"/>
      <c r="BM242" s="67"/>
      <c r="BN242" s="67"/>
      <c r="BO242" s="67"/>
    </row>
    <row r="243" spans="1:67" outlineLevel="1">
      <c r="A243" s="21"/>
      <c r="B243" s="21"/>
      <c r="C243" s="21"/>
      <c r="D243" s="21"/>
      <c r="E243" s="889">
        <v>0</v>
      </c>
      <c r="F243" s="890"/>
      <c r="G243" s="93"/>
      <c r="H243" s="94"/>
      <c r="I243" s="94"/>
      <c r="J243" s="94"/>
      <c r="K243" s="94"/>
      <c r="L243" s="94"/>
      <c r="M243" s="94"/>
      <c r="N243" s="94"/>
      <c r="O243" s="94"/>
      <c r="P243" s="94"/>
      <c r="Q243" s="18"/>
      <c r="R243" s="17"/>
      <c r="S243" s="17"/>
      <c r="T243" s="67"/>
      <c r="U243" s="18"/>
      <c r="V243" s="18"/>
      <c r="W243" s="18"/>
      <c r="X243" s="18"/>
      <c r="Y243" s="18"/>
      <c r="Z243" s="215"/>
      <c r="AA243" s="215"/>
      <c r="AB243" s="215"/>
      <c r="AC243" s="215"/>
      <c r="AD243" s="215"/>
      <c r="AE243" s="215"/>
      <c r="AF243" s="215"/>
      <c r="AG243" s="215"/>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c r="BI243" s="215"/>
      <c r="BJ243" s="215"/>
      <c r="BK243" s="215"/>
      <c r="BL243" s="215"/>
      <c r="BM243" s="67"/>
      <c r="BN243" s="67"/>
      <c r="BO243" s="67"/>
    </row>
    <row r="244" spans="1:67" outlineLevel="1">
      <c r="A244" s="158"/>
      <c r="B244" s="158"/>
      <c r="C244" s="158"/>
      <c r="D244" s="158"/>
      <c r="E244" s="889">
        <v>0</v>
      </c>
      <c r="F244" s="890"/>
      <c r="G244" s="93"/>
      <c r="H244" s="94"/>
      <c r="I244" s="94"/>
      <c r="J244" s="94"/>
      <c r="K244" s="94"/>
      <c r="L244" s="94"/>
      <c r="M244" s="94"/>
      <c r="N244" s="94"/>
      <c r="O244" s="94"/>
      <c r="P244" s="94"/>
      <c r="Q244" s="18"/>
      <c r="R244" s="17"/>
      <c r="S244" s="17"/>
      <c r="T244" s="67"/>
      <c r="U244" s="18"/>
      <c r="V244" s="18"/>
      <c r="W244" s="18"/>
      <c r="X244" s="18"/>
      <c r="Y244" s="18"/>
      <c r="Z244" s="215"/>
      <c r="AA244" s="215"/>
      <c r="AB244" s="215"/>
      <c r="AC244" s="215"/>
      <c r="AD244" s="215"/>
      <c r="AE244" s="215"/>
      <c r="AF244" s="215"/>
      <c r="AG244" s="215"/>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c r="BI244" s="215"/>
      <c r="BJ244" s="215"/>
      <c r="BK244" s="215"/>
      <c r="BL244" s="215"/>
      <c r="BM244" s="67"/>
      <c r="BN244" s="67"/>
      <c r="BO244" s="67"/>
    </row>
    <row r="245" spans="1:67" outlineLevel="1">
      <c r="A245" s="212"/>
      <c r="B245" s="212"/>
      <c r="C245" s="212"/>
      <c r="D245" s="212"/>
      <c r="E245" s="887">
        <v>0</v>
      </c>
      <c r="F245" s="888"/>
      <c r="G245" s="93"/>
      <c r="H245" s="94"/>
      <c r="I245" s="94"/>
      <c r="J245" s="94"/>
      <c r="K245" s="94"/>
      <c r="L245" s="94"/>
      <c r="M245" s="94"/>
      <c r="N245" s="94"/>
      <c r="O245" s="94"/>
      <c r="P245" s="94"/>
      <c r="Q245" s="18"/>
      <c r="R245" s="17"/>
      <c r="S245" s="17"/>
      <c r="T245" s="67"/>
      <c r="U245" s="18"/>
      <c r="V245" s="18"/>
      <c r="W245" s="18"/>
      <c r="X245" s="18"/>
      <c r="Y245" s="18"/>
      <c r="Z245" s="215"/>
      <c r="AA245" s="215"/>
      <c r="AB245" s="215"/>
      <c r="AC245" s="215"/>
      <c r="AD245" s="215"/>
      <c r="AE245" s="215"/>
      <c r="AF245" s="215"/>
      <c r="AG245" s="215"/>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c r="BI245" s="215"/>
      <c r="BJ245" s="215"/>
      <c r="BK245" s="215"/>
      <c r="BL245" s="215"/>
      <c r="BM245" s="67"/>
      <c r="BN245" s="67"/>
      <c r="BO245" s="67"/>
    </row>
    <row r="246" spans="1:67" outlineLevel="1">
      <c r="A246" s="212"/>
      <c r="B246" s="212"/>
      <c r="C246" s="212"/>
      <c r="D246" s="212"/>
      <c r="E246" s="887">
        <v>0</v>
      </c>
      <c r="F246" s="888"/>
      <c r="G246" s="93"/>
      <c r="H246" s="94"/>
      <c r="I246" s="94"/>
      <c r="J246" s="94"/>
      <c r="K246" s="94"/>
      <c r="L246" s="94"/>
      <c r="M246" s="94"/>
      <c r="N246" s="94"/>
      <c r="O246" s="94"/>
      <c r="P246" s="94"/>
      <c r="Q246" s="18"/>
      <c r="R246" s="17"/>
      <c r="S246" s="17"/>
      <c r="T246" s="67"/>
      <c r="U246" s="18"/>
      <c r="V246" s="18"/>
      <c r="W246" s="18"/>
      <c r="X246" s="18"/>
      <c r="Y246" s="18"/>
      <c r="Z246" s="215"/>
      <c r="AA246" s="215"/>
      <c r="AB246" s="215"/>
      <c r="AC246" s="215"/>
      <c r="AD246" s="215"/>
      <c r="AE246" s="215"/>
      <c r="AF246" s="215"/>
      <c r="AG246" s="215"/>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c r="BI246" s="215"/>
      <c r="BJ246" s="215"/>
      <c r="BK246" s="215"/>
      <c r="BL246" s="215"/>
      <c r="BM246" s="67"/>
      <c r="BN246" s="67"/>
      <c r="BO246" s="67"/>
    </row>
    <row r="247" spans="1:67" outlineLevel="1">
      <c r="A247" s="439"/>
      <c r="B247" s="439"/>
      <c r="C247" s="439"/>
      <c r="D247" s="439"/>
      <c r="E247" s="887">
        <v>0</v>
      </c>
      <c r="F247" s="888"/>
      <c r="G247" s="93"/>
      <c r="H247" s="94"/>
      <c r="I247" s="94"/>
      <c r="J247" s="94"/>
      <c r="K247" s="94"/>
      <c r="L247" s="94"/>
      <c r="M247" s="94"/>
      <c r="N247" s="94"/>
      <c r="O247" s="94"/>
      <c r="P247" s="94"/>
      <c r="Q247" s="18"/>
      <c r="R247" s="17"/>
      <c r="S247" s="17"/>
      <c r="T247" s="67"/>
      <c r="U247" s="18"/>
      <c r="V247" s="18"/>
      <c r="W247" s="18"/>
      <c r="X247" s="18"/>
      <c r="Y247" s="18"/>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c r="BI247" s="215"/>
      <c r="BJ247" s="215"/>
      <c r="BK247" s="215"/>
      <c r="BL247" s="215"/>
      <c r="BM247" s="67"/>
      <c r="BN247" s="67"/>
      <c r="BO247" s="67"/>
    </row>
    <row r="248" spans="1:67" outlineLevel="1">
      <c r="A248" s="212"/>
      <c r="B248" s="212"/>
      <c r="C248" s="212"/>
      <c r="D248" s="212"/>
      <c r="E248" s="887">
        <v>0</v>
      </c>
      <c r="F248" s="888"/>
      <c r="G248" s="93"/>
      <c r="H248" s="94"/>
      <c r="I248" s="94"/>
      <c r="J248" s="94"/>
      <c r="K248" s="94"/>
      <c r="L248" s="94"/>
      <c r="M248" s="94"/>
      <c r="N248" s="94"/>
      <c r="O248" s="94"/>
      <c r="P248" s="94"/>
      <c r="Q248" s="18"/>
      <c r="R248" s="17"/>
      <c r="S248" s="17"/>
      <c r="T248" s="67"/>
      <c r="U248" s="18"/>
      <c r="V248" s="18"/>
      <c r="W248" s="18"/>
      <c r="X248" s="18"/>
      <c r="Y248" s="18"/>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c r="BI248" s="215"/>
      <c r="BJ248" s="215"/>
      <c r="BK248" s="215"/>
      <c r="BL248" s="215"/>
      <c r="BM248" s="67"/>
      <c r="BN248" s="67"/>
      <c r="BO248" s="67"/>
    </row>
    <row r="249" spans="1:67" outlineLevel="1">
      <c r="A249" s="212"/>
      <c r="B249" s="212"/>
      <c r="C249" s="212"/>
      <c r="D249" s="212"/>
      <c r="E249" s="887">
        <v>0</v>
      </c>
      <c r="F249" s="888"/>
      <c r="G249" s="93"/>
      <c r="H249" s="94"/>
      <c r="I249" s="94"/>
      <c r="J249" s="94"/>
      <c r="K249" s="94"/>
      <c r="L249" s="94"/>
      <c r="M249" s="94"/>
      <c r="N249" s="94"/>
      <c r="O249" s="94"/>
      <c r="P249" s="94"/>
      <c r="Q249" s="18"/>
      <c r="R249" s="17"/>
      <c r="S249" s="17"/>
      <c r="T249" s="67"/>
      <c r="U249" s="18"/>
      <c r="V249" s="18"/>
      <c r="W249" s="18"/>
      <c r="X249" s="18"/>
      <c r="Y249" s="18"/>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c r="BI249" s="215"/>
      <c r="BJ249" s="215"/>
      <c r="BK249" s="215"/>
      <c r="BL249" s="215"/>
      <c r="BM249" s="67"/>
      <c r="BN249" s="67"/>
      <c r="BO249" s="67"/>
    </row>
    <row r="250" spans="1:67" outlineLevel="1">
      <c r="A250" s="439"/>
      <c r="B250" s="439"/>
      <c r="C250" s="439"/>
      <c r="D250" s="439"/>
      <c r="E250" s="887">
        <v>0</v>
      </c>
      <c r="F250" s="888"/>
      <c r="G250" s="93"/>
      <c r="H250" s="94"/>
      <c r="I250" s="94"/>
      <c r="J250" s="94"/>
      <c r="K250" s="94"/>
      <c r="L250" s="94"/>
      <c r="M250" s="94"/>
      <c r="N250" s="94"/>
      <c r="O250" s="94"/>
      <c r="P250" s="94"/>
      <c r="Q250" s="18"/>
      <c r="R250" s="17"/>
      <c r="S250" s="17"/>
      <c r="T250" s="67"/>
      <c r="U250" s="18"/>
      <c r="V250" s="18"/>
      <c r="W250" s="18"/>
      <c r="X250" s="18"/>
      <c r="Y250" s="18"/>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c r="BI250" s="215"/>
      <c r="BJ250" s="215"/>
      <c r="BK250" s="215"/>
      <c r="BL250" s="215"/>
      <c r="BM250" s="67"/>
      <c r="BN250" s="67"/>
      <c r="BO250" s="67"/>
    </row>
    <row r="251" spans="1:67" outlineLevel="1">
      <c r="A251" s="212"/>
      <c r="B251" s="212"/>
      <c r="C251" s="212"/>
      <c r="D251" s="212"/>
      <c r="E251" s="887">
        <v>0</v>
      </c>
      <c r="F251" s="888"/>
      <c r="G251" s="93"/>
      <c r="H251" s="94"/>
      <c r="I251" s="94"/>
      <c r="J251" s="94"/>
      <c r="K251" s="94"/>
      <c r="L251" s="94"/>
      <c r="M251" s="94"/>
      <c r="N251" s="94"/>
      <c r="O251" s="94"/>
      <c r="P251" s="94"/>
      <c r="Q251" s="18"/>
      <c r="R251" s="17"/>
      <c r="S251" s="17"/>
      <c r="T251" s="67"/>
      <c r="U251" s="18"/>
      <c r="V251" s="18"/>
      <c r="W251" s="18"/>
      <c r="X251" s="18"/>
      <c r="Y251" s="18"/>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c r="BI251" s="215"/>
      <c r="BJ251" s="215"/>
      <c r="BK251" s="215"/>
      <c r="BL251" s="215"/>
      <c r="BM251" s="67"/>
      <c r="BN251" s="67"/>
      <c r="BO251" s="67"/>
    </row>
    <row r="252" spans="1:67" outlineLevel="1">
      <c r="A252" s="212"/>
      <c r="B252" s="212"/>
      <c r="C252" s="212"/>
      <c r="D252" s="212"/>
      <c r="E252" s="887">
        <v>0</v>
      </c>
      <c r="F252" s="888"/>
      <c r="G252" s="93"/>
      <c r="H252" s="94"/>
      <c r="I252" s="94"/>
      <c r="J252" s="94"/>
      <c r="K252" s="94"/>
      <c r="L252" s="94"/>
      <c r="M252" s="94"/>
      <c r="N252" s="94"/>
      <c r="O252" s="94"/>
      <c r="P252" s="94"/>
      <c r="Q252" s="18"/>
      <c r="R252" s="17"/>
      <c r="S252" s="17"/>
      <c r="T252" s="67"/>
      <c r="U252" s="18"/>
      <c r="V252" s="18"/>
      <c r="W252" s="18"/>
      <c r="X252" s="18"/>
      <c r="Y252" s="18"/>
      <c r="Z252" s="215"/>
      <c r="AA252" s="215"/>
      <c r="AB252" s="215"/>
      <c r="AC252" s="215"/>
      <c r="AD252" s="215"/>
      <c r="AE252" s="215"/>
      <c r="AF252" s="215"/>
      <c r="AG252" s="215"/>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c r="BI252" s="215"/>
      <c r="BJ252" s="215"/>
      <c r="BK252" s="215"/>
      <c r="BL252" s="215"/>
      <c r="BM252" s="67"/>
      <c r="BN252" s="67"/>
      <c r="BO252" s="67"/>
    </row>
    <row r="253" spans="1:67" outlineLevel="2">
      <c r="A253" s="212"/>
      <c r="B253" s="212"/>
      <c r="C253" s="212"/>
      <c r="D253" s="212"/>
      <c r="E253" s="887">
        <v>0</v>
      </c>
      <c r="F253" s="888"/>
      <c r="G253" s="93"/>
      <c r="H253" s="94"/>
      <c r="I253" s="94"/>
      <c r="J253" s="94"/>
      <c r="K253" s="94"/>
      <c r="L253" s="94"/>
      <c r="M253" s="94"/>
      <c r="N253" s="94"/>
      <c r="O253" s="94"/>
      <c r="P253" s="94"/>
      <c r="Q253" s="18"/>
      <c r="R253" s="17"/>
      <c r="S253" s="17"/>
      <c r="T253" s="67"/>
      <c r="U253" s="18"/>
      <c r="V253" s="18"/>
      <c r="W253" s="18"/>
      <c r="X253" s="18"/>
      <c r="Y253" s="18"/>
      <c r="Z253" s="215"/>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215"/>
      <c r="BK253" s="215"/>
      <c r="BL253" s="215"/>
      <c r="BM253" s="67"/>
      <c r="BN253" s="67"/>
      <c r="BO253" s="67"/>
    </row>
    <row r="254" spans="1:67" outlineLevel="2">
      <c r="A254" s="212"/>
      <c r="B254" s="212"/>
      <c r="C254" s="212"/>
      <c r="D254" s="212"/>
      <c r="E254" s="887">
        <v>0</v>
      </c>
      <c r="F254" s="888"/>
      <c r="G254" s="93"/>
      <c r="H254" s="94"/>
      <c r="I254" s="94"/>
      <c r="J254" s="94"/>
      <c r="K254" s="94"/>
      <c r="L254" s="94"/>
      <c r="M254" s="94"/>
      <c r="N254" s="94"/>
      <c r="O254" s="94"/>
      <c r="P254" s="94"/>
      <c r="Q254" s="18"/>
      <c r="R254" s="17"/>
      <c r="S254" s="17"/>
      <c r="T254" s="67"/>
      <c r="U254" s="18"/>
      <c r="V254" s="18"/>
      <c r="W254" s="18"/>
      <c r="X254" s="18"/>
      <c r="Y254" s="18"/>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15"/>
      <c r="BL254" s="215"/>
      <c r="BM254" s="67"/>
      <c r="BN254" s="67"/>
      <c r="BO254" s="67"/>
    </row>
    <row r="255" spans="1:67" outlineLevel="2">
      <c r="A255" s="212"/>
      <c r="B255" s="212"/>
      <c r="C255" s="212"/>
      <c r="D255" s="212"/>
      <c r="E255" s="887">
        <v>0</v>
      </c>
      <c r="F255" s="888"/>
      <c r="G255" s="93"/>
      <c r="H255" s="94"/>
      <c r="I255" s="94"/>
      <c r="J255" s="94"/>
      <c r="K255" s="94"/>
      <c r="L255" s="94"/>
      <c r="M255" s="94"/>
      <c r="N255" s="94"/>
      <c r="O255" s="94"/>
      <c r="P255" s="94"/>
      <c r="Q255" s="18"/>
      <c r="R255" s="17"/>
      <c r="S255" s="17"/>
      <c r="T255" s="67"/>
      <c r="U255" s="18"/>
      <c r="V255" s="18"/>
      <c r="W255" s="18"/>
      <c r="X255" s="18"/>
      <c r="Y255" s="18"/>
      <c r="Z255" s="215"/>
      <c r="AA255" s="215"/>
      <c r="AB255" s="215"/>
      <c r="AC255" s="215"/>
      <c r="AD255" s="215"/>
      <c r="AE255" s="215"/>
      <c r="AF255" s="215"/>
      <c r="AG255" s="215"/>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c r="BI255" s="215"/>
      <c r="BJ255" s="215"/>
      <c r="BK255" s="215"/>
      <c r="BL255" s="215"/>
      <c r="BM255" s="67"/>
      <c r="BN255" s="67"/>
      <c r="BO255" s="67"/>
    </row>
    <row r="256" spans="1:67" outlineLevel="2">
      <c r="A256" s="212"/>
      <c r="B256" s="212"/>
      <c r="C256" s="212"/>
      <c r="D256" s="212"/>
      <c r="E256" s="887">
        <v>0</v>
      </c>
      <c r="F256" s="888"/>
      <c r="G256" s="93"/>
      <c r="H256" s="94"/>
      <c r="I256" s="94"/>
      <c r="J256" s="94"/>
      <c r="K256" s="94"/>
      <c r="L256" s="94"/>
      <c r="M256" s="94"/>
      <c r="N256" s="94"/>
      <c r="O256" s="94"/>
      <c r="P256" s="94"/>
      <c r="Q256" s="18"/>
      <c r="R256" s="17"/>
      <c r="S256" s="17"/>
      <c r="T256" s="67"/>
      <c r="U256" s="18"/>
      <c r="V256" s="18"/>
      <c r="W256" s="18"/>
      <c r="X256" s="18"/>
      <c r="Y256" s="18"/>
      <c r="Z256" s="215"/>
      <c r="AA256" s="215"/>
      <c r="AB256" s="215"/>
      <c r="AC256" s="215"/>
      <c r="AD256" s="215"/>
      <c r="AE256" s="215"/>
      <c r="AF256" s="215"/>
      <c r="AG256" s="215"/>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c r="BI256" s="215"/>
      <c r="BJ256" s="215"/>
      <c r="BK256" s="215"/>
      <c r="BL256" s="215"/>
      <c r="BM256" s="67"/>
      <c r="BN256" s="67"/>
      <c r="BO256" s="67"/>
    </row>
    <row r="257" spans="1:67" outlineLevel="2">
      <c r="A257" s="212"/>
      <c r="B257" s="212"/>
      <c r="C257" s="212"/>
      <c r="D257" s="212"/>
      <c r="E257" s="887">
        <v>0</v>
      </c>
      <c r="F257" s="888"/>
      <c r="G257" s="93"/>
      <c r="H257" s="94"/>
      <c r="I257" s="94"/>
      <c r="J257" s="94"/>
      <c r="K257" s="94"/>
      <c r="L257" s="94"/>
      <c r="M257" s="94"/>
      <c r="N257" s="94"/>
      <c r="O257" s="94"/>
      <c r="P257" s="94"/>
      <c r="Q257" s="18"/>
      <c r="R257" s="17"/>
      <c r="S257" s="17"/>
      <c r="T257" s="67"/>
      <c r="U257" s="18"/>
      <c r="V257" s="18"/>
      <c r="W257" s="18"/>
      <c r="X257" s="18"/>
      <c r="Y257" s="18"/>
      <c r="Z257" s="215"/>
      <c r="AA257" s="215"/>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c r="BI257" s="215"/>
      <c r="BJ257" s="215"/>
      <c r="BK257" s="215"/>
      <c r="BL257" s="215"/>
      <c r="BM257" s="67"/>
      <c r="BN257" s="67"/>
      <c r="BO257" s="67"/>
    </row>
    <row r="258" spans="1:67" outlineLevel="2">
      <c r="A258" s="212"/>
      <c r="B258" s="212"/>
      <c r="C258" s="212"/>
      <c r="D258" s="212"/>
      <c r="E258" s="887">
        <v>0</v>
      </c>
      <c r="F258" s="888"/>
      <c r="G258" s="93"/>
      <c r="H258" s="94"/>
      <c r="I258" s="94"/>
      <c r="J258" s="94"/>
      <c r="K258" s="94"/>
      <c r="L258" s="94"/>
      <c r="M258" s="94"/>
      <c r="N258" s="94"/>
      <c r="O258" s="94"/>
      <c r="P258" s="94"/>
      <c r="Q258" s="18"/>
      <c r="R258" s="17"/>
      <c r="S258" s="17"/>
      <c r="T258" s="67"/>
      <c r="U258" s="18"/>
      <c r="V258" s="18"/>
      <c r="W258" s="18"/>
      <c r="X258" s="18"/>
      <c r="Y258" s="18"/>
      <c r="Z258" s="215"/>
      <c r="AA258" s="215"/>
      <c r="AB258" s="215"/>
      <c r="AC258" s="215"/>
      <c r="AD258" s="215"/>
      <c r="AE258" s="215"/>
      <c r="AF258" s="215"/>
      <c r="AG258" s="215"/>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c r="BI258" s="215"/>
      <c r="BJ258" s="215"/>
      <c r="BK258" s="215"/>
      <c r="BL258" s="215"/>
      <c r="BM258" s="67"/>
      <c r="BN258" s="67"/>
      <c r="BO258" s="67"/>
    </row>
    <row r="259" spans="1:67" outlineLevel="2">
      <c r="A259" s="212"/>
      <c r="B259" s="212"/>
      <c r="C259" s="212"/>
      <c r="D259" s="212"/>
      <c r="E259" s="887">
        <v>0</v>
      </c>
      <c r="F259" s="888"/>
      <c r="G259" s="93"/>
      <c r="H259" s="94"/>
      <c r="I259" s="94"/>
      <c r="J259" s="94"/>
      <c r="K259" s="94"/>
      <c r="L259" s="94"/>
      <c r="M259" s="94"/>
      <c r="N259" s="94"/>
      <c r="O259" s="94"/>
      <c r="P259" s="94"/>
      <c r="Q259" s="18"/>
      <c r="R259" s="17"/>
      <c r="S259" s="17"/>
      <c r="T259" s="67"/>
      <c r="U259" s="18"/>
      <c r="V259" s="18"/>
      <c r="W259" s="18"/>
      <c r="X259" s="18"/>
      <c r="Y259" s="18"/>
      <c r="Z259" s="215"/>
      <c r="AA259" s="215"/>
      <c r="AB259" s="215"/>
      <c r="AC259" s="215"/>
      <c r="AD259" s="215"/>
      <c r="AE259" s="215"/>
      <c r="AF259" s="215"/>
      <c r="AG259" s="215"/>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c r="BI259" s="215"/>
      <c r="BJ259" s="215"/>
      <c r="BK259" s="215"/>
      <c r="BL259" s="215"/>
      <c r="BM259" s="67"/>
      <c r="BN259" s="67"/>
      <c r="BO259" s="67"/>
    </row>
    <row r="260" spans="1:67" outlineLevel="2">
      <c r="A260" s="212"/>
      <c r="B260" s="212"/>
      <c r="C260" s="212"/>
      <c r="D260" s="212"/>
      <c r="E260" s="887">
        <v>0</v>
      </c>
      <c r="F260" s="888"/>
      <c r="G260" s="93"/>
      <c r="H260" s="94"/>
      <c r="I260" s="94"/>
      <c r="J260" s="94"/>
      <c r="K260" s="94"/>
      <c r="L260" s="94"/>
      <c r="M260" s="94"/>
      <c r="N260" s="94"/>
      <c r="O260" s="94"/>
      <c r="P260" s="94"/>
      <c r="Q260" s="18"/>
      <c r="R260" s="17"/>
      <c r="S260" s="17"/>
      <c r="T260" s="67"/>
      <c r="U260" s="18"/>
      <c r="V260" s="18"/>
      <c r="W260" s="18"/>
      <c r="X260" s="18"/>
      <c r="Y260" s="18"/>
      <c r="Z260" s="215"/>
      <c r="AA260" s="215"/>
      <c r="AB260" s="215"/>
      <c r="AC260" s="215"/>
      <c r="AD260" s="215"/>
      <c r="AE260" s="215"/>
      <c r="AF260" s="215"/>
      <c r="AG260" s="215"/>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c r="BI260" s="215"/>
      <c r="BJ260" s="215"/>
      <c r="BK260" s="215"/>
      <c r="BL260" s="215"/>
      <c r="BM260" s="67"/>
      <c r="BN260" s="67"/>
      <c r="BO260" s="67"/>
    </row>
    <row r="261" spans="1:67" outlineLevel="2">
      <c r="A261" s="212"/>
      <c r="B261" s="212"/>
      <c r="C261" s="212"/>
      <c r="D261" s="212"/>
      <c r="E261" s="887">
        <v>0</v>
      </c>
      <c r="F261" s="888"/>
      <c r="G261" s="93"/>
      <c r="H261" s="94"/>
      <c r="I261" s="94"/>
      <c r="J261" s="94"/>
      <c r="K261" s="94"/>
      <c r="L261" s="94"/>
      <c r="M261" s="94"/>
      <c r="N261" s="94"/>
      <c r="O261" s="94"/>
      <c r="P261" s="94"/>
      <c r="Q261" s="18"/>
      <c r="R261" s="17"/>
      <c r="S261" s="17"/>
      <c r="T261" s="67"/>
      <c r="U261" s="18"/>
      <c r="V261" s="18"/>
      <c r="W261" s="18"/>
      <c r="X261" s="18"/>
      <c r="Y261" s="18"/>
      <c r="Z261" s="215"/>
      <c r="AA261" s="215"/>
      <c r="AB261" s="215"/>
      <c r="AC261" s="215"/>
      <c r="AD261" s="215"/>
      <c r="AE261" s="215"/>
      <c r="AF261" s="215"/>
      <c r="AG261" s="215"/>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c r="BI261" s="215"/>
      <c r="BJ261" s="215"/>
      <c r="BK261" s="215"/>
      <c r="BL261" s="215"/>
      <c r="BM261" s="67"/>
      <c r="BN261" s="67"/>
      <c r="BO261" s="67"/>
    </row>
    <row r="262" spans="1:67" outlineLevel="2">
      <c r="A262" s="212"/>
      <c r="B262" s="212"/>
      <c r="C262" s="212"/>
      <c r="D262" s="212"/>
      <c r="E262" s="887">
        <v>0</v>
      </c>
      <c r="F262" s="888"/>
      <c r="G262" s="93"/>
      <c r="H262" s="94"/>
      <c r="I262" s="94"/>
      <c r="J262" s="94"/>
      <c r="K262" s="94"/>
      <c r="L262" s="94"/>
      <c r="M262" s="94"/>
      <c r="N262" s="94"/>
      <c r="O262" s="94"/>
      <c r="P262" s="94"/>
      <c r="Q262" s="18"/>
      <c r="R262" s="17"/>
      <c r="S262" s="17"/>
      <c r="T262" s="67"/>
      <c r="U262" s="18"/>
      <c r="V262" s="18"/>
      <c r="W262" s="18"/>
      <c r="X262" s="18"/>
      <c r="Y262" s="18"/>
      <c r="Z262" s="215"/>
      <c r="AA262" s="215"/>
      <c r="AB262" s="215"/>
      <c r="AC262" s="215"/>
      <c r="AD262" s="215"/>
      <c r="AE262" s="215"/>
      <c r="AF262" s="215"/>
      <c r="AG262" s="215"/>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c r="BI262" s="215"/>
      <c r="BJ262" s="215"/>
      <c r="BK262" s="215"/>
      <c r="BL262" s="215"/>
      <c r="BM262" s="67"/>
      <c r="BN262" s="67"/>
      <c r="BO262" s="67"/>
    </row>
    <row r="263" spans="1:67" outlineLevel="2">
      <c r="A263" s="212"/>
      <c r="B263" s="212"/>
      <c r="C263" s="212"/>
      <c r="D263" s="212"/>
      <c r="E263" s="887">
        <v>0</v>
      </c>
      <c r="F263" s="888"/>
      <c r="G263" s="93"/>
      <c r="H263" s="94"/>
      <c r="I263" s="94"/>
      <c r="J263" s="94"/>
      <c r="K263" s="94"/>
      <c r="L263" s="94"/>
      <c r="M263" s="94"/>
      <c r="N263" s="94"/>
      <c r="O263" s="94"/>
      <c r="P263" s="94"/>
      <c r="Q263" s="18"/>
      <c r="R263" s="17"/>
      <c r="S263" s="17"/>
      <c r="T263" s="67"/>
      <c r="U263" s="18"/>
      <c r="V263" s="18"/>
      <c r="W263" s="18"/>
      <c r="X263" s="18"/>
      <c r="Y263" s="18"/>
      <c r="Z263" s="215"/>
      <c r="AA263" s="215"/>
      <c r="AB263" s="215"/>
      <c r="AC263" s="215"/>
      <c r="AD263" s="215"/>
      <c r="AE263" s="215"/>
      <c r="AF263" s="215"/>
      <c r="AG263" s="215"/>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c r="BI263" s="215"/>
      <c r="BJ263" s="215"/>
      <c r="BK263" s="215"/>
      <c r="BL263" s="215"/>
      <c r="BM263" s="67"/>
      <c r="BN263" s="67"/>
      <c r="BO263" s="67"/>
    </row>
    <row r="264" spans="1:67" outlineLevel="2">
      <c r="A264" s="212"/>
      <c r="B264" s="212"/>
      <c r="C264" s="212"/>
      <c r="D264" s="212"/>
      <c r="E264" s="887">
        <v>0</v>
      </c>
      <c r="F264" s="888"/>
      <c r="G264" s="93"/>
      <c r="H264" s="94"/>
      <c r="I264" s="94"/>
      <c r="J264" s="94"/>
      <c r="K264" s="94"/>
      <c r="L264" s="94"/>
      <c r="M264" s="94"/>
      <c r="N264" s="94"/>
      <c r="O264" s="94"/>
      <c r="P264" s="94"/>
      <c r="Q264" s="18"/>
      <c r="R264" s="17"/>
      <c r="S264" s="17"/>
      <c r="T264" s="67"/>
      <c r="U264" s="18"/>
      <c r="V264" s="18"/>
      <c r="W264" s="18"/>
      <c r="X264" s="18"/>
      <c r="Y264" s="18"/>
      <c r="Z264" s="215"/>
      <c r="AA264" s="215"/>
      <c r="AB264" s="215"/>
      <c r="AC264" s="215"/>
      <c r="AD264" s="215"/>
      <c r="AE264" s="215"/>
      <c r="AF264" s="215"/>
      <c r="AG264" s="215"/>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c r="BI264" s="215"/>
      <c r="BJ264" s="215"/>
      <c r="BK264" s="215"/>
      <c r="BL264" s="215"/>
      <c r="BM264" s="67"/>
      <c r="BN264" s="67"/>
      <c r="BO264" s="67"/>
    </row>
    <row r="265" spans="1:67" outlineLevel="2">
      <c r="A265" s="212"/>
      <c r="B265" s="212"/>
      <c r="C265" s="212"/>
      <c r="D265" s="212"/>
      <c r="E265" s="887">
        <v>0</v>
      </c>
      <c r="F265" s="888"/>
      <c r="G265" s="93"/>
      <c r="H265" s="94"/>
      <c r="I265" s="94"/>
      <c r="J265" s="94"/>
      <c r="K265" s="94"/>
      <c r="L265" s="94"/>
      <c r="M265" s="94"/>
      <c r="N265" s="94"/>
      <c r="O265" s="94"/>
      <c r="P265" s="94"/>
      <c r="Q265" s="18"/>
      <c r="R265" s="17"/>
      <c r="S265" s="17"/>
      <c r="T265" s="67"/>
      <c r="U265" s="18"/>
      <c r="V265" s="18"/>
      <c r="W265" s="18"/>
      <c r="X265" s="18"/>
      <c r="Y265" s="18"/>
      <c r="Z265" s="215"/>
      <c r="AA265" s="215"/>
      <c r="AB265" s="215"/>
      <c r="AC265" s="215"/>
      <c r="AD265" s="215"/>
      <c r="AE265" s="215"/>
      <c r="AF265" s="215"/>
      <c r="AG265" s="215"/>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c r="BI265" s="215"/>
      <c r="BJ265" s="215"/>
      <c r="BK265" s="215"/>
      <c r="BL265" s="215"/>
      <c r="BM265" s="67"/>
      <c r="BN265" s="67"/>
      <c r="BO265" s="67"/>
    </row>
    <row r="266" spans="1:67" outlineLevel="2">
      <c r="A266" s="212"/>
      <c r="B266" s="212"/>
      <c r="C266" s="212"/>
      <c r="D266" s="212"/>
      <c r="E266" s="887">
        <v>0</v>
      </c>
      <c r="F266" s="888"/>
      <c r="G266" s="93"/>
      <c r="H266" s="94"/>
      <c r="I266" s="94"/>
      <c r="J266" s="94"/>
      <c r="K266" s="94"/>
      <c r="L266" s="94"/>
      <c r="M266" s="94"/>
      <c r="N266" s="94"/>
      <c r="O266" s="94"/>
      <c r="P266" s="94"/>
      <c r="Q266" s="18"/>
      <c r="R266" s="17"/>
      <c r="S266" s="17"/>
      <c r="T266" s="67"/>
      <c r="U266" s="18"/>
      <c r="V266" s="18"/>
      <c r="W266" s="18"/>
      <c r="X266" s="18"/>
      <c r="Y266" s="18"/>
      <c r="Z266" s="215"/>
      <c r="AA266" s="215"/>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5"/>
      <c r="BJ266" s="215"/>
      <c r="BK266" s="215"/>
      <c r="BL266" s="215"/>
      <c r="BM266" s="67"/>
      <c r="BN266" s="67"/>
      <c r="BO266" s="67"/>
    </row>
    <row r="267" spans="1:67" outlineLevel="2">
      <c r="A267" s="212"/>
      <c r="B267" s="212"/>
      <c r="C267" s="212"/>
      <c r="D267" s="212"/>
      <c r="E267" s="887">
        <v>0</v>
      </c>
      <c r="F267" s="888"/>
      <c r="G267" s="93"/>
      <c r="H267" s="94"/>
      <c r="I267" s="94"/>
      <c r="J267" s="94"/>
      <c r="K267" s="94"/>
      <c r="L267" s="94"/>
      <c r="M267" s="94"/>
      <c r="N267" s="94"/>
      <c r="O267" s="94"/>
      <c r="P267" s="94"/>
      <c r="Q267" s="18"/>
      <c r="R267" s="17"/>
      <c r="S267" s="17"/>
      <c r="T267" s="67"/>
      <c r="U267" s="18"/>
      <c r="V267" s="18"/>
      <c r="W267" s="18"/>
      <c r="X267" s="18"/>
      <c r="Y267" s="18"/>
      <c r="Z267" s="215"/>
      <c r="AA267" s="215"/>
      <c r="AB267" s="215"/>
      <c r="AC267" s="215"/>
      <c r="AD267" s="215"/>
      <c r="AE267" s="215"/>
      <c r="AF267" s="215"/>
      <c r="AG267" s="215"/>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c r="BI267" s="215"/>
      <c r="BJ267" s="215"/>
      <c r="BK267" s="215"/>
      <c r="BL267" s="215"/>
      <c r="BM267" s="67"/>
      <c r="BN267" s="67"/>
      <c r="BO267" s="67"/>
    </row>
    <row r="268" spans="1:67" outlineLevel="2">
      <c r="A268" s="212"/>
      <c r="B268" s="212"/>
      <c r="C268" s="212"/>
      <c r="D268" s="212"/>
      <c r="E268" s="887">
        <v>0</v>
      </c>
      <c r="F268" s="888"/>
      <c r="G268" s="93"/>
      <c r="H268" s="94"/>
      <c r="I268" s="94"/>
      <c r="J268" s="94"/>
      <c r="K268" s="94"/>
      <c r="L268" s="94"/>
      <c r="M268" s="94"/>
      <c r="N268" s="94"/>
      <c r="O268" s="94"/>
      <c r="P268" s="94"/>
      <c r="Q268" s="18"/>
      <c r="R268" s="17"/>
      <c r="S268" s="17"/>
      <c r="T268" s="67"/>
      <c r="U268" s="18"/>
      <c r="V268" s="18"/>
      <c r="W268" s="18"/>
      <c r="X268" s="18"/>
      <c r="Y268" s="18"/>
      <c r="Z268" s="215"/>
      <c r="AA268" s="215"/>
      <c r="AB268" s="215"/>
      <c r="AC268" s="215"/>
      <c r="AD268" s="215"/>
      <c r="AE268" s="215"/>
      <c r="AF268" s="215"/>
      <c r="AG268" s="215"/>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c r="BI268" s="215"/>
      <c r="BJ268" s="215"/>
      <c r="BK268" s="215"/>
      <c r="BL268" s="215"/>
      <c r="BM268" s="67"/>
      <c r="BN268" s="67"/>
      <c r="BO268" s="67"/>
    </row>
    <row r="269" spans="1:67" outlineLevel="1">
      <c r="A269" s="212"/>
      <c r="B269" s="212"/>
      <c r="C269" s="212"/>
      <c r="D269" s="212"/>
      <c r="E269" s="887">
        <v>0</v>
      </c>
      <c r="F269" s="888"/>
      <c r="G269" s="93"/>
      <c r="H269" s="94"/>
      <c r="I269" s="94"/>
      <c r="J269" s="94"/>
      <c r="K269" s="94"/>
      <c r="L269" s="94"/>
      <c r="M269" s="94"/>
      <c r="N269" s="94"/>
      <c r="O269" s="94"/>
      <c r="P269" s="94"/>
      <c r="Q269" s="18"/>
      <c r="R269" s="17"/>
      <c r="S269" s="17"/>
      <c r="T269" s="67"/>
      <c r="U269" s="18"/>
      <c r="V269" s="18"/>
      <c r="W269" s="18"/>
      <c r="X269" s="18"/>
      <c r="Y269" s="18"/>
      <c r="Z269" s="215"/>
      <c r="AA269" s="215"/>
      <c r="AB269" s="215"/>
      <c r="AC269" s="215"/>
      <c r="AD269" s="215"/>
      <c r="AE269" s="215"/>
      <c r="AF269" s="215"/>
      <c r="AG269" s="215"/>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c r="BI269" s="215"/>
      <c r="BJ269" s="215"/>
      <c r="BK269" s="215"/>
      <c r="BL269" s="215"/>
      <c r="BM269" s="67"/>
      <c r="BN269" s="67"/>
      <c r="BO269" s="67"/>
    </row>
    <row r="270" spans="1:67" outlineLevel="1">
      <c r="A270" s="212"/>
      <c r="B270" s="212"/>
      <c r="C270" s="212"/>
      <c r="D270" s="212"/>
      <c r="E270" s="887" t="s">
        <v>570</v>
      </c>
      <c r="F270" s="888"/>
      <c r="G270" s="684"/>
      <c r="H270" s="685"/>
      <c r="I270" s="685"/>
      <c r="J270" s="685"/>
      <c r="K270" s="685"/>
      <c r="L270" s="94"/>
      <c r="M270" s="94"/>
      <c r="N270" s="94"/>
      <c r="O270" s="94"/>
      <c r="P270" s="94"/>
      <c r="Q270" s="18"/>
      <c r="R270" s="17"/>
      <c r="S270" s="17"/>
      <c r="T270" s="67"/>
      <c r="U270" s="18"/>
      <c r="V270" s="18"/>
      <c r="W270" s="18"/>
      <c r="X270" s="18"/>
      <c r="Y270" s="18"/>
      <c r="Z270" s="215"/>
      <c r="AA270" s="215"/>
      <c r="AB270" s="215"/>
      <c r="AC270" s="215"/>
      <c r="AD270" s="215"/>
      <c r="AE270" s="215"/>
      <c r="AF270" s="215"/>
      <c r="AG270" s="215"/>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c r="BI270" s="215"/>
      <c r="BJ270" s="215"/>
      <c r="BK270" s="215"/>
      <c r="BL270" s="215"/>
      <c r="BM270" s="67"/>
      <c r="BN270" s="67"/>
      <c r="BO270" s="67"/>
    </row>
    <row r="271" spans="1:67" outlineLevel="1">
      <c r="A271" s="212"/>
      <c r="B271" s="212"/>
      <c r="C271" s="212"/>
      <c r="D271" s="212"/>
      <c r="E271" s="887" t="s">
        <v>544</v>
      </c>
      <c r="F271" s="888"/>
      <c r="G271" s="684"/>
      <c r="H271" s="685"/>
      <c r="I271" s="685"/>
      <c r="J271" s="685"/>
      <c r="K271" s="685"/>
      <c r="L271" s="94"/>
      <c r="M271" s="94"/>
      <c r="N271" s="94"/>
      <c r="O271" s="94"/>
      <c r="P271" s="94"/>
      <c r="Q271" s="18"/>
      <c r="R271" s="17"/>
      <c r="S271" s="17"/>
      <c r="T271" s="67"/>
      <c r="U271" s="18"/>
      <c r="V271" s="18"/>
      <c r="W271" s="18"/>
      <c r="X271" s="18"/>
      <c r="Y271" s="18"/>
      <c r="Z271" s="215"/>
      <c r="AA271" s="215"/>
      <c r="AB271" s="215"/>
      <c r="AC271" s="215"/>
      <c r="AD271" s="215"/>
      <c r="AE271" s="215"/>
      <c r="AF271" s="215"/>
      <c r="AG271" s="215"/>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c r="BI271" s="215"/>
      <c r="BJ271" s="215"/>
      <c r="BK271" s="215"/>
      <c r="BL271" s="215"/>
      <c r="BM271" s="67"/>
      <c r="BN271" s="67"/>
      <c r="BO271" s="67"/>
    </row>
    <row r="272" spans="1:67" outlineLevel="1">
      <c r="A272" s="212"/>
      <c r="B272" s="212"/>
      <c r="C272" s="212"/>
      <c r="D272" s="212"/>
      <c r="E272" s="887" t="s">
        <v>264</v>
      </c>
      <c r="F272" s="888"/>
      <c r="G272" s="684"/>
      <c r="H272" s="685"/>
      <c r="I272" s="685"/>
      <c r="J272" s="685"/>
      <c r="K272" s="685"/>
      <c r="L272" s="94"/>
      <c r="M272" s="94"/>
      <c r="N272" s="94"/>
      <c r="O272" s="94"/>
      <c r="P272" s="94"/>
      <c r="Q272" s="18"/>
      <c r="R272" s="17"/>
      <c r="S272" s="17"/>
      <c r="T272" s="67"/>
      <c r="U272" s="18"/>
      <c r="V272" s="18"/>
      <c r="W272" s="18"/>
      <c r="X272" s="18"/>
      <c r="Y272" s="18"/>
      <c r="Z272" s="215"/>
      <c r="AA272" s="215"/>
      <c r="AB272" s="215"/>
      <c r="AC272" s="215"/>
      <c r="AD272" s="215"/>
      <c r="AE272" s="215"/>
      <c r="AF272" s="215"/>
      <c r="AG272" s="215"/>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c r="BI272" s="215"/>
      <c r="BJ272" s="215"/>
      <c r="BK272" s="215"/>
      <c r="BL272" s="215"/>
      <c r="BM272" s="67"/>
      <c r="BN272" s="67"/>
      <c r="BO272" s="67"/>
    </row>
    <row r="273" spans="1:67">
      <c r="A273" s="439"/>
      <c r="B273" s="439"/>
      <c r="C273" s="439"/>
      <c r="D273" s="439"/>
      <c r="E273" s="887" t="s">
        <v>82</v>
      </c>
      <c r="F273" s="887"/>
      <c r="G273" s="184">
        <v>0</v>
      </c>
      <c r="H273" s="184">
        <v>0</v>
      </c>
      <c r="I273" s="184">
        <v>0</v>
      </c>
      <c r="J273" s="184">
        <v>0</v>
      </c>
      <c r="K273" s="184">
        <v>0</v>
      </c>
      <c r="L273" s="184">
        <v>0</v>
      </c>
      <c r="M273" s="184">
        <v>0</v>
      </c>
      <c r="N273" s="184">
        <v>0</v>
      </c>
      <c r="O273" s="184">
        <v>0</v>
      </c>
      <c r="P273" s="184">
        <v>0</v>
      </c>
      <c r="Q273" s="168"/>
      <c r="R273" s="17"/>
      <c r="S273" s="17"/>
      <c r="T273" s="67"/>
      <c r="U273" s="18"/>
      <c r="V273" s="18"/>
      <c r="W273" s="18"/>
      <c r="X273" s="18"/>
      <c r="Y273" s="18"/>
      <c r="Z273" s="215"/>
      <c r="AA273" s="215"/>
      <c r="AB273" s="215"/>
      <c r="AC273" s="215"/>
      <c r="AD273" s="215"/>
      <c r="AE273" s="215"/>
      <c r="AF273" s="215"/>
      <c r="AG273" s="215"/>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c r="BI273" s="215"/>
      <c r="BJ273" s="215"/>
      <c r="BK273" s="215"/>
      <c r="BL273" s="215"/>
      <c r="BM273" s="67"/>
      <c r="BN273" s="67"/>
      <c r="BO273" s="67"/>
    </row>
    <row r="274" spans="1:67" ht="21" customHeight="1">
      <c r="A274" s="21"/>
      <c r="B274" s="21"/>
      <c r="C274" s="21"/>
      <c r="D274" s="21"/>
      <c r="E274" s="21"/>
      <c r="F274" s="84"/>
      <c r="G274" s="84"/>
      <c r="H274" s="84"/>
      <c r="I274" s="84"/>
      <c r="J274" s="84"/>
      <c r="K274" s="84"/>
      <c r="L274" s="84"/>
      <c r="M274" s="84"/>
      <c r="N274" s="84"/>
      <c r="O274" s="84"/>
      <c r="P274" s="84"/>
      <c r="Q274" s="185">
        <v>0</v>
      </c>
      <c r="R274" s="17"/>
      <c r="S274" s="17"/>
      <c r="T274" s="67"/>
      <c r="U274" s="18"/>
      <c r="V274" s="18"/>
      <c r="W274" s="18"/>
      <c r="X274" s="18"/>
      <c r="Y274" s="18"/>
      <c r="Z274" s="215"/>
      <c r="AA274" s="215"/>
      <c r="AB274" s="215"/>
      <c r="AC274" s="215"/>
      <c r="AD274" s="215"/>
      <c r="AE274" s="215"/>
      <c r="AF274" s="215"/>
      <c r="AG274" s="215"/>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c r="BI274" s="215"/>
      <c r="BJ274" s="215"/>
      <c r="BK274" s="215"/>
      <c r="BL274" s="215"/>
      <c r="BM274" s="67"/>
      <c r="BN274" s="67"/>
      <c r="BO274" s="67"/>
    </row>
    <row r="275" spans="1:67" ht="15.25" customHeight="1">
      <c r="A275" s="104"/>
      <c r="B275" s="104"/>
      <c r="C275" s="104"/>
      <c r="D275" s="104"/>
      <c r="E275" s="900" t="s">
        <v>652</v>
      </c>
      <c r="F275" s="900"/>
      <c r="G275" s="900"/>
      <c r="H275" s="173"/>
      <c r="I275" s="173"/>
      <c r="J275" s="107"/>
      <c r="K275" s="107"/>
      <c r="L275" s="105"/>
      <c r="M275" s="105"/>
      <c r="N275" s="105"/>
      <c r="O275" s="105"/>
      <c r="P275" s="105"/>
      <c r="Q275" s="104"/>
      <c r="R275" s="673"/>
      <c r="S275" s="673"/>
      <c r="T275" s="673"/>
      <c r="U275" s="18"/>
      <c r="V275" s="719" t="s">
        <v>564</v>
      </c>
      <c r="W275" s="720"/>
      <c r="X275" s="18"/>
      <c r="Y275" s="18"/>
      <c r="Z275" s="215"/>
      <c r="AA275" s="215"/>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15"/>
      <c r="BK275" s="215"/>
      <c r="BL275" s="215"/>
      <c r="BM275" s="67"/>
      <c r="BN275" s="67"/>
      <c r="BO275" s="67"/>
    </row>
    <row r="276" spans="1:67" ht="13">
      <c r="A276" s="158"/>
      <c r="B276" s="158"/>
      <c r="C276" s="158"/>
      <c r="D276" s="158"/>
      <c r="E276" s="53" t="s">
        <v>54</v>
      </c>
      <c r="F276" s="18"/>
      <c r="G276" s="186" t="s">
        <v>532</v>
      </c>
      <c r="H276" s="186" t="s">
        <v>531</v>
      </c>
      <c r="I276" s="186" t="s">
        <v>530</v>
      </c>
      <c r="J276" s="186" t="s">
        <v>529</v>
      </c>
      <c r="K276" s="186" t="s">
        <v>528</v>
      </c>
      <c r="L276" s="186" t="s">
        <v>527</v>
      </c>
      <c r="M276" s="186" t="s">
        <v>526</v>
      </c>
      <c r="N276" s="186" t="s">
        <v>525</v>
      </c>
      <c r="O276" s="186" t="s">
        <v>524</v>
      </c>
      <c r="P276" s="186" t="s">
        <v>523</v>
      </c>
      <c r="Q276" s="18"/>
      <c r="S276"/>
      <c r="T276" s="67"/>
      <c r="U276" s="18"/>
      <c r="V276" s="721" t="s">
        <v>565</v>
      </c>
      <c r="W276" s="721" t="s">
        <v>566</v>
      </c>
      <c r="X276" s="18"/>
      <c r="Y276" s="18"/>
      <c r="Z276" s="215"/>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5"/>
      <c r="BJ276" s="215"/>
      <c r="BK276" s="215"/>
      <c r="BL276" s="215"/>
      <c r="BM276" s="67"/>
      <c r="BN276" s="67"/>
      <c r="BO276" s="67"/>
    </row>
    <row r="277" spans="1:67" ht="12.75" customHeight="1" outlineLevel="1">
      <c r="A277" s="21"/>
      <c r="B277" s="21"/>
      <c r="C277" s="21"/>
      <c r="D277" s="21"/>
      <c r="E277" s="889" t="s">
        <v>550</v>
      </c>
      <c r="F277" s="890"/>
      <c r="G277" s="164">
        <v>0</v>
      </c>
      <c r="H277" s="165">
        <v>0</v>
      </c>
      <c r="I277" s="165">
        <v>0</v>
      </c>
      <c r="J277" s="165">
        <v>0</v>
      </c>
      <c r="K277" s="165">
        <v>0</v>
      </c>
      <c r="L277" s="165">
        <v>0</v>
      </c>
      <c r="M277" s="165">
        <v>0</v>
      </c>
      <c r="N277" s="165">
        <v>0</v>
      </c>
      <c r="O277" s="165">
        <v>0</v>
      </c>
      <c r="P277" s="165">
        <v>0</v>
      </c>
      <c r="Q277" s="18"/>
      <c r="S277"/>
      <c r="T277" s="67"/>
      <c r="U277" s="18"/>
      <c r="V277" s="722">
        <v>0</v>
      </c>
      <c r="W277" s="722">
        <v>55</v>
      </c>
      <c r="X277" s="18"/>
      <c r="Y277" s="18"/>
      <c r="Z277" s="215"/>
      <c r="AA277" s="215"/>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c r="BI277" s="215"/>
      <c r="BJ277" s="215"/>
      <c r="BK277" s="215"/>
      <c r="BL277" s="215"/>
      <c r="BM277" s="67"/>
      <c r="BN277" s="67"/>
      <c r="BO277" s="67"/>
    </row>
    <row r="278" spans="1:67" ht="12.75" customHeight="1" outlineLevel="1">
      <c r="A278" s="21"/>
      <c r="B278" s="21"/>
      <c r="C278" s="21"/>
      <c r="D278" s="21"/>
      <c r="E278" s="889" t="s">
        <v>562</v>
      </c>
      <c r="F278" s="890"/>
      <c r="G278" s="166">
        <v>0</v>
      </c>
      <c r="H278" s="167">
        <v>0</v>
      </c>
      <c r="I278" s="167">
        <v>0</v>
      </c>
      <c r="J278" s="167">
        <v>0</v>
      </c>
      <c r="K278" s="167">
        <v>0</v>
      </c>
      <c r="L278" s="167">
        <v>0</v>
      </c>
      <c r="M278" s="167">
        <v>0</v>
      </c>
      <c r="N278" s="167">
        <v>0</v>
      </c>
      <c r="O278" s="167">
        <v>0</v>
      </c>
      <c r="P278" s="167">
        <v>0</v>
      </c>
      <c r="Q278" s="18"/>
      <c r="S278"/>
      <c r="T278" s="67"/>
      <c r="U278" s="18"/>
      <c r="V278" s="722">
        <v>0</v>
      </c>
      <c r="W278" s="722">
        <v>55</v>
      </c>
      <c r="X278" s="18"/>
      <c r="Y278" s="18"/>
      <c r="Z278" s="215"/>
      <c r="AA278" s="215"/>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c r="BI278" s="215"/>
      <c r="BJ278" s="215"/>
      <c r="BK278" s="215"/>
      <c r="BL278" s="215"/>
      <c r="BM278" s="67"/>
      <c r="BN278" s="67"/>
      <c r="BO278" s="67"/>
    </row>
    <row r="279" spans="1:67" ht="12.75" customHeight="1" outlineLevel="1">
      <c r="A279" s="158"/>
      <c r="B279" s="158"/>
      <c r="C279" s="158"/>
      <c r="D279" s="158"/>
      <c r="E279" s="889" t="s">
        <v>551</v>
      </c>
      <c r="F279" s="890"/>
      <c r="G279" s="166">
        <v>0</v>
      </c>
      <c r="H279" s="167">
        <v>0</v>
      </c>
      <c r="I279" s="167">
        <v>0</v>
      </c>
      <c r="J279" s="167">
        <v>0</v>
      </c>
      <c r="K279" s="167">
        <v>0</v>
      </c>
      <c r="L279" s="167">
        <v>0</v>
      </c>
      <c r="M279" s="167">
        <v>0</v>
      </c>
      <c r="N279" s="167">
        <v>0</v>
      </c>
      <c r="O279" s="167">
        <v>0</v>
      </c>
      <c r="P279" s="167">
        <v>0</v>
      </c>
      <c r="Q279" s="18"/>
      <c r="S279"/>
      <c r="T279" s="67"/>
      <c r="U279" s="18"/>
      <c r="V279" s="722">
        <v>0</v>
      </c>
      <c r="W279" s="722">
        <v>45</v>
      </c>
      <c r="X279" s="18"/>
      <c r="Y279" s="18"/>
      <c r="Z279" s="215"/>
      <c r="AA279" s="215"/>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c r="BI279" s="215"/>
      <c r="BJ279" s="215"/>
      <c r="BK279" s="215"/>
      <c r="BL279" s="215"/>
      <c r="BM279" s="67"/>
      <c r="BN279" s="67"/>
      <c r="BO279" s="67"/>
    </row>
    <row r="280" spans="1:67" ht="12.75" customHeight="1" outlineLevel="1">
      <c r="A280" s="21"/>
      <c r="B280" s="21"/>
      <c r="C280" s="21"/>
      <c r="D280" s="21"/>
      <c r="E280" s="889" t="s">
        <v>545</v>
      </c>
      <c r="F280" s="890"/>
      <c r="G280" s="166">
        <v>0</v>
      </c>
      <c r="H280" s="167">
        <v>0</v>
      </c>
      <c r="I280" s="167">
        <v>0</v>
      </c>
      <c r="J280" s="167">
        <v>0</v>
      </c>
      <c r="K280" s="167">
        <v>0</v>
      </c>
      <c r="L280" s="167">
        <v>0</v>
      </c>
      <c r="M280" s="167">
        <v>0</v>
      </c>
      <c r="N280" s="167">
        <v>0</v>
      </c>
      <c r="O280" s="167">
        <v>0</v>
      </c>
      <c r="P280" s="167">
        <v>0</v>
      </c>
      <c r="Q280" s="18"/>
      <c r="S280"/>
      <c r="T280" s="67"/>
      <c r="U280" s="18"/>
      <c r="V280" s="722">
        <v>0</v>
      </c>
      <c r="W280" s="722">
        <v>45</v>
      </c>
      <c r="X280" s="18"/>
      <c r="Y280" s="18"/>
      <c r="Z280" s="215"/>
      <c r="AA280" s="215"/>
      <c r="AB280" s="215"/>
      <c r="AC280" s="215"/>
      <c r="AD280" s="215"/>
      <c r="AE280" s="215"/>
      <c r="AF280" s="215"/>
      <c r="AG280" s="215"/>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c r="BI280" s="215"/>
      <c r="BJ280" s="215"/>
      <c r="BK280" s="215"/>
      <c r="BL280" s="215"/>
      <c r="BM280" s="67"/>
      <c r="BN280" s="67"/>
      <c r="BO280" s="67"/>
    </row>
    <row r="281" spans="1:67" ht="12.75" customHeight="1" outlineLevel="1">
      <c r="A281" s="21"/>
      <c r="B281" s="21"/>
      <c r="C281" s="21"/>
      <c r="D281" s="21"/>
      <c r="E281" s="889" t="s">
        <v>552</v>
      </c>
      <c r="F281" s="890"/>
      <c r="G281" s="166">
        <v>0</v>
      </c>
      <c r="H281" s="167">
        <v>0</v>
      </c>
      <c r="I281" s="167">
        <v>0</v>
      </c>
      <c r="J281" s="167">
        <v>0</v>
      </c>
      <c r="K281" s="167">
        <v>0</v>
      </c>
      <c r="L281" s="167">
        <v>0</v>
      </c>
      <c r="M281" s="167">
        <v>0</v>
      </c>
      <c r="N281" s="167">
        <v>0</v>
      </c>
      <c r="O281" s="167">
        <v>0</v>
      </c>
      <c r="P281" s="167">
        <v>0</v>
      </c>
      <c r="Q281" s="18"/>
      <c r="S281"/>
      <c r="T281" s="67"/>
      <c r="U281" s="18"/>
      <c r="V281" s="722">
        <v>0</v>
      </c>
      <c r="W281" s="722">
        <v>55</v>
      </c>
      <c r="X281" s="18"/>
      <c r="Y281" s="18"/>
      <c r="Z281" s="215"/>
      <c r="AA281" s="215"/>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215"/>
      <c r="BJ281" s="215"/>
      <c r="BK281" s="215"/>
      <c r="BL281" s="215"/>
      <c r="BM281" s="67"/>
      <c r="BN281" s="67"/>
      <c r="BO281" s="67"/>
    </row>
    <row r="282" spans="1:67" ht="12.75" customHeight="1" outlineLevel="1">
      <c r="A282" s="158"/>
      <c r="B282" s="158"/>
      <c r="C282" s="158"/>
      <c r="D282" s="158"/>
      <c r="E282" s="889" t="s">
        <v>538</v>
      </c>
      <c r="F282" s="890"/>
      <c r="G282" s="166">
        <v>0</v>
      </c>
      <c r="H282" s="167">
        <v>0</v>
      </c>
      <c r="I282" s="167">
        <v>0</v>
      </c>
      <c r="J282" s="167">
        <v>0</v>
      </c>
      <c r="K282" s="167">
        <v>0</v>
      </c>
      <c r="L282" s="167">
        <v>0</v>
      </c>
      <c r="M282" s="167">
        <v>0</v>
      </c>
      <c r="N282" s="167">
        <v>0</v>
      </c>
      <c r="O282" s="167">
        <v>0</v>
      </c>
      <c r="P282" s="167">
        <v>0</v>
      </c>
      <c r="Q282" s="18"/>
      <c r="S282"/>
      <c r="T282" s="67"/>
      <c r="U282" s="18"/>
      <c r="V282" s="722">
        <v>0</v>
      </c>
      <c r="W282" s="722">
        <v>15</v>
      </c>
      <c r="X282" s="18"/>
      <c r="Y282" s="18"/>
      <c r="Z282" s="215"/>
      <c r="AA282" s="215"/>
      <c r="AB282" s="215"/>
      <c r="AC282" s="215"/>
      <c r="AD282" s="215"/>
      <c r="AE282" s="215"/>
      <c r="AF282" s="215"/>
      <c r="AG282" s="215"/>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c r="BI282" s="215"/>
      <c r="BJ282" s="215"/>
      <c r="BK282" s="215"/>
      <c r="BL282" s="215"/>
      <c r="BM282" s="67"/>
      <c r="BN282" s="67"/>
      <c r="BO282" s="67"/>
    </row>
    <row r="283" spans="1:67" outlineLevel="1">
      <c r="A283" s="21"/>
      <c r="B283" s="21"/>
      <c r="C283" s="21"/>
      <c r="D283" s="21"/>
      <c r="E283" s="889" t="s">
        <v>553</v>
      </c>
      <c r="F283" s="890"/>
      <c r="G283" s="166">
        <v>0</v>
      </c>
      <c r="H283" s="167">
        <v>0</v>
      </c>
      <c r="I283" s="167">
        <v>0</v>
      </c>
      <c r="J283" s="167">
        <v>0</v>
      </c>
      <c r="K283" s="167">
        <v>0</v>
      </c>
      <c r="L283" s="167">
        <v>0</v>
      </c>
      <c r="M283" s="167">
        <v>0</v>
      </c>
      <c r="N283" s="167">
        <v>0</v>
      </c>
      <c r="O283" s="167">
        <v>0</v>
      </c>
      <c r="P283" s="167">
        <v>0</v>
      </c>
      <c r="Q283" s="18"/>
      <c r="S283"/>
      <c r="T283" s="67"/>
      <c r="U283" s="18"/>
      <c r="V283" s="722">
        <v>0</v>
      </c>
      <c r="W283" s="722">
        <v>0</v>
      </c>
      <c r="X283" s="18"/>
      <c r="Y283" s="18"/>
      <c r="Z283" s="215"/>
      <c r="AA283" s="215"/>
      <c r="AB283" s="215"/>
      <c r="AC283" s="215"/>
      <c r="AD283" s="215"/>
      <c r="AE283" s="215"/>
      <c r="AF283" s="215"/>
      <c r="AG283" s="215"/>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c r="BI283" s="215"/>
      <c r="BJ283" s="215"/>
      <c r="BK283" s="215"/>
      <c r="BL283" s="215"/>
      <c r="BM283" s="67"/>
      <c r="BN283" s="67"/>
      <c r="BO283" s="67"/>
    </row>
    <row r="284" spans="1:67" outlineLevel="1">
      <c r="A284" s="21"/>
      <c r="B284" s="21"/>
      <c r="C284" s="21"/>
      <c r="D284" s="21"/>
      <c r="E284" s="889" t="s">
        <v>554</v>
      </c>
      <c r="F284" s="890"/>
      <c r="G284" s="166">
        <v>0</v>
      </c>
      <c r="H284" s="167">
        <v>0</v>
      </c>
      <c r="I284" s="167">
        <v>0</v>
      </c>
      <c r="J284" s="167">
        <v>0</v>
      </c>
      <c r="K284" s="167">
        <v>0</v>
      </c>
      <c r="L284" s="167">
        <v>0</v>
      </c>
      <c r="M284" s="167">
        <v>0</v>
      </c>
      <c r="N284" s="167">
        <v>0</v>
      </c>
      <c r="O284" s="167">
        <v>0</v>
      </c>
      <c r="P284" s="167">
        <v>0</v>
      </c>
      <c r="Q284" s="18"/>
      <c r="S284"/>
      <c r="T284" s="67"/>
      <c r="U284" s="18"/>
      <c r="V284" s="722">
        <v>0</v>
      </c>
      <c r="W284" s="722">
        <v>0</v>
      </c>
      <c r="X284" s="18"/>
      <c r="Y284" s="18"/>
      <c r="Z284" s="215"/>
      <c r="AA284" s="215"/>
      <c r="AB284" s="215"/>
      <c r="AC284" s="215"/>
      <c r="AD284" s="215"/>
      <c r="AE284" s="215"/>
      <c r="AF284" s="215"/>
      <c r="AG284" s="215"/>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c r="BI284" s="215"/>
      <c r="BJ284" s="215"/>
      <c r="BK284" s="215"/>
      <c r="BL284" s="215"/>
      <c r="BM284" s="67"/>
      <c r="BN284" s="67"/>
      <c r="BO284" s="67"/>
    </row>
    <row r="285" spans="1:67" outlineLevel="1">
      <c r="A285" s="21"/>
      <c r="B285" s="21"/>
      <c r="C285" s="21"/>
      <c r="D285" s="21"/>
      <c r="E285" s="889" t="s">
        <v>555</v>
      </c>
      <c r="F285" s="890"/>
      <c r="G285" s="166">
        <v>0</v>
      </c>
      <c r="H285" s="167">
        <v>0</v>
      </c>
      <c r="I285" s="167">
        <v>0</v>
      </c>
      <c r="J285" s="167">
        <v>0</v>
      </c>
      <c r="K285" s="167">
        <v>0</v>
      </c>
      <c r="L285" s="167">
        <v>0</v>
      </c>
      <c r="M285" s="167">
        <v>0</v>
      </c>
      <c r="N285" s="167">
        <v>0</v>
      </c>
      <c r="O285" s="167">
        <v>0</v>
      </c>
      <c r="P285" s="167">
        <v>0</v>
      </c>
      <c r="Q285" s="18"/>
      <c r="S285"/>
      <c r="T285" s="67"/>
      <c r="U285" s="18"/>
      <c r="V285" s="722">
        <v>0</v>
      </c>
      <c r="W285" s="722">
        <v>0</v>
      </c>
      <c r="X285" s="18"/>
      <c r="Y285" s="18"/>
      <c r="Z285" s="215"/>
      <c r="AA285" s="215"/>
      <c r="AB285" s="215"/>
      <c r="AC285" s="215"/>
      <c r="AD285" s="215"/>
      <c r="AE285" s="215"/>
      <c r="AF285" s="215"/>
      <c r="AG285" s="215"/>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c r="BI285" s="215"/>
      <c r="BJ285" s="215"/>
      <c r="BK285" s="215"/>
      <c r="BL285" s="215"/>
      <c r="BM285" s="67"/>
      <c r="BN285" s="67"/>
      <c r="BO285" s="67"/>
    </row>
    <row r="286" spans="1:67" outlineLevel="1">
      <c r="A286" s="21"/>
      <c r="B286" s="21"/>
      <c r="C286" s="21"/>
      <c r="D286" s="21"/>
      <c r="E286" s="889" t="s">
        <v>556</v>
      </c>
      <c r="F286" s="890"/>
      <c r="G286" s="166">
        <v>0</v>
      </c>
      <c r="H286" s="167">
        <v>0</v>
      </c>
      <c r="I286" s="167">
        <v>0</v>
      </c>
      <c r="J286" s="167">
        <v>0</v>
      </c>
      <c r="K286" s="167">
        <v>0</v>
      </c>
      <c r="L286" s="167">
        <v>0</v>
      </c>
      <c r="M286" s="167">
        <v>0</v>
      </c>
      <c r="N286" s="167">
        <v>0</v>
      </c>
      <c r="O286" s="167">
        <v>0</v>
      </c>
      <c r="P286" s="167">
        <v>0</v>
      </c>
      <c r="Q286" s="18"/>
      <c r="S286"/>
      <c r="T286" s="67"/>
      <c r="U286" s="18"/>
      <c r="V286" s="722">
        <v>0</v>
      </c>
      <c r="W286" s="722">
        <v>0</v>
      </c>
      <c r="X286" s="18"/>
      <c r="Y286" s="18"/>
      <c r="Z286" s="215"/>
      <c r="AA286" s="215"/>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c r="BI286" s="215"/>
      <c r="BJ286" s="215"/>
      <c r="BK286" s="215"/>
      <c r="BL286" s="215"/>
      <c r="BM286" s="67"/>
      <c r="BN286" s="67"/>
      <c r="BO286" s="67"/>
    </row>
    <row r="287" spans="1:67" outlineLevel="1">
      <c r="A287" s="21"/>
      <c r="B287" s="21"/>
      <c r="C287" s="21"/>
      <c r="D287" s="21"/>
      <c r="E287" s="889" t="s">
        <v>543</v>
      </c>
      <c r="F287" s="890"/>
      <c r="G287" s="166">
        <v>0</v>
      </c>
      <c r="H287" s="167">
        <v>0</v>
      </c>
      <c r="I287" s="167">
        <v>0</v>
      </c>
      <c r="J287" s="167">
        <v>0</v>
      </c>
      <c r="K287" s="167">
        <v>0</v>
      </c>
      <c r="L287" s="167">
        <v>0</v>
      </c>
      <c r="M287" s="167">
        <v>0</v>
      </c>
      <c r="N287" s="167">
        <v>0</v>
      </c>
      <c r="O287" s="167">
        <v>0</v>
      </c>
      <c r="P287" s="167">
        <v>0</v>
      </c>
      <c r="Q287" s="18"/>
      <c r="S287"/>
      <c r="T287" s="67"/>
      <c r="U287" s="18"/>
      <c r="V287" s="722">
        <v>0</v>
      </c>
      <c r="W287" s="722">
        <v>40</v>
      </c>
      <c r="X287" s="18"/>
      <c r="Y287" s="18"/>
      <c r="Z287" s="215"/>
      <c r="AA287" s="215"/>
      <c r="AB287" s="215"/>
      <c r="AC287" s="215"/>
      <c r="AD287" s="215"/>
      <c r="AE287" s="215"/>
      <c r="AF287" s="215"/>
      <c r="AG287" s="215"/>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c r="BI287" s="215"/>
      <c r="BJ287" s="215"/>
      <c r="BK287" s="215"/>
      <c r="BL287" s="215"/>
      <c r="BM287" s="67"/>
      <c r="BN287" s="67"/>
      <c r="BO287" s="67"/>
    </row>
    <row r="288" spans="1:67" outlineLevel="1">
      <c r="A288" s="21"/>
      <c r="B288" s="21"/>
      <c r="C288" s="21"/>
      <c r="D288" s="21"/>
      <c r="E288" s="889" t="s">
        <v>557</v>
      </c>
      <c r="F288" s="890"/>
      <c r="G288" s="166">
        <v>0</v>
      </c>
      <c r="H288" s="167">
        <v>0</v>
      </c>
      <c r="I288" s="167">
        <v>0</v>
      </c>
      <c r="J288" s="167">
        <v>0</v>
      </c>
      <c r="K288" s="167">
        <v>0</v>
      </c>
      <c r="L288" s="167">
        <v>0</v>
      </c>
      <c r="M288" s="167">
        <v>0</v>
      </c>
      <c r="N288" s="167">
        <v>0</v>
      </c>
      <c r="O288" s="167">
        <v>0</v>
      </c>
      <c r="P288" s="167">
        <v>0</v>
      </c>
      <c r="Q288" s="18"/>
      <c r="S288"/>
      <c r="T288" s="67"/>
      <c r="U288" s="18"/>
      <c r="V288" s="722">
        <v>0</v>
      </c>
      <c r="W288" s="722">
        <v>15</v>
      </c>
      <c r="X288" s="18"/>
      <c r="Y288" s="18"/>
      <c r="Z288" s="215"/>
      <c r="AA288" s="215"/>
      <c r="AB288" s="215"/>
      <c r="AC288" s="215"/>
      <c r="AD288" s="215"/>
      <c r="AE288" s="215"/>
      <c r="AF288" s="215"/>
      <c r="AG288" s="215"/>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c r="BI288" s="215"/>
      <c r="BJ288" s="215"/>
      <c r="BK288" s="215"/>
      <c r="BL288" s="215"/>
      <c r="BM288" s="67"/>
      <c r="BN288" s="67"/>
      <c r="BO288" s="67"/>
    </row>
    <row r="289" spans="1:67" outlineLevel="1">
      <c r="A289" s="21"/>
      <c r="B289" s="21"/>
      <c r="C289" s="21"/>
      <c r="D289" s="21"/>
      <c r="E289" s="889" t="s">
        <v>558</v>
      </c>
      <c r="F289" s="890"/>
      <c r="G289" s="166">
        <v>0</v>
      </c>
      <c r="H289" s="167">
        <v>0</v>
      </c>
      <c r="I289" s="167">
        <v>0</v>
      </c>
      <c r="J289" s="167">
        <v>0</v>
      </c>
      <c r="K289" s="167">
        <v>0</v>
      </c>
      <c r="L289" s="167">
        <v>0</v>
      </c>
      <c r="M289" s="167">
        <v>0</v>
      </c>
      <c r="N289" s="167">
        <v>0</v>
      </c>
      <c r="O289" s="167">
        <v>0</v>
      </c>
      <c r="P289" s="167">
        <v>0</v>
      </c>
      <c r="Q289" s="18"/>
      <c r="S289"/>
      <c r="T289" s="67"/>
      <c r="U289" s="18"/>
      <c r="V289" s="722">
        <v>0</v>
      </c>
      <c r="W289" s="722">
        <v>10</v>
      </c>
      <c r="X289" s="18"/>
      <c r="Y289" s="18"/>
      <c r="Z289" s="215"/>
      <c r="AA289" s="215"/>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c r="BI289" s="215"/>
      <c r="BJ289" s="215"/>
      <c r="BK289" s="215"/>
      <c r="BL289" s="215"/>
      <c r="BM289" s="67"/>
      <c r="BN289" s="67"/>
      <c r="BO289" s="67"/>
    </row>
    <row r="290" spans="1:67" outlineLevel="1">
      <c r="A290" s="21"/>
      <c r="B290" s="21"/>
      <c r="C290" s="21"/>
      <c r="D290" s="21"/>
      <c r="E290" s="889" t="s">
        <v>559</v>
      </c>
      <c r="F290" s="890"/>
      <c r="G290" s="166">
        <v>0</v>
      </c>
      <c r="H290" s="167">
        <v>0</v>
      </c>
      <c r="I290" s="167">
        <v>0</v>
      </c>
      <c r="J290" s="167">
        <v>0</v>
      </c>
      <c r="K290" s="167">
        <v>0</v>
      </c>
      <c r="L290" s="167">
        <v>0</v>
      </c>
      <c r="M290" s="167">
        <v>0</v>
      </c>
      <c r="N290" s="167">
        <v>0</v>
      </c>
      <c r="O290" s="167">
        <v>0</v>
      </c>
      <c r="P290" s="167">
        <v>0</v>
      </c>
      <c r="Q290" s="18"/>
      <c r="S290"/>
      <c r="T290" s="67"/>
      <c r="U290" s="18"/>
      <c r="V290" s="722">
        <v>0</v>
      </c>
      <c r="W290" s="722">
        <v>5</v>
      </c>
      <c r="X290" s="18"/>
      <c r="Y290" s="18"/>
      <c r="Z290" s="215"/>
      <c r="AA290" s="215"/>
      <c r="AB290" s="215"/>
      <c r="AC290" s="215"/>
      <c r="AD290" s="215"/>
      <c r="AE290" s="215"/>
      <c r="AF290" s="215"/>
      <c r="AG290" s="215"/>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c r="BI290" s="215"/>
      <c r="BJ290" s="215"/>
      <c r="BK290" s="215"/>
      <c r="BL290" s="215"/>
      <c r="BM290" s="67"/>
      <c r="BN290" s="67"/>
      <c r="BO290" s="67"/>
    </row>
    <row r="291" spans="1:67" outlineLevel="1">
      <c r="A291" s="21"/>
      <c r="B291" s="21"/>
      <c r="C291" s="21"/>
      <c r="D291" s="21"/>
      <c r="E291" s="889" t="s">
        <v>560</v>
      </c>
      <c r="F291" s="890"/>
      <c r="G291" s="166">
        <v>0</v>
      </c>
      <c r="H291" s="167">
        <v>0</v>
      </c>
      <c r="I291" s="167">
        <v>0</v>
      </c>
      <c r="J291" s="167">
        <v>0</v>
      </c>
      <c r="K291" s="167">
        <v>0</v>
      </c>
      <c r="L291" s="167">
        <v>0</v>
      </c>
      <c r="M291" s="167">
        <v>0</v>
      </c>
      <c r="N291" s="167">
        <v>0</v>
      </c>
      <c r="O291" s="167">
        <v>0</v>
      </c>
      <c r="P291" s="167">
        <v>0</v>
      </c>
      <c r="Q291" s="18"/>
      <c r="S291"/>
      <c r="T291" s="67"/>
      <c r="U291" s="18"/>
      <c r="V291" s="722">
        <v>0</v>
      </c>
      <c r="W291" s="722">
        <v>5</v>
      </c>
      <c r="X291" s="18"/>
      <c r="Y291" s="18"/>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15"/>
      <c r="BL291" s="215"/>
      <c r="BM291" s="67"/>
      <c r="BN291" s="67"/>
      <c r="BO291" s="67"/>
    </row>
    <row r="292" spans="1:67" outlineLevel="1">
      <c r="A292" s="21"/>
      <c r="B292" s="21"/>
      <c r="C292" s="21"/>
      <c r="D292" s="21"/>
      <c r="E292" s="889" t="s">
        <v>561</v>
      </c>
      <c r="F292" s="890"/>
      <c r="G292" s="166">
        <v>0</v>
      </c>
      <c r="H292" s="167">
        <v>0</v>
      </c>
      <c r="I292" s="167">
        <v>0</v>
      </c>
      <c r="J292" s="167">
        <v>0</v>
      </c>
      <c r="K292" s="167">
        <v>0</v>
      </c>
      <c r="L292" s="167">
        <v>0</v>
      </c>
      <c r="M292" s="167">
        <v>0</v>
      </c>
      <c r="N292" s="167">
        <v>0</v>
      </c>
      <c r="O292" s="167">
        <v>0</v>
      </c>
      <c r="P292" s="167">
        <v>0</v>
      </c>
      <c r="Q292" s="18"/>
      <c r="S292"/>
      <c r="T292" s="67"/>
      <c r="U292" s="18"/>
      <c r="V292" s="722">
        <v>0</v>
      </c>
      <c r="W292" s="722">
        <v>10</v>
      </c>
      <c r="X292" s="18"/>
      <c r="Y292" s="18"/>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215"/>
      <c r="BJ292" s="215"/>
      <c r="BK292" s="215"/>
      <c r="BL292" s="215"/>
      <c r="BM292" s="67"/>
      <c r="BN292" s="67"/>
      <c r="BO292" s="67"/>
    </row>
    <row r="293" spans="1:67" outlineLevel="1">
      <c r="A293" s="21"/>
      <c r="B293" s="21"/>
      <c r="C293" s="21"/>
      <c r="D293" s="21"/>
      <c r="E293" s="889" t="s">
        <v>567</v>
      </c>
      <c r="F293" s="890"/>
      <c r="G293" s="166">
        <v>0</v>
      </c>
      <c r="H293" s="167">
        <v>0</v>
      </c>
      <c r="I293" s="167">
        <v>0</v>
      </c>
      <c r="J293" s="167">
        <v>0</v>
      </c>
      <c r="K293" s="167">
        <v>0</v>
      </c>
      <c r="L293" s="167">
        <v>0</v>
      </c>
      <c r="M293" s="167">
        <v>0</v>
      </c>
      <c r="N293" s="167">
        <v>0</v>
      </c>
      <c r="O293" s="167">
        <v>0</v>
      </c>
      <c r="P293" s="167">
        <v>0</v>
      </c>
      <c r="Q293" s="18"/>
      <c r="S293"/>
      <c r="T293" s="67"/>
      <c r="U293" s="18"/>
      <c r="V293" s="722">
        <v>0</v>
      </c>
      <c r="W293" s="722">
        <v>25</v>
      </c>
      <c r="X293" s="18"/>
      <c r="Y293" s="18"/>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67"/>
      <c r="BN293" s="67"/>
      <c r="BO293" s="67"/>
    </row>
    <row r="294" spans="1:67" outlineLevel="1">
      <c r="A294" s="21"/>
      <c r="B294" s="21"/>
      <c r="C294" s="21"/>
      <c r="D294" s="21"/>
      <c r="E294" s="889" t="s">
        <v>568</v>
      </c>
      <c r="F294" s="890"/>
      <c r="G294" s="166">
        <v>0</v>
      </c>
      <c r="H294" s="167">
        <v>0</v>
      </c>
      <c r="I294" s="167">
        <v>0</v>
      </c>
      <c r="J294" s="167">
        <v>0</v>
      </c>
      <c r="K294" s="167">
        <v>0</v>
      </c>
      <c r="L294" s="167">
        <v>0</v>
      </c>
      <c r="M294" s="167">
        <v>0</v>
      </c>
      <c r="N294" s="167">
        <v>0</v>
      </c>
      <c r="O294" s="167">
        <v>0</v>
      </c>
      <c r="P294" s="167">
        <v>0</v>
      </c>
      <c r="Q294" s="18"/>
      <c r="S294"/>
      <c r="T294" s="67"/>
      <c r="U294" s="18"/>
      <c r="V294" s="722">
        <v>0</v>
      </c>
      <c r="W294" s="722">
        <v>20</v>
      </c>
      <c r="X294" s="18"/>
      <c r="Y294" s="18"/>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67"/>
      <c r="BN294" s="67"/>
      <c r="BO294" s="67"/>
    </row>
    <row r="295" spans="1:67" outlineLevel="1">
      <c r="A295" s="158"/>
      <c r="B295" s="158"/>
      <c r="C295" s="158"/>
      <c r="D295" s="158"/>
      <c r="E295" s="889" t="s">
        <v>569</v>
      </c>
      <c r="F295" s="890"/>
      <c r="G295" s="166">
        <v>9.1030148397627997</v>
      </c>
      <c r="H295" s="167">
        <v>1.3316184366367001</v>
      </c>
      <c r="I295" s="167">
        <v>10.420505423786112</v>
      </c>
      <c r="J295" s="167">
        <v>9.6443043324120499</v>
      </c>
      <c r="K295" s="167">
        <v>0</v>
      </c>
      <c r="L295" s="167">
        <v>0</v>
      </c>
      <c r="M295" s="167">
        <v>0</v>
      </c>
      <c r="N295" s="167">
        <v>0</v>
      </c>
      <c r="O295" s="167">
        <v>0</v>
      </c>
      <c r="P295" s="167">
        <v>0</v>
      </c>
      <c r="Q295" s="18"/>
      <c r="S295"/>
      <c r="T295" s="67"/>
      <c r="U295" s="18"/>
      <c r="V295" s="722">
        <v>30.499443032597661</v>
      </c>
      <c r="W295" s="722">
        <v>15</v>
      </c>
      <c r="X295" s="18"/>
      <c r="Y295" s="18"/>
      <c r="Z295" s="215"/>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5"/>
      <c r="BJ295" s="215"/>
      <c r="BK295" s="215"/>
      <c r="BL295" s="215"/>
      <c r="BM295" s="67"/>
      <c r="BN295" s="67"/>
      <c r="BO295" s="67"/>
    </row>
    <row r="296" spans="1:67" outlineLevel="1">
      <c r="A296" s="21"/>
      <c r="B296" s="21"/>
      <c r="C296" s="21"/>
      <c r="D296" s="21"/>
      <c r="E296" s="889">
        <v>0</v>
      </c>
      <c r="F296" s="890"/>
      <c r="G296" s="166">
        <v>0</v>
      </c>
      <c r="H296" s="167">
        <v>0</v>
      </c>
      <c r="I296" s="167">
        <v>0</v>
      </c>
      <c r="J296" s="167">
        <v>0</v>
      </c>
      <c r="K296" s="167">
        <v>0</v>
      </c>
      <c r="L296" s="167">
        <v>0</v>
      </c>
      <c r="M296" s="167">
        <v>0</v>
      </c>
      <c r="N296" s="167">
        <v>0</v>
      </c>
      <c r="O296" s="167">
        <v>0</v>
      </c>
      <c r="P296" s="167">
        <v>0</v>
      </c>
      <c r="Q296" s="18"/>
      <c r="S296"/>
      <c r="T296" s="67"/>
      <c r="U296" s="18"/>
      <c r="V296" s="722">
        <v>0</v>
      </c>
      <c r="W296" s="722">
        <v>0</v>
      </c>
      <c r="X296" s="18"/>
      <c r="Y296" s="18"/>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67"/>
      <c r="BN296" s="67"/>
      <c r="BO296" s="67"/>
    </row>
    <row r="297" spans="1:67" outlineLevel="1">
      <c r="A297" s="21"/>
      <c r="B297" s="21"/>
      <c r="C297" s="21"/>
      <c r="D297" s="21"/>
      <c r="E297" s="889">
        <v>0</v>
      </c>
      <c r="F297" s="890"/>
      <c r="G297" s="166">
        <v>0</v>
      </c>
      <c r="H297" s="167">
        <v>0</v>
      </c>
      <c r="I297" s="167">
        <v>0</v>
      </c>
      <c r="J297" s="167">
        <v>0</v>
      </c>
      <c r="K297" s="167">
        <v>0</v>
      </c>
      <c r="L297" s="167">
        <v>0</v>
      </c>
      <c r="M297" s="167">
        <v>0</v>
      </c>
      <c r="N297" s="167">
        <v>0</v>
      </c>
      <c r="O297" s="167">
        <v>0</v>
      </c>
      <c r="P297" s="167">
        <v>0</v>
      </c>
      <c r="Q297" s="18"/>
      <c r="S297"/>
      <c r="T297" s="67"/>
      <c r="U297" s="18"/>
      <c r="V297" s="722">
        <v>0</v>
      </c>
      <c r="W297" s="722">
        <v>0</v>
      </c>
      <c r="X297" s="18"/>
      <c r="Y297" s="18"/>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67"/>
      <c r="BN297" s="67"/>
      <c r="BO297" s="67"/>
    </row>
    <row r="298" spans="1:67" outlineLevel="1">
      <c r="A298" s="158"/>
      <c r="B298" s="158"/>
      <c r="C298" s="158"/>
      <c r="D298" s="158"/>
      <c r="E298" s="889">
        <v>0</v>
      </c>
      <c r="F298" s="890"/>
      <c r="G298" s="166">
        <v>0</v>
      </c>
      <c r="H298" s="167">
        <v>0</v>
      </c>
      <c r="I298" s="167">
        <v>0</v>
      </c>
      <c r="J298" s="167">
        <v>0</v>
      </c>
      <c r="K298" s="167">
        <v>0</v>
      </c>
      <c r="L298" s="167">
        <v>0</v>
      </c>
      <c r="M298" s="167">
        <v>0</v>
      </c>
      <c r="N298" s="167">
        <v>0</v>
      </c>
      <c r="O298" s="167">
        <v>0</v>
      </c>
      <c r="P298" s="167">
        <v>0</v>
      </c>
      <c r="Q298" s="18"/>
      <c r="S298"/>
      <c r="T298" s="67"/>
      <c r="U298" s="18"/>
      <c r="V298" s="722">
        <v>0</v>
      </c>
      <c r="W298" s="722">
        <v>0</v>
      </c>
      <c r="X298" s="18"/>
      <c r="Y298" s="18"/>
      <c r="Z298" s="215"/>
      <c r="AA298" s="215"/>
      <c r="AB298" s="215"/>
      <c r="AC298" s="215"/>
      <c r="AD298" s="215"/>
      <c r="AE298" s="215"/>
      <c r="AF298" s="215"/>
      <c r="AG298" s="215"/>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c r="BI298" s="215"/>
      <c r="BJ298" s="215"/>
      <c r="BK298" s="215"/>
      <c r="BL298" s="215"/>
      <c r="BM298" s="67"/>
      <c r="BN298" s="67"/>
      <c r="BO298" s="67"/>
    </row>
    <row r="299" spans="1:67" outlineLevel="1">
      <c r="A299" s="21"/>
      <c r="B299" s="21"/>
      <c r="C299" s="21"/>
      <c r="D299" s="21"/>
      <c r="E299" s="889">
        <v>0</v>
      </c>
      <c r="F299" s="890"/>
      <c r="G299" s="166">
        <v>0</v>
      </c>
      <c r="H299" s="167">
        <v>0</v>
      </c>
      <c r="I299" s="167">
        <v>0</v>
      </c>
      <c r="J299" s="167">
        <v>0</v>
      </c>
      <c r="K299" s="167">
        <v>0</v>
      </c>
      <c r="L299" s="167">
        <v>0</v>
      </c>
      <c r="M299" s="167">
        <v>0</v>
      </c>
      <c r="N299" s="167">
        <v>0</v>
      </c>
      <c r="O299" s="167">
        <v>0</v>
      </c>
      <c r="P299" s="167">
        <v>0</v>
      </c>
      <c r="Q299" s="18"/>
      <c r="S299"/>
      <c r="T299" s="67"/>
      <c r="U299" s="18"/>
      <c r="V299" s="722">
        <v>0</v>
      </c>
      <c r="W299" s="722">
        <v>0</v>
      </c>
      <c r="X299" s="18"/>
      <c r="Y299" s="18"/>
      <c r="Z299" s="215"/>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5"/>
      <c r="BJ299" s="215"/>
      <c r="BK299" s="215"/>
      <c r="BL299" s="215"/>
      <c r="BM299" s="67"/>
      <c r="BN299" s="67"/>
      <c r="BO299" s="67"/>
    </row>
    <row r="300" spans="1:67" outlineLevel="1">
      <c r="A300" s="212"/>
      <c r="B300" s="212"/>
      <c r="C300" s="212"/>
      <c r="D300" s="212"/>
      <c r="E300" s="887">
        <v>0</v>
      </c>
      <c r="F300" s="888"/>
      <c r="G300" s="166">
        <v>0</v>
      </c>
      <c r="H300" s="167">
        <v>0</v>
      </c>
      <c r="I300" s="167">
        <v>0</v>
      </c>
      <c r="J300" s="167">
        <v>0</v>
      </c>
      <c r="K300" s="167">
        <v>0</v>
      </c>
      <c r="L300" s="167">
        <v>0</v>
      </c>
      <c r="M300" s="167">
        <v>0</v>
      </c>
      <c r="N300" s="167">
        <v>0</v>
      </c>
      <c r="O300" s="167">
        <v>0</v>
      </c>
      <c r="P300" s="167">
        <v>0</v>
      </c>
      <c r="Q300" s="18"/>
      <c r="S300"/>
      <c r="T300" s="67"/>
      <c r="U300" s="18"/>
      <c r="V300" s="722">
        <v>0</v>
      </c>
      <c r="W300" s="722">
        <v>0</v>
      </c>
      <c r="X300" s="18"/>
      <c r="Y300" s="18"/>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5"/>
      <c r="BJ300" s="215"/>
      <c r="BK300" s="215"/>
      <c r="BL300" s="215"/>
      <c r="BM300" s="67"/>
      <c r="BN300" s="67"/>
      <c r="BO300" s="67"/>
    </row>
    <row r="301" spans="1:67" outlineLevel="1">
      <c r="A301" s="439"/>
      <c r="B301" s="439"/>
      <c r="C301" s="439"/>
      <c r="D301" s="439"/>
      <c r="E301" s="887">
        <v>0</v>
      </c>
      <c r="F301" s="888"/>
      <c r="G301" s="166">
        <v>0</v>
      </c>
      <c r="H301" s="167">
        <v>0</v>
      </c>
      <c r="I301" s="167">
        <v>0</v>
      </c>
      <c r="J301" s="167">
        <v>0</v>
      </c>
      <c r="K301" s="167">
        <v>0</v>
      </c>
      <c r="L301" s="167">
        <v>0</v>
      </c>
      <c r="M301" s="167">
        <v>0</v>
      </c>
      <c r="N301" s="167">
        <v>0</v>
      </c>
      <c r="O301" s="167">
        <v>0</v>
      </c>
      <c r="P301" s="167">
        <v>0</v>
      </c>
      <c r="Q301" s="18"/>
      <c r="S301"/>
      <c r="T301" s="67"/>
      <c r="U301" s="18"/>
      <c r="V301" s="722">
        <v>0</v>
      </c>
      <c r="W301" s="722">
        <v>0</v>
      </c>
      <c r="X301" s="18"/>
      <c r="Y301" s="18"/>
      <c r="Z301" s="215"/>
      <c r="AA301" s="215"/>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c r="BI301" s="215"/>
      <c r="BJ301" s="215"/>
      <c r="BK301" s="215"/>
      <c r="BL301" s="215"/>
      <c r="BM301" s="67"/>
      <c r="BN301" s="67"/>
      <c r="BO301" s="67"/>
    </row>
    <row r="302" spans="1:67" outlineLevel="1">
      <c r="A302" s="212"/>
      <c r="B302" s="212"/>
      <c r="C302" s="212"/>
      <c r="D302" s="212"/>
      <c r="E302" s="887">
        <v>0</v>
      </c>
      <c r="F302" s="888"/>
      <c r="G302" s="166">
        <v>0</v>
      </c>
      <c r="H302" s="167">
        <v>0</v>
      </c>
      <c r="I302" s="167">
        <v>0</v>
      </c>
      <c r="J302" s="167">
        <v>0</v>
      </c>
      <c r="K302" s="167">
        <v>0</v>
      </c>
      <c r="L302" s="167">
        <v>0</v>
      </c>
      <c r="M302" s="167">
        <v>0</v>
      </c>
      <c r="N302" s="167">
        <v>0</v>
      </c>
      <c r="O302" s="167">
        <v>0</v>
      </c>
      <c r="P302" s="167">
        <v>0</v>
      </c>
      <c r="Q302" s="18"/>
      <c r="S302"/>
      <c r="T302" s="67"/>
      <c r="U302" s="18"/>
      <c r="V302" s="722">
        <v>0</v>
      </c>
      <c r="W302" s="722">
        <v>0</v>
      </c>
      <c r="X302" s="18"/>
      <c r="Y302" s="18"/>
      <c r="Z302" s="215"/>
      <c r="AA302" s="215"/>
      <c r="AB302" s="215"/>
      <c r="AC302" s="215"/>
      <c r="AD302" s="215"/>
      <c r="AE302" s="215"/>
      <c r="AF302" s="215"/>
      <c r="AG302" s="215"/>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c r="BI302" s="215"/>
      <c r="BJ302" s="215"/>
      <c r="BK302" s="215"/>
      <c r="BL302" s="215"/>
      <c r="BM302" s="67"/>
      <c r="BN302" s="67"/>
      <c r="BO302" s="67"/>
    </row>
    <row r="303" spans="1:67" outlineLevel="1">
      <c r="A303" s="212"/>
      <c r="B303" s="212"/>
      <c r="C303" s="212"/>
      <c r="D303" s="212"/>
      <c r="E303" s="887">
        <v>0</v>
      </c>
      <c r="F303" s="888"/>
      <c r="G303" s="166">
        <v>0</v>
      </c>
      <c r="H303" s="167">
        <v>0</v>
      </c>
      <c r="I303" s="167">
        <v>0</v>
      </c>
      <c r="J303" s="167">
        <v>0</v>
      </c>
      <c r="K303" s="167">
        <v>0</v>
      </c>
      <c r="L303" s="167">
        <v>0</v>
      </c>
      <c r="M303" s="167">
        <v>0</v>
      </c>
      <c r="N303" s="167">
        <v>0</v>
      </c>
      <c r="O303" s="167">
        <v>0</v>
      </c>
      <c r="P303" s="167">
        <v>0</v>
      </c>
      <c r="Q303" s="18"/>
      <c r="S303"/>
      <c r="T303" s="67"/>
      <c r="U303" s="18"/>
      <c r="V303" s="722">
        <v>0</v>
      </c>
      <c r="W303" s="722">
        <v>0</v>
      </c>
      <c r="X303" s="18"/>
      <c r="Y303" s="18"/>
      <c r="Z303" s="215"/>
      <c r="AA303" s="215"/>
      <c r="AB303" s="215"/>
      <c r="AC303" s="215"/>
      <c r="AD303" s="215"/>
      <c r="AE303" s="215"/>
      <c r="AF303" s="215"/>
      <c r="AG303" s="215"/>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c r="BI303" s="215"/>
      <c r="BJ303" s="215"/>
      <c r="BK303" s="215"/>
      <c r="BL303" s="215"/>
      <c r="BM303" s="67"/>
      <c r="BN303" s="67"/>
      <c r="BO303" s="67"/>
    </row>
    <row r="304" spans="1:67" outlineLevel="1">
      <c r="A304" s="439"/>
      <c r="B304" s="439"/>
      <c r="C304" s="439"/>
      <c r="D304" s="439"/>
      <c r="E304" s="887">
        <v>0</v>
      </c>
      <c r="F304" s="888"/>
      <c r="G304" s="166">
        <v>0</v>
      </c>
      <c r="H304" s="167">
        <v>0</v>
      </c>
      <c r="I304" s="167">
        <v>0</v>
      </c>
      <c r="J304" s="167">
        <v>0</v>
      </c>
      <c r="K304" s="167">
        <v>0</v>
      </c>
      <c r="L304" s="167">
        <v>0</v>
      </c>
      <c r="M304" s="167">
        <v>0</v>
      </c>
      <c r="N304" s="167">
        <v>0</v>
      </c>
      <c r="O304" s="167">
        <v>0</v>
      </c>
      <c r="P304" s="167">
        <v>0</v>
      </c>
      <c r="Q304" s="18"/>
      <c r="S304"/>
      <c r="T304" s="67"/>
      <c r="U304" s="18"/>
      <c r="V304" s="722">
        <v>0</v>
      </c>
      <c r="W304" s="722">
        <v>0</v>
      </c>
      <c r="X304" s="18"/>
      <c r="Y304" s="18"/>
      <c r="Z304" s="215"/>
      <c r="AA304" s="215"/>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c r="BI304" s="215"/>
      <c r="BJ304" s="215"/>
      <c r="BK304" s="215"/>
      <c r="BL304" s="215"/>
      <c r="BM304" s="67"/>
      <c r="BN304" s="67"/>
      <c r="BO304" s="67"/>
    </row>
    <row r="305" spans="1:67" outlineLevel="1">
      <c r="A305" s="212"/>
      <c r="B305" s="212"/>
      <c r="C305" s="212"/>
      <c r="D305" s="212"/>
      <c r="E305" s="887">
        <v>0</v>
      </c>
      <c r="F305" s="888"/>
      <c r="G305" s="166">
        <v>0</v>
      </c>
      <c r="H305" s="167">
        <v>0</v>
      </c>
      <c r="I305" s="167">
        <v>0</v>
      </c>
      <c r="J305" s="167">
        <v>0</v>
      </c>
      <c r="K305" s="167">
        <v>0</v>
      </c>
      <c r="L305" s="167">
        <v>0</v>
      </c>
      <c r="M305" s="167">
        <v>0</v>
      </c>
      <c r="N305" s="167">
        <v>0</v>
      </c>
      <c r="O305" s="167">
        <v>0</v>
      </c>
      <c r="P305" s="167">
        <v>0</v>
      </c>
      <c r="Q305" s="18"/>
      <c r="S305"/>
      <c r="T305" s="67"/>
      <c r="U305" s="18"/>
      <c r="V305" s="722">
        <v>0</v>
      </c>
      <c r="W305" s="722">
        <v>0</v>
      </c>
      <c r="X305" s="18"/>
      <c r="Y305" s="18"/>
      <c r="Z305" s="215"/>
      <c r="AA305" s="215"/>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c r="BI305" s="215"/>
      <c r="BJ305" s="215"/>
      <c r="BK305" s="215"/>
      <c r="BL305" s="215"/>
      <c r="BM305" s="67"/>
      <c r="BN305" s="67"/>
      <c r="BO305" s="67"/>
    </row>
    <row r="306" spans="1:67" outlineLevel="1">
      <c r="A306" s="212"/>
      <c r="B306" s="212"/>
      <c r="C306" s="212"/>
      <c r="D306" s="212"/>
      <c r="E306" s="887">
        <v>0</v>
      </c>
      <c r="F306" s="888"/>
      <c r="G306" s="166">
        <v>0</v>
      </c>
      <c r="H306" s="167">
        <v>0</v>
      </c>
      <c r="I306" s="167">
        <v>0</v>
      </c>
      <c r="J306" s="167">
        <v>0</v>
      </c>
      <c r="K306" s="167">
        <v>0</v>
      </c>
      <c r="L306" s="167">
        <v>0</v>
      </c>
      <c r="M306" s="167">
        <v>0</v>
      </c>
      <c r="N306" s="167">
        <v>0</v>
      </c>
      <c r="O306" s="167">
        <v>0</v>
      </c>
      <c r="P306" s="167">
        <v>0</v>
      </c>
      <c r="Q306" s="18"/>
      <c r="S306"/>
      <c r="T306" s="67"/>
      <c r="U306" s="18"/>
      <c r="V306" s="722">
        <v>0</v>
      </c>
      <c r="W306" s="722">
        <v>0</v>
      </c>
      <c r="X306" s="18"/>
      <c r="Y306" s="18"/>
      <c r="Z306" s="215"/>
      <c r="AA306" s="215"/>
      <c r="AB306" s="215"/>
      <c r="AC306" s="215"/>
      <c r="AD306" s="215"/>
      <c r="AE306" s="215"/>
      <c r="AF306" s="215"/>
      <c r="AG306" s="215"/>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c r="BI306" s="215"/>
      <c r="BJ306" s="215"/>
      <c r="BK306" s="215"/>
      <c r="BL306" s="215"/>
      <c r="BM306" s="67"/>
      <c r="BN306" s="67"/>
      <c r="BO306" s="67"/>
    </row>
    <row r="307" spans="1:67" outlineLevel="2">
      <c r="A307" s="212"/>
      <c r="B307" s="212"/>
      <c r="C307" s="212"/>
      <c r="D307" s="212"/>
      <c r="E307" s="887">
        <v>0</v>
      </c>
      <c r="F307" s="888"/>
      <c r="G307" s="166">
        <v>0</v>
      </c>
      <c r="H307" s="167">
        <v>0</v>
      </c>
      <c r="I307" s="167">
        <v>0</v>
      </c>
      <c r="J307" s="167">
        <v>0</v>
      </c>
      <c r="K307" s="167">
        <v>0</v>
      </c>
      <c r="L307" s="167">
        <v>0</v>
      </c>
      <c r="M307" s="167">
        <v>0</v>
      </c>
      <c r="N307" s="167">
        <v>0</v>
      </c>
      <c r="O307" s="167">
        <v>0</v>
      </c>
      <c r="P307" s="167">
        <v>0</v>
      </c>
      <c r="Q307" s="18"/>
      <c r="S307"/>
      <c r="T307" s="67"/>
      <c r="U307" s="18"/>
      <c r="V307" s="722">
        <v>0</v>
      </c>
      <c r="W307" s="722">
        <v>0</v>
      </c>
      <c r="X307" s="18"/>
      <c r="Y307" s="18"/>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c r="BI307" s="215"/>
      <c r="BJ307" s="215"/>
      <c r="BK307" s="215"/>
      <c r="BL307" s="215"/>
      <c r="BM307" s="67"/>
      <c r="BN307" s="67"/>
      <c r="BO307" s="67"/>
    </row>
    <row r="308" spans="1:67" outlineLevel="2">
      <c r="A308" s="212"/>
      <c r="B308" s="212"/>
      <c r="C308" s="212"/>
      <c r="D308" s="212"/>
      <c r="E308" s="887">
        <v>0</v>
      </c>
      <c r="F308" s="888"/>
      <c r="G308" s="166">
        <v>0</v>
      </c>
      <c r="H308" s="167">
        <v>0</v>
      </c>
      <c r="I308" s="167">
        <v>0</v>
      </c>
      <c r="J308" s="167">
        <v>0</v>
      </c>
      <c r="K308" s="167">
        <v>0</v>
      </c>
      <c r="L308" s="167">
        <v>0</v>
      </c>
      <c r="M308" s="167">
        <v>0</v>
      </c>
      <c r="N308" s="167">
        <v>0</v>
      </c>
      <c r="O308" s="167">
        <v>0</v>
      </c>
      <c r="P308" s="167">
        <v>0</v>
      </c>
      <c r="Q308" s="18"/>
      <c r="S308"/>
      <c r="T308" s="67"/>
      <c r="U308" s="18"/>
      <c r="V308" s="722">
        <v>0</v>
      </c>
      <c r="W308" s="722">
        <v>0</v>
      </c>
      <c r="X308" s="18"/>
      <c r="Y308" s="18"/>
      <c r="Z308" s="215"/>
      <c r="AA308" s="215"/>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c r="BI308" s="215"/>
      <c r="BJ308" s="215"/>
      <c r="BK308" s="215"/>
      <c r="BL308" s="215"/>
      <c r="BM308" s="67"/>
      <c r="BN308" s="67"/>
      <c r="BO308" s="67"/>
    </row>
    <row r="309" spans="1:67" outlineLevel="2">
      <c r="A309" s="212"/>
      <c r="B309" s="212"/>
      <c r="C309" s="212"/>
      <c r="D309" s="212"/>
      <c r="E309" s="887">
        <v>0</v>
      </c>
      <c r="F309" s="888"/>
      <c r="G309" s="166">
        <v>0</v>
      </c>
      <c r="H309" s="167">
        <v>0</v>
      </c>
      <c r="I309" s="167">
        <v>0</v>
      </c>
      <c r="J309" s="167">
        <v>0</v>
      </c>
      <c r="K309" s="167">
        <v>0</v>
      </c>
      <c r="L309" s="167">
        <v>0</v>
      </c>
      <c r="M309" s="167">
        <v>0</v>
      </c>
      <c r="N309" s="167">
        <v>0</v>
      </c>
      <c r="O309" s="167">
        <v>0</v>
      </c>
      <c r="P309" s="167">
        <v>0</v>
      </c>
      <c r="Q309" s="18"/>
      <c r="S309"/>
      <c r="T309" s="67"/>
      <c r="U309" s="18"/>
      <c r="V309" s="722">
        <v>0</v>
      </c>
      <c r="W309" s="722">
        <v>0</v>
      </c>
      <c r="X309" s="18"/>
      <c r="Y309" s="18"/>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c r="BI309" s="215"/>
      <c r="BJ309" s="215"/>
      <c r="BK309" s="215"/>
      <c r="BL309" s="215"/>
      <c r="BM309" s="67"/>
      <c r="BN309" s="67"/>
      <c r="BO309" s="67"/>
    </row>
    <row r="310" spans="1:67" outlineLevel="2">
      <c r="A310" s="212"/>
      <c r="B310" s="212"/>
      <c r="C310" s="212"/>
      <c r="D310" s="212"/>
      <c r="E310" s="887">
        <v>0</v>
      </c>
      <c r="F310" s="888"/>
      <c r="G310" s="166">
        <v>0</v>
      </c>
      <c r="H310" s="167">
        <v>0</v>
      </c>
      <c r="I310" s="167">
        <v>0</v>
      </c>
      <c r="J310" s="167">
        <v>0</v>
      </c>
      <c r="K310" s="167">
        <v>0</v>
      </c>
      <c r="L310" s="167">
        <v>0</v>
      </c>
      <c r="M310" s="167">
        <v>0</v>
      </c>
      <c r="N310" s="167">
        <v>0</v>
      </c>
      <c r="O310" s="167">
        <v>0</v>
      </c>
      <c r="P310" s="167">
        <v>0</v>
      </c>
      <c r="Q310" s="18"/>
      <c r="S310"/>
      <c r="T310" s="67"/>
      <c r="U310" s="18"/>
      <c r="V310" s="722">
        <v>0</v>
      </c>
      <c r="W310" s="722">
        <v>0</v>
      </c>
      <c r="X310" s="18"/>
      <c r="Y310" s="18"/>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c r="BI310" s="215"/>
      <c r="BJ310" s="215"/>
      <c r="BK310" s="215"/>
      <c r="BL310" s="215"/>
      <c r="BM310" s="67"/>
      <c r="BN310" s="67"/>
      <c r="BO310" s="67"/>
    </row>
    <row r="311" spans="1:67" outlineLevel="2">
      <c r="A311" s="212"/>
      <c r="B311" s="212"/>
      <c r="C311" s="212"/>
      <c r="D311" s="212"/>
      <c r="E311" s="887">
        <v>0</v>
      </c>
      <c r="F311" s="888"/>
      <c r="G311" s="166">
        <v>0</v>
      </c>
      <c r="H311" s="167">
        <v>0</v>
      </c>
      <c r="I311" s="167">
        <v>0</v>
      </c>
      <c r="J311" s="167">
        <v>0</v>
      </c>
      <c r="K311" s="167">
        <v>0</v>
      </c>
      <c r="L311" s="167">
        <v>0</v>
      </c>
      <c r="M311" s="167">
        <v>0</v>
      </c>
      <c r="N311" s="167">
        <v>0</v>
      </c>
      <c r="O311" s="167">
        <v>0</v>
      </c>
      <c r="P311" s="167">
        <v>0</v>
      </c>
      <c r="Q311" s="18"/>
      <c r="S311"/>
      <c r="T311" s="67"/>
      <c r="U311" s="18"/>
      <c r="V311" s="722">
        <v>0</v>
      </c>
      <c r="W311" s="722">
        <v>0</v>
      </c>
      <c r="X311" s="18"/>
      <c r="Y311" s="18"/>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c r="BI311" s="215"/>
      <c r="BJ311" s="215"/>
      <c r="BK311" s="215"/>
      <c r="BL311" s="215"/>
      <c r="BM311" s="67"/>
      <c r="BN311" s="67"/>
      <c r="BO311" s="67"/>
    </row>
    <row r="312" spans="1:67" outlineLevel="2">
      <c r="A312" s="212"/>
      <c r="B312" s="212"/>
      <c r="C312" s="212"/>
      <c r="D312" s="212"/>
      <c r="E312" s="887">
        <v>0</v>
      </c>
      <c r="F312" s="888"/>
      <c r="G312" s="166">
        <v>0</v>
      </c>
      <c r="H312" s="167">
        <v>0</v>
      </c>
      <c r="I312" s="167">
        <v>0</v>
      </c>
      <c r="J312" s="167">
        <v>0</v>
      </c>
      <c r="K312" s="167">
        <v>0</v>
      </c>
      <c r="L312" s="167">
        <v>0</v>
      </c>
      <c r="M312" s="167">
        <v>0</v>
      </c>
      <c r="N312" s="167">
        <v>0</v>
      </c>
      <c r="O312" s="167">
        <v>0</v>
      </c>
      <c r="P312" s="167">
        <v>0</v>
      </c>
      <c r="Q312" s="18"/>
      <c r="S312"/>
      <c r="T312" s="67"/>
      <c r="U312" s="18"/>
      <c r="V312" s="722">
        <v>0</v>
      </c>
      <c r="W312" s="722">
        <v>0</v>
      </c>
      <c r="X312" s="18"/>
      <c r="Y312" s="18"/>
      <c r="Z312" s="215"/>
      <c r="AA312" s="215"/>
      <c r="AB312" s="215"/>
      <c r="AC312" s="215"/>
      <c r="AD312" s="215"/>
      <c r="AE312" s="215"/>
      <c r="AF312" s="215"/>
      <c r="AG312" s="215"/>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c r="BI312" s="215"/>
      <c r="BJ312" s="215"/>
      <c r="BK312" s="215"/>
      <c r="BL312" s="215"/>
      <c r="BM312" s="67"/>
      <c r="BN312" s="67"/>
      <c r="BO312" s="67"/>
    </row>
    <row r="313" spans="1:67" outlineLevel="2">
      <c r="A313" s="212"/>
      <c r="B313" s="212"/>
      <c r="C313" s="212"/>
      <c r="D313" s="212"/>
      <c r="E313" s="887">
        <v>0</v>
      </c>
      <c r="F313" s="888"/>
      <c r="G313" s="166">
        <v>0</v>
      </c>
      <c r="H313" s="167">
        <v>0</v>
      </c>
      <c r="I313" s="167">
        <v>0</v>
      </c>
      <c r="J313" s="167">
        <v>0</v>
      </c>
      <c r="K313" s="167">
        <v>0</v>
      </c>
      <c r="L313" s="167">
        <v>0</v>
      </c>
      <c r="M313" s="167">
        <v>0</v>
      </c>
      <c r="N313" s="167">
        <v>0</v>
      </c>
      <c r="O313" s="167">
        <v>0</v>
      </c>
      <c r="P313" s="167">
        <v>0</v>
      </c>
      <c r="Q313" s="18"/>
      <c r="S313"/>
      <c r="T313" s="67"/>
      <c r="U313" s="18"/>
      <c r="V313" s="722">
        <v>0</v>
      </c>
      <c r="W313" s="722">
        <v>0</v>
      </c>
      <c r="X313" s="18"/>
      <c r="Y313" s="18"/>
      <c r="Z313" s="215"/>
      <c r="AA313" s="215"/>
      <c r="AB313" s="215"/>
      <c r="AC313" s="215"/>
      <c r="AD313" s="215"/>
      <c r="AE313" s="215"/>
      <c r="AF313" s="215"/>
      <c r="AG313" s="215"/>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c r="BI313" s="215"/>
      <c r="BJ313" s="215"/>
      <c r="BK313" s="215"/>
      <c r="BL313" s="215"/>
      <c r="BM313" s="67"/>
      <c r="BN313" s="67"/>
      <c r="BO313" s="67"/>
    </row>
    <row r="314" spans="1:67" outlineLevel="2">
      <c r="A314" s="212"/>
      <c r="B314" s="212"/>
      <c r="C314" s="212"/>
      <c r="D314" s="212"/>
      <c r="E314" s="887">
        <v>0</v>
      </c>
      <c r="F314" s="888"/>
      <c r="G314" s="166">
        <v>0</v>
      </c>
      <c r="H314" s="167">
        <v>0</v>
      </c>
      <c r="I314" s="167">
        <v>0</v>
      </c>
      <c r="J314" s="167">
        <v>0</v>
      </c>
      <c r="K314" s="167">
        <v>0</v>
      </c>
      <c r="L314" s="167">
        <v>0</v>
      </c>
      <c r="M314" s="167">
        <v>0</v>
      </c>
      <c r="N314" s="167">
        <v>0</v>
      </c>
      <c r="O314" s="167">
        <v>0</v>
      </c>
      <c r="P314" s="167">
        <v>0</v>
      </c>
      <c r="Q314" s="18"/>
      <c r="S314"/>
      <c r="T314" s="67"/>
      <c r="U314" s="18"/>
      <c r="V314" s="722">
        <v>0</v>
      </c>
      <c r="W314" s="722">
        <v>0</v>
      </c>
      <c r="X314" s="18"/>
      <c r="Y314" s="18"/>
      <c r="Z314" s="215"/>
      <c r="AA314" s="215"/>
      <c r="AB314" s="215"/>
      <c r="AC314" s="215"/>
      <c r="AD314" s="215"/>
      <c r="AE314" s="215"/>
      <c r="AF314" s="215"/>
      <c r="AG314" s="215"/>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c r="BI314" s="215"/>
      <c r="BJ314" s="215"/>
      <c r="BK314" s="215"/>
      <c r="BL314" s="215"/>
      <c r="BM314" s="67"/>
      <c r="BN314" s="67"/>
      <c r="BO314" s="67"/>
    </row>
    <row r="315" spans="1:67" outlineLevel="2">
      <c r="A315" s="212"/>
      <c r="B315" s="212"/>
      <c r="C315" s="212"/>
      <c r="D315" s="212"/>
      <c r="E315" s="887">
        <v>0</v>
      </c>
      <c r="F315" s="888"/>
      <c r="G315" s="166">
        <v>0</v>
      </c>
      <c r="H315" s="167">
        <v>0</v>
      </c>
      <c r="I315" s="167">
        <v>0</v>
      </c>
      <c r="J315" s="167">
        <v>0</v>
      </c>
      <c r="K315" s="167">
        <v>0</v>
      </c>
      <c r="L315" s="167">
        <v>0</v>
      </c>
      <c r="M315" s="167">
        <v>0</v>
      </c>
      <c r="N315" s="167">
        <v>0</v>
      </c>
      <c r="O315" s="167">
        <v>0</v>
      </c>
      <c r="P315" s="167">
        <v>0</v>
      </c>
      <c r="Q315" s="18"/>
      <c r="S315"/>
      <c r="T315" s="67"/>
      <c r="U315" s="18"/>
      <c r="V315" s="722">
        <v>0</v>
      </c>
      <c r="W315" s="722">
        <v>0</v>
      </c>
      <c r="X315" s="18"/>
      <c r="Y315" s="18"/>
      <c r="Z315" s="215"/>
      <c r="AA315" s="215"/>
      <c r="AB315" s="215"/>
      <c r="AC315" s="215"/>
      <c r="AD315" s="215"/>
      <c r="AE315" s="215"/>
      <c r="AF315" s="215"/>
      <c r="AG315" s="215"/>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c r="BI315" s="215"/>
      <c r="BJ315" s="215"/>
      <c r="BK315" s="215"/>
      <c r="BL315" s="215"/>
      <c r="BM315" s="67"/>
      <c r="BN315" s="67"/>
      <c r="BO315" s="67"/>
    </row>
    <row r="316" spans="1:67" outlineLevel="2">
      <c r="A316" s="212"/>
      <c r="B316" s="212"/>
      <c r="C316" s="212"/>
      <c r="D316" s="212"/>
      <c r="E316" s="887">
        <v>0</v>
      </c>
      <c r="F316" s="888"/>
      <c r="G316" s="166">
        <v>0</v>
      </c>
      <c r="H316" s="167">
        <v>0</v>
      </c>
      <c r="I316" s="167">
        <v>0</v>
      </c>
      <c r="J316" s="167">
        <v>0</v>
      </c>
      <c r="K316" s="167">
        <v>0</v>
      </c>
      <c r="L316" s="167">
        <v>0</v>
      </c>
      <c r="M316" s="167">
        <v>0</v>
      </c>
      <c r="N316" s="167">
        <v>0</v>
      </c>
      <c r="O316" s="167">
        <v>0</v>
      </c>
      <c r="P316" s="167">
        <v>0</v>
      </c>
      <c r="Q316" s="18"/>
      <c r="S316"/>
      <c r="T316" s="67"/>
      <c r="U316" s="18"/>
      <c r="V316" s="722">
        <v>0</v>
      </c>
      <c r="W316" s="722">
        <v>0</v>
      </c>
      <c r="X316" s="18"/>
      <c r="Y316" s="18"/>
      <c r="Z316" s="215"/>
      <c r="AA316" s="215"/>
      <c r="AB316" s="215"/>
      <c r="AC316" s="215"/>
      <c r="AD316" s="215"/>
      <c r="AE316" s="215"/>
      <c r="AF316" s="215"/>
      <c r="AG316" s="215"/>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c r="BI316" s="215"/>
      <c r="BJ316" s="215"/>
      <c r="BK316" s="215"/>
      <c r="BL316" s="215"/>
      <c r="BM316" s="67"/>
      <c r="BN316" s="67"/>
      <c r="BO316" s="67"/>
    </row>
    <row r="317" spans="1:67" outlineLevel="2">
      <c r="A317" s="212"/>
      <c r="B317" s="212"/>
      <c r="C317" s="212"/>
      <c r="D317" s="212"/>
      <c r="E317" s="887">
        <v>0</v>
      </c>
      <c r="F317" s="888"/>
      <c r="G317" s="166">
        <v>0</v>
      </c>
      <c r="H317" s="167">
        <v>0</v>
      </c>
      <c r="I317" s="167">
        <v>0</v>
      </c>
      <c r="J317" s="167">
        <v>0</v>
      </c>
      <c r="K317" s="167">
        <v>0</v>
      </c>
      <c r="L317" s="167">
        <v>0</v>
      </c>
      <c r="M317" s="167">
        <v>0</v>
      </c>
      <c r="N317" s="167">
        <v>0</v>
      </c>
      <c r="O317" s="167">
        <v>0</v>
      </c>
      <c r="P317" s="167">
        <v>0</v>
      </c>
      <c r="Q317" s="18"/>
      <c r="S317"/>
      <c r="T317" s="67"/>
      <c r="U317" s="18"/>
      <c r="V317" s="722">
        <v>0</v>
      </c>
      <c r="W317" s="722">
        <v>0</v>
      </c>
      <c r="X317" s="18"/>
      <c r="Y317" s="18"/>
      <c r="Z317" s="215"/>
      <c r="AA317" s="215"/>
      <c r="AB317" s="215"/>
      <c r="AC317" s="215"/>
      <c r="AD317" s="215"/>
      <c r="AE317" s="215"/>
      <c r="AF317" s="215"/>
      <c r="AG317" s="215"/>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c r="BI317" s="215"/>
      <c r="BJ317" s="215"/>
      <c r="BK317" s="215"/>
      <c r="BL317" s="215"/>
      <c r="BM317" s="67"/>
      <c r="BN317" s="67"/>
      <c r="BO317" s="67"/>
    </row>
    <row r="318" spans="1:67" outlineLevel="2">
      <c r="A318" s="212"/>
      <c r="B318" s="212"/>
      <c r="C318" s="212"/>
      <c r="D318" s="212"/>
      <c r="E318" s="887">
        <v>0</v>
      </c>
      <c r="F318" s="888"/>
      <c r="G318" s="166">
        <v>0</v>
      </c>
      <c r="H318" s="167">
        <v>0</v>
      </c>
      <c r="I318" s="167">
        <v>0</v>
      </c>
      <c r="J318" s="167">
        <v>0</v>
      </c>
      <c r="K318" s="167">
        <v>0</v>
      </c>
      <c r="L318" s="167">
        <v>0</v>
      </c>
      <c r="M318" s="167">
        <v>0</v>
      </c>
      <c r="N318" s="167">
        <v>0</v>
      </c>
      <c r="O318" s="167">
        <v>0</v>
      </c>
      <c r="P318" s="167">
        <v>0</v>
      </c>
      <c r="Q318" s="18"/>
      <c r="S318"/>
      <c r="T318" s="67"/>
      <c r="U318" s="18"/>
      <c r="V318" s="722">
        <v>0</v>
      </c>
      <c r="W318" s="722">
        <v>0</v>
      </c>
      <c r="X318" s="18"/>
      <c r="Y318" s="18"/>
      <c r="Z318" s="215"/>
      <c r="AA318" s="215"/>
      <c r="AB318" s="215"/>
      <c r="AC318" s="215"/>
      <c r="AD318" s="215"/>
      <c r="AE318" s="215"/>
      <c r="AF318" s="215"/>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c r="BI318" s="215"/>
      <c r="BJ318" s="215"/>
      <c r="BK318" s="215"/>
      <c r="BL318" s="215"/>
      <c r="BM318" s="67"/>
      <c r="BN318" s="67"/>
      <c r="BO318" s="67"/>
    </row>
    <row r="319" spans="1:67" outlineLevel="2">
      <c r="A319" s="212"/>
      <c r="B319" s="212"/>
      <c r="C319" s="212"/>
      <c r="D319" s="212"/>
      <c r="E319" s="887">
        <v>0</v>
      </c>
      <c r="F319" s="888"/>
      <c r="G319" s="166">
        <v>0</v>
      </c>
      <c r="H319" s="167">
        <v>0</v>
      </c>
      <c r="I319" s="167">
        <v>0</v>
      </c>
      <c r="J319" s="167">
        <v>0</v>
      </c>
      <c r="K319" s="167">
        <v>0</v>
      </c>
      <c r="L319" s="167">
        <v>0</v>
      </c>
      <c r="M319" s="167">
        <v>0</v>
      </c>
      <c r="N319" s="167">
        <v>0</v>
      </c>
      <c r="O319" s="167">
        <v>0</v>
      </c>
      <c r="P319" s="167">
        <v>0</v>
      </c>
      <c r="Q319" s="18"/>
      <c r="S319"/>
      <c r="T319" s="67"/>
      <c r="U319" s="18"/>
      <c r="V319" s="722">
        <v>0</v>
      </c>
      <c r="W319" s="722">
        <v>0</v>
      </c>
      <c r="X319" s="18"/>
      <c r="Y319" s="18"/>
      <c r="Z319" s="215"/>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5"/>
      <c r="BJ319" s="215"/>
      <c r="BK319" s="215"/>
      <c r="BL319" s="215"/>
      <c r="BM319" s="67"/>
      <c r="BN319" s="67"/>
      <c r="BO319" s="67"/>
    </row>
    <row r="320" spans="1:67" outlineLevel="2">
      <c r="A320" s="212"/>
      <c r="B320" s="212"/>
      <c r="C320" s="212"/>
      <c r="D320" s="212"/>
      <c r="E320" s="887">
        <v>0</v>
      </c>
      <c r="F320" s="888"/>
      <c r="G320" s="166">
        <v>0</v>
      </c>
      <c r="H320" s="167">
        <v>0</v>
      </c>
      <c r="I320" s="167">
        <v>0</v>
      </c>
      <c r="J320" s="167">
        <v>0</v>
      </c>
      <c r="K320" s="167">
        <v>0</v>
      </c>
      <c r="L320" s="167">
        <v>0</v>
      </c>
      <c r="M320" s="167">
        <v>0</v>
      </c>
      <c r="N320" s="167">
        <v>0</v>
      </c>
      <c r="O320" s="167">
        <v>0</v>
      </c>
      <c r="P320" s="167">
        <v>0</v>
      </c>
      <c r="Q320" s="18"/>
      <c r="S320"/>
      <c r="T320" s="67"/>
      <c r="U320" s="18"/>
      <c r="V320" s="722">
        <v>0</v>
      </c>
      <c r="W320" s="722">
        <v>0</v>
      </c>
      <c r="X320" s="18"/>
      <c r="Y320" s="18"/>
      <c r="Z320" s="215"/>
      <c r="AA320" s="215"/>
      <c r="AB320" s="215"/>
      <c r="AC320" s="215"/>
      <c r="AD320" s="215"/>
      <c r="AE320" s="215"/>
      <c r="AF320" s="215"/>
      <c r="AG320" s="215"/>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c r="BI320" s="215"/>
      <c r="BJ320" s="215"/>
      <c r="BK320" s="215"/>
      <c r="BL320" s="215"/>
      <c r="BM320" s="67"/>
      <c r="BN320" s="67"/>
      <c r="BO320" s="67"/>
    </row>
    <row r="321" spans="1:67" outlineLevel="2">
      <c r="A321" s="212"/>
      <c r="B321" s="212"/>
      <c r="C321" s="212"/>
      <c r="D321" s="212"/>
      <c r="E321" s="887">
        <v>0</v>
      </c>
      <c r="F321" s="888"/>
      <c r="G321" s="166">
        <v>0</v>
      </c>
      <c r="H321" s="167">
        <v>0</v>
      </c>
      <c r="I321" s="167">
        <v>0</v>
      </c>
      <c r="J321" s="167">
        <v>0</v>
      </c>
      <c r="K321" s="167">
        <v>0</v>
      </c>
      <c r="L321" s="167">
        <v>0</v>
      </c>
      <c r="M321" s="167">
        <v>0</v>
      </c>
      <c r="N321" s="167">
        <v>0</v>
      </c>
      <c r="O321" s="167">
        <v>0</v>
      </c>
      <c r="P321" s="167">
        <v>0</v>
      </c>
      <c r="Q321" s="18"/>
      <c r="S321"/>
      <c r="T321" s="67"/>
      <c r="U321" s="18"/>
      <c r="V321" s="722">
        <v>0</v>
      </c>
      <c r="W321" s="722">
        <v>0</v>
      </c>
      <c r="X321" s="18"/>
      <c r="Y321" s="18"/>
      <c r="Z321" s="215"/>
      <c r="AA321" s="215"/>
      <c r="AB321" s="215"/>
      <c r="AC321" s="215"/>
      <c r="AD321" s="215"/>
      <c r="AE321" s="215"/>
      <c r="AF321" s="215"/>
      <c r="AG321" s="215"/>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c r="BI321" s="215"/>
      <c r="BJ321" s="215"/>
      <c r="BK321" s="215"/>
      <c r="BL321" s="215"/>
      <c r="BM321" s="67"/>
      <c r="BN321" s="67"/>
      <c r="BO321" s="67"/>
    </row>
    <row r="322" spans="1:67" outlineLevel="2">
      <c r="A322" s="212"/>
      <c r="B322" s="212"/>
      <c r="C322" s="212"/>
      <c r="D322" s="212"/>
      <c r="E322" s="887">
        <v>0</v>
      </c>
      <c r="F322" s="888"/>
      <c r="G322" s="166">
        <v>0</v>
      </c>
      <c r="H322" s="167">
        <v>0</v>
      </c>
      <c r="I322" s="167">
        <v>0</v>
      </c>
      <c r="J322" s="167">
        <v>0</v>
      </c>
      <c r="K322" s="167">
        <v>0</v>
      </c>
      <c r="L322" s="167">
        <v>0</v>
      </c>
      <c r="M322" s="167">
        <v>0</v>
      </c>
      <c r="N322" s="167">
        <v>0</v>
      </c>
      <c r="O322" s="167">
        <v>0</v>
      </c>
      <c r="P322" s="167">
        <v>0</v>
      </c>
      <c r="Q322" s="18"/>
      <c r="S322"/>
      <c r="T322" s="67"/>
      <c r="U322" s="18"/>
      <c r="V322" s="722">
        <v>0</v>
      </c>
      <c r="W322" s="722">
        <v>0</v>
      </c>
      <c r="X322" s="18"/>
      <c r="Y322" s="18"/>
      <c r="Z322" s="215"/>
      <c r="AA322" s="215"/>
      <c r="AB322" s="215"/>
      <c r="AC322" s="215"/>
      <c r="AD322" s="215"/>
      <c r="AE322" s="215"/>
      <c r="AF322" s="215"/>
      <c r="AG322" s="215"/>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c r="BI322" s="215"/>
      <c r="BJ322" s="215"/>
      <c r="BK322" s="215"/>
      <c r="BL322" s="215"/>
      <c r="BM322" s="67"/>
      <c r="BN322" s="67"/>
      <c r="BO322" s="67"/>
    </row>
    <row r="323" spans="1:67" outlineLevel="1">
      <c r="A323" s="212"/>
      <c r="B323" s="212"/>
      <c r="C323" s="212"/>
      <c r="D323" s="212"/>
      <c r="E323" s="887">
        <v>0</v>
      </c>
      <c r="F323" s="888"/>
      <c r="G323" s="166">
        <v>0</v>
      </c>
      <c r="H323" s="167">
        <v>0</v>
      </c>
      <c r="I323" s="167">
        <v>0</v>
      </c>
      <c r="J323" s="167">
        <v>0</v>
      </c>
      <c r="K323" s="167">
        <v>0</v>
      </c>
      <c r="L323" s="167">
        <v>0</v>
      </c>
      <c r="M323" s="167">
        <v>0</v>
      </c>
      <c r="N323" s="167">
        <v>0</v>
      </c>
      <c r="O323" s="167">
        <v>0</v>
      </c>
      <c r="P323" s="167">
        <v>0</v>
      </c>
      <c r="Q323" s="18"/>
      <c r="S323"/>
      <c r="T323" s="67"/>
      <c r="U323" s="18"/>
      <c r="V323" s="722">
        <v>0</v>
      </c>
      <c r="W323" s="722">
        <v>0</v>
      </c>
      <c r="X323" s="18"/>
      <c r="Y323" s="18"/>
      <c r="Z323" s="215"/>
      <c r="AA323" s="215"/>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215"/>
      <c r="BJ323" s="215"/>
      <c r="BK323" s="215"/>
      <c r="BL323" s="215"/>
      <c r="BM323" s="67"/>
      <c r="BN323" s="67"/>
      <c r="BO323" s="67"/>
    </row>
    <row r="324" spans="1:67" outlineLevel="1">
      <c r="A324" s="212"/>
      <c r="B324" s="212"/>
      <c r="C324" s="212"/>
      <c r="D324" s="212"/>
      <c r="E324" s="887" t="s">
        <v>570</v>
      </c>
      <c r="F324" s="888"/>
      <c r="G324" s="166">
        <v>0</v>
      </c>
      <c r="H324" s="167">
        <v>0</v>
      </c>
      <c r="I324" s="167">
        <v>0</v>
      </c>
      <c r="J324" s="167">
        <v>0</v>
      </c>
      <c r="K324" s="167">
        <v>0</v>
      </c>
      <c r="L324" s="167">
        <v>0</v>
      </c>
      <c r="M324" s="167">
        <v>0</v>
      </c>
      <c r="N324" s="167">
        <v>0</v>
      </c>
      <c r="O324" s="167">
        <v>0</v>
      </c>
      <c r="P324" s="167">
        <v>0</v>
      </c>
      <c r="Q324" s="18"/>
      <c r="S324"/>
      <c r="T324" s="67"/>
      <c r="U324" s="18"/>
      <c r="V324" s="722">
        <v>0</v>
      </c>
      <c r="W324" s="722">
        <v>40</v>
      </c>
      <c r="X324" s="18"/>
      <c r="Y324" s="18"/>
      <c r="Z324" s="215"/>
      <c r="AA324" s="215"/>
      <c r="AB324" s="215"/>
      <c r="AC324" s="215"/>
      <c r="AD324" s="215"/>
      <c r="AE324" s="215"/>
      <c r="AF324" s="215"/>
      <c r="AG324" s="215"/>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c r="BI324" s="215"/>
      <c r="BJ324" s="215"/>
      <c r="BK324" s="215"/>
      <c r="BL324" s="215"/>
      <c r="BM324" s="67"/>
      <c r="BN324" s="67"/>
      <c r="BO324" s="67"/>
    </row>
    <row r="325" spans="1:67" outlineLevel="1">
      <c r="A325" s="212"/>
      <c r="B325" s="212"/>
      <c r="C325" s="212"/>
      <c r="D325" s="212"/>
      <c r="E325" s="887" t="s">
        <v>544</v>
      </c>
      <c r="F325" s="888"/>
      <c r="G325" s="166">
        <v>0</v>
      </c>
      <c r="H325" s="167">
        <v>0</v>
      </c>
      <c r="I325" s="167">
        <v>0</v>
      </c>
      <c r="J325" s="167">
        <v>0</v>
      </c>
      <c r="K325" s="167">
        <v>0</v>
      </c>
      <c r="L325" s="167">
        <v>0</v>
      </c>
      <c r="M325" s="167">
        <v>0</v>
      </c>
      <c r="N325" s="167">
        <v>0</v>
      </c>
      <c r="O325" s="167">
        <v>0</v>
      </c>
      <c r="P325" s="167">
        <v>0</v>
      </c>
      <c r="Q325" s="18"/>
      <c r="S325"/>
      <c r="T325" s="67"/>
      <c r="U325" s="18"/>
      <c r="V325" s="722">
        <v>0</v>
      </c>
      <c r="W325" s="722">
        <v>5</v>
      </c>
      <c r="X325" s="18"/>
      <c r="Y325" s="18"/>
      <c r="Z325" s="215"/>
      <c r="AA325" s="215"/>
      <c r="AB325" s="215"/>
      <c r="AC325" s="215"/>
      <c r="AD325" s="215"/>
      <c r="AE325" s="215"/>
      <c r="AF325" s="215"/>
      <c r="AG325" s="215"/>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c r="BI325" s="215"/>
      <c r="BJ325" s="215"/>
      <c r="BK325" s="215"/>
      <c r="BL325" s="215"/>
      <c r="BM325" s="67"/>
      <c r="BN325" s="67"/>
      <c r="BO325" s="67"/>
    </row>
    <row r="326" spans="1:67" ht="13" outlineLevel="1">
      <c r="A326" s="212"/>
      <c r="B326" s="212"/>
      <c r="C326" s="212"/>
      <c r="D326" s="212"/>
      <c r="E326" s="887" t="s">
        <v>264</v>
      </c>
      <c r="F326" s="888"/>
      <c r="G326" s="166">
        <v>0</v>
      </c>
      <c r="H326" s="167">
        <v>0</v>
      </c>
      <c r="I326" s="167">
        <v>0</v>
      </c>
      <c r="J326" s="167">
        <v>0</v>
      </c>
      <c r="K326" s="167">
        <v>0</v>
      </c>
      <c r="L326" s="167">
        <v>0</v>
      </c>
      <c r="M326" s="167">
        <v>0</v>
      </c>
      <c r="N326" s="167">
        <v>0</v>
      </c>
      <c r="O326" s="167">
        <v>0</v>
      </c>
      <c r="P326" s="167">
        <v>0</v>
      </c>
      <c r="Q326" s="18"/>
      <c r="S326"/>
      <c r="T326" s="67"/>
      <c r="U326" s="18"/>
      <c r="V326" s="723">
        <v>30.499443032597661</v>
      </c>
      <c r="W326" s="723">
        <v>15</v>
      </c>
      <c r="X326" s="18"/>
      <c r="Y326" s="18"/>
      <c r="Z326" s="215"/>
      <c r="AA326" s="215"/>
      <c r="AB326" s="215"/>
      <c r="AC326" s="215"/>
      <c r="AD326" s="215"/>
      <c r="AE326" s="215"/>
      <c r="AF326" s="215"/>
      <c r="AG326" s="215"/>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c r="BI326" s="215"/>
      <c r="BJ326" s="215"/>
      <c r="BK326" s="215"/>
      <c r="BL326" s="215"/>
      <c r="BM326" s="67"/>
      <c r="BN326" s="67"/>
      <c r="BO326" s="67"/>
    </row>
    <row r="327" spans="1:67">
      <c r="A327" s="439"/>
      <c r="B327" s="439"/>
      <c r="C327" s="439"/>
      <c r="D327" s="439"/>
      <c r="E327" s="887" t="s">
        <v>82</v>
      </c>
      <c r="F327" s="887"/>
      <c r="G327" s="184">
        <v>9.1030148397627997</v>
      </c>
      <c r="H327" s="184">
        <v>1.3316184366367001</v>
      </c>
      <c r="I327" s="184">
        <v>10.420505423786112</v>
      </c>
      <c r="J327" s="184">
        <v>9.6443043324120499</v>
      </c>
      <c r="K327" s="184">
        <v>0</v>
      </c>
      <c r="L327" s="184">
        <v>0</v>
      </c>
      <c r="M327" s="184">
        <v>0</v>
      </c>
      <c r="N327" s="184">
        <v>0</v>
      </c>
      <c r="O327" s="184">
        <v>0</v>
      </c>
      <c r="P327" s="184">
        <v>0</v>
      </c>
      <c r="Q327" s="168"/>
      <c r="S327"/>
      <c r="T327" s="67"/>
      <c r="U327" s="18"/>
      <c r="V327" s="18"/>
      <c r="W327" s="18"/>
      <c r="X327" s="18"/>
      <c r="Y327" s="18"/>
      <c r="Z327" s="215"/>
      <c r="AA327" s="215"/>
      <c r="AB327" s="215"/>
      <c r="AC327" s="215"/>
      <c r="AD327" s="215"/>
      <c r="AE327" s="215"/>
      <c r="AF327" s="215"/>
      <c r="AG327" s="215"/>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c r="BI327" s="215"/>
      <c r="BJ327" s="215"/>
      <c r="BK327" s="215"/>
      <c r="BL327" s="215"/>
      <c r="BM327" s="67"/>
      <c r="BN327" s="67"/>
      <c r="BO327" s="67"/>
    </row>
    <row r="328" spans="1:67" ht="21" customHeight="1">
      <c r="A328" s="212"/>
      <c r="B328" s="212"/>
      <c r="C328" s="212"/>
      <c r="D328" s="212"/>
      <c r="E328" s="212"/>
      <c r="F328" s="658"/>
      <c r="G328" s="84"/>
      <c r="H328" s="84"/>
      <c r="I328" s="84"/>
      <c r="J328" s="84"/>
      <c r="K328" s="84"/>
      <c r="L328" s="84"/>
      <c r="M328" s="84"/>
      <c r="N328" s="84"/>
      <c r="O328" s="84"/>
      <c r="P328" s="84"/>
      <c r="Q328" s="185">
        <v>30.499443032597661</v>
      </c>
      <c r="R328" s="17"/>
      <c r="S328" s="17"/>
      <c r="T328" s="67"/>
      <c r="U328" s="18"/>
      <c r="V328" s="18"/>
      <c r="W328" s="18"/>
      <c r="X328" s="18"/>
      <c r="Y328" s="18"/>
      <c r="Z328" s="215"/>
      <c r="AA328" s="215"/>
      <c r="AB328" s="215"/>
      <c r="AC328" s="215"/>
      <c r="AD328" s="215"/>
      <c r="AE328" s="215"/>
      <c r="AF328" s="215"/>
      <c r="AG328" s="21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c r="BI328" s="215"/>
      <c r="BJ328" s="215"/>
      <c r="BK328" s="215"/>
      <c r="BL328" s="215"/>
      <c r="BM328" s="67"/>
      <c r="BN328" s="67"/>
      <c r="BO328" s="67"/>
    </row>
    <row r="329" spans="1:67" ht="15.25" customHeight="1">
      <c r="A329" s="104"/>
      <c r="B329" s="104"/>
      <c r="C329" s="104"/>
      <c r="D329" s="104"/>
      <c r="E329" s="891" t="s">
        <v>653</v>
      </c>
      <c r="F329" s="891"/>
      <c r="G329" s="891"/>
      <c r="H329" s="173"/>
      <c r="I329" s="173"/>
      <c r="J329" s="107"/>
      <c r="K329" s="104"/>
      <c r="L329" s="104"/>
      <c r="M329" s="104"/>
      <c r="N329" s="104"/>
      <c r="O329" s="104"/>
      <c r="P329" s="104"/>
      <c r="Q329" s="104"/>
      <c r="R329" s="104"/>
      <c r="S329" s="104"/>
      <c r="T329" s="104"/>
      <c r="U329" s="18"/>
      <c r="V329" s="18"/>
      <c r="W329" s="18"/>
      <c r="X329" s="18"/>
      <c r="Y329" s="18"/>
      <c r="Z329" s="215"/>
      <c r="AA329" s="215"/>
      <c r="AB329" s="215"/>
      <c r="AC329" s="215"/>
      <c r="AD329" s="215"/>
      <c r="AE329" s="215"/>
      <c r="AF329" s="215"/>
      <c r="AG329" s="215"/>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c r="BI329" s="215"/>
      <c r="BJ329" s="215"/>
      <c r="BK329" s="215"/>
      <c r="BL329" s="215"/>
      <c r="BM329" s="67"/>
      <c r="BN329" s="67"/>
      <c r="BO329" s="67"/>
    </row>
    <row r="330" spans="1:67" ht="13">
      <c r="A330" s="158"/>
      <c r="B330" s="158"/>
      <c r="C330" s="158"/>
      <c r="D330" s="158"/>
      <c r="E330" s="53" t="s">
        <v>54</v>
      </c>
      <c r="F330" s="18"/>
      <c r="G330" s="174" t="s">
        <v>532</v>
      </c>
      <c r="H330" s="174" t="s">
        <v>531</v>
      </c>
      <c r="I330" s="174" t="s">
        <v>530</v>
      </c>
      <c r="J330" s="174" t="s">
        <v>529</v>
      </c>
      <c r="K330" s="174" t="s">
        <v>528</v>
      </c>
      <c r="L330" s="174" t="s">
        <v>527</v>
      </c>
      <c r="M330" s="174" t="s">
        <v>526</v>
      </c>
      <c r="N330" s="174" t="s">
        <v>525</v>
      </c>
      <c r="O330" s="174" t="s">
        <v>524</v>
      </c>
      <c r="P330" s="174" t="s">
        <v>523</v>
      </c>
      <c r="Q330" s="18"/>
      <c r="R330" s="21"/>
      <c r="S330" s="17"/>
      <c r="T330" s="67"/>
      <c r="U330" s="18"/>
      <c r="V330" s="18"/>
      <c r="W330" s="18"/>
      <c r="X330" s="18"/>
      <c r="Y330" s="18"/>
      <c r="Z330" s="215"/>
      <c r="AA330" s="215"/>
      <c r="AB330" s="215"/>
      <c r="AC330" s="215"/>
      <c r="AD330" s="215"/>
      <c r="AE330" s="215"/>
      <c r="AF330" s="215"/>
      <c r="AG330" s="215"/>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c r="BI330" s="215"/>
      <c r="BJ330" s="215"/>
      <c r="BK330" s="215"/>
      <c r="BL330" s="215"/>
      <c r="BM330" s="67"/>
      <c r="BN330" s="67"/>
      <c r="BO330" s="67"/>
    </row>
    <row r="331" spans="1:67" ht="15" customHeight="1">
      <c r="A331" s="21"/>
      <c r="B331" s="21"/>
      <c r="C331" s="21"/>
      <c r="D331" s="21"/>
      <c r="E331" s="894" t="s">
        <v>98</v>
      </c>
      <c r="F331" s="895"/>
      <c r="G331" s="724"/>
      <c r="H331" s="724"/>
      <c r="I331" s="724"/>
      <c r="J331" s="724"/>
      <c r="K331" s="724"/>
      <c r="L331" s="180"/>
      <c r="M331" s="180"/>
      <c r="N331" s="180"/>
      <c r="O331" s="180"/>
      <c r="P331" s="180"/>
      <c r="Q331" s="18"/>
      <c r="R331" s="21"/>
      <c r="S331" s="17"/>
      <c r="T331" s="67"/>
      <c r="U331" s="18"/>
      <c r="V331" s="18"/>
      <c r="W331" s="18"/>
      <c r="X331" s="18"/>
      <c r="Y331" s="18"/>
      <c r="Z331" s="215"/>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5"/>
      <c r="BJ331" s="215"/>
      <c r="BK331" s="215"/>
      <c r="BL331" s="215"/>
      <c r="BM331" s="67"/>
      <c r="BN331" s="67"/>
      <c r="BO331" s="67"/>
    </row>
    <row r="332" spans="1:67" ht="15" customHeight="1">
      <c r="A332" s="21"/>
      <c r="B332" s="21"/>
      <c r="C332" s="21"/>
      <c r="D332" s="21"/>
      <c r="E332" s="896" t="s">
        <v>108</v>
      </c>
      <c r="F332" s="897"/>
      <c r="G332" s="181"/>
      <c r="H332" s="182"/>
      <c r="I332" s="182"/>
      <c r="J332" s="182"/>
      <c r="K332" s="182"/>
      <c r="L332" s="182"/>
      <c r="M332" s="182"/>
      <c r="N332" s="182"/>
      <c r="O332" s="182"/>
      <c r="P332" s="182"/>
      <c r="Q332" s="18"/>
      <c r="R332" s="21"/>
      <c r="S332" s="17"/>
      <c r="T332" s="67"/>
      <c r="U332" s="18"/>
      <c r="V332" s="18"/>
      <c r="W332" s="18"/>
      <c r="X332" s="18"/>
      <c r="Y332" s="18"/>
      <c r="Z332" s="215"/>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5"/>
      <c r="BJ332" s="215"/>
      <c r="BK332" s="215"/>
      <c r="BL332" s="215"/>
      <c r="BM332" s="67"/>
      <c r="BN332" s="67"/>
      <c r="BO332" s="67"/>
    </row>
    <row r="333" spans="1:67" ht="15" customHeight="1">
      <c r="A333" s="479"/>
      <c r="B333" s="479"/>
      <c r="C333" s="479"/>
      <c r="D333" s="479"/>
      <c r="E333" s="898" t="s">
        <v>179</v>
      </c>
      <c r="F333" s="899"/>
      <c r="G333" s="181"/>
      <c r="H333" s="182"/>
      <c r="I333" s="182"/>
      <c r="J333" s="182"/>
      <c r="K333" s="182"/>
      <c r="L333" s="182"/>
      <c r="M333" s="182"/>
      <c r="N333" s="182"/>
      <c r="O333" s="182"/>
      <c r="P333" s="182"/>
      <c r="Q333" s="18"/>
      <c r="R333" s="479"/>
      <c r="S333" s="17"/>
      <c r="T333" s="67"/>
      <c r="U333" s="18"/>
      <c r="V333" s="18"/>
      <c r="W333" s="18"/>
      <c r="X333" s="18"/>
      <c r="Y333" s="18"/>
      <c r="Z333" s="215"/>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5"/>
      <c r="BJ333" s="215"/>
      <c r="BK333" s="215"/>
      <c r="BL333" s="215"/>
      <c r="BM333" s="67"/>
      <c r="BN333" s="67"/>
      <c r="BO333" s="67"/>
    </row>
    <row r="334" spans="1:67" ht="15" customHeight="1">
      <c r="A334" s="479"/>
      <c r="B334" s="479"/>
      <c r="C334" s="479"/>
      <c r="D334" s="479"/>
      <c r="E334" s="896"/>
      <c r="F334" s="897"/>
      <c r="G334" s="181"/>
      <c r="H334" s="182"/>
      <c r="I334" s="182"/>
      <c r="J334" s="182"/>
      <c r="K334" s="182"/>
      <c r="L334" s="182"/>
      <c r="M334" s="182"/>
      <c r="N334" s="182"/>
      <c r="O334" s="182"/>
      <c r="P334" s="182"/>
      <c r="Q334" s="18"/>
      <c r="R334" s="479"/>
      <c r="S334" s="17"/>
      <c r="T334" s="67"/>
      <c r="U334" s="18"/>
      <c r="V334" s="18"/>
      <c r="W334" s="18"/>
      <c r="X334" s="18"/>
      <c r="Y334" s="18"/>
      <c r="Z334" s="215"/>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15"/>
      <c r="BK334" s="215"/>
      <c r="BL334" s="215"/>
      <c r="BM334" s="67"/>
      <c r="BN334" s="67"/>
      <c r="BO334" s="67"/>
    </row>
    <row r="335" spans="1:67" ht="15" customHeight="1">
      <c r="A335" s="479"/>
      <c r="B335" s="479"/>
      <c r="C335" s="479"/>
      <c r="D335" s="479"/>
      <c r="E335" s="896"/>
      <c r="F335" s="897"/>
      <c r="G335" s="181"/>
      <c r="H335" s="182"/>
      <c r="I335" s="182"/>
      <c r="J335" s="182"/>
      <c r="K335" s="182"/>
      <c r="L335" s="182"/>
      <c r="M335" s="182"/>
      <c r="N335" s="182"/>
      <c r="O335" s="182"/>
      <c r="P335" s="182"/>
      <c r="Q335" s="18"/>
      <c r="R335" s="479"/>
      <c r="S335" s="17"/>
      <c r="T335" s="67"/>
      <c r="U335" s="18"/>
      <c r="V335" s="18"/>
      <c r="W335" s="18"/>
      <c r="X335" s="18"/>
      <c r="Y335" s="18"/>
      <c r="Z335" s="215"/>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5"/>
      <c r="BJ335" s="215"/>
      <c r="BK335" s="215"/>
      <c r="BL335" s="215"/>
      <c r="BM335" s="67"/>
      <c r="BN335" s="67"/>
      <c r="BO335" s="67"/>
    </row>
    <row r="336" spans="1:67" ht="15" customHeight="1">
      <c r="A336" s="21"/>
      <c r="B336" s="21"/>
      <c r="C336" s="21"/>
      <c r="D336" s="21"/>
      <c r="E336" s="896"/>
      <c r="F336" s="897"/>
      <c r="G336" s="183"/>
      <c r="H336" s="183"/>
      <c r="I336" s="183"/>
      <c r="J336" s="183"/>
      <c r="K336" s="183"/>
      <c r="L336" s="183"/>
      <c r="M336" s="183"/>
      <c r="N336" s="183"/>
      <c r="O336" s="183"/>
      <c r="P336" s="183"/>
      <c r="Q336" s="18"/>
      <c r="R336" s="21"/>
      <c r="S336" s="17"/>
      <c r="T336" s="67"/>
      <c r="U336" s="18"/>
      <c r="V336" s="18"/>
      <c r="W336" s="18"/>
      <c r="X336" s="18"/>
      <c r="Y336" s="18"/>
      <c r="Z336" s="215"/>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215"/>
      <c r="BJ336" s="215"/>
      <c r="BK336" s="215"/>
      <c r="BL336" s="215"/>
      <c r="BM336" s="67"/>
      <c r="BN336" s="67"/>
      <c r="BO336" s="67"/>
    </row>
    <row r="337" spans="1:67" ht="15" customHeight="1">
      <c r="A337" s="479"/>
      <c r="B337" s="479"/>
      <c r="C337" s="479"/>
      <c r="D337" s="479"/>
      <c r="E337" s="896"/>
      <c r="F337" s="897"/>
      <c r="G337" s="183"/>
      <c r="H337" s="183"/>
      <c r="I337" s="183"/>
      <c r="J337" s="183"/>
      <c r="K337" s="183"/>
      <c r="L337" s="183"/>
      <c r="M337" s="183"/>
      <c r="N337" s="183"/>
      <c r="O337" s="183"/>
      <c r="P337" s="183"/>
      <c r="Q337" s="18"/>
      <c r="R337" s="479"/>
      <c r="S337" s="17"/>
      <c r="T337" s="67"/>
      <c r="U337" s="18"/>
      <c r="V337" s="18"/>
      <c r="W337" s="18"/>
      <c r="X337" s="18"/>
      <c r="Y337" s="18"/>
      <c r="Z337" s="215"/>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5"/>
      <c r="BJ337" s="215"/>
      <c r="BK337" s="215"/>
      <c r="BL337" s="215"/>
      <c r="BM337" s="67"/>
      <c r="BN337" s="67"/>
      <c r="BO337" s="67"/>
    </row>
    <row r="338" spans="1:67" ht="15" customHeight="1">
      <c r="A338" s="479"/>
      <c r="B338" s="479"/>
      <c r="C338" s="479"/>
      <c r="D338" s="479"/>
      <c r="E338" s="896"/>
      <c r="F338" s="897"/>
      <c r="G338" s="513"/>
      <c r="H338" s="513"/>
      <c r="I338" s="513"/>
      <c r="J338" s="513"/>
      <c r="K338" s="513"/>
      <c r="L338" s="513"/>
      <c r="M338" s="513"/>
      <c r="N338" s="513"/>
      <c r="O338" s="513"/>
      <c r="P338" s="513"/>
      <c r="Q338" s="18"/>
      <c r="R338" s="479"/>
      <c r="S338" s="17"/>
      <c r="T338" s="67"/>
      <c r="U338" s="18"/>
      <c r="V338" s="18"/>
      <c r="W338" s="18"/>
      <c r="X338" s="18"/>
      <c r="Y338" s="18"/>
      <c r="Z338" s="215"/>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215"/>
      <c r="BJ338" s="215"/>
      <c r="BK338" s="215"/>
      <c r="BL338" s="215"/>
      <c r="BM338" s="67"/>
      <c r="BN338" s="67"/>
      <c r="BO338" s="67"/>
    </row>
    <row r="339" spans="1:67" ht="15" customHeight="1">
      <c r="A339" s="21"/>
      <c r="B339" s="21"/>
      <c r="C339" s="21"/>
      <c r="D339" s="21"/>
      <c r="E339" s="892"/>
      <c r="F339" s="893"/>
      <c r="G339" s="513"/>
      <c r="H339" s="513"/>
      <c r="I339" s="513"/>
      <c r="J339" s="513"/>
      <c r="K339" s="513"/>
      <c r="L339" s="514"/>
      <c r="M339" s="514"/>
      <c r="N339" s="514"/>
      <c r="O339" s="514"/>
      <c r="P339" s="514"/>
      <c r="Q339" s="18"/>
      <c r="R339" s="21"/>
      <c r="S339" s="17"/>
      <c r="T339" s="67"/>
      <c r="U339" s="18"/>
      <c r="V339" s="18"/>
      <c r="W339" s="18"/>
      <c r="X339" s="18"/>
      <c r="Y339" s="18"/>
      <c r="Z339" s="215"/>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5"/>
      <c r="BJ339" s="215"/>
      <c r="BK339" s="215"/>
      <c r="BL339" s="215"/>
      <c r="BM339" s="67"/>
      <c r="BN339" s="67"/>
      <c r="BO339" s="67"/>
    </row>
    <row r="340" spans="1:67" ht="15" customHeight="1">
      <c r="A340" s="21"/>
      <c r="B340" s="21"/>
      <c r="C340" s="21"/>
      <c r="D340" s="21"/>
      <c r="E340" s="919" t="s">
        <v>99</v>
      </c>
      <c r="F340" s="920"/>
      <c r="G340" s="725"/>
      <c r="H340" s="725"/>
      <c r="I340" s="725"/>
      <c r="J340" s="725"/>
      <c r="K340" s="725"/>
      <c r="L340" s="207">
        <v>1.2476734573384942E-2</v>
      </c>
      <c r="M340" s="207">
        <v>1.1492337032179646E-2</v>
      </c>
      <c r="N340" s="207">
        <v>1.0507939490974349E-2</v>
      </c>
      <c r="O340" s="207">
        <v>9.523541949769055E-3</v>
      </c>
      <c r="P340" s="207">
        <v>8.5391444085637595E-3</v>
      </c>
      <c r="Q340" s="18"/>
      <c r="R340" s="21"/>
      <c r="S340" s="17"/>
      <c r="T340" s="67"/>
      <c r="U340" s="18"/>
      <c r="V340" s="18"/>
      <c r="W340" s="18"/>
      <c r="X340" s="18"/>
      <c r="Y340" s="18"/>
      <c r="Z340" s="215"/>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215"/>
      <c r="BJ340" s="215"/>
      <c r="BK340" s="215"/>
      <c r="BL340" s="215"/>
      <c r="BM340" s="67"/>
      <c r="BN340" s="67"/>
      <c r="BO340" s="67"/>
    </row>
    <row r="341" spans="1:67" ht="15" customHeight="1">
      <c r="A341" s="158"/>
      <c r="B341" s="158"/>
      <c r="C341" s="158"/>
      <c r="D341" s="158"/>
      <c r="E341" s="889" t="s">
        <v>82</v>
      </c>
      <c r="F341" s="889"/>
      <c r="G341" s="184">
        <v>0</v>
      </c>
      <c r="H341" s="184">
        <v>0</v>
      </c>
      <c r="I341" s="184">
        <v>0</v>
      </c>
      <c r="J341" s="184">
        <v>0</v>
      </c>
      <c r="K341" s="184">
        <v>0</v>
      </c>
      <c r="L341" s="184">
        <v>1.2476734573384942E-2</v>
      </c>
      <c r="M341" s="184">
        <v>1.1492337032179646E-2</v>
      </c>
      <c r="N341" s="184">
        <v>1.0507939490974349E-2</v>
      </c>
      <c r="O341" s="184">
        <v>9.523541949769055E-3</v>
      </c>
      <c r="P341" s="184">
        <v>8.5391444085637595E-3</v>
      </c>
      <c r="Q341" s="18"/>
      <c r="R341" s="21"/>
      <c r="S341" s="17"/>
      <c r="T341" s="67"/>
      <c r="U341" s="18"/>
      <c r="V341" s="18"/>
      <c r="W341" s="18"/>
      <c r="X341" s="18"/>
      <c r="Y341" s="18"/>
      <c r="Z341" s="215"/>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5"/>
      <c r="BJ341" s="215"/>
      <c r="BK341" s="215"/>
      <c r="BL341" s="215"/>
      <c r="BM341" s="67"/>
      <c r="BN341" s="67"/>
      <c r="BO341" s="67"/>
    </row>
    <row r="342" spans="1:67" s="80" customFormat="1" ht="21" customHeight="1">
      <c r="A342" s="21"/>
      <c r="B342" s="21"/>
      <c r="C342" s="21"/>
      <c r="D342" s="21"/>
      <c r="E342" s="158"/>
      <c r="F342" s="24"/>
      <c r="G342" s="159"/>
      <c r="H342" s="159"/>
      <c r="I342" s="159"/>
      <c r="J342" s="159"/>
      <c r="K342" s="159"/>
      <c r="L342" s="159"/>
      <c r="M342" s="159"/>
      <c r="N342" s="159"/>
      <c r="O342" s="159"/>
      <c r="P342" s="159"/>
      <c r="Q342" s="185">
        <v>0</v>
      </c>
      <c r="R342" s="158"/>
      <c r="S342" s="22"/>
      <c r="T342" s="160"/>
      <c r="Z342" s="311"/>
      <c r="AA342" s="311"/>
      <c r="AB342" s="311"/>
      <c r="AC342" s="311"/>
      <c r="AD342" s="311"/>
      <c r="AE342" s="311"/>
      <c r="AF342" s="311"/>
      <c r="AG342" s="311"/>
      <c r="AH342" s="311"/>
      <c r="AI342" s="311"/>
      <c r="AJ342" s="311"/>
      <c r="AK342" s="311"/>
      <c r="AL342" s="311"/>
      <c r="AM342" s="311"/>
      <c r="AN342" s="311"/>
      <c r="AO342" s="311"/>
      <c r="AP342" s="311"/>
      <c r="AQ342" s="311"/>
      <c r="AR342" s="311"/>
      <c r="AS342" s="311"/>
      <c r="AT342" s="311"/>
      <c r="AU342" s="311"/>
      <c r="AV342" s="311"/>
      <c r="AW342" s="311"/>
      <c r="AX342" s="311"/>
      <c r="AY342" s="311"/>
      <c r="AZ342" s="311"/>
      <c r="BA342" s="311"/>
      <c r="BB342" s="311"/>
      <c r="BC342" s="311"/>
      <c r="BD342" s="311"/>
      <c r="BE342" s="311"/>
      <c r="BF342" s="311"/>
      <c r="BG342" s="311"/>
      <c r="BH342" s="311"/>
      <c r="BI342" s="311"/>
      <c r="BJ342" s="311"/>
      <c r="BK342" s="311"/>
      <c r="BL342" s="311"/>
      <c r="BM342" s="67"/>
      <c r="BN342" s="67"/>
      <c r="BO342" s="67"/>
    </row>
    <row r="343" spans="1:67" ht="15.25" customHeight="1">
      <c r="A343" s="104"/>
      <c r="B343" s="104"/>
      <c r="C343" s="104"/>
      <c r="D343" s="104"/>
      <c r="E343" s="891" t="s">
        <v>654</v>
      </c>
      <c r="F343" s="891"/>
      <c r="G343" s="891"/>
      <c r="H343" s="518"/>
      <c r="I343" s="337"/>
      <c r="J343" s="107"/>
      <c r="K343" s="104"/>
      <c r="L343" s="104"/>
      <c r="M343" s="104"/>
      <c r="N343" s="104"/>
      <c r="O343" s="104"/>
      <c r="P343" s="104"/>
      <c r="Q343" s="104"/>
      <c r="R343" s="104"/>
      <c r="S343" s="104"/>
      <c r="T343" s="104"/>
      <c r="U343" s="18"/>
      <c r="V343" s="18"/>
      <c r="W343" s="18"/>
      <c r="X343" s="18"/>
      <c r="Y343" s="18"/>
      <c r="Z343" s="215"/>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15"/>
      <c r="BK343" s="215"/>
      <c r="BL343" s="215"/>
      <c r="BM343" s="67"/>
      <c r="BN343" s="67"/>
      <c r="BO343" s="67"/>
    </row>
    <row r="344" spans="1:67" ht="13">
      <c r="A344" s="158"/>
      <c r="B344" s="158"/>
      <c r="C344" s="158"/>
      <c r="D344" s="158"/>
      <c r="E344" s="53" t="s">
        <v>54</v>
      </c>
      <c r="F344" s="18"/>
      <c r="G344" s="174" t="s">
        <v>532</v>
      </c>
      <c r="H344" s="174" t="s">
        <v>531</v>
      </c>
      <c r="I344" s="174" t="s">
        <v>530</v>
      </c>
      <c r="J344" s="174" t="s">
        <v>529</v>
      </c>
      <c r="K344" s="174" t="s">
        <v>528</v>
      </c>
      <c r="L344" s="174" t="s">
        <v>527</v>
      </c>
      <c r="M344" s="174" t="s">
        <v>526</v>
      </c>
      <c r="N344" s="174" t="s">
        <v>525</v>
      </c>
      <c r="O344" s="174" t="s">
        <v>524</v>
      </c>
      <c r="P344" s="174" t="s">
        <v>523</v>
      </c>
      <c r="Q344" s="18"/>
      <c r="R344" s="27" t="s">
        <v>378</v>
      </c>
      <c r="S344" s="487" t="s">
        <v>379</v>
      </c>
      <c r="T344" s="67"/>
      <c r="U344" s="18"/>
      <c r="V344" s="18"/>
      <c r="W344" s="18"/>
      <c r="X344" s="18"/>
      <c r="Y344" s="18"/>
      <c r="Z344" s="215"/>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15"/>
      <c r="BK344" s="215"/>
      <c r="BL344" s="215"/>
      <c r="BM344" s="67"/>
      <c r="BN344" s="67"/>
      <c r="BO344" s="67"/>
    </row>
    <row r="345" spans="1:67" ht="15" customHeight="1">
      <c r="A345" s="336"/>
      <c r="B345" s="336"/>
      <c r="C345" s="336"/>
      <c r="D345" s="336"/>
      <c r="E345" s="906" t="s">
        <v>446</v>
      </c>
      <c r="F345" s="907"/>
      <c r="G345" s="731"/>
      <c r="H345" s="731"/>
      <c r="I345" s="731"/>
      <c r="J345" s="731"/>
      <c r="K345" s="731"/>
      <c r="L345" s="180"/>
      <c r="M345" s="180"/>
      <c r="N345" s="180"/>
      <c r="O345" s="180"/>
      <c r="P345" s="180"/>
      <c r="Q345" s="34">
        <v>0</v>
      </c>
      <c r="R345" s="91" t="s">
        <v>380</v>
      </c>
      <c r="S345" s="488" t="s">
        <v>380</v>
      </c>
      <c r="T345" s="503" t="s">
        <v>514</v>
      </c>
      <c r="U345" s="18"/>
      <c r="V345" s="215"/>
      <c r="W345" s="215"/>
      <c r="X345" s="215"/>
      <c r="Y345" s="215"/>
      <c r="Z345" s="215"/>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15"/>
      <c r="BK345" s="215"/>
      <c r="BL345" s="215"/>
      <c r="BM345" s="67"/>
      <c r="BN345" s="67"/>
      <c r="BO345" s="67"/>
    </row>
    <row r="346" spans="1:67" ht="15" customHeight="1">
      <c r="A346" s="336"/>
      <c r="B346" s="336"/>
      <c r="C346" s="336"/>
      <c r="D346" s="336"/>
      <c r="E346" s="898" t="s">
        <v>447</v>
      </c>
      <c r="F346" s="899"/>
      <c r="G346" s="732"/>
      <c r="H346" s="732"/>
      <c r="I346" s="732"/>
      <c r="J346" s="732"/>
      <c r="K346" s="732"/>
      <c r="L346" s="182"/>
      <c r="M346" s="182"/>
      <c r="N346" s="182"/>
      <c r="O346" s="182"/>
      <c r="P346" s="182"/>
      <c r="Q346" s="34">
        <v>0</v>
      </c>
      <c r="R346" s="678" t="s">
        <v>380</v>
      </c>
      <c r="S346" s="726" t="s">
        <v>380</v>
      </c>
      <c r="T346" s="503" t="s">
        <v>514</v>
      </c>
      <c r="U346" s="18"/>
      <c r="V346" s="215"/>
      <c r="W346" s="215"/>
      <c r="X346" s="215"/>
      <c r="Y346" s="215"/>
      <c r="Z346" s="215"/>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215"/>
      <c r="BJ346" s="215"/>
      <c r="BK346" s="215"/>
      <c r="BL346" s="215"/>
      <c r="BM346" s="67"/>
      <c r="BN346" s="67"/>
      <c r="BO346" s="67"/>
    </row>
    <row r="347" spans="1:67" ht="15" customHeight="1">
      <c r="A347" s="479"/>
      <c r="B347" s="479"/>
      <c r="C347" s="479"/>
      <c r="D347" s="479"/>
      <c r="E347" s="898" t="s">
        <v>563</v>
      </c>
      <c r="F347" s="899"/>
      <c r="G347" s="749"/>
      <c r="H347" s="750"/>
      <c r="I347" s="750"/>
      <c r="J347" s="750"/>
      <c r="K347" s="750"/>
      <c r="L347" s="182"/>
      <c r="M347" s="182"/>
      <c r="N347" s="182"/>
      <c r="O347" s="182"/>
      <c r="P347" s="182"/>
      <c r="Q347" s="34">
        <v>0</v>
      </c>
      <c r="R347" s="727" t="s">
        <v>380</v>
      </c>
      <c r="S347" s="728" t="s">
        <v>380</v>
      </c>
      <c r="T347" s="503" t="s">
        <v>514</v>
      </c>
      <c r="U347" s="18"/>
      <c r="V347" s="215"/>
      <c r="W347" s="215"/>
      <c r="X347" s="215"/>
      <c r="Y347" s="215"/>
      <c r="Z347" s="215"/>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5"/>
      <c r="BJ347" s="215"/>
      <c r="BK347" s="215"/>
      <c r="BL347" s="215"/>
      <c r="BM347" s="67"/>
      <c r="BN347" s="67"/>
      <c r="BO347" s="67"/>
    </row>
    <row r="348" spans="1:67" ht="15" customHeight="1">
      <c r="A348" s="479"/>
      <c r="B348" s="479"/>
      <c r="C348" s="479"/>
      <c r="D348" s="479"/>
      <c r="E348" s="898" t="s">
        <v>397</v>
      </c>
      <c r="F348" s="899"/>
      <c r="G348" s="732"/>
      <c r="H348" s="733"/>
      <c r="I348" s="733"/>
      <c r="J348" s="733"/>
      <c r="K348" s="733"/>
      <c r="L348" s="182"/>
      <c r="M348" s="182"/>
      <c r="N348" s="182"/>
      <c r="O348" s="182"/>
      <c r="P348" s="182"/>
      <c r="Q348" s="34">
        <v>0</v>
      </c>
      <c r="R348" s="678" t="s">
        <v>381</v>
      </c>
      <c r="S348" s="726" t="s">
        <v>381</v>
      </c>
      <c r="T348" s="503" t="s">
        <v>514</v>
      </c>
      <c r="U348" s="18"/>
      <c r="V348" s="215"/>
      <c r="W348" s="215"/>
      <c r="X348" s="215"/>
      <c r="Y348" s="215"/>
      <c r="Z348" s="215"/>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215"/>
      <c r="BJ348" s="215"/>
      <c r="BK348" s="215"/>
      <c r="BL348" s="215"/>
      <c r="BM348" s="67"/>
      <c r="BN348" s="67"/>
      <c r="BO348" s="67"/>
    </row>
    <row r="349" spans="1:67" ht="15" customHeight="1">
      <c r="A349" s="479"/>
      <c r="B349" s="479"/>
      <c r="C349" s="479"/>
      <c r="D349" s="479"/>
      <c r="E349" s="908"/>
      <c r="F349" s="909"/>
      <c r="G349" s="666"/>
      <c r="H349" s="667"/>
      <c r="I349" s="667"/>
      <c r="J349" s="667"/>
      <c r="K349" s="667"/>
      <c r="L349" s="182"/>
      <c r="M349" s="182"/>
      <c r="N349" s="182"/>
      <c r="O349" s="182"/>
      <c r="P349" s="182"/>
      <c r="Q349" s="18"/>
      <c r="R349" s="729"/>
      <c r="S349" s="730"/>
      <c r="T349" s="503"/>
      <c r="U349" s="18"/>
      <c r="V349" s="18"/>
      <c r="W349" s="18"/>
      <c r="X349" s="18"/>
      <c r="Y349" s="18"/>
      <c r="Z349" s="215"/>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5"/>
      <c r="BJ349" s="215"/>
      <c r="BK349" s="215"/>
      <c r="BL349" s="215"/>
      <c r="BM349" s="67"/>
      <c r="BN349" s="67"/>
      <c r="BO349" s="67"/>
    </row>
    <row r="350" spans="1:67" ht="15" customHeight="1">
      <c r="A350" s="479"/>
      <c r="B350" s="479"/>
      <c r="C350" s="479"/>
      <c r="D350" s="479"/>
      <c r="E350" s="898"/>
      <c r="F350" s="899"/>
      <c r="G350" s="181"/>
      <c r="H350" s="182"/>
      <c r="I350" s="182"/>
      <c r="J350" s="182"/>
      <c r="K350" s="182"/>
      <c r="L350" s="182"/>
      <c r="M350" s="182"/>
      <c r="N350" s="182"/>
      <c r="O350" s="182"/>
      <c r="P350" s="182"/>
      <c r="Q350" s="18"/>
      <c r="R350" s="92"/>
      <c r="S350" s="489"/>
      <c r="T350" s="503" t="s">
        <v>514</v>
      </c>
      <c r="U350" s="18"/>
      <c r="V350" s="18"/>
      <c r="W350" s="18"/>
      <c r="X350" s="18"/>
      <c r="Y350" s="18"/>
      <c r="Z350" s="215"/>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5"/>
      <c r="BJ350" s="215"/>
      <c r="BK350" s="215"/>
      <c r="BL350" s="215"/>
      <c r="BM350" s="67"/>
      <c r="BN350" s="67"/>
      <c r="BO350" s="67"/>
    </row>
    <row r="351" spans="1:67" ht="15" customHeight="1">
      <c r="A351" s="479"/>
      <c r="B351" s="479"/>
      <c r="C351" s="479"/>
      <c r="D351" s="479"/>
      <c r="E351" s="898"/>
      <c r="F351" s="899"/>
      <c r="G351" s="181"/>
      <c r="H351" s="182"/>
      <c r="I351" s="182"/>
      <c r="J351" s="182"/>
      <c r="K351" s="182"/>
      <c r="L351" s="182"/>
      <c r="M351" s="182"/>
      <c r="N351" s="182"/>
      <c r="O351" s="182"/>
      <c r="P351" s="182"/>
      <c r="Q351" s="18"/>
      <c r="R351" s="92"/>
      <c r="S351" s="489"/>
      <c r="T351" s="503" t="s">
        <v>514</v>
      </c>
      <c r="U351" s="18"/>
      <c r="V351" s="18"/>
      <c r="W351" s="18"/>
      <c r="X351" s="18"/>
      <c r="Y351" s="18"/>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5"/>
      <c r="BJ351" s="215"/>
      <c r="BK351" s="215"/>
      <c r="BL351" s="215"/>
      <c r="BM351" s="67"/>
      <c r="BN351" s="67"/>
      <c r="BO351" s="67"/>
    </row>
    <row r="352" spans="1:67" ht="15" customHeight="1">
      <c r="A352" s="479"/>
      <c r="B352" s="479"/>
      <c r="C352" s="479"/>
      <c r="D352" s="479"/>
      <c r="E352" s="898"/>
      <c r="F352" s="899"/>
      <c r="G352" s="181"/>
      <c r="H352" s="182"/>
      <c r="I352" s="182"/>
      <c r="J352" s="182"/>
      <c r="K352" s="182"/>
      <c r="L352" s="182"/>
      <c r="M352" s="182"/>
      <c r="N352" s="182"/>
      <c r="O352" s="182"/>
      <c r="P352" s="182"/>
      <c r="Q352" s="18"/>
      <c r="R352" s="92"/>
      <c r="S352" s="489"/>
      <c r="T352" s="503" t="s">
        <v>514</v>
      </c>
      <c r="U352" s="18"/>
      <c r="V352" s="18"/>
      <c r="W352" s="18"/>
      <c r="X352" s="18"/>
      <c r="Y352" s="18"/>
      <c r="Z352" s="21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215"/>
      <c r="BJ352" s="215"/>
      <c r="BK352" s="215"/>
      <c r="BL352" s="215"/>
      <c r="BM352" s="67"/>
      <c r="BN352" s="67"/>
      <c r="BO352" s="67"/>
    </row>
    <row r="353" spans="1:67" ht="15" customHeight="1">
      <c r="A353" s="479"/>
      <c r="B353" s="479"/>
      <c r="C353" s="479"/>
      <c r="D353" s="479"/>
      <c r="E353" s="898"/>
      <c r="F353" s="899"/>
      <c r="G353" s="181"/>
      <c r="H353" s="182"/>
      <c r="I353" s="182"/>
      <c r="J353" s="182"/>
      <c r="K353" s="182"/>
      <c r="L353" s="182"/>
      <c r="M353" s="182"/>
      <c r="N353" s="182"/>
      <c r="O353" s="182"/>
      <c r="P353" s="182"/>
      <c r="Q353" s="18"/>
      <c r="R353" s="92"/>
      <c r="S353" s="489"/>
      <c r="T353" s="503" t="s">
        <v>514</v>
      </c>
      <c r="U353" s="18"/>
      <c r="V353" s="18"/>
      <c r="W353" s="18"/>
      <c r="X353" s="18"/>
      <c r="Y353" s="18"/>
      <c r="Z353" s="215"/>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215"/>
      <c r="BJ353" s="215"/>
      <c r="BK353" s="215"/>
      <c r="BL353" s="215"/>
      <c r="BM353" s="67"/>
      <c r="BN353" s="67"/>
      <c r="BO353" s="67"/>
    </row>
    <row r="354" spans="1:67" ht="15" customHeight="1">
      <c r="A354" s="336"/>
      <c r="B354" s="336"/>
      <c r="C354" s="336"/>
      <c r="D354" s="336"/>
      <c r="E354" s="898"/>
      <c r="F354" s="899"/>
      <c r="G354" s="183"/>
      <c r="H354" s="183"/>
      <c r="I354" s="183"/>
      <c r="J354" s="183"/>
      <c r="K354" s="183"/>
      <c r="L354" s="182"/>
      <c r="M354" s="182"/>
      <c r="N354" s="182"/>
      <c r="O354" s="182"/>
      <c r="P354" s="182"/>
      <c r="Q354" s="18"/>
      <c r="R354" s="92"/>
      <c r="S354" s="489"/>
      <c r="T354" s="503" t="s">
        <v>514</v>
      </c>
      <c r="U354" s="18"/>
      <c r="V354" s="18"/>
      <c r="W354" s="18"/>
      <c r="X354" s="18"/>
      <c r="Y354" s="18"/>
      <c r="Z354" s="215"/>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5"/>
      <c r="BJ354" s="215"/>
      <c r="BK354" s="215"/>
      <c r="BL354" s="215"/>
      <c r="BM354" s="67"/>
      <c r="BN354" s="67"/>
      <c r="BO354" s="67"/>
    </row>
    <row r="355" spans="1:67" ht="15" customHeight="1">
      <c r="A355" s="158"/>
      <c r="B355" s="158"/>
      <c r="C355" s="158"/>
      <c r="D355" s="158"/>
      <c r="E355" s="910" t="s">
        <v>478</v>
      </c>
      <c r="F355" s="889"/>
      <c r="G355" s="184">
        <v>0</v>
      </c>
      <c r="H355" s="184">
        <v>0</v>
      </c>
      <c r="I355" s="184">
        <v>0</v>
      </c>
      <c r="J355" s="184">
        <v>0</v>
      </c>
      <c r="K355" s="184">
        <v>0</v>
      </c>
      <c r="L355" s="184">
        <v>0</v>
      </c>
      <c r="M355" s="184">
        <v>0</v>
      </c>
      <c r="N355" s="184">
        <v>0</v>
      </c>
      <c r="O355" s="184">
        <v>0</v>
      </c>
      <c r="P355" s="184">
        <v>0</v>
      </c>
      <c r="Q355" s="18"/>
      <c r="R355" s="479"/>
      <c r="S355" s="17"/>
      <c r="T355" s="67"/>
      <c r="U355" s="18"/>
      <c r="V355" s="18"/>
      <c r="W355" s="18"/>
      <c r="X355" s="18"/>
      <c r="Y355" s="18"/>
      <c r="Z355" s="215"/>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15"/>
      <c r="BK355" s="215"/>
      <c r="BL355" s="215"/>
      <c r="BM355" s="67"/>
      <c r="BN355" s="67"/>
      <c r="BO355" s="67"/>
    </row>
    <row r="356" spans="1:67" ht="15" customHeight="1">
      <c r="A356" s="158"/>
      <c r="B356" s="158"/>
      <c r="C356" s="158"/>
      <c r="D356" s="158"/>
      <c r="E356" s="282" t="s">
        <v>479</v>
      </c>
      <c r="F356" s="478"/>
      <c r="G356" s="184">
        <v>0</v>
      </c>
      <c r="H356" s="184">
        <v>0</v>
      </c>
      <c r="I356" s="184">
        <v>0</v>
      </c>
      <c r="J356" s="184">
        <v>0</v>
      </c>
      <c r="K356" s="184">
        <v>0</v>
      </c>
      <c r="L356" s="184">
        <v>0</v>
      </c>
      <c r="M356" s="184">
        <v>0</v>
      </c>
      <c r="N356" s="184">
        <v>0</v>
      </c>
      <c r="O356" s="184">
        <v>0</v>
      </c>
      <c r="P356" s="184">
        <v>0</v>
      </c>
      <c r="Q356" s="18"/>
      <c r="R356" s="479"/>
      <c r="S356" s="17"/>
      <c r="T356" s="67"/>
      <c r="U356" s="18"/>
      <c r="V356" s="18"/>
      <c r="W356" s="18"/>
      <c r="X356" s="18"/>
      <c r="Y356" s="18"/>
      <c r="Z356" s="215"/>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215"/>
      <c r="BJ356" s="215"/>
      <c r="BK356" s="215"/>
      <c r="BL356" s="215"/>
      <c r="BM356" s="67"/>
      <c r="BN356" s="67"/>
      <c r="BO356" s="67"/>
    </row>
    <row r="357" spans="1:67" ht="15" customHeight="1">
      <c r="A357" s="158"/>
      <c r="B357" s="158"/>
      <c r="C357" s="158"/>
      <c r="D357" s="158"/>
      <c r="E357" s="910" t="s">
        <v>480</v>
      </c>
      <c r="F357" s="889"/>
      <c r="G357" s="184">
        <v>0</v>
      </c>
      <c r="H357" s="184">
        <v>0</v>
      </c>
      <c r="I357" s="184">
        <v>0</v>
      </c>
      <c r="J357" s="184">
        <v>0</v>
      </c>
      <c r="K357" s="184">
        <v>0</v>
      </c>
      <c r="L357" s="184">
        <v>0</v>
      </c>
      <c r="M357" s="184">
        <v>0</v>
      </c>
      <c r="N357" s="184">
        <v>0</v>
      </c>
      <c r="O357" s="184">
        <v>0</v>
      </c>
      <c r="P357" s="184">
        <v>0</v>
      </c>
      <c r="Q357" s="18"/>
      <c r="R357" s="479"/>
      <c r="S357" s="17"/>
      <c r="T357" s="67"/>
      <c r="U357" s="18"/>
      <c r="V357" s="18"/>
      <c r="W357" s="18"/>
      <c r="X357" s="18"/>
      <c r="Y357" s="18"/>
      <c r="Z357" s="215"/>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215"/>
      <c r="BJ357" s="215"/>
      <c r="BK357" s="215"/>
      <c r="BL357" s="215"/>
      <c r="BM357" s="67"/>
      <c r="BN357" s="67"/>
      <c r="BO357" s="67"/>
    </row>
    <row r="358" spans="1:67" ht="15" customHeight="1">
      <c r="A358" s="158"/>
      <c r="B358" s="158"/>
      <c r="C358" s="158"/>
      <c r="D358" s="158"/>
      <c r="E358" s="282" t="s">
        <v>481</v>
      </c>
      <c r="F358" s="478"/>
      <c r="G358" s="184">
        <v>0</v>
      </c>
      <c r="H358" s="184">
        <v>0</v>
      </c>
      <c r="I358" s="184">
        <v>0</v>
      </c>
      <c r="J358" s="184">
        <v>0</v>
      </c>
      <c r="K358" s="184">
        <v>0</v>
      </c>
      <c r="L358" s="184">
        <v>0</v>
      </c>
      <c r="M358" s="184">
        <v>0</v>
      </c>
      <c r="N358" s="184">
        <v>0</v>
      </c>
      <c r="O358" s="184">
        <v>0</v>
      </c>
      <c r="P358" s="184">
        <v>0</v>
      </c>
      <c r="Q358" s="18"/>
      <c r="R358" s="479"/>
      <c r="S358" s="17"/>
      <c r="T358" s="67"/>
      <c r="U358" s="18"/>
      <c r="V358" s="18"/>
      <c r="W358" s="18"/>
      <c r="X358" s="18"/>
      <c r="Y358" s="18"/>
      <c r="Z358" s="215"/>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215"/>
      <c r="BJ358" s="215"/>
      <c r="BK358" s="215"/>
      <c r="BL358" s="215"/>
      <c r="BM358" s="67"/>
      <c r="BN358" s="67"/>
      <c r="BO358" s="67"/>
    </row>
    <row r="359" spans="1:67" ht="15" customHeight="1">
      <c r="A359" s="158"/>
      <c r="B359" s="158"/>
      <c r="C359" s="158"/>
      <c r="D359" s="158"/>
      <c r="E359" s="910" t="s">
        <v>377</v>
      </c>
      <c r="F359" s="889"/>
      <c r="G359" s="184">
        <v>0</v>
      </c>
      <c r="H359" s="184">
        <v>0</v>
      </c>
      <c r="I359" s="184">
        <v>0</v>
      </c>
      <c r="J359" s="184">
        <v>0</v>
      </c>
      <c r="K359" s="184">
        <v>0</v>
      </c>
      <c r="L359" s="184">
        <v>0</v>
      </c>
      <c r="M359" s="184">
        <v>0</v>
      </c>
      <c r="N359" s="184">
        <v>0</v>
      </c>
      <c r="O359" s="184">
        <v>0</v>
      </c>
      <c r="P359" s="184">
        <v>0</v>
      </c>
      <c r="Q359" s="18"/>
      <c r="R359" s="336"/>
      <c r="S359" s="17"/>
      <c r="T359" s="67"/>
      <c r="U359" s="18"/>
      <c r="V359" s="18"/>
      <c r="W359" s="18"/>
      <c r="X359" s="18"/>
      <c r="Y359" s="18"/>
      <c r="Z359" s="215"/>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5"/>
      <c r="BJ359" s="215"/>
      <c r="BK359" s="215"/>
      <c r="BL359" s="215"/>
      <c r="BM359" s="67"/>
      <c r="BN359" s="67"/>
      <c r="BO359" s="67"/>
    </row>
    <row r="360" spans="1:67" s="80" customFormat="1" ht="21" customHeight="1">
      <c r="A360" s="336"/>
      <c r="B360" s="336"/>
      <c r="C360" s="336"/>
      <c r="D360" s="336"/>
      <c r="E360" s="158"/>
      <c r="F360" s="335"/>
      <c r="G360" s="746"/>
      <c r="H360" s="746"/>
      <c r="I360" s="746"/>
      <c r="J360" s="746"/>
      <c r="K360" s="746"/>
      <c r="L360" s="741"/>
      <c r="M360" s="741"/>
      <c r="N360" s="741"/>
      <c r="O360" s="741"/>
      <c r="P360" s="741"/>
      <c r="Q360" s="185">
        <v>0</v>
      </c>
      <c r="R360" s="158"/>
      <c r="S360" s="22"/>
      <c r="T360" s="160"/>
      <c r="Z360" s="311"/>
      <c r="AA360" s="311"/>
      <c r="AB360" s="311"/>
      <c r="AC360" s="311"/>
      <c r="AD360" s="311"/>
      <c r="AE360" s="311"/>
      <c r="AF360" s="311"/>
      <c r="AG360" s="311"/>
      <c r="AH360" s="311"/>
      <c r="AI360" s="311"/>
      <c r="AJ360" s="311"/>
      <c r="AK360" s="311"/>
      <c r="AL360" s="311"/>
      <c r="AM360" s="311"/>
      <c r="AN360" s="311"/>
      <c r="AO360" s="311"/>
      <c r="AP360" s="311"/>
      <c r="AQ360" s="311"/>
      <c r="AR360" s="311"/>
      <c r="AS360" s="311"/>
      <c r="AT360" s="311"/>
      <c r="AU360" s="311"/>
      <c r="AV360" s="311"/>
      <c r="AW360" s="311"/>
      <c r="AX360" s="311"/>
      <c r="AY360" s="311"/>
      <c r="AZ360" s="311"/>
      <c r="BA360" s="311"/>
      <c r="BB360" s="311"/>
      <c r="BC360" s="311"/>
      <c r="BD360" s="311"/>
      <c r="BE360" s="311"/>
      <c r="BF360" s="311"/>
      <c r="BG360" s="311"/>
      <c r="BH360" s="311"/>
      <c r="BI360" s="311"/>
      <c r="BJ360" s="311"/>
      <c r="BK360" s="311"/>
      <c r="BL360" s="311"/>
      <c r="BM360" s="67"/>
      <c r="BN360" s="67"/>
      <c r="BO360" s="67"/>
    </row>
    <row r="361" spans="1:67" ht="15.25" customHeight="1">
      <c r="A361" s="108"/>
      <c r="B361" s="108"/>
      <c r="C361" s="108"/>
      <c r="D361" s="108"/>
      <c r="E361" s="173" t="s">
        <v>398</v>
      </c>
      <c r="F361" s="176"/>
      <c r="G361" s="176"/>
      <c r="H361" s="176"/>
      <c r="I361" s="109"/>
      <c r="J361" s="110"/>
      <c r="K361" s="110"/>
      <c r="L361" s="110"/>
      <c r="M361" s="110"/>
      <c r="N361" s="110"/>
      <c r="O361" s="110"/>
      <c r="P361" s="110"/>
      <c r="Q361" s="110"/>
      <c r="R361" s="110"/>
      <c r="S361" s="110"/>
      <c r="T361" s="110"/>
      <c r="U361" s="18"/>
      <c r="V361" s="18"/>
      <c r="W361" s="18"/>
      <c r="X361" s="18"/>
      <c r="Y361" s="18"/>
      <c r="Z361" s="215"/>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15"/>
      <c r="BK361" s="215"/>
      <c r="BL361" s="215"/>
      <c r="BM361" s="67"/>
      <c r="BN361" s="67"/>
      <c r="BO361" s="67"/>
    </row>
    <row r="362" spans="1:67" ht="13">
      <c r="A362" s="158"/>
      <c r="B362" s="158"/>
      <c r="C362" s="158"/>
      <c r="D362" s="158"/>
      <c r="E362" s="370" t="s">
        <v>54</v>
      </c>
      <c r="F362" s="211"/>
      <c r="G362" s="309" t="s">
        <v>532</v>
      </c>
      <c r="H362" s="309" t="s">
        <v>531</v>
      </c>
      <c r="I362" s="309" t="s">
        <v>530</v>
      </c>
      <c r="J362" s="309" t="s">
        <v>529</v>
      </c>
      <c r="K362" s="309" t="s">
        <v>528</v>
      </c>
      <c r="L362" s="309" t="s">
        <v>527</v>
      </c>
      <c r="M362" s="309" t="s">
        <v>526</v>
      </c>
      <c r="N362" s="309" t="s">
        <v>525</v>
      </c>
      <c r="O362" s="309" t="s">
        <v>524</v>
      </c>
      <c r="P362" s="309" t="s">
        <v>523</v>
      </c>
      <c r="Q362" s="22"/>
      <c r="R362" s="22"/>
      <c r="S362" s="68"/>
      <c r="T362" s="18"/>
      <c r="U362" s="18"/>
      <c r="V362" s="18"/>
      <c r="W362" s="18"/>
      <c r="X362" s="18"/>
      <c r="Y362" s="18"/>
      <c r="Z362" s="215"/>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15"/>
      <c r="BK362" s="215"/>
      <c r="BL362" s="215"/>
      <c r="BM362" s="67"/>
      <c r="BN362" s="67"/>
      <c r="BO362" s="67"/>
    </row>
    <row r="363" spans="1:67">
      <c r="A363" s="158"/>
      <c r="B363" s="158"/>
      <c r="C363" s="158"/>
      <c r="D363" s="158"/>
      <c r="E363" s="280" t="s">
        <v>412</v>
      </c>
      <c r="F363" s="650" t="s">
        <v>3</v>
      </c>
      <c r="G363" s="213">
        <v>0.3</v>
      </c>
      <c r="H363" s="214">
        <v>0.3</v>
      </c>
      <c r="I363" s="214">
        <v>0.3</v>
      </c>
      <c r="J363" s="214">
        <v>0.3</v>
      </c>
      <c r="K363" s="214">
        <v>0.3</v>
      </c>
      <c r="L363" s="214"/>
      <c r="M363" s="214"/>
      <c r="N363" s="214"/>
      <c r="O363" s="214"/>
      <c r="P363" s="214"/>
      <c r="Q363" s="22"/>
      <c r="R363" s="22"/>
      <c r="S363" s="68"/>
      <c r="T363" s="18"/>
      <c r="U363" s="18"/>
      <c r="V363" s="18"/>
      <c r="W363" s="18"/>
      <c r="X363" s="18"/>
      <c r="Y363" s="18"/>
      <c r="Z363" s="215"/>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5"/>
      <c r="BJ363" s="215"/>
      <c r="BK363" s="215"/>
      <c r="BL363" s="215"/>
      <c r="BM363" s="67"/>
      <c r="BN363" s="67"/>
      <c r="BO363" s="67"/>
    </row>
    <row r="364" spans="1:67">
      <c r="A364" s="502"/>
      <c r="B364" s="502"/>
      <c r="C364" s="212"/>
      <c r="D364" s="212"/>
      <c r="E364" s="504"/>
      <c r="F364" s="505"/>
      <c r="G364" s="319"/>
      <c r="H364" s="506"/>
      <c r="I364" s="506"/>
      <c r="J364" s="506"/>
      <c r="K364" s="506"/>
      <c r="L364" s="507"/>
      <c r="M364" s="507"/>
      <c r="N364" s="507"/>
      <c r="O364" s="507"/>
      <c r="P364" s="507"/>
      <c r="Q364" s="215"/>
      <c r="R364" s="212"/>
      <c r="S364" s="68"/>
      <c r="T364" s="18"/>
      <c r="U364" s="18"/>
      <c r="V364" s="18"/>
      <c r="W364" s="18"/>
      <c r="X364" s="18"/>
      <c r="Y364" s="18"/>
      <c r="Z364" s="215"/>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215"/>
      <c r="BJ364" s="215"/>
      <c r="BK364" s="215"/>
      <c r="BL364" s="215"/>
      <c r="BM364" s="67"/>
      <c r="BN364" s="67"/>
      <c r="BO364" s="67"/>
    </row>
    <row r="365" spans="1:67" ht="13">
      <c r="A365" s="502"/>
      <c r="B365" s="502"/>
      <c r="C365" s="212"/>
      <c r="D365" s="212"/>
      <c r="E365" s="53" t="s">
        <v>54</v>
      </c>
      <c r="F365" s="175" t="s">
        <v>533</v>
      </c>
      <c r="G365" s="319"/>
      <c r="H365" s="506"/>
      <c r="I365" s="506"/>
      <c r="J365" s="506"/>
      <c r="K365" s="506"/>
      <c r="L365" s="507"/>
      <c r="M365" s="507"/>
      <c r="N365" s="507"/>
      <c r="O365" s="507"/>
      <c r="P365" s="507"/>
      <c r="Q365" s="215"/>
      <c r="R365" s="212"/>
      <c r="S365" s="68"/>
      <c r="T365" s="18"/>
      <c r="U365" s="18"/>
      <c r="V365" s="18"/>
      <c r="W365" s="18"/>
      <c r="X365" s="18"/>
      <c r="Y365" s="18"/>
      <c r="Z365" s="215"/>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5"/>
      <c r="BJ365" s="215"/>
      <c r="BK365" s="215"/>
      <c r="BL365" s="215"/>
      <c r="BM365" s="67"/>
      <c r="BN365" s="67"/>
      <c r="BO365" s="67"/>
    </row>
    <row r="366" spans="1:67">
      <c r="A366" s="502"/>
      <c r="B366" s="502"/>
      <c r="C366" s="212"/>
      <c r="D366" s="212"/>
      <c r="E366" s="504" t="s">
        <v>539</v>
      </c>
      <c r="F366" s="508"/>
      <c r="G366" s="512" t="s">
        <v>514</v>
      </c>
      <c r="H366" s="506"/>
      <c r="I366" s="506"/>
      <c r="J366" s="506"/>
      <c r="K366" s="506"/>
      <c r="L366" s="507"/>
      <c r="M366" s="507"/>
      <c r="N366" s="507"/>
      <c r="O366" s="507"/>
      <c r="P366" s="507"/>
      <c r="Q366" s="215"/>
      <c r="R366" s="212"/>
      <c r="S366" s="68"/>
      <c r="T366" s="18"/>
      <c r="U366" s="18"/>
      <c r="V366" s="18"/>
      <c r="W366" s="18"/>
      <c r="X366" s="18"/>
      <c r="Y366" s="18"/>
      <c r="Z366" s="215"/>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215"/>
      <c r="BJ366" s="215"/>
      <c r="BK366" s="215"/>
      <c r="BL366" s="215"/>
      <c r="BM366" s="67"/>
      <c r="BN366" s="67"/>
      <c r="BO366" s="67"/>
    </row>
    <row r="367" spans="1:67">
      <c r="A367" s="212"/>
      <c r="B367" s="212"/>
      <c r="C367" s="212"/>
      <c r="D367" s="212"/>
      <c r="E367" s="504"/>
      <c r="F367" s="506"/>
      <c r="G367" s="512"/>
      <c r="H367" s="506"/>
      <c r="I367" s="506"/>
      <c r="J367" s="506"/>
      <c r="K367" s="506"/>
      <c r="L367" s="507"/>
      <c r="M367" s="507"/>
      <c r="N367" s="507"/>
      <c r="O367" s="507"/>
      <c r="P367" s="507"/>
      <c r="Q367" s="215"/>
      <c r="R367" s="212"/>
      <c r="S367" s="68"/>
      <c r="T367" s="18"/>
      <c r="U367" s="18"/>
      <c r="V367" s="18"/>
      <c r="W367" s="18"/>
      <c r="X367" s="18"/>
      <c r="Y367" s="18"/>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5"/>
      <c r="BJ367" s="215"/>
      <c r="BK367" s="215"/>
      <c r="BL367" s="215"/>
      <c r="BM367" s="67"/>
      <c r="BN367" s="67"/>
      <c r="BO367" s="67"/>
    </row>
    <row r="368" spans="1:67" ht="13">
      <c r="A368" s="215"/>
      <c r="B368" s="215"/>
      <c r="C368" s="215"/>
      <c r="D368" s="215"/>
      <c r="E368" s="602" t="s">
        <v>54</v>
      </c>
      <c r="F368" s="215"/>
      <c r="G368" s="309" t="s">
        <v>532</v>
      </c>
      <c r="H368" s="309" t="s">
        <v>531</v>
      </c>
      <c r="I368" s="309" t="s">
        <v>530</v>
      </c>
      <c r="J368" s="309" t="s">
        <v>529</v>
      </c>
      <c r="K368" s="309" t="s">
        <v>528</v>
      </c>
      <c r="L368" s="309" t="s">
        <v>527</v>
      </c>
      <c r="M368" s="309" t="s">
        <v>526</v>
      </c>
      <c r="N368" s="309" t="s">
        <v>525</v>
      </c>
      <c r="O368" s="309" t="s">
        <v>524</v>
      </c>
      <c r="P368" s="309" t="s">
        <v>523</v>
      </c>
      <c r="Q368" s="215"/>
      <c r="R368" s="215"/>
      <c r="S368" s="373"/>
      <c r="T368" s="215"/>
      <c r="U368" s="215"/>
      <c r="V368" s="215"/>
      <c r="W368" s="215"/>
      <c r="X368" s="215"/>
      <c r="Y368" s="215"/>
      <c r="Z368" s="215"/>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215"/>
      <c r="BJ368" s="215"/>
      <c r="BK368" s="215"/>
      <c r="BL368" s="215"/>
      <c r="BM368" s="215"/>
      <c r="BN368" s="215"/>
      <c r="BO368" s="215"/>
    </row>
    <row r="369" spans="1:67">
      <c r="A369" s="215"/>
      <c r="B369" s="215"/>
      <c r="C369" s="215"/>
      <c r="D369" s="215"/>
      <c r="E369" s="504" t="s">
        <v>513</v>
      </c>
      <c r="F369" s="215"/>
      <c r="G369" s="603">
        <v>2</v>
      </c>
      <c r="H369" s="604">
        <v>2</v>
      </c>
      <c r="I369" s="604">
        <v>2</v>
      </c>
      <c r="J369" s="604">
        <v>2</v>
      </c>
      <c r="K369" s="604">
        <v>2</v>
      </c>
      <c r="L369" s="604"/>
      <c r="M369" s="604"/>
      <c r="N369" s="604"/>
      <c r="O369" s="604"/>
      <c r="P369" s="604"/>
      <c r="Q369" s="215"/>
      <c r="R369" s="215"/>
      <c r="S369" s="373"/>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215"/>
      <c r="BJ369" s="215"/>
      <c r="BK369" s="215"/>
      <c r="BL369" s="215"/>
      <c r="BM369" s="215"/>
      <c r="BN369" s="215"/>
      <c r="BO369" s="215"/>
    </row>
    <row r="370" spans="1:67" ht="21.75" customHeight="1">
      <c r="A370" s="212"/>
      <c r="B370" s="212"/>
      <c r="C370" s="212"/>
      <c r="D370" s="212"/>
      <c r="E370" s="312"/>
      <c r="F370" s="509"/>
      <c r="G370" s="510"/>
      <c r="H370" s="510"/>
      <c r="I370" s="510"/>
      <c r="J370" s="510"/>
      <c r="K370" s="510"/>
      <c r="L370" s="510"/>
      <c r="M370" s="510"/>
      <c r="N370" s="510"/>
      <c r="O370" s="510"/>
      <c r="P370" s="510"/>
      <c r="Q370" s="511"/>
      <c r="R370" s="312"/>
      <c r="S370" s="318"/>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215"/>
      <c r="BJ370" s="215"/>
      <c r="BK370" s="215"/>
      <c r="BL370" s="215"/>
      <c r="BM370" s="595"/>
      <c r="BN370" s="595"/>
      <c r="BO370" s="595"/>
    </row>
    <row r="371" spans="1:67" ht="15.25" customHeight="1">
      <c r="A371" s="108"/>
      <c r="B371" s="108"/>
      <c r="C371" s="108"/>
      <c r="D371" s="108"/>
      <c r="E371" s="430" t="s">
        <v>55</v>
      </c>
      <c r="F371" s="176"/>
      <c r="G371" s="176"/>
      <c r="H371" s="176"/>
      <c r="I371" s="109"/>
      <c r="J371" s="110"/>
      <c r="K371" s="110"/>
      <c r="L371" s="110"/>
      <c r="M371" s="110"/>
      <c r="N371" s="110"/>
      <c r="O371" s="110"/>
      <c r="P371" s="110"/>
      <c r="Q371" s="110"/>
      <c r="R371" s="110"/>
      <c r="S371" s="110"/>
      <c r="T371" s="110"/>
      <c r="U371" s="18"/>
      <c r="V371" s="18"/>
      <c r="W371" s="18"/>
      <c r="X371" s="18"/>
      <c r="Y371" s="18"/>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215"/>
      <c r="BJ371" s="215"/>
      <c r="BK371" s="215"/>
      <c r="BL371" s="215"/>
      <c r="BM371" s="67"/>
      <c r="BN371" s="67"/>
      <c r="BO371" s="67"/>
    </row>
    <row r="372" spans="1:67" ht="13">
      <c r="A372" s="158"/>
      <c r="B372" s="158"/>
      <c r="C372" s="158"/>
      <c r="D372" s="158"/>
      <c r="E372" s="371" t="s">
        <v>54</v>
      </c>
      <c r="F372" s="18"/>
      <c r="G372" s="341" t="s">
        <v>655</v>
      </c>
      <c r="H372" s="30"/>
      <c r="I372" s="27"/>
      <c r="J372" s="22"/>
      <c r="K372" s="22"/>
      <c r="L372" s="22"/>
      <c r="M372" s="22"/>
      <c r="N372" s="22"/>
      <c r="O372" s="22"/>
      <c r="P372" s="22"/>
      <c r="Q372" s="22"/>
      <c r="R372" s="22"/>
      <c r="S372" s="68"/>
      <c r="T372" s="18"/>
      <c r="U372" s="18"/>
      <c r="V372" s="18"/>
      <c r="W372" s="18"/>
      <c r="X372" s="18"/>
      <c r="Y372" s="18"/>
      <c r="Z372" s="215"/>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5"/>
      <c r="BJ372" s="215"/>
      <c r="BK372" s="215"/>
      <c r="BL372" s="215"/>
      <c r="BM372" s="67"/>
      <c r="BN372" s="67"/>
      <c r="BO372" s="67"/>
    </row>
    <row r="373" spans="1:67">
      <c r="A373" s="21"/>
      <c r="B373" s="21"/>
      <c r="C373" s="21"/>
      <c r="D373" s="21"/>
      <c r="E373" s="281" t="s">
        <v>0</v>
      </c>
      <c r="F373" s="283" t="s">
        <v>1</v>
      </c>
      <c r="G373" s="734">
        <v>2.2739900899011012E-2</v>
      </c>
      <c r="H373" s="30"/>
      <c r="I373" s="23"/>
      <c r="J373" s="23"/>
      <c r="K373" s="22"/>
      <c r="L373" s="23"/>
      <c r="M373" s="23"/>
      <c r="N373" s="23"/>
      <c r="O373" s="23"/>
      <c r="P373" s="23"/>
      <c r="Q373" s="23"/>
      <c r="R373" s="23"/>
      <c r="S373" s="17"/>
      <c r="T373" s="18"/>
      <c r="U373" s="18"/>
      <c r="V373" s="18"/>
      <c r="W373" s="18"/>
      <c r="X373" s="18"/>
      <c r="Y373" s="18"/>
      <c r="Z373" s="215"/>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215"/>
      <c r="BJ373" s="215"/>
      <c r="BK373" s="215"/>
      <c r="BL373" s="215"/>
      <c r="BM373" s="67"/>
      <c r="BN373" s="67"/>
      <c r="BO373" s="67"/>
    </row>
    <row r="374" spans="1:67">
      <c r="A374" s="21"/>
      <c r="B374" s="21"/>
      <c r="C374" s="21"/>
      <c r="D374" s="21"/>
      <c r="E374" s="282" t="s">
        <v>31</v>
      </c>
      <c r="F374" s="283" t="s">
        <v>211</v>
      </c>
      <c r="G374" s="735">
        <v>4.5596686540159269E-2</v>
      </c>
      <c r="H374" s="30"/>
      <c r="I374" s="23"/>
      <c r="J374" s="23"/>
      <c r="K374" s="22"/>
      <c r="L374" s="23"/>
      <c r="M374" s="23"/>
      <c r="N374" s="23"/>
      <c r="O374" s="23"/>
      <c r="P374" s="23"/>
      <c r="Q374" s="23"/>
      <c r="R374" s="23"/>
      <c r="S374" s="17"/>
      <c r="T374" s="18"/>
      <c r="U374" s="18"/>
      <c r="V374" s="18"/>
      <c r="W374" s="18"/>
      <c r="X374" s="18"/>
      <c r="Y374" s="18"/>
      <c r="Z374" s="215"/>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5"/>
      <c r="BJ374" s="215"/>
      <c r="BK374" s="215"/>
      <c r="BL374" s="215"/>
      <c r="BM374" s="67"/>
      <c r="BN374" s="67"/>
      <c r="BO374" s="67"/>
    </row>
    <row r="375" spans="1:67">
      <c r="A375" s="21"/>
      <c r="B375" s="21"/>
      <c r="C375" s="21"/>
      <c r="D375" s="21"/>
      <c r="E375" s="281" t="s">
        <v>307</v>
      </c>
      <c r="F375" s="283" t="s">
        <v>283</v>
      </c>
      <c r="G375" s="678">
        <v>0.58499999999999996</v>
      </c>
      <c r="H375" s="30"/>
      <c r="I375" s="23"/>
      <c r="J375" s="23"/>
      <c r="K375" s="23"/>
      <c r="L375" s="23"/>
      <c r="M375" s="23"/>
      <c r="N375" s="23"/>
      <c r="O375" s="23"/>
      <c r="P375" s="23"/>
      <c r="Q375" s="23"/>
      <c r="R375" s="23"/>
      <c r="S375" s="17"/>
      <c r="T375" s="18"/>
      <c r="U375" s="18"/>
      <c r="V375" s="18"/>
      <c r="W375" s="18"/>
      <c r="X375" s="18"/>
      <c r="Y375" s="18"/>
      <c r="Z375" s="215"/>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215"/>
      <c r="BJ375" s="215"/>
      <c r="BK375" s="215"/>
      <c r="BL375" s="215"/>
      <c r="BM375" s="67"/>
      <c r="BN375" s="67"/>
      <c r="BO375" s="67"/>
    </row>
    <row r="376" spans="1:67" ht="14.25" customHeight="1">
      <c r="A376" s="158"/>
      <c r="B376" s="158"/>
      <c r="C376" s="158"/>
      <c r="D376" s="158"/>
      <c r="E376" s="281" t="s">
        <v>84</v>
      </c>
      <c r="F376" s="283" t="s">
        <v>7</v>
      </c>
      <c r="G376" s="92">
        <v>0.6</v>
      </c>
      <c r="H376" s="30"/>
      <c r="I376" s="23"/>
      <c r="J376" s="23"/>
      <c r="K376" s="23"/>
      <c r="L376" s="23"/>
      <c r="M376" s="23"/>
      <c r="N376" s="23"/>
      <c r="O376" s="206"/>
      <c r="P376" s="23"/>
      <c r="Q376" s="23"/>
      <c r="R376" s="23"/>
      <c r="S376" s="17"/>
      <c r="T376" s="18"/>
      <c r="U376" s="18"/>
      <c r="V376" s="18"/>
      <c r="W376" s="18"/>
      <c r="X376" s="18"/>
      <c r="Y376" s="18"/>
      <c r="Z376" s="215"/>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5"/>
      <c r="BJ376" s="215"/>
      <c r="BK376" s="215"/>
      <c r="BL376" s="215"/>
      <c r="BM376" s="67"/>
      <c r="BN376" s="67"/>
      <c r="BO376" s="67"/>
    </row>
    <row r="377" spans="1:67" ht="14.25" customHeight="1">
      <c r="A377" s="158"/>
      <c r="B377" s="158"/>
      <c r="C377" s="158"/>
      <c r="D377" s="158"/>
      <c r="E377" s="24"/>
      <c r="F377" s="317"/>
      <c r="G377" s="23"/>
      <c r="H377" s="30"/>
      <c r="I377" s="23"/>
      <c r="J377" s="23"/>
      <c r="K377" s="23"/>
      <c r="L377" s="23"/>
      <c r="M377" s="23"/>
      <c r="N377" s="23"/>
      <c r="O377" s="206"/>
      <c r="P377" s="23"/>
      <c r="Q377" s="23"/>
      <c r="R377" s="23"/>
      <c r="S377" s="17"/>
      <c r="T377" s="18"/>
      <c r="U377" s="18"/>
      <c r="V377" s="18"/>
      <c r="W377" s="18"/>
      <c r="X377" s="18"/>
      <c r="Y377" s="18"/>
      <c r="Z377" s="215"/>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5"/>
      <c r="BJ377" s="215"/>
      <c r="BK377" s="215"/>
      <c r="BL377" s="215"/>
      <c r="BM377" s="67"/>
      <c r="BN377" s="67"/>
      <c r="BO377" s="67"/>
    </row>
    <row r="378" spans="1:67" ht="13">
      <c r="A378" s="21"/>
      <c r="B378" s="21"/>
      <c r="C378" s="21"/>
      <c r="D378" s="21"/>
      <c r="E378" s="210"/>
      <c r="F378" s="211"/>
      <c r="G378" s="309" t="s">
        <v>532</v>
      </c>
      <c r="H378" s="309" t="s">
        <v>531</v>
      </c>
      <c r="I378" s="309" t="s">
        <v>530</v>
      </c>
      <c r="J378" s="309" t="s">
        <v>529</v>
      </c>
      <c r="K378" s="309" t="s">
        <v>528</v>
      </c>
      <c r="L378" s="309" t="s">
        <v>527</v>
      </c>
      <c r="M378" s="309" t="s">
        <v>526</v>
      </c>
      <c r="N378" s="309" t="s">
        <v>525</v>
      </c>
      <c r="O378" s="309" t="s">
        <v>524</v>
      </c>
      <c r="P378" s="309" t="s">
        <v>523</v>
      </c>
      <c r="Q378" s="23"/>
      <c r="R378" s="23"/>
      <c r="S378" s="17"/>
      <c r="T378" s="212"/>
      <c r="U378" s="18"/>
      <c r="V378" s="18"/>
      <c r="W378" s="18"/>
      <c r="X378" s="18"/>
      <c r="Y378" s="18"/>
      <c r="Z378" s="215"/>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15"/>
      <c r="BJ378" s="215"/>
      <c r="BK378" s="215"/>
      <c r="BL378" s="215"/>
      <c r="BM378" s="67"/>
      <c r="BN378" s="67"/>
      <c r="BO378" s="67"/>
    </row>
    <row r="379" spans="1:67">
      <c r="A379" s="21"/>
      <c r="B379" s="21"/>
      <c r="C379" s="21"/>
      <c r="D379" s="21"/>
      <c r="E379" s="281" t="s">
        <v>280</v>
      </c>
      <c r="F379" s="211"/>
      <c r="G379" s="736">
        <v>4.8694808722076391E-2</v>
      </c>
      <c r="H379" s="751">
        <v>4.5693110895157554E-2</v>
      </c>
      <c r="I379" s="737">
        <v>4.3228483617943132E-2</v>
      </c>
      <c r="J379" s="737">
        <v>4.0495321065876499E-2</v>
      </c>
      <c r="K379" s="737">
        <v>3.776215851380986E-2</v>
      </c>
      <c r="L379" s="214"/>
      <c r="M379" s="214"/>
      <c r="N379" s="214"/>
      <c r="O379" s="214"/>
      <c r="P379" s="214"/>
      <c r="Q379" s="215"/>
      <c r="R379" s="215"/>
      <c r="T379" s="212"/>
      <c r="U379" s="216"/>
      <c r="V379" s="23"/>
      <c r="W379" s="23"/>
      <c r="X379" s="23"/>
      <c r="Y379" s="23"/>
      <c r="Z379" s="317"/>
      <c r="AA379" s="318"/>
      <c r="AB379" s="212"/>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5"/>
      <c r="BJ379" s="215"/>
      <c r="BK379" s="215"/>
      <c r="BL379" s="215"/>
      <c r="BM379" s="67"/>
      <c r="BN379" s="67"/>
      <c r="BO379" s="67"/>
    </row>
    <row r="380" spans="1:67">
      <c r="A380" s="21"/>
      <c r="B380" s="21"/>
      <c r="C380" s="21"/>
      <c r="D380" s="21"/>
      <c r="E380" s="210"/>
      <c r="F380" s="211"/>
      <c r="G380" s="217" t="s">
        <v>514</v>
      </c>
      <c r="H380" s="217" t="s">
        <v>656</v>
      </c>
      <c r="I380" s="217" t="s">
        <v>514</v>
      </c>
      <c r="J380" s="217" t="s">
        <v>514</v>
      </c>
      <c r="K380" s="217" t="s">
        <v>514</v>
      </c>
      <c r="L380" s="217" t="s">
        <v>514</v>
      </c>
      <c r="M380" s="217" t="s">
        <v>514</v>
      </c>
      <c r="N380" s="217" t="s">
        <v>514</v>
      </c>
      <c r="O380" s="217" t="s">
        <v>514</v>
      </c>
      <c r="P380" s="217" t="s">
        <v>514</v>
      </c>
      <c r="Q380" s="23"/>
      <c r="R380" s="23"/>
      <c r="S380" s="17"/>
      <c r="T380" s="212"/>
      <c r="U380" s="18"/>
      <c r="V380" s="18"/>
      <c r="W380" s="18"/>
      <c r="X380" s="18"/>
      <c r="Y380" s="18"/>
      <c r="Z380" s="215"/>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15"/>
      <c r="BK380" s="215"/>
      <c r="BL380" s="215"/>
      <c r="BM380" s="67"/>
      <c r="BN380" s="67"/>
      <c r="BO380" s="67"/>
    </row>
    <row r="381" spans="1:67">
      <c r="A381" s="21"/>
      <c r="B381" s="21"/>
      <c r="C381" s="21"/>
      <c r="D381" s="21"/>
      <c r="E381" s="210"/>
      <c r="F381" s="211"/>
      <c r="G381" s="218" t="s">
        <v>657</v>
      </c>
      <c r="H381" s="217"/>
      <c r="I381" s="217"/>
      <c r="J381" s="217"/>
      <c r="K381" s="217"/>
      <c r="L381" s="217"/>
      <c r="M381" s="217"/>
      <c r="N381" s="217"/>
      <c r="O381" s="217"/>
      <c r="P381" s="217"/>
      <c r="Q381" s="23"/>
      <c r="R381" s="23"/>
      <c r="S381" s="17"/>
      <c r="T381" s="212"/>
      <c r="U381" s="18"/>
      <c r="V381" s="18"/>
      <c r="W381" s="18"/>
      <c r="X381" s="18"/>
      <c r="Y381" s="18"/>
      <c r="Z381" s="215"/>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215"/>
      <c r="BJ381" s="215"/>
      <c r="BK381" s="215"/>
      <c r="BL381" s="215"/>
      <c r="BM381" s="67"/>
      <c r="BN381" s="67"/>
      <c r="BO381" s="67"/>
    </row>
    <row r="382" spans="1:67">
      <c r="A382" s="278"/>
      <c r="B382" s="278"/>
      <c r="C382" s="278"/>
      <c r="D382" s="278"/>
      <c r="E382" s="280"/>
      <c r="F382" s="286"/>
      <c r="G382" s="621" t="s">
        <v>483</v>
      </c>
      <c r="H382" s="217"/>
      <c r="I382" s="217"/>
      <c r="J382" s="217"/>
      <c r="K382" s="217"/>
      <c r="L382" s="217"/>
      <c r="M382" s="217"/>
      <c r="N382" s="217"/>
      <c r="O382" s="217"/>
      <c r="P382" s="217"/>
      <c r="Q382" s="317"/>
      <c r="R382" s="23"/>
      <c r="S382" s="17"/>
      <c r="T382" s="212"/>
      <c r="U382" s="18"/>
      <c r="V382" s="18"/>
      <c r="W382" s="18"/>
      <c r="X382" s="18"/>
      <c r="Y382" s="18"/>
      <c r="Z382" s="215"/>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215"/>
      <c r="BJ382" s="215"/>
      <c r="BK382" s="215"/>
      <c r="BL382" s="215"/>
      <c r="BM382" s="67"/>
      <c r="BN382" s="67"/>
      <c r="BO382" s="67"/>
    </row>
    <row r="383" spans="1:67" ht="21.75" customHeight="1">
      <c r="A383" s="158"/>
      <c r="B383" s="158"/>
      <c r="C383" s="158"/>
      <c r="D383" s="158"/>
      <c r="E383" s="24"/>
      <c r="F383" s="2"/>
      <c r="G383" s="23"/>
      <c r="H383" s="30"/>
      <c r="I383" s="23"/>
      <c r="J383" s="23"/>
      <c r="K383" s="23"/>
      <c r="L383" s="23"/>
      <c r="M383" s="23"/>
      <c r="N383" s="23"/>
      <c r="O383" s="206"/>
      <c r="P383" s="23"/>
      <c r="Q383" s="23"/>
      <c r="R383" s="23"/>
      <c r="S383" s="17"/>
      <c r="T383" s="18"/>
      <c r="U383" s="18"/>
      <c r="V383" s="18"/>
      <c r="W383" s="18"/>
      <c r="X383" s="18"/>
      <c r="Y383" s="18"/>
      <c r="Z383" s="215"/>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215"/>
      <c r="BJ383" s="215"/>
      <c r="BK383" s="215"/>
      <c r="BL383" s="215"/>
      <c r="BM383" s="67"/>
      <c r="BN383" s="67"/>
      <c r="BO383" s="67"/>
    </row>
    <row r="384" spans="1:67" ht="15.25" customHeight="1">
      <c r="A384" s="108"/>
      <c r="B384" s="108"/>
      <c r="C384" s="108"/>
      <c r="D384" s="108"/>
      <c r="E384" s="253" t="s">
        <v>326</v>
      </c>
      <c r="F384" s="176"/>
      <c r="G384" s="176"/>
      <c r="H384" s="176"/>
      <c r="I384" s="109"/>
      <c r="J384" s="110"/>
      <c r="K384" s="110"/>
      <c r="L384" s="110"/>
      <c r="M384" s="110"/>
      <c r="N384" s="110"/>
      <c r="O384" s="110"/>
      <c r="P384" s="110"/>
      <c r="Q384" s="110"/>
      <c r="R384" s="110"/>
      <c r="S384" s="110"/>
      <c r="T384" s="110"/>
      <c r="U384" s="18"/>
      <c r="V384" s="18"/>
      <c r="W384" s="18"/>
      <c r="X384" s="18"/>
      <c r="Y384" s="18"/>
      <c r="Z384" s="215"/>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5"/>
      <c r="BJ384" s="215"/>
      <c r="BK384" s="215"/>
      <c r="BL384" s="215"/>
      <c r="BM384" s="67"/>
      <c r="BN384" s="67"/>
      <c r="BO384" s="67"/>
    </row>
    <row r="385" spans="1:67" ht="14.25" customHeight="1">
      <c r="A385" s="158"/>
      <c r="B385" s="158"/>
      <c r="C385" s="158"/>
      <c r="D385" s="158"/>
      <c r="E385" s="252"/>
      <c r="F385" s="212"/>
      <c r="G385" s="26" t="s">
        <v>40</v>
      </c>
      <c r="H385" s="30"/>
      <c r="I385" s="23"/>
      <c r="J385" s="23"/>
      <c r="K385" s="23"/>
      <c r="L385" s="23"/>
      <c r="M385" s="23"/>
      <c r="N385" s="23"/>
      <c r="O385" s="206"/>
      <c r="P385" s="23"/>
      <c r="Q385" s="23"/>
      <c r="R385" s="23"/>
      <c r="S385" s="17"/>
      <c r="T385" s="18"/>
      <c r="U385" s="18"/>
      <c r="V385" s="18"/>
      <c r="W385" s="18"/>
      <c r="X385" s="18"/>
      <c r="Y385" s="18"/>
      <c r="Z385" s="215"/>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215"/>
      <c r="BJ385" s="215"/>
      <c r="BK385" s="215"/>
      <c r="BL385" s="215"/>
      <c r="BM385" s="67"/>
      <c r="BN385" s="67"/>
      <c r="BO385" s="67"/>
    </row>
    <row r="386" spans="1:67" ht="14.25" customHeight="1">
      <c r="A386" s="158"/>
      <c r="B386" s="158"/>
      <c r="C386" s="158"/>
      <c r="D386" s="158"/>
      <c r="E386" s="280" t="s">
        <v>265</v>
      </c>
      <c r="F386" s="515" t="s">
        <v>399</v>
      </c>
      <c r="G386" s="677">
        <v>0.83</v>
      </c>
      <c r="H386" s="30"/>
      <c r="I386" s="23"/>
      <c r="J386" s="23"/>
      <c r="K386" s="23"/>
      <c r="L386" s="23"/>
      <c r="M386" s="23"/>
      <c r="N386" s="23"/>
      <c r="O386" s="206"/>
      <c r="P386" s="23"/>
      <c r="Q386" s="23"/>
      <c r="R386" s="23"/>
      <c r="S386" s="17"/>
      <c r="T386" s="18"/>
      <c r="U386" s="18"/>
      <c r="V386" s="18"/>
      <c r="W386" s="18"/>
      <c r="X386" s="18"/>
      <c r="Y386" s="18"/>
      <c r="Z386" s="215"/>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215"/>
      <c r="BJ386" s="215"/>
      <c r="BK386" s="215"/>
      <c r="BL386" s="215"/>
      <c r="BM386" s="67"/>
      <c r="BN386" s="67"/>
      <c r="BO386" s="67"/>
    </row>
    <row r="387" spans="1:67" ht="14.25" customHeight="1">
      <c r="A387" s="158"/>
      <c r="B387" s="158"/>
      <c r="C387" s="158"/>
      <c r="D387" s="158"/>
      <c r="E387" s="280" t="s">
        <v>450</v>
      </c>
      <c r="F387" s="340" t="s">
        <v>257</v>
      </c>
      <c r="G387" s="679">
        <v>0.03</v>
      </c>
      <c r="H387" s="30"/>
      <c r="I387" s="23"/>
      <c r="J387" s="23"/>
      <c r="K387" s="23"/>
      <c r="L387" s="23"/>
      <c r="M387" s="23"/>
      <c r="N387" s="23"/>
      <c r="O387" s="206"/>
      <c r="P387" s="23"/>
      <c r="Q387" s="23"/>
      <c r="R387" s="23"/>
      <c r="S387" s="17"/>
      <c r="T387" s="18"/>
      <c r="U387" s="18"/>
      <c r="V387" s="18"/>
      <c r="W387" s="18"/>
      <c r="X387" s="18"/>
      <c r="Y387" s="18"/>
      <c r="Z387" s="215"/>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215"/>
      <c r="BJ387" s="215"/>
      <c r="BK387" s="215"/>
      <c r="BL387" s="215"/>
      <c r="BM387" s="67"/>
      <c r="BN387" s="67"/>
      <c r="BO387" s="67"/>
    </row>
    <row r="388" spans="1:67" ht="14.25" customHeight="1">
      <c r="A388" s="158"/>
      <c r="B388" s="158"/>
      <c r="C388" s="158"/>
      <c r="D388" s="158"/>
      <c r="E388" s="280" t="s">
        <v>451</v>
      </c>
      <c r="F388" s="340" t="s">
        <v>258</v>
      </c>
      <c r="G388" s="679">
        <v>0.01</v>
      </c>
      <c r="H388" s="30"/>
      <c r="I388" s="23"/>
      <c r="J388" s="23"/>
      <c r="K388" s="23"/>
      <c r="L388" s="23"/>
      <c r="M388" s="23"/>
      <c r="N388" s="23"/>
      <c r="O388" s="206"/>
      <c r="P388" s="23"/>
      <c r="Q388" s="23"/>
      <c r="R388" s="23"/>
      <c r="S388" s="17"/>
      <c r="T388" s="18"/>
      <c r="U388" s="18"/>
      <c r="V388" s="18"/>
      <c r="W388" s="18"/>
      <c r="X388" s="18"/>
      <c r="Y388" s="18"/>
      <c r="Z388" s="215"/>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215"/>
      <c r="BJ388" s="215"/>
      <c r="BK388" s="215"/>
      <c r="BL388" s="215"/>
      <c r="BM388" s="67"/>
      <c r="BN388" s="67"/>
      <c r="BO388" s="67"/>
    </row>
    <row r="389" spans="1:67" ht="14.25" customHeight="1">
      <c r="A389" s="158"/>
      <c r="B389" s="158"/>
      <c r="C389" s="158"/>
      <c r="D389" s="158"/>
      <c r="E389" s="210" t="s">
        <v>259</v>
      </c>
      <c r="F389" s="340" t="s">
        <v>260</v>
      </c>
      <c r="G389" s="679">
        <v>0.3</v>
      </c>
      <c r="H389" s="30"/>
      <c r="I389" s="23"/>
      <c r="J389" s="23"/>
      <c r="K389" s="23"/>
      <c r="L389" s="23"/>
      <c r="M389" s="23"/>
      <c r="N389" s="23"/>
      <c r="O389" s="206"/>
      <c r="P389" s="23"/>
      <c r="Q389" s="23"/>
      <c r="R389" s="23"/>
      <c r="S389" s="17"/>
      <c r="T389" s="18"/>
      <c r="U389" s="18"/>
      <c r="V389" s="18"/>
      <c r="W389" s="18"/>
      <c r="X389" s="18"/>
      <c r="Y389" s="18"/>
      <c r="Z389" s="215"/>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5"/>
      <c r="BJ389" s="215"/>
      <c r="BK389" s="215"/>
      <c r="BL389" s="215"/>
      <c r="BM389" s="67"/>
      <c r="BN389" s="67"/>
      <c r="BO389" s="67"/>
    </row>
    <row r="390" spans="1:67" ht="17.25" customHeight="1">
      <c r="A390" s="21"/>
      <c r="B390" s="21"/>
      <c r="C390" s="21"/>
      <c r="D390" s="21"/>
      <c r="E390" s="338" t="s">
        <v>449</v>
      </c>
      <c r="F390" s="339" t="s">
        <v>261</v>
      </c>
      <c r="G390" s="700">
        <v>7.983723272424161E-4</v>
      </c>
      <c r="H390" s="30"/>
      <c r="I390" s="23"/>
      <c r="J390" s="23"/>
      <c r="K390" s="23"/>
      <c r="L390" s="23"/>
      <c r="M390" s="23"/>
      <c r="N390" s="23"/>
      <c r="O390" s="23"/>
      <c r="P390" s="23"/>
      <c r="Q390" s="23"/>
      <c r="R390" s="23"/>
      <c r="S390" s="17"/>
      <c r="T390" s="18"/>
      <c r="U390" s="18"/>
      <c r="V390" s="18"/>
      <c r="W390" s="18"/>
      <c r="X390" s="18"/>
      <c r="Y390" s="18"/>
      <c r="Z390" s="215"/>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15"/>
      <c r="BK390" s="215"/>
      <c r="BL390" s="215"/>
      <c r="BM390" s="67"/>
      <c r="BN390" s="67"/>
      <c r="BO390" s="67"/>
    </row>
    <row r="391" spans="1:67" ht="21.75" customHeight="1">
      <c r="A391" s="158"/>
      <c r="B391" s="158"/>
      <c r="C391" s="158"/>
      <c r="D391" s="158"/>
      <c r="E391" s="21"/>
      <c r="F391" s="18"/>
      <c r="G391" s="28"/>
      <c r="H391" s="29"/>
      <c r="I391" s="23"/>
      <c r="J391" s="23"/>
      <c r="K391" s="23"/>
      <c r="L391" s="23"/>
      <c r="M391" s="23"/>
      <c r="N391" s="23"/>
      <c r="O391" s="23"/>
      <c r="P391" s="23"/>
      <c r="Q391" s="23"/>
      <c r="R391" s="23"/>
      <c r="S391" s="29"/>
      <c r="T391" s="18"/>
      <c r="U391" s="18"/>
      <c r="V391" s="18"/>
      <c r="W391" s="18"/>
      <c r="X391" s="18"/>
      <c r="Y391" s="18"/>
      <c r="Z391" s="215"/>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15"/>
      <c r="BK391" s="215"/>
      <c r="BL391" s="215"/>
      <c r="BM391" s="67"/>
      <c r="BN391" s="67"/>
      <c r="BO391" s="67"/>
    </row>
    <row r="392" spans="1:67" ht="15.25" customHeight="1">
      <c r="A392" s="104"/>
      <c r="B392" s="104"/>
      <c r="C392" s="104"/>
      <c r="D392" s="104"/>
      <c r="E392" s="177" t="s">
        <v>658</v>
      </c>
      <c r="F392" s="177"/>
      <c r="G392" s="177"/>
      <c r="H392" s="177"/>
      <c r="I392" s="112"/>
      <c r="J392" s="112"/>
      <c r="K392" s="112"/>
      <c r="L392" s="112"/>
      <c r="M392" s="112"/>
      <c r="N392" s="112"/>
      <c r="O392" s="112"/>
      <c r="P392" s="112"/>
      <c r="Q392" s="112"/>
      <c r="R392" s="112"/>
      <c r="S392" s="110"/>
      <c r="T392" s="110"/>
      <c r="U392" s="18"/>
      <c r="V392" s="18"/>
      <c r="W392" s="18"/>
      <c r="X392" s="18"/>
      <c r="Y392" s="18"/>
      <c r="Z392" s="215"/>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15"/>
      <c r="BK392" s="215"/>
      <c r="BL392" s="215"/>
      <c r="BM392" s="67"/>
      <c r="BN392" s="67"/>
      <c r="BO392" s="67"/>
    </row>
    <row r="393" spans="1:67" ht="13.5" customHeight="1">
      <c r="A393" s="21"/>
      <c r="B393" s="21"/>
      <c r="C393" s="21"/>
      <c r="D393" s="21"/>
      <c r="E393" s="65"/>
      <c r="F393" s="18"/>
      <c r="G393" s="58" t="s">
        <v>40</v>
      </c>
      <c r="H393" s="29"/>
      <c r="I393" s="23"/>
      <c r="J393" s="23"/>
      <c r="K393" s="23"/>
      <c r="L393" s="23"/>
      <c r="M393" s="23"/>
      <c r="N393" s="23"/>
      <c r="O393" s="23"/>
      <c r="P393" s="23"/>
      <c r="Q393" s="23"/>
      <c r="R393" s="23"/>
      <c r="S393" s="29"/>
      <c r="T393" s="18"/>
      <c r="U393" s="18"/>
      <c r="V393" s="18"/>
      <c r="W393" s="18"/>
      <c r="X393" s="18"/>
      <c r="Y393" s="18"/>
      <c r="Z393" s="215"/>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15"/>
      <c r="BK393" s="215"/>
      <c r="BL393" s="215"/>
      <c r="BM393" s="67"/>
      <c r="BN393" s="67"/>
      <c r="BO393" s="67"/>
    </row>
    <row r="394" spans="1:67" ht="12" customHeight="1">
      <c r="A394" s="21"/>
      <c r="B394" s="21"/>
      <c r="C394" s="21"/>
      <c r="D394" s="21"/>
      <c r="E394" s="299" t="s">
        <v>414</v>
      </c>
      <c r="F394" s="519" t="s">
        <v>410</v>
      </c>
      <c r="G394" s="738"/>
      <c r="H394" s="29"/>
      <c r="I394" s="23"/>
      <c r="J394" s="23"/>
      <c r="K394" s="23"/>
      <c r="L394" s="23"/>
      <c r="M394" s="23"/>
      <c r="N394" s="23"/>
      <c r="O394" s="23"/>
      <c r="P394" s="23"/>
      <c r="Q394" s="23"/>
      <c r="R394" s="23"/>
      <c r="S394" s="29"/>
      <c r="T394" s="18"/>
      <c r="U394" s="18"/>
      <c r="V394" s="18"/>
      <c r="W394" s="18"/>
      <c r="X394" s="18"/>
      <c r="Y394" s="18"/>
      <c r="Z394" s="215"/>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15"/>
      <c r="BK394" s="215"/>
      <c r="BL394" s="215"/>
      <c r="BM394" s="67"/>
      <c r="BN394" s="67"/>
      <c r="BO394" s="67"/>
    </row>
    <row r="395" spans="1:67" ht="12" customHeight="1">
      <c r="A395" s="21"/>
      <c r="B395" s="21"/>
      <c r="C395" s="21"/>
      <c r="D395" s="21"/>
      <c r="E395" s="299" t="s">
        <v>413</v>
      </c>
      <c r="F395" s="519" t="s">
        <v>405</v>
      </c>
      <c r="G395" s="668"/>
      <c r="H395" s="29"/>
      <c r="I395" s="23"/>
      <c r="J395" s="363"/>
      <c r="K395" s="23"/>
      <c r="L395" s="23"/>
      <c r="M395" s="23"/>
      <c r="N395" s="23"/>
      <c r="O395" s="23"/>
      <c r="P395" s="23"/>
      <c r="Q395" s="23"/>
      <c r="R395" s="23"/>
      <c r="S395" s="29"/>
      <c r="T395" s="18"/>
      <c r="U395" s="18"/>
      <c r="V395" s="18"/>
      <c r="W395" s="18"/>
      <c r="X395" s="18"/>
      <c r="Y395" s="18"/>
      <c r="Z395" s="215"/>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15"/>
      <c r="BK395" s="215"/>
      <c r="BL395" s="215"/>
      <c r="BM395" s="67"/>
      <c r="BN395" s="67"/>
      <c r="BO395" s="67"/>
    </row>
    <row r="396" spans="1:67" ht="21.75" customHeight="1">
      <c r="A396" s="21"/>
      <c r="B396" s="21"/>
      <c r="C396" s="21"/>
      <c r="D396" s="21"/>
      <c r="E396" s="21"/>
      <c r="F396" s="18"/>
      <c r="G396" s="28"/>
      <c r="H396" s="30"/>
      <c r="I396" s="18"/>
      <c r="J396" s="18"/>
      <c r="K396" s="18"/>
      <c r="L396" s="18"/>
      <c r="M396" s="18"/>
      <c r="N396" s="18"/>
      <c r="O396" s="18"/>
      <c r="P396" s="18"/>
      <c r="Q396" s="18"/>
      <c r="R396" s="18"/>
      <c r="S396" s="29"/>
      <c r="T396" s="18"/>
      <c r="U396" s="18"/>
      <c r="V396" s="18"/>
      <c r="W396" s="18"/>
      <c r="X396" s="18"/>
      <c r="Y396" s="18"/>
      <c r="Z396" s="215"/>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15"/>
      <c r="BK396" s="215"/>
      <c r="BL396" s="215"/>
      <c r="BM396" s="67"/>
      <c r="BN396" s="67"/>
      <c r="BO396" s="67"/>
    </row>
    <row r="397" spans="1:67" ht="15.25" customHeight="1">
      <c r="A397" s="104"/>
      <c r="B397" s="104"/>
      <c r="C397" s="104"/>
      <c r="D397" s="104"/>
      <c r="E397" s="606" t="s">
        <v>489</v>
      </c>
      <c r="F397" s="606"/>
      <c r="G397" s="611"/>
      <c r="H397" s="611"/>
      <c r="I397" s="612"/>
      <c r="J397" s="104"/>
      <c r="K397" s="104"/>
      <c r="L397" s="104"/>
      <c r="M397" s="104"/>
      <c r="N397" s="104"/>
      <c r="O397" s="104"/>
      <c r="P397" s="104"/>
      <c r="Q397" s="104"/>
      <c r="R397" s="104"/>
      <c r="S397" s="110"/>
      <c r="T397" s="110"/>
      <c r="U397" s="18"/>
      <c r="V397" s="18"/>
      <c r="W397" s="18"/>
      <c r="X397" s="18"/>
      <c r="Y397" s="18"/>
      <c r="Z397" s="215"/>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15"/>
      <c r="BK397" s="215"/>
      <c r="BL397" s="215"/>
      <c r="BM397" s="67"/>
      <c r="BN397" s="67"/>
      <c r="BO397" s="67"/>
    </row>
    <row r="398" spans="1:67" s="215" customFormat="1" ht="15.25" customHeight="1">
      <c r="A398" s="212"/>
      <c r="B398" s="212"/>
      <c r="C398" s="212"/>
      <c r="D398" s="212"/>
      <c r="E398" s="602"/>
      <c r="F398" s="602"/>
      <c r="G398" s="609" t="s">
        <v>482</v>
      </c>
      <c r="H398" s="613"/>
      <c r="I398" s="614"/>
      <c r="J398" s="212"/>
      <c r="K398" s="212"/>
      <c r="L398" s="212"/>
      <c r="M398" s="212"/>
      <c r="N398" s="212"/>
      <c r="O398" s="212"/>
      <c r="P398" s="212"/>
      <c r="Q398" s="212"/>
      <c r="R398" s="212"/>
      <c r="S398" s="607"/>
      <c r="T398" s="607"/>
      <c r="BM398" s="595"/>
      <c r="BN398" s="595"/>
      <c r="BO398" s="595"/>
    </row>
    <row r="399" spans="1:67" s="215" customFormat="1" ht="15.25" customHeight="1">
      <c r="A399" s="212"/>
      <c r="B399" s="212"/>
      <c r="C399" s="212"/>
      <c r="D399" s="212"/>
      <c r="E399" s="608" t="s">
        <v>537</v>
      </c>
      <c r="F399" s="602"/>
      <c r="G399" s="610" t="s">
        <v>537</v>
      </c>
      <c r="H399" s="615"/>
      <c r="I399" s="616"/>
      <c r="J399" s="212"/>
      <c r="K399" s="212"/>
      <c r="L399" s="212"/>
      <c r="M399" s="212"/>
      <c r="N399" s="212"/>
      <c r="O399" s="212"/>
      <c r="P399" s="212"/>
      <c r="Q399" s="212"/>
      <c r="R399" s="212"/>
      <c r="S399" s="607"/>
      <c r="T399" s="607"/>
      <c r="BM399" s="595"/>
      <c r="BN399" s="595"/>
      <c r="BO399" s="595"/>
    </row>
    <row r="400" spans="1:67" s="215" customFormat="1" ht="15.25" customHeight="1">
      <c r="A400" s="212"/>
      <c r="B400" s="212"/>
      <c r="C400" s="212"/>
      <c r="D400" s="212"/>
      <c r="E400" s="602"/>
      <c r="F400" s="602"/>
      <c r="G400" s="675" t="s">
        <v>659</v>
      </c>
      <c r="H400" s="617"/>
      <c r="I400" s="618"/>
      <c r="J400" s="212"/>
      <c r="K400" s="212"/>
      <c r="L400" s="212"/>
      <c r="M400" s="212"/>
      <c r="N400" s="212"/>
      <c r="O400" s="212"/>
      <c r="P400" s="212"/>
      <c r="Q400" s="212"/>
      <c r="R400" s="212"/>
      <c r="S400" s="607"/>
      <c r="T400" s="607"/>
      <c r="BM400" s="595"/>
      <c r="BN400" s="595"/>
      <c r="BO400" s="595"/>
    </row>
    <row r="401" spans="1:67" ht="14.25" customHeight="1">
      <c r="A401" s="212"/>
      <c r="B401" s="212"/>
      <c r="C401" s="212"/>
      <c r="D401" s="212"/>
      <c r="E401" s="605"/>
      <c r="F401" s="18"/>
      <c r="G401" s="28"/>
      <c r="H401" s="432"/>
      <c r="I401" s="431"/>
      <c r="J401" s="23"/>
      <c r="K401" s="23"/>
      <c r="L401" s="23"/>
      <c r="M401" s="23"/>
      <c r="N401" s="23"/>
      <c r="O401" s="23"/>
      <c r="P401" s="23"/>
      <c r="Q401" s="314"/>
      <c r="R401" s="23"/>
      <c r="S401" s="29"/>
      <c r="T401" s="18"/>
      <c r="U401" s="18"/>
      <c r="V401" s="18"/>
      <c r="W401" s="18"/>
      <c r="X401" s="18"/>
      <c r="Y401" s="18"/>
      <c r="Z401" s="215"/>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15"/>
      <c r="BK401" s="215"/>
      <c r="BL401" s="215"/>
      <c r="BM401" s="67"/>
      <c r="BN401" s="67"/>
      <c r="BO401" s="67"/>
    </row>
    <row r="402" spans="1:67" ht="15.25" customHeight="1">
      <c r="A402" s="657"/>
      <c r="B402" s="657"/>
      <c r="C402" s="657"/>
      <c r="D402" s="657"/>
      <c r="E402" s="891" t="s">
        <v>660</v>
      </c>
      <c r="F402" s="891"/>
      <c r="G402" s="891"/>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06"/>
      <c r="AL402" s="606"/>
      <c r="AM402" s="606"/>
      <c r="AN402" s="606"/>
      <c r="AO402" s="606"/>
      <c r="AP402" s="606"/>
      <c r="AQ402" s="606"/>
      <c r="AR402" s="606"/>
      <c r="AS402" s="606"/>
      <c r="AT402" s="606"/>
      <c r="AU402" s="606"/>
      <c r="AV402" s="606"/>
      <c r="AW402" s="606"/>
      <c r="AX402" s="606"/>
      <c r="AY402" s="606"/>
      <c r="AZ402" s="606"/>
      <c r="BA402" s="606"/>
      <c r="BB402" s="606"/>
      <c r="BC402" s="606"/>
      <c r="BD402" s="606"/>
      <c r="BE402" s="606"/>
      <c r="BF402" s="606"/>
      <c r="BG402" s="606"/>
      <c r="BH402" s="606"/>
      <c r="BI402" s="606"/>
      <c r="BJ402" s="215"/>
      <c r="BK402" s="215"/>
      <c r="BL402" s="215"/>
      <c r="BM402" s="67"/>
      <c r="BN402" s="67"/>
      <c r="BO402" s="67"/>
    </row>
    <row r="403" spans="1:67" ht="13">
      <c r="A403" s="215"/>
      <c r="B403" s="215"/>
      <c r="C403" s="215"/>
      <c r="D403" s="215"/>
      <c r="E403" s="602" t="s">
        <v>54</v>
      </c>
      <c r="F403" s="215"/>
      <c r="G403" s="186" t="s">
        <v>532</v>
      </c>
      <c r="H403" s="186" t="s">
        <v>531</v>
      </c>
      <c r="I403" s="186" t="s">
        <v>530</v>
      </c>
      <c r="J403" s="186" t="s">
        <v>529</v>
      </c>
      <c r="K403" s="186" t="s">
        <v>528</v>
      </c>
      <c r="L403" s="186" t="s">
        <v>527</v>
      </c>
      <c r="M403" s="186" t="s">
        <v>526</v>
      </c>
      <c r="N403" s="186" t="s">
        <v>525</v>
      </c>
      <c r="O403" s="186" t="s">
        <v>524</v>
      </c>
      <c r="P403" s="186" t="s">
        <v>523</v>
      </c>
      <c r="Q403" s="186" t="s">
        <v>522</v>
      </c>
      <c r="R403" s="186" t="s">
        <v>521</v>
      </c>
      <c r="S403" s="186" t="s">
        <v>520</v>
      </c>
      <c r="T403" s="186" t="s">
        <v>519</v>
      </c>
      <c r="U403" s="186" t="s">
        <v>518</v>
      </c>
      <c r="V403" s="186" t="s">
        <v>517</v>
      </c>
      <c r="W403" s="186" t="s">
        <v>516</v>
      </c>
      <c r="X403" s="186" t="s">
        <v>604</v>
      </c>
      <c r="Y403" s="186" t="s">
        <v>605</v>
      </c>
      <c r="Z403" s="186" t="s">
        <v>606</v>
      </c>
      <c r="AA403" s="186" t="s">
        <v>607</v>
      </c>
      <c r="AB403" s="186" t="s">
        <v>608</v>
      </c>
      <c r="AC403" s="186" t="s">
        <v>609</v>
      </c>
      <c r="AD403" s="186" t="s">
        <v>610</v>
      </c>
      <c r="AE403" s="186" t="s">
        <v>611</v>
      </c>
      <c r="AF403" s="186" t="s">
        <v>612</v>
      </c>
      <c r="AG403" s="186" t="s">
        <v>613</v>
      </c>
      <c r="AH403" s="186" t="s">
        <v>614</v>
      </c>
      <c r="AI403" s="186" t="s">
        <v>615</v>
      </c>
      <c r="AJ403" s="186" t="s">
        <v>616</v>
      </c>
      <c r="AK403" s="186" t="s">
        <v>617</v>
      </c>
      <c r="AL403" s="186" t="s">
        <v>618</v>
      </c>
      <c r="AM403" s="186" t="s">
        <v>619</v>
      </c>
      <c r="AN403" s="186" t="s">
        <v>620</v>
      </c>
      <c r="AO403" s="186" t="s">
        <v>621</v>
      </c>
      <c r="AP403" s="186" t="s">
        <v>622</v>
      </c>
      <c r="AQ403" s="186" t="s">
        <v>623</v>
      </c>
      <c r="AR403" s="186" t="s">
        <v>624</v>
      </c>
      <c r="AS403" s="186" t="s">
        <v>625</v>
      </c>
      <c r="AT403" s="186" t="s">
        <v>626</v>
      </c>
      <c r="AU403" s="186" t="s">
        <v>627</v>
      </c>
      <c r="AV403" s="186" t="s">
        <v>628</v>
      </c>
      <c r="AW403" s="186" t="s">
        <v>629</v>
      </c>
      <c r="AX403" s="186" t="s">
        <v>630</v>
      </c>
      <c r="AY403" s="186" t="s">
        <v>631</v>
      </c>
      <c r="AZ403" s="186" t="s">
        <v>632</v>
      </c>
      <c r="BA403" s="186" t="s">
        <v>633</v>
      </c>
      <c r="BB403" s="186" t="s">
        <v>634</v>
      </c>
      <c r="BC403" s="186" t="s">
        <v>635</v>
      </c>
      <c r="BD403" s="186" t="s">
        <v>636</v>
      </c>
      <c r="BE403" s="186" t="s">
        <v>637</v>
      </c>
      <c r="BF403" s="186" t="s">
        <v>638</v>
      </c>
      <c r="BG403" s="186" t="s">
        <v>639</v>
      </c>
      <c r="BH403" s="186" t="s">
        <v>640</v>
      </c>
      <c r="BI403" s="186" t="s">
        <v>641</v>
      </c>
      <c r="BJ403" s="215"/>
      <c r="BK403" s="215"/>
      <c r="BL403" s="215"/>
      <c r="BM403" s="215"/>
      <c r="BN403" s="215"/>
      <c r="BO403" s="215"/>
    </row>
    <row r="404" spans="1:67" outlineLevel="1">
      <c r="A404" s="215"/>
      <c r="B404" s="215"/>
      <c r="C404" s="215"/>
      <c r="D404" s="215"/>
      <c r="E404" s="901" t="s">
        <v>550</v>
      </c>
      <c r="F404" s="902"/>
      <c r="G404" s="717"/>
      <c r="H404" s="724"/>
      <c r="I404" s="724"/>
      <c r="J404" s="724"/>
      <c r="K404" s="724"/>
      <c r="L404" s="724"/>
      <c r="M404" s="724"/>
      <c r="N404" s="724"/>
      <c r="O404" s="724"/>
      <c r="P404" s="724"/>
      <c r="Q404" s="724"/>
      <c r="R404" s="724"/>
      <c r="S404" s="724"/>
      <c r="T404" s="724"/>
      <c r="U404" s="724"/>
      <c r="V404" s="724"/>
      <c r="W404" s="724"/>
      <c r="X404" s="724"/>
      <c r="Y404" s="724"/>
      <c r="Z404" s="724"/>
      <c r="AA404" s="724"/>
      <c r="AB404" s="724"/>
      <c r="AC404" s="724"/>
      <c r="AD404" s="724"/>
      <c r="AE404" s="724"/>
      <c r="AF404" s="724"/>
      <c r="AG404" s="724"/>
      <c r="AH404" s="724"/>
      <c r="AI404" s="724"/>
      <c r="AJ404" s="724"/>
      <c r="AK404" s="724"/>
      <c r="AL404" s="724"/>
      <c r="AM404" s="724"/>
      <c r="AN404" s="724"/>
      <c r="AO404" s="724"/>
      <c r="AP404" s="724"/>
      <c r="AQ404" s="724"/>
      <c r="AR404" s="724"/>
      <c r="AS404" s="724"/>
      <c r="AT404" s="724"/>
      <c r="AU404" s="724"/>
      <c r="AV404" s="724"/>
      <c r="AW404" s="724"/>
      <c r="AX404" s="724"/>
      <c r="AY404" s="724"/>
      <c r="AZ404" s="724"/>
      <c r="BA404" s="724"/>
      <c r="BB404" s="724"/>
      <c r="BC404" s="724"/>
      <c r="BD404" s="724"/>
      <c r="BE404" s="724"/>
      <c r="BF404" s="724"/>
      <c r="BG404" s="724"/>
      <c r="BH404" s="724"/>
      <c r="BI404" s="724"/>
      <c r="BJ404" s="215"/>
      <c r="BK404" s="215"/>
      <c r="BL404" s="215"/>
      <c r="BM404" s="215"/>
      <c r="BN404" s="215"/>
      <c r="BO404" s="215"/>
    </row>
    <row r="405" spans="1:67" outlineLevel="1">
      <c r="A405" s="215"/>
      <c r="B405" s="215"/>
      <c r="C405" s="215"/>
      <c r="D405" s="215"/>
      <c r="E405" s="901" t="s">
        <v>562</v>
      </c>
      <c r="F405" s="902"/>
      <c r="G405" s="716"/>
      <c r="H405" s="674"/>
      <c r="I405" s="674"/>
      <c r="J405" s="674"/>
      <c r="K405" s="674"/>
      <c r="L405" s="674"/>
      <c r="M405" s="674"/>
      <c r="N405" s="674"/>
      <c r="O405" s="674"/>
      <c r="P405" s="674"/>
      <c r="Q405" s="674"/>
      <c r="R405" s="674"/>
      <c r="S405" s="674"/>
      <c r="T405" s="674"/>
      <c r="U405" s="674"/>
      <c r="V405" s="674"/>
      <c r="W405" s="674"/>
      <c r="X405" s="674"/>
      <c r="Y405" s="674"/>
      <c r="Z405" s="674"/>
      <c r="AA405" s="674"/>
      <c r="AB405" s="674"/>
      <c r="AC405" s="674"/>
      <c r="AD405" s="674"/>
      <c r="AE405" s="674"/>
      <c r="AF405" s="674"/>
      <c r="AG405" s="674"/>
      <c r="AH405" s="674"/>
      <c r="AI405" s="674"/>
      <c r="AJ405" s="674"/>
      <c r="AK405" s="674"/>
      <c r="AL405" s="674"/>
      <c r="AM405" s="674"/>
      <c r="AN405" s="674"/>
      <c r="AO405" s="674"/>
      <c r="AP405" s="674"/>
      <c r="AQ405" s="674"/>
      <c r="AR405" s="674"/>
      <c r="AS405" s="674"/>
      <c r="AT405" s="674"/>
      <c r="AU405" s="674"/>
      <c r="AV405" s="674"/>
      <c r="AW405" s="674"/>
      <c r="AX405" s="674"/>
      <c r="AY405" s="674"/>
      <c r="AZ405" s="674"/>
      <c r="BA405" s="674"/>
      <c r="BB405" s="674"/>
      <c r="BC405" s="674"/>
      <c r="BD405" s="674"/>
      <c r="BE405" s="674"/>
      <c r="BF405" s="674"/>
      <c r="BG405" s="674"/>
      <c r="BH405" s="674"/>
      <c r="BI405" s="674"/>
      <c r="BJ405" s="215"/>
      <c r="BK405" s="215"/>
      <c r="BL405" s="215"/>
      <c r="BM405" s="215"/>
      <c r="BN405" s="215"/>
      <c r="BO405" s="215"/>
    </row>
    <row r="406" spans="1:67" outlineLevel="1">
      <c r="A406" s="215"/>
      <c r="B406" s="215"/>
      <c r="C406" s="215"/>
      <c r="D406" s="215"/>
      <c r="E406" s="901" t="s">
        <v>551</v>
      </c>
      <c r="F406" s="902"/>
      <c r="G406" s="716"/>
      <c r="H406" s="674"/>
      <c r="I406" s="674"/>
      <c r="J406" s="674"/>
      <c r="K406" s="674"/>
      <c r="L406" s="674"/>
      <c r="M406" s="674"/>
      <c r="N406" s="674"/>
      <c r="O406" s="674"/>
      <c r="P406" s="674"/>
      <c r="Q406" s="674"/>
      <c r="R406" s="674"/>
      <c r="S406" s="674"/>
      <c r="T406" s="674"/>
      <c r="U406" s="674"/>
      <c r="V406" s="674"/>
      <c r="W406" s="674"/>
      <c r="X406" s="674"/>
      <c r="Y406" s="674"/>
      <c r="Z406" s="674"/>
      <c r="AA406" s="674"/>
      <c r="AB406" s="674"/>
      <c r="AC406" s="674"/>
      <c r="AD406" s="674"/>
      <c r="AE406" s="674"/>
      <c r="AF406" s="674"/>
      <c r="AG406" s="674"/>
      <c r="AH406" s="674"/>
      <c r="AI406" s="674"/>
      <c r="AJ406" s="674"/>
      <c r="AK406" s="674"/>
      <c r="AL406" s="674"/>
      <c r="AM406" s="674"/>
      <c r="AN406" s="674"/>
      <c r="AO406" s="674"/>
      <c r="AP406" s="674"/>
      <c r="AQ406" s="674"/>
      <c r="AR406" s="674"/>
      <c r="AS406" s="674"/>
      <c r="AT406" s="674"/>
      <c r="AU406" s="674"/>
      <c r="AV406" s="674"/>
      <c r="AW406" s="674"/>
      <c r="AX406" s="674"/>
      <c r="AY406" s="674"/>
      <c r="AZ406" s="674"/>
      <c r="BA406" s="674"/>
      <c r="BB406" s="674"/>
      <c r="BC406" s="674"/>
      <c r="BD406" s="674"/>
      <c r="BE406" s="674"/>
      <c r="BF406" s="674"/>
      <c r="BG406" s="674"/>
      <c r="BH406" s="674"/>
      <c r="BI406" s="674"/>
      <c r="BJ406" s="215"/>
      <c r="BK406" s="215"/>
      <c r="BL406" s="215"/>
      <c r="BM406" s="215"/>
      <c r="BN406" s="215"/>
      <c r="BO406" s="215"/>
    </row>
    <row r="407" spans="1:67" outlineLevel="1">
      <c r="A407" s="215"/>
      <c r="B407" s="215"/>
      <c r="C407" s="215"/>
      <c r="D407" s="215"/>
      <c r="E407" s="901" t="s">
        <v>545</v>
      </c>
      <c r="F407" s="902"/>
      <c r="G407" s="716"/>
      <c r="H407" s="674"/>
      <c r="I407" s="674"/>
      <c r="J407" s="674"/>
      <c r="K407" s="674"/>
      <c r="L407" s="674"/>
      <c r="M407" s="674"/>
      <c r="N407" s="674"/>
      <c r="O407" s="674"/>
      <c r="P407" s="674"/>
      <c r="Q407" s="674"/>
      <c r="R407" s="674"/>
      <c r="S407" s="674"/>
      <c r="T407" s="674"/>
      <c r="U407" s="674"/>
      <c r="V407" s="674"/>
      <c r="W407" s="674"/>
      <c r="X407" s="674"/>
      <c r="Y407" s="674"/>
      <c r="Z407" s="674"/>
      <c r="AA407" s="674"/>
      <c r="AB407" s="674"/>
      <c r="AC407" s="674"/>
      <c r="AD407" s="674"/>
      <c r="AE407" s="674"/>
      <c r="AF407" s="674"/>
      <c r="AG407" s="674"/>
      <c r="AH407" s="674"/>
      <c r="AI407" s="674"/>
      <c r="AJ407" s="674"/>
      <c r="AK407" s="674"/>
      <c r="AL407" s="674"/>
      <c r="AM407" s="674"/>
      <c r="AN407" s="674"/>
      <c r="AO407" s="674"/>
      <c r="AP407" s="674"/>
      <c r="AQ407" s="674"/>
      <c r="AR407" s="674"/>
      <c r="AS407" s="674"/>
      <c r="AT407" s="674"/>
      <c r="AU407" s="674"/>
      <c r="AV407" s="674"/>
      <c r="AW407" s="674"/>
      <c r="AX407" s="674"/>
      <c r="AY407" s="674"/>
      <c r="AZ407" s="674"/>
      <c r="BA407" s="674"/>
      <c r="BB407" s="674"/>
      <c r="BC407" s="674"/>
      <c r="BD407" s="674"/>
      <c r="BE407" s="674"/>
      <c r="BF407" s="674"/>
      <c r="BG407" s="674"/>
      <c r="BH407" s="674"/>
      <c r="BI407" s="674"/>
      <c r="BJ407" s="215"/>
      <c r="BK407" s="215"/>
      <c r="BL407" s="215"/>
      <c r="BM407" s="215"/>
      <c r="BN407" s="215"/>
      <c r="BO407" s="215"/>
    </row>
    <row r="408" spans="1:67" outlineLevel="1">
      <c r="A408" s="215"/>
      <c r="B408" s="215"/>
      <c r="C408" s="215"/>
      <c r="D408" s="215"/>
      <c r="E408" s="901" t="s">
        <v>552</v>
      </c>
      <c r="F408" s="902"/>
      <c r="G408" s="716"/>
      <c r="H408" s="674"/>
      <c r="I408" s="674"/>
      <c r="J408" s="674"/>
      <c r="K408" s="674"/>
      <c r="L408" s="674"/>
      <c r="M408" s="674"/>
      <c r="N408" s="674"/>
      <c r="O408" s="674"/>
      <c r="P408" s="674"/>
      <c r="Q408" s="674"/>
      <c r="R408" s="674"/>
      <c r="S408" s="674"/>
      <c r="T408" s="674"/>
      <c r="U408" s="674"/>
      <c r="V408" s="674"/>
      <c r="W408" s="674"/>
      <c r="X408" s="674"/>
      <c r="Y408" s="674"/>
      <c r="Z408" s="674"/>
      <c r="AA408" s="674"/>
      <c r="AB408" s="674"/>
      <c r="AC408" s="674"/>
      <c r="AD408" s="674"/>
      <c r="AE408" s="674"/>
      <c r="AF408" s="674"/>
      <c r="AG408" s="674"/>
      <c r="AH408" s="674"/>
      <c r="AI408" s="674"/>
      <c r="AJ408" s="674"/>
      <c r="AK408" s="674"/>
      <c r="AL408" s="674"/>
      <c r="AM408" s="674"/>
      <c r="AN408" s="674"/>
      <c r="AO408" s="674"/>
      <c r="AP408" s="674"/>
      <c r="AQ408" s="674"/>
      <c r="AR408" s="674"/>
      <c r="AS408" s="674"/>
      <c r="AT408" s="674"/>
      <c r="AU408" s="674"/>
      <c r="AV408" s="674"/>
      <c r="AW408" s="674"/>
      <c r="AX408" s="674"/>
      <c r="AY408" s="674"/>
      <c r="AZ408" s="674"/>
      <c r="BA408" s="674"/>
      <c r="BB408" s="674"/>
      <c r="BC408" s="674"/>
      <c r="BD408" s="674"/>
      <c r="BE408" s="674"/>
      <c r="BF408" s="674"/>
      <c r="BG408" s="674"/>
      <c r="BH408" s="674"/>
      <c r="BI408" s="674"/>
      <c r="BJ408" s="215"/>
      <c r="BK408" s="215"/>
      <c r="BL408" s="215"/>
      <c r="BM408" s="215"/>
      <c r="BN408" s="215"/>
      <c r="BO408" s="215"/>
    </row>
    <row r="409" spans="1:67" outlineLevel="1">
      <c r="A409" s="215"/>
      <c r="B409" s="215"/>
      <c r="C409" s="215"/>
      <c r="D409" s="215"/>
      <c r="E409" s="901" t="s">
        <v>538</v>
      </c>
      <c r="F409" s="902"/>
      <c r="G409" s="716"/>
      <c r="H409" s="674"/>
      <c r="I409" s="674"/>
      <c r="J409" s="674"/>
      <c r="K409" s="674"/>
      <c r="L409" s="674"/>
      <c r="M409" s="674"/>
      <c r="N409" s="674"/>
      <c r="O409" s="674"/>
      <c r="P409" s="674"/>
      <c r="Q409" s="674"/>
      <c r="R409" s="674"/>
      <c r="S409" s="674"/>
      <c r="T409" s="674"/>
      <c r="U409" s="674"/>
      <c r="V409" s="674"/>
      <c r="W409" s="674"/>
      <c r="X409" s="674"/>
      <c r="Y409" s="674"/>
      <c r="Z409" s="674"/>
      <c r="AA409" s="674"/>
      <c r="AB409" s="674"/>
      <c r="AC409" s="674"/>
      <c r="AD409" s="674"/>
      <c r="AE409" s="674"/>
      <c r="AF409" s="674"/>
      <c r="AG409" s="674"/>
      <c r="AH409" s="674"/>
      <c r="AI409" s="674"/>
      <c r="AJ409" s="674"/>
      <c r="AK409" s="674"/>
      <c r="AL409" s="674"/>
      <c r="AM409" s="674"/>
      <c r="AN409" s="674"/>
      <c r="AO409" s="674"/>
      <c r="AP409" s="674"/>
      <c r="AQ409" s="674"/>
      <c r="AR409" s="674"/>
      <c r="AS409" s="674"/>
      <c r="AT409" s="674"/>
      <c r="AU409" s="674"/>
      <c r="AV409" s="674"/>
      <c r="AW409" s="674"/>
      <c r="AX409" s="674"/>
      <c r="AY409" s="674"/>
      <c r="AZ409" s="674"/>
      <c r="BA409" s="674"/>
      <c r="BB409" s="674"/>
      <c r="BC409" s="674"/>
      <c r="BD409" s="674"/>
      <c r="BE409" s="674"/>
      <c r="BF409" s="674"/>
      <c r="BG409" s="674"/>
      <c r="BH409" s="674"/>
      <c r="BI409" s="674"/>
      <c r="BJ409" s="215"/>
      <c r="BK409" s="215"/>
      <c r="BL409" s="215"/>
      <c r="BM409" s="215"/>
      <c r="BN409" s="215"/>
      <c r="BO409" s="215"/>
    </row>
    <row r="410" spans="1:67" outlineLevel="1">
      <c r="A410" s="215"/>
      <c r="B410" s="215"/>
      <c r="C410" s="215"/>
      <c r="D410" s="215"/>
      <c r="E410" s="901" t="s">
        <v>553</v>
      </c>
      <c r="F410" s="902"/>
      <c r="G410" s="716"/>
      <c r="H410" s="674"/>
      <c r="I410" s="674"/>
      <c r="J410" s="674"/>
      <c r="K410" s="674"/>
      <c r="L410" s="674"/>
      <c r="M410" s="674"/>
      <c r="N410" s="674"/>
      <c r="O410" s="674"/>
      <c r="P410" s="674"/>
      <c r="Q410" s="674"/>
      <c r="R410" s="674"/>
      <c r="S410" s="674"/>
      <c r="T410" s="674"/>
      <c r="U410" s="674"/>
      <c r="V410" s="674"/>
      <c r="W410" s="674"/>
      <c r="X410" s="674"/>
      <c r="Y410" s="674"/>
      <c r="Z410" s="674"/>
      <c r="AA410" s="674"/>
      <c r="AB410" s="674"/>
      <c r="AC410" s="674"/>
      <c r="AD410" s="674"/>
      <c r="AE410" s="674"/>
      <c r="AF410" s="674"/>
      <c r="AG410" s="674"/>
      <c r="AH410" s="674"/>
      <c r="AI410" s="674"/>
      <c r="AJ410" s="674"/>
      <c r="AK410" s="674"/>
      <c r="AL410" s="674"/>
      <c r="AM410" s="674"/>
      <c r="AN410" s="674"/>
      <c r="AO410" s="674"/>
      <c r="AP410" s="674"/>
      <c r="AQ410" s="674"/>
      <c r="AR410" s="674"/>
      <c r="AS410" s="674"/>
      <c r="AT410" s="674"/>
      <c r="AU410" s="674"/>
      <c r="AV410" s="674"/>
      <c r="AW410" s="674"/>
      <c r="AX410" s="674"/>
      <c r="AY410" s="674"/>
      <c r="AZ410" s="674"/>
      <c r="BA410" s="674"/>
      <c r="BB410" s="674"/>
      <c r="BC410" s="674"/>
      <c r="BD410" s="674"/>
      <c r="BE410" s="674"/>
      <c r="BF410" s="674"/>
      <c r="BG410" s="674"/>
      <c r="BH410" s="674"/>
      <c r="BI410" s="674"/>
      <c r="BJ410" s="215"/>
      <c r="BK410" s="215"/>
      <c r="BL410" s="215"/>
      <c r="BM410" s="215"/>
      <c r="BN410" s="215"/>
      <c r="BO410" s="215"/>
    </row>
    <row r="411" spans="1:67" outlineLevel="1">
      <c r="A411" s="215"/>
      <c r="B411" s="215"/>
      <c r="C411" s="215"/>
      <c r="D411" s="215"/>
      <c r="E411" s="901" t="s">
        <v>554</v>
      </c>
      <c r="F411" s="902"/>
      <c r="G411" s="716"/>
      <c r="H411" s="674"/>
      <c r="I411" s="674"/>
      <c r="J411" s="674"/>
      <c r="K411" s="674"/>
      <c r="L411" s="674"/>
      <c r="M411" s="674"/>
      <c r="N411" s="674"/>
      <c r="O411" s="674"/>
      <c r="P411" s="674"/>
      <c r="Q411" s="674"/>
      <c r="R411" s="674"/>
      <c r="S411" s="674"/>
      <c r="T411" s="674"/>
      <c r="U411" s="674"/>
      <c r="V411" s="674"/>
      <c r="W411" s="674"/>
      <c r="X411" s="674"/>
      <c r="Y411" s="674"/>
      <c r="Z411" s="674"/>
      <c r="AA411" s="674"/>
      <c r="AB411" s="674"/>
      <c r="AC411" s="674"/>
      <c r="AD411" s="674"/>
      <c r="AE411" s="674"/>
      <c r="AF411" s="674"/>
      <c r="AG411" s="674"/>
      <c r="AH411" s="674"/>
      <c r="AI411" s="674"/>
      <c r="AJ411" s="674"/>
      <c r="AK411" s="674"/>
      <c r="AL411" s="674"/>
      <c r="AM411" s="674"/>
      <c r="AN411" s="674"/>
      <c r="AO411" s="674"/>
      <c r="AP411" s="674"/>
      <c r="AQ411" s="674"/>
      <c r="AR411" s="674"/>
      <c r="AS411" s="674"/>
      <c r="AT411" s="674"/>
      <c r="AU411" s="674"/>
      <c r="AV411" s="674"/>
      <c r="AW411" s="674"/>
      <c r="AX411" s="674"/>
      <c r="AY411" s="674"/>
      <c r="AZ411" s="674"/>
      <c r="BA411" s="674"/>
      <c r="BB411" s="674"/>
      <c r="BC411" s="674"/>
      <c r="BD411" s="674"/>
      <c r="BE411" s="674"/>
      <c r="BF411" s="674"/>
      <c r="BG411" s="674"/>
      <c r="BH411" s="674"/>
      <c r="BI411" s="674"/>
      <c r="BJ411" s="215"/>
      <c r="BK411" s="215"/>
      <c r="BL411" s="215"/>
      <c r="BM411" s="215"/>
      <c r="BN411" s="215"/>
      <c r="BO411" s="215"/>
    </row>
    <row r="412" spans="1:67" outlineLevel="1">
      <c r="A412" s="215"/>
      <c r="B412" s="215"/>
      <c r="C412" s="215"/>
      <c r="D412" s="215"/>
      <c r="E412" s="901" t="s">
        <v>555</v>
      </c>
      <c r="F412" s="902"/>
      <c r="G412" s="716"/>
      <c r="H412" s="674"/>
      <c r="I412" s="674"/>
      <c r="J412" s="674"/>
      <c r="K412" s="674"/>
      <c r="L412" s="674"/>
      <c r="M412" s="674"/>
      <c r="N412" s="674"/>
      <c r="O412" s="674"/>
      <c r="P412" s="674"/>
      <c r="Q412" s="674"/>
      <c r="R412" s="674"/>
      <c r="S412" s="674"/>
      <c r="T412" s="674"/>
      <c r="U412" s="674"/>
      <c r="V412" s="674"/>
      <c r="W412" s="674"/>
      <c r="X412" s="674"/>
      <c r="Y412" s="674"/>
      <c r="Z412" s="674"/>
      <c r="AA412" s="674"/>
      <c r="AB412" s="674"/>
      <c r="AC412" s="674"/>
      <c r="AD412" s="674"/>
      <c r="AE412" s="674"/>
      <c r="AF412" s="674"/>
      <c r="AG412" s="674"/>
      <c r="AH412" s="674"/>
      <c r="AI412" s="674"/>
      <c r="AJ412" s="674"/>
      <c r="AK412" s="674"/>
      <c r="AL412" s="674"/>
      <c r="AM412" s="674"/>
      <c r="AN412" s="674"/>
      <c r="AO412" s="674"/>
      <c r="AP412" s="674"/>
      <c r="AQ412" s="674"/>
      <c r="AR412" s="674"/>
      <c r="AS412" s="674"/>
      <c r="AT412" s="674"/>
      <c r="AU412" s="674"/>
      <c r="AV412" s="674"/>
      <c r="AW412" s="674"/>
      <c r="AX412" s="674"/>
      <c r="AY412" s="674"/>
      <c r="AZ412" s="674"/>
      <c r="BA412" s="674"/>
      <c r="BB412" s="674"/>
      <c r="BC412" s="674"/>
      <c r="BD412" s="674"/>
      <c r="BE412" s="674"/>
      <c r="BF412" s="674"/>
      <c r="BG412" s="674"/>
      <c r="BH412" s="674"/>
      <c r="BI412" s="674"/>
      <c r="BJ412" s="215"/>
      <c r="BK412" s="215"/>
      <c r="BL412" s="215"/>
      <c r="BM412" s="215"/>
      <c r="BN412" s="215"/>
      <c r="BO412" s="215"/>
    </row>
    <row r="413" spans="1:67" outlineLevel="1">
      <c r="A413" s="215"/>
      <c r="B413" s="215"/>
      <c r="C413" s="215"/>
      <c r="D413" s="215"/>
      <c r="E413" s="901" t="s">
        <v>556</v>
      </c>
      <c r="F413" s="902"/>
      <c r="G413" s="716"/>
      <c r="H413" s="674"/>
      <c r="I413" s="674"/>
      <c r="J413" s="674"/>
      <c r="K413" s="674"/>
      <c r="L413" s="674"/>
      <c r="M413" s="674"/>
      <c r="N413" s="674"/>
      <c r="O413" s="674"/>
      <c r="P413" s="674"/>
      <c r="Q413" s="674"/>
      <c r="R413" s="674"/>
      <c r="S413" s="674"/>
      <c r="T413" s="674"/>
      <c r="U413" s="674"/>
      <c r="V413" s="674"/>
      <c r="W413" s="674"/>
      <c r="X413" s="674"/>
      <c r="Y413" s="674"/>
      <c r="Z413" s="674"/>
      <c r="AA413" s="674"/>
      <c r="AB413" s="674"/>
      <c r="AC413" s="674"/>
      <c r="AD413" s="674"/>
      <c r="AE413" s="674"/>
      <c r="AF413" s="674"/>
      <c r="AG413" s="674"/>
      <c r="AH413" s="674"/>
      <c r="AI413" s="674"/>
      <c r="AJ413" s="674"/>
      <c r="AK413" s="674"/>
      <c r="AL413" s="674"/>
      <c r="AM413" s="674"/>
      <c r="AN413" s="674"/>
      <c r="AO413" s="674"/>
      <c r="AP413" s="674"/>
      <c r="AQ413" s="674"/>
      <c r="AR413" s="674"/>
      <c r="AS413" s="674"/>
      <c r="AT413" s="674"/>
      <c r="AU413" s="674"/>
      <c r="AV413" s="674"/>
      <c r="AW413" s="674"/>
      <c r="AX413" s="674"/>
      <c r="AY413" s="674"/>
      <c r="AZ413" s="674"/>
      <c r="BA413" s="674"/>
      <c r="BB413" s="674"/>
      <c r="BC413" s="674"/>
      <c r="BD413" s="674"/>
      <c r="BE413" s="674"/>
      <c r="BF413" s="674"/>
      <c r="BG413" s="674"/>
      <c r="BH413" s="674"/>
      <c r="BI413" s="674"/>
      <c r="BJ413" s="215"/>
      <c r="BK413" s="215"/>
      <c r="BL413" s="215"/>
      <c r="BM413" s="215"/>
      <c r="BN413" s="215"/>
      <c r="BO413" s="215"/>
    </row>
    <row r="414" spans="1:67" outlineLevel="1">
      <c r="A414" s="215"/>
      <c r="B414" s="215"/>
      <c r="C414" s="215"/>
      <c r="D414" s="215"/>
      <c r="E414" s="901" t="s">
        <v>543</v>
      </c>
      <c r="F414" s="902"/>
      <c r="G414" s="716"/>
      <c r="H414" s="674"/>
      <c r="I414" s="674"/>
      <c r="J414" s="674"/>
      <c r="K414" s="674"/>
      <c r="L414" s="674"/>
      <c r="M414" s="674"/>
      <c r="N414" s="674"/>
      <c r="O414" s="674"/>
      <c r="P414" s="674"/>
      <c r="Q414" s="674"/>
      <c r="R414" s="674"/>
      <c r="S414" s="674"/>
      <c r="T414" s="674"/>
      <c r="U414" s="674"/>
      <c r="V414" s="674"/>
      <c r="W414" s="674"/>
      <c r="X414" s="674"/>
      <c r="Y414" s="674"/>
      <c r="Z414" s="674"/>
      <c r="AA414" s="674"/>
      <c r="AB414" s="674"/>
      <c r="AC414" s="674"/>
      <c r="AD414" s="674"/>
      <c r="AE414" s="674"/>
      <c r="AF414" s="674"/>
      <c r="AG414" s="674"/>
      <c r="AH414" s="674"/>
      <c r="AI414" s="674"/>
      <c r="AJ414" s="674"/>
      <c r="AK414" s="674"/>
      <c r="AL414" s="674"/>
      <c r="AM414" s="674"/>
      <c r="AN414" s="674"/>
      <c r="AO414" s="674"/>
      <c r="AP414" s="674"/>
      <c r="AQ414" s="674"/>
      <c r="AR414" s="674"/>
      <c r="AS414" s="674"/>
      <c r="AT414" s="674"/>
      <c r="AU414" s="674"/>
      <c r="AV414" s="674"/>
      <c r="AW414" s="674"/>
      <c r="AX414" s="674"/>
      <c r="AY414" s="674"/>
      <c r="AZ414" s="674"/>
      <c r="BA414" s="674"/>
      <c r="BB414" s="674"/>
      <c r="BC414" s="674"/>
      <c r="BD414" s="674"/>
      <c r="BE414" s="674"/>
      <c r="BF414" s="674"/>
      <c r="BG414" s="674"/>
      <c r="BH414" s="674"/>
      <c r="BI414" s="674"/>
      <c r="BJ414" s="215"/>
      <c r="BK414" s="215"/>
      <c r="BL414" s="215"/>
      <c r="BM414" s="215"/>
      <c r="BN414" s="215"/>
      <c r="BO414" s="215"/>
    </row>
    <row r="415" spans="1:67" outlineLevel="1">
      <c r="A415" s="215"/>
      <c r="B415" s="215"/>
      <c r="C415" s="215"/>
      <c r="D415" s="215"/>
      <c r="E415" s="901" t="s">
        <v>557</v>
      </c>
      <c r="F415" s="902"/>
      <c r="G415" s="716"/>
      <c r="H415" s="674"/>
      <c r="I415" s="674"/>
      <c r="J415" s="674"/>
      <c r="K415" s="674"/>
      <c r="L415" s="674"/>
      <c r="M415" s="674"/>
      <c r="N415" s="674"/>
      <c r="O415" s="674"/>
      <c r="P415" s="674"/>
      <c r="Q415" s="674"/>
      <c r="R415" s="674"/>
      <c r="S415" s="674"/>
      <c r="T415" s="674"/>
      <c r="U415" s="674"/>
      <c r="V415" s="674"/>
      <c r="W415" s="674"/>
      <c r="X415" s="674"/>
      <c r="Y415" s="674"/>
      <c r="Z415" s="674"/>
      <c r="AA415" s="674"/>
      <c r="AB415" s="674"/>
      <c r="AC415" s="674"/>
      <c r="AD415" s="674"/>
      <c r="AE415" s="674"/>
      <c r="AF415" s="674"/>
      <c r="AG415" s="674"/>
      <c r="AH415" s="674"/>
      <c r="AI415" s="674"/>
      <c r="AJ415" s="674"/>
      <c r="AK415" s="674"/>
      <c r="AL415" s="674"/>
      <c r="AM415" s="674"/>
      <c r="AN415" s="674"/>
      <c r="AO415" s="674"/>
      <c r="AP415" s="674"/>
      <c r="AQ415" s="674"/>
      <c r="AR415" s="674"/>
      <c r="AS415" s="674"/>
      <c r="AT415" s="674"/>
      <c r="AU415" s="674"/>
      <c r="AV415" s="674"/>
      <c r="AW415" s="674"/>
      <c r="AX415" s="674"/>
      <c r="AY415" s="674"/>
      <c r="AZ415" s="674"/>
      <c r="BA415" s="674"/>
      <c r="BB415" s="674"/>
      <c r="BC415" s="674"/>
      <c r="BD415" s="674"/>
      <c r="BE415" s="674"/>
      <c r="BF415" s="674"/>
      <c r="BG415" s="674"/>
      <c r="BH415" s="674"/>
      <c r="BI415" s="674"/>
      <c r="BJ415" s="215"/>
      <c r="BK415" s="215"/>
      <c r="BL415" s="215"/>
      <c r="BM415" s="215"/>
      <c r="BN415" s="215"/>
      <c r="BO415" s="215"/>
    </row>
    <row r="416" spans="1:67" outlineLevel="1">
      <c r="A416" s="215"/>
      <c r="B416" s="215"/>
      <c r="C416" s="215"/>
      <c r="D416" s="215"/>
      <c r="E416" s="901" t="s">
        <v>558</v>
      </c>
      <c r="F416" s="902"/>
      <c r="G416" s="716"/>
      <c r="H416" s="674"/>
      <c r="I416" s="674"/>
      <c r="J416" s="674"/>
      <c r="K416" s="674"/>
      <c r="L416" s="674"/>
      <c r="M416" s="674"/>
      <c r="N416" s="674"/>
      <c r="O416" s="674"/>
      <c r="P416" s="674"/>
      <c r="Q416" s="674"/>
      <c r="R416" s="674"/>
      <c r="S416" s="674"/>
      <c r="T416" s="674"/>
      <c r="U416" s="674"/>
      <c r="V416" s="674"/>
      <c r="W416" s="674"/>
      <c r="X416" s="674"/>
      <c r="Y416" s="674"/>
      <c r="Z416" s="674"/>
      <c r="AA416" s="674"/>
      <c r="AB416" s="674"/>
      <c r="AC416" s="674"/>
      <c r="AD416" s="674"/>
      <c r="AE416" s="674"/>
      <c r="AF416" s="674"/>
      <c r="AG416" s="674"/>
      <c r="AH416" s="674"/>
      <c r="AI416" s="674"/>
      <c r="AJ416" s="674"/>
      <c r="AK416" s="674"/>
      <c r="AL416" s="674"/>
      <c r="AM416" s="674"/>
      <c r="AN416" s="674"/>
      <c r="AO416" s="674"/>
      <c r="AP416" s="674"/>
      <c r="AQ416" s="674"/>
      <c r="AR416" s="674"/>
      <c r="AS416" s="674"/>
      <c r="AT416" s="674"/>
      <c r="AU416" s="674"/>
      <c r="AV416" s="674"/>
      <c r="AW416" s="674"/>
      <c r="AX416" s="674"/>
      <c r="AY416" s="674"/>
      <c r="AZ416" s="674"/>
      <c r="BA416" s="674"/>
      <c r="BB416" s="674"/>
      <c r="BC416" s="674"/>
      <c r="BD416" s="674"/>
      <c r="BE416" s="674"/>
      <c r="BF416" s="674"/>
      <c r="BG416" s="674"/>
      <c r="BH416" s="674"/>
      <c r="BI416" s="674"/>
      <c r="BJ416" s="215"/>
      <c r="BK416" s="215"/>
      <c r="BL416" s="215"/>
      <c r="BM416" s="215"/>
      <c r="BN416" s="215"/>
      <c r="BO416" s="215"/>
    </row>
    <row r="417" spans="1:67" outlineLevel="1">
      <c r="A417" s="215"/>
      <c r="B417" s="215"/>
      <c r="C417" s="215"/>
      <c r="D417" s="215"/>
      <c r="E417" s="901" t="s">
        <v>559</v>
      </c>
      <c r="F417" s="902"/>
      <c r="G417" s="716"/>
      <c r="H417" s="674"/>
      <c r="I417" s="674"/>
      <c r="J417" s="674"/>
      <c r="K417" s="674"/>
      <c r="L417" s="674"/>
      <c r="M417" s="674"/>
      <c r="N417" s="674"/>
      <c r="O417" s="674"/>
      <c r="P417" s="674"/>
      <c r="Q417" s="674"/>
      <c r="R417" s="674"/>
      <c r="S417" s="674"/>
      <c r="T417" s="674"/>
      <c r="U417" s="674"/>
      <c r="V417" s="674"/>
      <c r="W417" s="674"/>
      <c r="X417" s="674"/>
      <c r="Y417" s="674"/>
      <c r="Z417" s="674"/>
      <c r="AA417" s="674"/>
      <c r="AB417" s="674"/>
      <c r="AC417" s="674"/>
      <c r="AD417" s="674"/>
      <c r="AE417" s="674"/>
      <c r="AF417" s="674"/>
      <c r="AG417" s="674"/>
      <c r="AH417" s="674"/>
      <c r="AI417" s="674"/>
      <c r="AJ417" s="674"/>
      <c r="AK417" s="674"/>
      <c r="AL417" s="674"/>
      <c r="AM417" s="674"/>
      <c r="AN417" s="674"/>
      <c r="AO417" s="674"/>
      <c r="AP417" s="674"/>
      <c r="AQ417" s="674"/>
      <c r="AR417" s="674"/>
      <c r="AS417" s="674"/>
      <c r="AT417" s="674"/>
      <c r="AU417" s="674"/>
      <c r="AV417" s="674"/>
      <c r="AW417" s="674"/>
      <c r="AX417" s="674"/>
      <c r="AY417" s="674"/>
      <c r="AZ417" s="674"/>
      <c r="BA417" s="674"/>
      <c r="BB417" s="674"/>
      <c r="BC417" s="674"/>
      <c r="BD417" s="674"/>
      <c r="BE417" s="674"/>
      <c r="BF417" s="674"/>
      <c r="BG417" s="674"/>
      <c r="BH417" s="674"/>
      <c r="BI417" s="674"/>
      <c r="BJ417" s="215"/>
      <c r="BK417" s="215"/>
      <c r="BL417" s="215"/>
      <c r="BM417" s="215"/>
      <c r="BN417" s="215"/>
      <c r="BO417" s="215"/>
    </row>
    <row r="418" spans="1:67" outlineLevel="1">
      <c r="A418" s="215"/>
      <c r="B418" s="215"/>
      <c r="C418" s="215"/>
      <c r="D418" s="215"/>
      <c r="E418" s="901" t="s">
        <v>560</v>
      </c>
      <c r="F418" s="902"/>
      <c r="G418" s="716"/>
      <c r="H418" s="674"/>
      <c r="I418" s="674"/>
      <c r="J418" s="674"/>
      <c r="K418" s="674"/>
      <c r="L418" s="674"/>
      <c r="M418" s="674"/>
      <c r="N418" s="674"/>
      <c r="O418" s="674"/>
      <c r="P418" s="674"/>
      <c r="Q418" s="674"/>
      <c r="R418" s="674"/>
      <c r="S418" s="674"/>
      <c r="T418" s="674"/>
      <c r="U418" s="674"/>
      <c r="V418" s="674"/>
      <c r="W418" s="674"/>
      <c r="X418" s="674"/>
      <c r="Y418" s="674"/>
      <c r="Z418" s="674"/>
      <c r="AA418" s="674"/>
      <c r="AB418" s="674"/>
      <c r="AC418" s="674"/>
      <c r="AD418" s="674"/>
      <c r="AE418" s="674"/>
      <c r="AF418" s="674"/>
      <c r="AG418" s="674"/>
      <c r="AH418" s="674"/>
      <c r="AI418" s="674"/>
      <c r="AJ418" s="674"/>
      <c r="AK418" s="674"/>
      <c r="AL418" s="674"/>
      <c r="AM418" s="674"/>
      <c r="AN418" s="674"/>
      <c r="AO418" s="674"/>
      <c r="AP418" s="674"/>
      <c r="AQ418" s="674"/>
      <c r="AR418" s="674"/>
      <c r="AS418" s="674"/>
      <c r="AT418" s="674"/>
      <c r="AU418" s="674"/>
      <c r="AV418" s="674"/>
      <c r="AW418" s="674"/>
      <c r="AX418" s="674"/>
      <c r="AY418" s="674"/>
      <c r="AZ418" s="674"/>
      <c r="BA418" s="674"/>
      <c r="BB418" s="674"/>
      <c r="BC418" s="674"/>
      <c r="BD418" s="674"/>
      <c r="BE418" s="674"/>
      <c r="BF418" s="674"/>
      <c r="BG418" s="674"/>
      <c r="BH418" s="674"/>
      <c r="BI418" s="674"/>
      <c r="BJ418" s="215"/>
      <c r="BK418" s="215"/>
      <c r="BL418" s="215"/>
      <c r="BM418" s="215"/>
      <c r="BN418" s="215"/>
      <c r="BO418" s="215"/>
    </row>
    <row r="419" spans="1:67" outlineLevel="1">
      <c r="A419" s="215"/>
      <c r="B419" s="215"/>
      <c r="C419" s="215"/>
      <c r="D419" s="215"/>
      <c r="E419" s="901" t="s">
        <v>561</v>
      </c>
      <c r="F419" s="902"/>
      <c r="G419" s="716"/>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E419" s="674"/>
      <c r="AF419" s="674"/>
      <c r="AG419" s="674"/>
      <c r="AH419" s="674"/>
      <c r="AI419" s="674"/>
      <c r="AJ419" s="674"/>
      <c r="AK419" s="674"/>
      <c r="AL419" s="674"/>
      <c r="AM419" s="674"/>
      <c r="AN419" s="674"/>
      <c r="AO419" s="674"/>
      <c r="AP419" s="674"/>
      <c r="AQ419" s="674"/>
      <c r="AR419" s="674"/>
      <c r="AS419" s="674"/>
      <c r="AT419" s="674"/>
      <c r="AU419" s="674"/>
      <c r="AV419" s="674"/>
      <c r="AW419" s="674"/>
      <c r="AX419" s="674"/>
      <c r="AY419" s="674"/>
      <c r="AZ419" s="674"/>
      <c r="BA419" s="674"/>
      <c r="BB419" s="674"/>
      <c r="BC419" s="674"/>
      <c r="BD419" s="674"/>
      <c r="BE419" s="674"/>
      <c r="BF419" s="674"/>
      <c r="BG419" s="674"/>
      <c r="BH419" s="674"/>
      <c r="BI419" s="674"/>
      <c r="BJ419" s="215"/>
      <c r="BK419" s="215"/>
      <c r="BL419" s="215"/>
      <c r="BM419" s="215"/>
      <c r="BN419" s="215"/>
      <c r="BO419" s="215"/>
    </row>
    <row r="420" spans="1:67" outlineLevel="1">
      <c r="A420" s="215"/>
      <c r="B420" s="215"/>
      <c r="C420" s="215"/>
      <c r="D420" s="215"/>
      <c r="E420" s="901" t="s">
        <v>567</v>
      </c>
      <c r="F420" s="902"/>
      <c r="G420" s="703"/>
      <c r="H420" s="704"/>
      <c r="I420" s="704"/>
      <c r="J420" s="704"/>
      <c r="K420" s="704"/>
      <c r="L420" s="704"/>
      <c r="M420" s="704"/>
      <c r="N420" s="704"/>
      <c r="O420" s="704"/>
      <c r="P420" s="704"/>
      <c r="Q420" s="704"/>
      <c r="R420" s="704"/>
      <c r="S420" s="704"/>
      <c r="T420" s="704"/>
      <c r="U420" s="704"/>
      <c r="V420" s="704"/>
      <c r="W420" s="704"/>
      <c r="X420" s="704"/>
      <c r="Y420" s="704"/>
      <c r="Z420" s="704"/>
      <c r="AA420" s="704"/>
      <c r="AB420" s="704"/>
      <c r="AC420" s="704"/>
      <c r="AD420" s="704"/>
      <c r="AE420" s="704"/>
      <c r="AF420" s="704"/>
      <c r="AG420" s="704"/>
      <c r="AH420" s="704"/>
      <c r="AI420" s="704"/>
      <c r="AJ420" s="704"/>
      <c r="AK420" s="704"/>
      <c r="AL420" s="704"/>
      <c r="AM420" s="704"/>
      <c r="AN420" s="704"/>
      <c r="AO420" s="704"/>
      <c r="AP420" s="704"/>
      <c r="AQ420" s="704"/>
      <c r="AR420" s="704"/>
      <c r="AS420" s="704"/>
      <c r="AT420" s="704"/>
      <c r="AU420" s="704"/>
      <c r="AV420" s="704"/>
      <c r="AW420" s="704"/>
      <c r="AX420" s="704"/>
      <c r="AY420" s="704"/>
      <c r="AZ420" s="704"/>
      <c r="BA420" s="704"/>
      <c r="BB420" s="704"/>
      <c r="BC420" s="704"/>
      <c r="BD420" s="704"/>
      <c r="BE420" s="704"/>
      <c r="BF420" s="704"/>
      <c r="BG420" s="704"/>
      <c r="BH420" s="704"/>
      <c r="BI420" s="704"/>
      <c r="BJ420" s="215"/>
      <c r="BK420" s="215"/>
      <c r="BL420" s="215"/>
      <c r="BM420" s="215"/>
      <c r="BN420" s="215"/>
      <c r="BO420" s="215"/>
    </row>
    <row r="421" spans="1:67" outlineLevel="1">
      <c r="A421" s="215"/>
      <c r="B421" s="215"/>
      <c r="C421" s="215"/>
      <c r="D421" s="215"/>
      <c r="E421" s="901" t="s">
        <v>568</v>
      </c>
      <c r="F421" s="902"/>
      <c r="G421" s="703"/>
      <c r="H421" s="704"/>
      <c r="I421" s="704"/>
      <c r="J421" s="704"/>
      <c r="K421" s="704"/>
      <c r="L421" s="704"/>
      <c r="M421" s="704"/>
      <c r="N421" s="704"/>
      <c r="O421" s="704"/>
      <c r="P421" s="704"/>
      <c r="Q421" s="704"/>
      <c r="R421" s="704"/>
      <c r="S421" s="704"/>
      <c r="T421" s="704"/>
      <c r="U421" s="704"/>
      <c r="V421" s="704"/>
      <c r="W421" s="704"/>
      <c r="X421" s="704"/>
      <c r="Y421" s="704"/>
      <c r="Z421" s="704"/>
      <c r="AA421" s="704"/>
      <c r="AB421" s="704"/>
      <c r="AC421" s="704"/>
      <c r="AD421" s="704"/>
      <c r="AE421" s="704"/>
      <c r="AF421" s="704"/>
      <c r="AG421" s="704"/>
      <c r="AH421" s="704"/>
      <c r="AI421" s="704"/>
      <c r="AJ421" s="704"/>
      <c r="AK421" s="704"/>
      <c r="AL421" s="704"/>
      <c r="AM421" s="704"/>
      <c r="AN421" s="704"/>
      <c r="AO421" s="704"/>
      <c r="AP421" s="704"/>
      <c r="AQ421" s="704"/>
      <c r="AR421" s="704"/>
      <c r="AS421" s="704"/>
      <c r="AT421" s="704"/>
      <c r="AU421" s="704"/>
      <c r="AV421" s="704"/>
      <c r="AW421" s="704"/>
      <c r="AX421" s="704"/>
      <c r="AY421" s="704"/>
      <c r="AZ421" s="704"/>
      <c r="BA421" s="704"/>
      <c r="BB421" s="704"/>
      <c r="BC421" s="704"/>
      <c r="BD421" s="704"/>
      <c r="BE421" s="704"/>
      <c r="BF421" s="704"/>
      <c r="BG421" s="704"/>
      <c r="BH421" s="704"/>
      <c r="BI421" s="704"/>
    </row>
    <row r="422" spans="1:67" outlineLevel="1">
      <c r="A422" s="215"/>
      <c r="B422" s="215"/>
      <c r="C422" s="215"/>
      <c r="D422" s="215"/>
      <c r="E422" s="901" t="s">
        <v>569</v>
      </c>
      <c r="F422" s="902"/>
      <c r="G422" s="703"/>
      <c r="H422" s="704"/>
      <c r="I422" s="704"/>
      <c r="J422" s="704"/>
      <c r="K422" s="704"/>
      <c r="L422" s="704"/>
      <c r="M422" s="704"/>
      <c r="N422" s="704"/>
      <c r="O422" s="704"/>
      <c r="P422" s="704"/>
      <c r="Q422" s="704"/>
      <c r="R422" s="704"/>
      <c r="S422" s="704"/>
      <c r="T422" s="704"/>
      <c r="U422" s="704"/>
      <c r="V422" s="704"/>
      <c r="W422" s="704"/>
      <c r="X422" s="704"/>
      <c r="Y422" s="704"/>
      <c r="Z422" s="704"/>
      <c r="AA422" s="704"/>
      <c r="AB422" s="704"/>
      <c r="AC422" s="704"/>
      <c r="AD422" s="704"/>
      <c r="AE422" s="704"/>
      <c r="AF422" s="704"/>
      <c r="AG422" s="704"/>
      <c r="AH422" s="704"/>
      <c r="AI422" s="704"/>
      <c r="AJ422" s="704"/>
      <c r="AK422" s="704"/>
      <c r="AL422" s="704"/>
      <c r="AM422" s="704"/>
      <c r="AN422" s="704"/>
      <c r="AO422" s="704"/>
      <c r="AP422" s="704"/>
      <c r="AQ422" s="704"/>
      <c r="AR422" s="704"/>
      <c r="AS422" s="704"/>
      <c r="AT422" s="704"/>
      <c r="AU422" s="704"/>
      <c r="AV422" s="704"/>
      <c r="AW422" s="704"/>
      <c r="AX422" s="704"/>
      <c r="AY422" s="704"/>
      <c r="AZ422" s="704"/>
      <c r="BA422" s="704"/>
      <c r="BB422" s="704"/>
      <c r="BC422" s="704"/>
      <c r="BD422" s="704"/>
      <c r="BE422" s="704"/>
      <c r="BF422" s="704"/>
      <c r="BG422" s="704"/>
      <c r="BH422" s="704"/>
      <c r="BI422" s="704"/>
    </row>
    <row r="423" spans="1:67" outlineLevel="1">
      <c r="A423" s="215"/>
      <c r="B423" s="215"/>
      <c r="C423" s="215"/>
      <c r="D423" s="215"/>
      <c r="E423" s="901">
        <v>0</v>
      </c>
      <c r="F423" s="902"/>
      <c r="G423" s="663"/>
      <c r="H423" s="664"/>
      <c r="I423" s="664"/>
      <c r="J423" s="664"/>
      <c r="K423" s="664"/>
      <c r="L423" s="664"/>
      <c r="M423" s="664"/>
      <c r="N423" s="664"/>
      <c r="O423" s="664"/>
      <c r="P423" s="664"/>
      <c r="Q423" s="664"/>
      <c r="R423" s="664"/>
      <c r="S423" s="664"/>
      <c r="T423" s="664"/>
      <c r="U423" s="664"/>
      <c r="V423" s="664"/>
      <c r="W423" s="664"/>
      <c r="X423" s="664"/>
      <c r="Y423" s="664"/>
      <c r="Z423" s="664"/>
      <c r="AA423" s="664"/>
      <c r="AB423" s="664"/>
      <c r="AC423" s="664"/>
      <c r="AD423" s="664"/>
      <c r="AE423" s="664"/>
      <c r="AF423" s="664"/>
      <c r="AG423" s="664"/>
      <c r="AH423" s="664"/>
      <c r="AI423" s="664"/>
      <c r="AJ423" s="664"/>
      <c r="AK423" s="664"/>
      <c r="AL423" s="664"/>
      <c r="AM423" s="664"/>
      <c r="AN423" s="664"/>
      <c r="AO423" s="664"/>
      <c r="AP423" s="664"/>
      <c r="AQ423" s="664"/>
      <c r="AR423" s="664"/>
      <c r="AS423" s="664"/>
      <c r="AT423" s="664"/>
      <c r="AU423" s="664"/>
      <c r="AV423" s="664"/>
      <c r="AW423" s="664"/>
      <c r="AX423" s="664"/>
      <c r="AY423" s="664"/>
      <c r="AZ423" s="664"/>
      <c r="BA423" s="664"/>
      <c r="BB423" s="664"/>
      <c r="BC423" s="664"/>
      <c r="BD423" s="664"/>
      <c r="BE423" s="664"/>
      <c r="BF423" s="664"/>
      <c r="BG423" s="664"/>
      <c r="BH423" s="664"/>
      <c r="BI423" s="664"/>
    </row>
    <row r="424" spans="1:67" outlineLevel="1">
      <c r="A424" s="215"/>
      <c r="B424" s="215"/>
      <c r="C424" s="215"/>
      <c r="D424" s="215"/>
      <c r="E424" s="901">
        <v>0</v>
      </c>
      <c r="F424" s="902"/>
      <c r="G424" s="663"/>
      <c r="H424" s="664"/>
      <c r="I424" s="664"/>
      <c r="J424" s="664"/>
      <c r="K424" s="664"/>
      <c r="L424" s="664"/>
      <c r="M424" s="664"/>
      <c r="N424" s="664"/>
      <c r="O424" s="664"/>
      <c r="P424" s="664"/>
      <c r="Q424" s="664"/>
      <c r="R424" s="664"/>
      <c r="S424" s="664"/>
      <c r="T424" s="664"/>
      <c r="U424" s="664"/>
      <c r="V424" s="664"/>
      <c r="W424" s="664"/>
      <c r="X424" s="664"/>
      <c r="Y424" s="664"/>
      <c r="Z424" s="664"/>
      <c r="AA424" s="664"/>
      <c r="AB424" s="664"/>
      <c r="AC424" s="664"/>
      <c r="AD424" s="664"/>
      <c r="AE424" s="664"/>
      <c r="AF424" s="664"/>
      <c r="AG424" s="664"/>
      <c r="AH424" s="664"/>
      <c r="AI424" s="664"/>
      <c r="AJ424" s="664"/>
      <c r="AK424" s="664"/>
      <c r="AL424" s="664"/>
      <c r="AM424" s="664"/>
      <c r="AN424" s="664"/>
      <c r="AO424" s="664"/>
      <c r="AP424" s="664"/>
      <c r="AQ424" s="664"/>
      <c r="AR424" s="664"/>
      <c r="AS424" s="664"/>
      <c r="AT424" s="664"/>
      <c r="AU424" s="664"/>
      <c r="AV424" s="664"/>
      <c r="AW424" s="664"/>
      <c r="AX424" s="664"/>
      <c r="AY424" s="664"/>
      <c r="AZ424" s="664"/>
      <c r="BA424" s="664"/>
      <c r="BB424" s="664"/>
      <c r="BC424" s="664"/>
      <c r="BD424" s="664"/>
      <c r="BE424" s="664"/>
      <c r="BF424" s="664"/>
      <c r="BG424" s="664"/>
      <c r="BH424" s="664"/>
      <c r="BI424" s="664"/>
    </row>
    <row r="425" spans="1:67" outlineLevel="1">
      <c r="A425" s="215"/>
      <c r="B425" s="215"/>
      <c r="C425" s="215"/>
      <c r="D425" s="215"/>
      <c r="E425" s="901">
        <v>0</v>
      </c>
      <c r="F425" s="902"/>
      <c r="G425" s="663"/>
      <c r="H425" s="664"/>
      <c r="I425" s="664"/>
      <c r="J425" s="664"/>
      <c r="K425" s="664"/>
      <c r="L425" s="664"/>
      <c r="M425" s="664"/>
      <c r="N425" s="664"/>
      <c r="O425" s="664"/>
      <c r="P425" s="664"/>
      <c r="Q425" s="664"/>
      <c r="R425" s="664"/>
      <c r="S425" s="664"/>
      <c r="T425" s="664"/>
      <c r="U425" s="664"/>
      <c r="V425" s="664"/>
      <c r="W425" s="664"/>
      <c r="X425" s="664"/>
      <c r="Y425" s="664"/>
      <c r="Z425" s="664"/>
      <c r="AA425" s="664"/>
      <c r="AB425" s="664"/>
      <c r="AC425" s="664"/>
      <c r="AD425" s="664"/>
      <c r="AE425" s="664"/>
      <c r="AF425" s="664"/>
      <c r="AG425" s="664"/>
      <c r="AH425" s="664"/>
      <c r="AI425" s="664"/>
      <c r="AJ425" s="664"/>
      <c r="AK425" s="664"/>
      <c r="AL425" s="664"/>
      <c r="AM425" s="664"/>
      <c r="AN425" s="664"/>
      <c r="AO425" s="664"/>
      <c r="AP425" s="664"/>
      <c r="AQ425" s="664"/>
      <c r="AR425" s="664"/>
      <c r="AS425" s="664"/>
      <c r="AT425" s="664"/>
      <c r="AU425" s="664"/>
      <c r="AV425" s="664"/>
      <c r="AW425" s="664"/>
      <c r="AX425" s="664"/>
      <c r="AY425" s="664"/>
      <c r="AZ425" s="664"/>
      <c r="BA425" s="664"/>
      <c r="BB425" s="664"/>
      <c r="BC425" s="664"/>
      <c r="BD425" s="664"/>
      <c r="BE425" s="664"/>
      <c r="BF425" s="664"/>
      <c r="BG425" s="664"/>
      <c r="BH425" s="664"/>
      <c r="BI425" s="664"/>
    </row>
    <row r="426" spans="1:67" outlineLevel="1">
      <c r="A426" s="215"/>
      <c r="B426" s="215"/>
      <c r="C426" s="215"/>
      <c r="D426" s="215"/>
      <c r="E426" s="901">
        <v>0</v>
      </c>
      <c r="F426" s="902"/>
      <c r="G426" s="663"/>
      <c r="H426" s="664"/>
      <c r="I426" s="664"/>
      <c r="J426" s="664"/>
      <c r="K426" s="664"/>
      <c r="L426" s="664"/>
      <c r="M426" s="664"/>
      <c r="N426" s="664"/>
      <c r="O426" s="664"/>
      <c r="P426" s="664"/>
      <c r="Q426" s="664"/>
      <c r="R426" s="664"/>
      <c r="S426" s="664"/>
      <c r="T426" s="664"/>
      <c r="U426" s="664"/>
      <c r="V426" s="664"/>
      <c r="W426" s="664"/>
      <c r="X426" s="664"/>
      <c r="Y426" s="664"/>
      <c r="Z426" s="664"/>
      <c r="AA426" s="664"/>
      <c r="AB426" s="664"/>
      <c r="AC426" s="664"/>
      <c r="AD426" s="664"/>
      <c r="AE426" s="664"/>
      <c r="AF426" s="664"/>
      <c r="AG426" s="664"/>
      <c r="AH426" s="664"/>
      <c r="AI426" s="664"/>
      <c r="AJ426" s="664"/>
      <c r="AK426" s="664"/>
      <c r="AL426" s="664"/>
      <c r="AM426" s="664"/>
      <c r="AN426" s="664"/>
      <c r="AO426" s="664"/>
      <c r="AP426" s="664"/>
      <c r="AQ426" s="664"/>
      <c r="AR426" s="664"/>
      <c r="AS426" s="664"/>
      <c r="AT426" s="664"/>
      <c r="AU426" s="664"/>
      <c r="AV426" s="664"/>
      <c r="AW426" s="664"/>
      <c r="AX426" s="664"/>
      <c r="AY426" s="664"/>
      <c r="AZ426" s="664"/>
      <c r="BA426" s="664"/>
      <c r="BB426" s="664"/>
      <c r="BC426" s="664"/>
      <c r="BD426" s="664"/>
      <c r="BE426" s="664"/>
      <c r="BF426" s="664"/>
      <c r="BG426" s="664"/>
      <c r="BH426" s="664"/>
      <c r="BI426" s="664"/>
    </row>
    <row r="427" spans="1:67" outlineLevel="1">
      <c r="A427" s="215"/>
      <c r="B427" s="215"/>
      <c r="C427" s="215"/>
      <c r="D427" s="215"/>
      <c r="E427" s="901">
        <v>0</v>
      </c>
      <c r="F427" s="902"/>
      <c r="G427" s="663"/>
      <c r="H427" s="664"/>
      <c r="I427" s="664"/>
      <c r="J427" s="664"/>
      <c r="K427" s="664"/>
      <c r="L427" s="664"/>
      <c r="M427" s="664"/>
      <c r="N427" s="664"/>
      <c r="O427" s="664"/>
      <c r="P427" s="664"/>
      <c r="Q427" s="664"/>
      <c r="R427" s="664"/>
      <c r="S427" s="664"/>
      <c r="T427" s="664"/>
      <c r="U427" s="664"/>
      <c r="V427" s="664"/>
      <c r="W427" s="664"/>
      <c r="X427" s="664"/>
      <c r="Y427" s="664"/>
      <c r="Z427" s="664"/>
      <c r="AA427" s="664"/>
      <c r="AB427" s="664"/>
      <c r="AC427" s="664"/>
      <c r="AD427" s="664"/>
      <c r="AE427" s="664"/>
      <c r="AF427" s="664"/>
      <c r="AG427" s="664"/>
      <c r="AH427" s="664"/>
      <c r="AI427" s="664"/>
      <c r="AJ427" s="664"/>
      <c r="AK427" s="664"/>
      <c r="AL427" s="664"/>
      <c r="AM427" s="664"/>
      <c r="AN427" s="664"/>
      <c r="AO427" s="664"/>
      <c r="AP427" s="664"/>
      <c r="AQ427" s="664"/>
      <c r="AR427" s="664"/>
      <c r="AS427" s="664"/>
      <c r="AT427" s="664"/>
      <c r="AU427" s="664"/>
      <c r="AV427" s="664"/>
      <c r="AW427" s="664"/>
      <c r="AX427" s="664"/>
      <c r="AY427" s="664"/>
      <c r="AZ427" s="664"/>
      <c r="BA427" s="664"/>
      <c r="BB427" s="664"/>
      <c r="BC427" s="664"/>
      <c r="BD427" s="664"/>
      <c r="BE427" s="664"/>
      <c r="BF427" s="664"/>
      <c r="BG427" s="664"/>
      <c r="BH427" s="664"/>
      <c r="BI427" s="664"/>
    </row>
    <row r="428" spans="1:67" outlineLevel="1">
      <c r="A428" s="215"/>
      <c r="B428" s="215"/>
      <c r="C428" s="215"/>
      <c r="D428" s="215"/>
      <c r="E428" s="901">
        <v>0</v>
      </c>
      <c r="F428" s="902"/>
      <c r="G428" s="663"/>
      <c r="H428" s="664"/>
      <c r="I428" s="664"/>
      <c r="J428" s="664"/>
      <c r="K428" s="664"/>
      <c r="L428" s="664"/>
      <c r="M428" s="664"/>
      <c r="N428" s="664"/>
      <c r="O428" s="664"/>
      <c r="P428" s="664"/>
      <c r="Q428" s="664"/>
      <c r="R428" s="664"/>
      <c r="S428" s="664"/>
      <c r="T428" s="664"/>
      <c r="U428" s="664"/>
      <c r="V428" s="664"/>
      <c r="W428" s="664"/>
      <c r="X428" s="664"/>
      <c r="Y428" s="664"/>
      <c r="Z428" s="664"/>
      <c r="AA428" s="664"/>
      <c r="AB428" s="664"/>
      <c r="AC428" s="664"/>
      <c r="AD428" s="664"/>
      <c r="AE428" s="664"/>
      <c r="AF428" s="664"/>
      <c r="AG428" s="664"/>
      <c r="AH428" s="664"/>
      <c r="AI428" s="664"/>
      <c r="AJ428" s="664"/>
      <c r="AK428" s="664"/>
      <c r="AL428" s="664"/>
      <c r="AM428" s="664"/>
      <c r="AN428" s="664"/>
      <c r="AO428" s="664"/>
      <c r="AP428" s="664"/>
      <c r="AQ428" s="664"/>
      <c r="AR428" s="664"/>
      <c r="AS428" s="664"/>
      <c r="AT428" s="664"/>
      <c r="AU428" s="664"/>
      <c r="AV428" s="664"/>
      <c r="AW428" s="664"/>
      <c r="AX428" s="664"/>
      <c r="AY428" s="664"/>
      <c r="AZ428" s="664"/>
      <c r="BA428" s="664"/>
      <c r="BB428" s="664"/>
      <c r="BC428" s="664"/>
      <c r="BD428" s="664"/>
      <c r="BE428" s="664"/>
      <c r="BF428" s="664"/>
      <c r="BG428" s="664"/>
      <c r="BH428" s="664"/>
      <c r="BI428" s="664"/>
    </row>
    <row r="429" spans="1:67" outlineLevel="1">
      <c r="A429" s="215"/>
      <c r="B429" s="215"/>
      <c r="C429" s="215"/>
      <c r="D429" s="215"/>
      <c r="E429" s="901">
        <v>0</v>
      </c>
      <c r="F429" s="902"/>
      <c r="G429" s="663"/>
      <c r="H429" s="664"/>
      <c r="I429" s="664"/>
      <c r="J429" s="664"/>
      <c r="K429" s="664"/>
      <c r="L429" s="664"/>
      <c r="M429" s="664"/>
      <c r="N429" s="664"/>
      <c r="O429" s="664"/>
      <c r="P429" s="664"/>
      <c r="Q429" s="664"/>
      <c r="R429" s="664"/>
      <c r="S429" s="664"/>
      <c r="T429" s="664"/>
      <c r="U429" s="664"/>
      <c r="V429" s="664"/>
      <c r="W429" s="664"/>
      <c r="X429" s="664"/>
      <c r="Y429" s="664"/>
      <c r="Z429" s="664"/>
      <c r="AA429" s="664"/>
      <c r="AB429" s="664"/>
      <c r="AC429" s="664"/>
      <c r="AD429" s="664"/>
      <c r="AE429" s="664"/>
      <c r="AF429" s="664"/>
      <c r="AG429" s="664"/>
      <c r="AH429" s="664"/>
      <c r="AI429" s="664"/>
      <c r="AJ429" s="664"/>
      <c r="AK429" s="664"/>
      <c r="AL429" s="664"/>
      <c r="AM429" s="664"/>
      <c r="AN429" s="664"/>
      <c r="AO429" s="664"/>
      <c r="AP429" s="664"/>
      <c r="AQ429" s="664"/>
      <c r="AR429" s="664"/>
      <c r="AS429" s="664"/>
      <c r="AT429" s="664"/>
      <c r="AU429" s="664"/>
      <c r="AV429" s="664"/>
      <c r="AW429" s="664"/>
      <c r="AX429" s="664"/>
      <c r="AY429" s="664"/>
      <c r="AZ429" s="664"/>
      <c r="BA429" s="664"/>
      <c r="BB429" s="664"/>
      <c r="BC429" s="664"/>
      <c r="BD429" s="664"/>
      <c r="BE429" s="664"/>
      <c r="BF429" s="664"/>
      <c r="BG429" s="664"/>
      <c r="BH429" s="664"/>
      <c r="BI429" s="664"/>
    </row>
    <row r="430" spans="1:67" outlineLevel="1">
      <c r="A430" s="215"/>
      <c r="B430" s="215"/>
      <c r="C430" s="215"/>
      <c r="D430" s="215"/>
      <c r="E430" s="901">
        <v>0</v>
      </c>
      <c r="F430" s="902"/>
      <c r="G430" s="663"/>
      <c r="H430" s="664"/>
      <c r="I430" s="664"/>
      <c r="J430" s="664"/>
      <c r="K430" s="664"/>
      <c r="L430" s="664"/>
      <c r="M430" s="664"/>
      <c r="N430" s="664"/>
      <c r="O430" s="664"/>
      <c r="P430" s="664"/>
      <c r="Q430" s="664"/>
      <c r="R430" s="664"/>
      <c r="S430" s="664"/>
      <c r="T430" s="664"/>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4"/>
      <c r="AY430" s="664"/>
      <c r="AZ430" s="664"/>
      <c r="BA430" s="664"/>
      <c r="BB430" s="664"/>
      <c r="BC430" s="664"/>
      <c r="BD430" s="664"/>
      <c r="BE430" s="664"/>
      <c r="BF430" s="664"/>
      <c r="BG430" s="664"/>
      <c r="BH430" s="664"/>
      <c r="BI430" s="664"/>
    </row>
    <row r="431" spans="1:67" outlineLevel="1">
      <c r="A431" s="215"/>
      <c r="B431" s="215"/>
      <c r="C431" s="215"/>
      <c r="D431" s="215"/>
      <c r="E431" s="901">
        <v>0</v>
      </c>
      <c r="F431" s="902"/>
      <c r="G431" s="663"/>
      <c r="H431" s="664"/>
      <c r="I431" s="664"/>
      <c r="J431" s="664"/>
      <c r="K431" s="664"/>
      <c r="L431" s="664"/>
      <c r="M431" s="664"/>
      <c r="N431" s="664"/>
      <c r="O431" s="664"/>
      <c r="P431" s="664"/>
      <c r="Q431" s="664"/>
      <c r="R431" s="664"/>
      <c r="S431" s="664"/>
      <c r="T431" s="664"/>
      <c r="U431" s="664"/>
      <c r="V431" s="664"/>
      <c r="W431" s="664"/>
      <c r="X431" s="664"/>
      <c r="Y431" s="664"/>
      <c r="Z431" s="664"/>
      <c r="AA431" s="664"/>
      <c r="AB431" s="664"/>
      <c r="AC431" s="664"/>
      <c r="AD431" s="664"/>
      <c r="AE431" s="664"/>
      <c r="AF431" s="664"/>
      <c r="AG431" s="664"/>
      <c r="AH431" s="664"/>
      <c r="AI431" s="664"/>
      <c r="AJ431" s="664"/>
      <c r="AK431" s="664"/>
      <c r="AL431" s="664"/>
      <c r="AM431" s="664"/>
      <c r="AN431" s="664"/>
      <c r="AO431" s="664"/>
      <c r="AP431" s="664"/>
      <c r="AQ431" s="664"/>
      <c r="AR431" s="664"/>
      <c r="AS431" s="664"/>
      <c r="AT431" s="664"/>
      <c r="AU431" s="664"/>
      <c r="AV431" s="664"/>
      <c r="AW431" s="664"/>
      <c r="AX431" s="664"/>
      <c r="AY431" s="664"/>
      <c r="AZ431" s="664"/>
      <c r="BA431" s="664"/>
      <c r="BB431" s="664"/>
      <c r="BC431" s="664"/>
      <c r="BD431" s="664"/>
      <c r="BE431" s="664"/>
      <c r="BF431" s="664"/>
      <c r="BG431" s="664"/>
      <c r="BH431" s="664"/>
      <c r="BI431" s="664"/>
    </row>
    <row r="432" spans="1:67" outlineLevel="1">
      <c r="A432" s="215"/>
      <c r="B432" s="215"/>
      <c r="C432" s="215"/>
      <c r="D432" s="215"/>
      <c r="E432" s="901">
        <v>0</v>
      </c>
      <c r="F432" s="902"/>
      <c r="G432" s="663"/>
      <c r="H432" s="664"/>
      <c r="I432" s="664"/>
      <c r="J432" s="664"/>
      <c r="K432" s="664"/>
      <c r="L432" s="664"/>
      <c r="M432" s="664"/>
      <c r="N432" s="664"/>
      <c r="O432" s="664"/>
      <c r="P432" s="664"/>
      <c r="Q432" s="664"/>
      <c r="R432" s="664"/>
      <c r="S432" s="664"/>
      <c r="T432" s="664"/>
      <c r="U432" s="664"/>
      <c r="V432" s="664"/>
      <c r="W432" s="664"/>
      <c r="X432" s="664"/>
      <c r="Y432" s="664"/>
      <c r="Z432" s="664"/>
      <c r="AA432" s="664"/>
      <c r="AB432" s="664"/>
      <c r="AC432" s="664"/>
      <c r="AD432" s="664"/>
      <c r="AE432" s="664"/>
      <c r="AF432" s="664"/>
      <c r="AG432" s="664"/>
      <c r="AH432" s="664"/>
      <c r="AI432" s="664"/>
      <c r="AJ432" s="664"/>
      <c r="AK432" s="664"/>
      <c r="AL432" s="664"/>
      <c r="AM432" s="664"/>
      <c r="AN432" s="664"/>
      <c r="AO432" s="664"/>
      <c r="AP432" s="664"/>
      <c r="AQ432" s="664"/>
      <c r="AR432" s="664"/>
      <c r="AS432" s="664"/>
      <c r="AT432" s="664"/>
      <c r="AU432" s="664"/>
      <c r="AV432" s="664"/>
      <c r="AW432" s="664"/>
      <c r="AX432" s="664"/>
      <c r="AY432" s="664"/>
      <c r="AZ432" s="664"/>
      <c r="BA432" s="664"/>
      <c r="BB432" s="664"/>
      <c r="BC432" s="664"/>
      <c r="BD432" s="664"/>
      <c r="BE432" s="664"/>
      <c r="BF432" s="664"/>
      <c r="BG432" s="664"/>
      <c r="BH432" s="664"/>
      <c r="BI432" s="664"/>
    </row>
    <row r="433" spans="1:61" outlineLevel="1">
      <c r="A433" s="215"/>
      <c r="B433" s="215"/>
      <c r="C433" s="215"/>
      <c r="D433" s="215"/>
      <c r="E433" s="887">
        <v>0</v>
      </c>
      <c r="F433" s="888"/>
      <c r="G433" s="663"/>
      <c r="H433" s="664"/>
      <c r="I433" s="664"/>
      <c r="J433" s="664"/>
      <c r="K433" s="664"/>
      <c r="L433" s="664"/>
      <c r="M433" s="664"/>
      <c r="N433" s="664"/>
      <c r="O433" s="664"/>
      <c r="P433" s="664"/>
      <c r="Q433" s="664"/>
      <c r="R433" s="664"/>
      <c r="S433" s="664"/>
      <c r="T433" s="664"/>
      <c r="U433" s="664"/>
      <c r="V433" s="664"/>
      <c r="W433" s="664"/>
      <c r="X433" s="664"/>
      <c r="Y433" s="664"/>
      <c r="Z433" s="664"/>
      <c r="AA433" s="664"/>
      <c r="AB433" s="664"/>
      <c r="AC433" s="664"/>
      <c r="AD433" s="664"/>
      <c r="AE433" s="664"/>
      <c r="AF433" s="664"/>
      <c r="AG433" s="664"/>
      <c r="AH433" s="664"/>
      <c r="AI433" s="664"/>
      <c r="AJ433" s="664"/>
      <c r="AK433" s="664"/>
      <c r="AL433" s="664"/>
      <c r="AM433" s="664"/>
      <c r="AN433" s="664"/>
      <c r="AO433" s="664"/>
      <c r="AP433" s="664"/>
      <c r="AQ433" s="664"/>
      <c r="AR433" s="664"/>
      <c r="AS433" s="664"/>
      <c r="AT433" s="664"/>
      <c r="AU433" s="664"/>
      <c r="AV433" s="664"/>
      <c r="AW433" s="664"/>
      <c r="AX433" s="664"/>
      <c r="AY433" s="664"/>
      <c r="AZ433" s="664"/>
      <c r="BA433" s="664"/>
      <c r="BB433" s="664"/>
      <c r="BC433" s="664"/>
      <c r="BD433" s="664"/>
      <c r="BE433" s="664"/>
      <c r="BF433" s="664"/>
      <c r="BG433" s="664"/>
      <c r="BH433" s="664"/>
      <c r="BI433" s="664"/>
    </row>
    <row r="434" spans="1:61" outlineLevel="2">
      <c r="A434" s="215"/>
      <c r="B434" s="215"/>
      <c r="C434" s="215"/>
      <c r="D434" s="215"/>
      <c r="E434" s="887">
        <v>0</v>
      </c>
      <c r="F434" s="888"/>
      <c r="G434" s="663"/>
      <c r="H434" s="664"/>
      <c r="I434" s="664"/>
      <c r="J434" s="664"/>
      <c r="K434" s="664"/>
      <c r="L434" s="664"/>
      <c r="M434" s="664"/>
      <c r="N434" s="664"/>
      <c r="O434" s="664"/>
      <c r="P434" s="664"/>
      <c r="Q434" s="664"/>
      <c r="R434" s="664"/>
      <c r="S434" s="664"/>
      <c r="T434" s="664"/>
      <c r="U434" s="664"/>
      <c r="V434" s="664"/>
      <c r="W434" s="664"/>
      <c r="X434" s="664"/>
      <c r="Y434" s="664"/>
      <c r="Z434" s="664"/>
      <c r="AA434" s="664"/>
      <c r="AB434" s="664"/>
      <c r="AC434" s="664"/>
      <c r="AD434" s="664"/>
      <c r="AE434" s="664"/>
      <c r="AF434" s="664"/>
      <c r="AG434" s="664"/>
      <c r="AH434" s="664"/>
      <c r="AI434" s="664"/>
      <c r="AJ434" s="664"/>
      <c r="AK434" s="664"/>
      <c r="AL434" s="664"/>
      <c r="AM434" s="664"/>
      <c r="AN434" s="664"/>
      <c r="AO434" s="664"/>
      <c r="AP434" s="664"/>
      <c r="AQ434" s="664"/>
      <c r="AR434" s="664"/>
      <c r="AS434" s="664"/>
      <c r="AT434" s="664"/>
      <c r="AU434" s="664"/>
      <c r="AV434" s="664"/>
      <c r="AW434" s="664"/>
      <c r="AX434" s="664"/>
      <c r="AY434" s="664"/>
      <c r="AZ434" s="664"/>
      <c r="BA434" s="664"/>
      <c r="BB434" s="664"/>
      <c r="BC434" s="664"/>
      <c r="BD434" s="664"/>
      <c r="BE434" s="664"/>
      <c r="BF434" s="664"/>
      <c r="BG434" s="664"/>
      <c r="BH434" s="664"/>
      <c r="BI434" s="664"/>
    </row>
    <row r="435" spans="1:61" outlineLevel="2">
      <c r="A435" s="215"/>
      <c r="B435" s="215"/>
      <c r="C435" s="215"/>
      <c r="D435" s="215"/>
      <c r="E435" s="887">
        <v>0</v>
      </c>
      <c r="F435" s="888"/>
      <c r="G435" s="663"/>
      <c r="H435" s="664"/>
      <c r="I435" s="664"/>
      <c r="J435" s="664"/>
      <c r="K435" s="664"/>
      <c r="L435" s="664"/>
      <c r="M435" s="664"/>
      <c r="N435" s="664"/>
      <c r="O435" s="664"/>
      <c r="P435" s="664"/>
      <c r="Q435" s="664"/>
      <c r="R435" s="664"/>
      <c r="S435" s="664"/>
      <c r="T435" s="664"/>
      <c r="U435" s="664"/>
      <c r="V435" s="664"/>
      <c r="W435" s="664"/>
      <c r="X435" s="664"/>
      <c r="Y435" s="664"/>
      <c r="Z435" s="664"/>
      <c r="AA435" s="664"/>
      <c r="AB435" s="664"/>
      <c r="AC435" s="664"/>
      <c r="AD435" s="664"/>
      <c r="AE435" s="664"/>
      <c r="AF435" s="664"/>
      <c r="AG435" s="664"/>
      <c r="AH435" s="664"/>
      <c r="AI435" s="664"/>
      <c r="AJ435" s="664"/>
      <c r="AK435" s="664"/>
      <c r="AL435" s="664"/>
      <c r="AM435" s="664"/>
      <c r="AN435" s="664"/>
      <c r="AO435" s="664"/>
      <c r="AP435" s="664"/>
      <c r="AQ435" s="664"/>
      <c r="AR435" s="664"/>
      <c r="AS435" s="664"/>
      <c r="AT435" s="664"/>
      <c r="AU435" s="664"/>
      <c r="AV435" s="664"/>
      <c r="AW435" s="664"/>
      <c r="AX435" s="664"/>
      <c r="AY435" s="664"/>
      <c r="AZ435" s="664"/>
      <c r="BA435" s="664"/>
      <c r="BB435" s="664"/>
      <c r="BC435" s="664"/>
      <c r="BD435" s="664"/>
      <c r="BE435" s="664"/>
      <c r="BF435" s="664"/>
      <c r="BG435" s="664"/>
      <c r="BH435" s="664"/>
      <c r="BI435" s="664"/>
    </row>
    <row r="436" spans="1:61" outlineLevel="2">
      <c r="A436" s="215"/>
      <c r="B436" s="215"/>
      <c r="C436" s="215"/>
      <c r="D436" s="215"/>
      <c r="E436" s="887">
        <v>0</v>
      </c>
      <c r="F436" s="888"/>
      <c r="G436" s="663"/>
      <c r="H436" s="664"/>
      <c r="I436" s="664"/>
      <c r="J436" s="664"/>
      <c r="K436" s="664"/>
      <c r="L436" s="664"/>
      <c r="M436" s="664"/>
      <c r="N436" s="664"/>
      <c r="O436" s="664"/>
      <c r="P436" s="664"/>
      <c r="Q436" s="664"/>
      <c r="R436" s="664"/>
      <c r="S436" s="664"/>
      <c r="T436" s="664"/>
      <c r="U436" s="664"/>
      <c r="V436" s="664"/>
      <c r="W436" s="664"/>
      <c r="X436" s="664"/>
      <c r="Y436" s="664"/>
      <c r="Z436" s="664"/>
      <c r="AA436" s="664"/>
      <c r="AB436" s="664"/>
      <c r="AC436" s="664"/>
      <c r="AD436" s="664"/>
      <c r="AE436" s="664"/>
      <c r="AF436" s="664"/>
      <c r="AG436" s="664"/>
      <c r="AH436" s="664"/>
      <c r="AI436" s="664"/>
      <c r="AJ436" s="664"/>
      <c r="AK436" s="664"/>
      <c r="AL436" s="664"/>
      <c r="AM436" s="664"/>
      <c r="AN436" s="664"/>
      <c r="AO436" s="664"/>
      <c r="AP436" s="664"/>
      <c r="AQ436" s="664"/>
      <c r="AR436" s="664"/>
      <c r="AS436" s="664"/>
      <c r="AT436" s="664"/>
      <c r="AU436" s="664"/>
      <c r="AV436" s="664"/>
      <c r="AW436" s="664"/>
      <c r="AX436" s="664"/>
      <c r="AY436" s="664"/>
      <c r="AZ436" s="664"/>
      <c r="BA436" s="664"/>
      <c r="BB436" s="664"/>
      <c r="BC436" s="664"/>
      <c r="BD436" s="664"/>
      <c r="BE436" s="664"/>
      <c r="BF436" s="664"/>
      <c r="BG436" s="664"/>
      <c r="BH436" s="664"/>
      <c r="BI436" s="664"/>
    </row>
    <row r="437" spans="1:61" outlineLevel="2">
      <c r="A437" s="215"/>
      <c r="B437" s="215"/>
      <c r="C437" s="215"/>
      <c r="D437" s="215"/>
      <c r="E437" s="887">
        <v>0</v>
      </c>
      <c r="F437" s="888"/>
      <c r="G437" s="663"/>
      <c r="H437" s="664"/>
      <c r="I437" s="664"/>
      <c r="J437" s="664"/>
      <c r="K437" s="664"/>
      <c r="L437" s="664"/>
      <c r="M437" s="664"/>
      <c r="N437" s="664"/>
      <c r="O437" s="664"/>
      <c r="P437" s="664"/>
      <c r="Q437" s="664"/>
      <c r="R437" s="664"/>
      <c r="S437" s="664"/>
      <c r="T437" s="664"/>
      <c r="U437" s="664"/>
      <c r="V437" s="664"/>
      <c r="W437" s="664"/>
      <c r="X437" s="664"/>
      <c r="Y437" s="664"/>
      <c r="Z437" s="664"/>
      <c r="AA437" s="664"/>
      <c r="AB437" s="664"/>
      <c r="AC437" s="664"/>
      <c r="AD437" s="664"/>
      <c r="AE437" s="664"/>
      <c r="AF437" s="664"/>
      <c r="AG437" s="664"/>
      <c r="AH437" s="664"/>
      <c r="AI437" s="664"/>
      <c r="AJ437" s="664"/>
      <c r="AK437" s="664"/>
      <c r="AL437" s="664"/>
      <c r="AM437" s="664"/>
      <c r="AN437" s="664"/>
      <c r="AO437" s="664"/>
      <c r="AP437" s="664"/>
      <c r="AQ437" s="664"/>
      <c r="AR437" s="664"/>
      <c r="AS437" s="664"/>
      <c r="AT437" s="664"/>
      <c r="AU437" s="664"/>
      <c r="AV437" s="664"/>
      <c r="AW437" s="664"/>
      <c r="AX437" s="664"/>
      <c r="AY437" s="664"/>
      <c r="AZ437" s="664"/>
      <c r="BA437" s="664"/>
      <c r="BB437" s="664"/>
      <c r="BC437" s="664"/>
      <c r="BD437" s="664"/>
      <c r="BE437" s="664"/>
      <c r="BF437" s="664"/>
      <c r="BG437" s="664"/>
      <c r="BH437" s="664"/>
      <c r="BI437" s="664"/>
    </row>
    <row r="438" spans="1:61" outlineLevel="2">
      <c r="A438" s="215"/>
      <c r="B438" s="215"/>
      <c r="C438" s="215"/>
      <c r="D438" s="215"/>
      <c r="E438" s="887">
        <v>0</v>
      </c>
      <c r="F438" s="888"/>
      <c r="G438" s="663"/>
      <c r="H438" s="664"/>
      <c r="I438" s="664"/>
      <c r="J438" s="664"/>
      <c r="K438" s="664"/>
      <c r="L438" s="664"/>
      <c r="M438" s="664"/>
      <c r="N438" s="664"/>
      <c r="O438" s="664"/>
      <c r="P438" s="664"/>
      <c r="Q438" s="664"/>
      <c r="R438" s="664"/>
      <c r="S438" s="664"/>
      <c r="T438" s="664"/>
      <c r="U438" s="664"/>
      <c r="V438" s="664"/>
      <c r="W438" s="664"/>
      <c r="X438" s="664"/>
      <c r="Y438" s="664"/>
      <c r="Z438" s="664"/>
      <c r="AA438" s="664"/>
      <c r="AB438" s="664"/>
      <c r="AC438" s="664"/>
      <c r="AD438" s="664"/>
      <c r="AE438" s="664"/>
      <c r="AF438" s="664"/>
      <c r="AG438" s="664"/>
      <c r="AH438" s="664"/>
      <c r="AI438" s="664"/>
      <c r="AJ438" s="664"/>
      <c r="AK438" s="664"/>
      <c r="AL438" s="664"/>
      <c r="AM438" s="664"/>
      <c r="AN438" s="664"/>
      <c r="AO438" s="664"/>
      <c r="AP438" s="664"/>
      <c r="AQ438" s="664"/>
      <c r="AR438" s="664"/>
      <c r="AS438" s="664"/>
      <c r="AT438" s="664"/>
      <c r="AU438" s="664"/>
      <c r="AV438" s="664"/>
      <c r="AW438" s="664"/>
      <c r="AX438" s="664"/>
      <c r="AY438" s="664"/>
      <c r="AZ438" s="664"/>
      <c r="BA438" s="664"/>
      <c r="BB438" s="664"/>
      <c r="BC438" s="664"/>
      <c r="BD438" s="664"/>
      <c r="BE438" s="664"/>
      <c r="BF438" s="664"/>
      <c r="BG438" s="664"/>
      <c r="BH438" s="664"/>
      <c r="BI438" s="664"/>
    </row>
    <row r="439" spans="1:61" outlineLevel="2">
      <c r="A439" s="215"/>
      <c r="B439" s="215"/>
      <c r="C439" s="215"/>
      <c r="D439" s="215"/>
      <c r="E439" s="887">
        <v>0</v>
      </c>
      <c r="F439" s="888"/>
      <c r="G439" s="663"/>
      <c r="H439" s="664"/>
      <c r="I439" s="664"/>
      <c r="J439" s="664"/>
      <c r="K439" s="664"/>
      <c r="L439" s="664"/>
      <c r="M439" s="664"/>
      <c r="N439" s="664"/>
      <c r="O439" s="664"/>
      <c r="P439" s="664"/>
      <c r="Q439" s="664"/>
      <c r="R439" s="664"/>
      <c r="S439" s="664"/>
      <c r="T439" s="664"/>
      <c r="U439" s="664"/>
      <c r="V439" s="664"/>
      <c r="W439" s="664"/>
      <c r="X439" s="664"/>
      <c r="Y439" s="664"/>
      <c r="Z439" s="664"/>
      <c r="AA439" s="664"/>
      <c r="AB439" s="664"/>
      <c r="AC439" s="664"/>
      <c r="AD439" s="664"/>
      <c r="AE439" s="664"/>
      <c r="AF439" s="664"/>
      <c r="AG439" s="664"/>
      <c r="AH439" s="664"/>
      <c r="AI439" s="664"/>
      <c r="AJ439" s="664"/>
      <c r="AK439" s="664"/>
      <c r="AL439" s="664"/>
      <c r="AM439" s="664"/>
      <c r="AN439" s="664"/>
      <c r="AO439" s="664"/>
      <c r="AP439" s="664"/>
      <c r="AQ439" s="664"/>
      <c r="AR439" s="664"/>
      <c r="AS439" s="664"/>
      <c r="AT439" s="664"/>
      <c r="AU439" s="664"/>
      <c r="AV439" s="664"/>
      <c r="AW439" s="664"/>
      <c r="AX439" s="664"/>
      <c r="AY439" s="664"/>
      <c r="AZ439" s="664"/>
      <c r="BA439" s="664"/>
      <c r="BB439" s="664"/>
      <c r="BC439" s="664"/>
      <c r="BD439" s="664"/>
      <c r="BE439" s="664"/>
      <c r="BF439" s="664"/>
      <c r="BG439" s="664"/>
      <c r="BH439" s="664"/>
      <c r="BI439" s="664"/>
    </row>
    <row r="440" spans="1:61" outlineLevel="2">
      <c r="A440" s="215"/>
      <c r="B440" s="215"/>
      <c r="C440" s="215"/>
      <c r="D440" s="215"/>
      <c r="E440" s="887">
        <v>0</v>
      </c>
      <c r="F440" s="888"/>
      <c r="G440" s="663"/>
      <c r="H440" s="664"/>
      <c r="I440" s="664"/>
      <c r="J440" s="664"/>
      <c r="K440" s="664"/>
      <c r="L440" s="664"/>
      <c r="M440" s="664"/>
      <c r="N440" s="664"/>
      <c r="O440" s="664"/>
      <c r="P440" s="664"/>
      <c r="Q440" s="664"/>
      <c r="R440" s="664"/>
      <c r="S440" s="664"/>
      <c r="T440" s="664"/>
      <c r="U440" s="664"/>
      <c r="V440" s="664"/>
      <c r="W440" s="664"/>
      <c r="X440" s="664"/>
      <c r="Y440" s="664"/>
      <c r="Z440" s="664"/>
      <c r="AA440" s="664"/>
      <c r="AB440" s="664"/>
      <c r="AC440" s="664"/>
      <c r="AD440" s="664"/>
      <c r="AE440" s="664"/>
      <c r="AF440" s="664"/>
      <c r="AG440" s="664"/>
      <c r="AH440" s="664"/>
      <c r="AI440" s="664"/>
      <c r="AJ440" s="664"/>
      <c r="AK440" s="664"/>
      <c r="AL440" s="664"/>
      <c r="AM440" s="664"/>
      <c r="AN440" s="664"/>
      <c r="AO440" s="664"/>
      <c r="AP440" s="664"/>
      <c r="AQ440" s="664"/>
      <c r="AR440" s="664"/>
      <c r="AS440" s="664"/>
      <c r="AT440" s="664"/>
      <c r="AU440" s="664"/>
      <c r="AV440" s="664"/>
      <c r="AW440" s="664"/>
      <c r="AX440" s="664"/>
      <c r="AY440" s="664"/>
      <c r="AZ440" s="664"/>
      <c r="BA440" s="664"/>
      <c r="BB440" s="664"/>
      <c r="BC440" s="664"/>
      <c r="BD440" s="664"/>
      <c r="BE440" s="664"/>
      <c r="BF440" s="664"/>
      <c r="BG440" s="664"/>
      <c r="BH440" s="664"/>
      <c r="BI440" s="664"/>
    </row>
    <row r="441" spans="1:61" outlineLevel="2">
      <c r="A441" s="215"/>
      <c r="B441" s="215"/>
      <c r="C441" s="215"/>
      <c r="D441" s="215"/>
      <c r="E441" s="887">
        <v>0</v>
      </c>
      <c r="F441" s="888"/>
      <c r="G441" s="663"/>
      <c r="H441" s="664"/>
      <c r="I441" s="664"/>
      <c r="J441" s="664"/>
      <c r="K441" s="664"/>
      <c r="L441" s="664"/>
      <c r="M441" s="664"/>
      <c r="N441" s="664"/>
      <c r="O441" s="664"/>
      <c r="P441" s="664"/>
      <c r="Q441" s="664"/>
      <c r="R441" s="664"/>
      <c r="S441" s="664"/>
      <c r="T441" s="664"/>
      <c r="U441" s="664"/>
      <c r="V441" s="664"/>
      <c r="W441" s="664"/>
      <c r="X441" s="664"/>
      <c r="Y441" s="664"/>
      <c r="Z441" s="664"/>
      <c r="AA441" s="664"/>
      <c r="AB441" s="664"/>
      <c r="AC441" s="664"/>
      <c r="AD441" s="664"/>
      <c r="AE441" s="664"/>
      <c r="AF441" s="664"/>
      <c r="AG441" s="664"/>
      <c r="AH441" s="664"/>
      <c r="AI441" s="664"/>
      <c r="AJ441" s="664"/>
      <c r="AK441" s="664"/>
      <c r="AL441" s="664"/>
      <c r="AM441" s="664"/>
      <c r="AN441" s="664"/>
      <c r="AO441" s="664"/>
      <c r="AP441" s="664"/>
      <c r="AQ441" s="664"/>
      <c r="AR441" s="664"/>
      <c r="AS441" s="664"/>
      <c r="AT441" s="664"/>
      <c r="AU441" s="664"/>
      <c r="AV441" s="664"/>
      <c r="AW441" s="664"/>
      <c r="AX441" s="664"/>
      <c r="AY441" s="664"/>
      <c r="AZ441" s="664"/>
      <c r="BA441" s="664"/>
      <c r="BB441" s="664"/>
      <c r="BC441" s="664"/>
      <c r="BD441" s="664"/>
      <c r="BE441" s="664"/>
      <c r="BF441" s="664"/>
      <c r="BG441" s="664"/>
      <c r="BH441" s="664"/>
      <c r="BI441" s="664"/>
    </row>
    <row r="442" spans="1:61" outlineLevel="2">
      <c r="A442" s="215"/>
      <c r="B442" s="215"/>
      <c r="C442" s="215"/>
      <c r="D442" s="215"/>
      <c r="E442" s="887">
        <v>0</v>
      </c>
      <c r="F442" s="888"/>
      <c r="G442" s="663"/>
      <c r="H442" s="664"/>
      <c r="I442" s="664"/>
      <c r="J442" s="664"/>
      <c r="K442" s="664"/>
      <c r="L442" s="664"/>
      <c r="M442" s="664"/>
      <c r="N442" s="664"/>
      <c r="O442" s="664"/>
      <c r="P442" s="664"/>
      <c r="Q442" s="664"/>
      <c r="R442" s="664"/>
      <c r="S442" s="664"/>
      <c r="T442" s="664"/>
      <c r="U442" s="664"/>
      <c r="V442" s="664"/>
      <c r="W442" s="664"/>
      <c r="X442" s="664"/>
      <c r="Y442" s="664"/>
      <c r="Z442" s="664"/>
      <c r="AA442" s="664"/>
      <c r="AB442" s="664"/>
      <c r="AC442" s="664"/>
      <c r="AD442" s="664"/>
      <c r="AE442" s="664"/>
      <c r="AF442" s="664"/>
      <c r="AG442" s="664"/>
      <c r="AH442" s="664"/>
      <c r="AI442" s="664"/>
      <c r="AJ442" s="664"/>
      <c r="AK442" s="664"/>
      <c r="AL442" s="664"/>
      <c r="AM442" s="664"/>
      <c r="AN442" s="664"/>
      <c r="AO442" s="664"/>
      <c r="AP442" s="664"/>
      <c r="AQ442" s="664"/>
      <c r="AR442" s="664"/>
      <c r="AS442" s="664"/>
      <c r="AT442" s="664"/>
      <c r="AU442" s="664"/>
      <c r="AV442" s="664"/>
      <c r="AW442" s="664"/>
      <c r="AX442" s="664"/>
      <c r="AY442" s="664"/>
      <c r="AZ442" s="664"/>
      <c r="BA442" s="664"/>
      <c r="BB442" s="664"/>
      <c r="BC442" s="664"/>
      <c r="BD442" s="664"/>
      <c r="BE442" s="664"/>
      <c r="BF442" s="664"/>
      <c r="BG442" s="664"/>
      <c r="BH442" s="664"/>
      <c r="BI442" s="664"/>
    </row>
    <row r="443" spans="1:61" outlineLevel="2">
      <c r="A443" s="215"/>
      <c r="B443" s="215"/>
      <c r="C443" s="215"/>
      <c r="D443" s="215"/>
      <c r="E443" s="887">
        <v>0</v>
      </c>
      <c r="F443" s="888"/>
      <c r="G443" s="663"/>
      <c r="H443" s="664"/>
      <c r="I443" s="664"/>
      <c r="J443" s="664"/>
      <c r="K443" s="664"/>
      <c r="L443" s="664"/>
      <c r="M443" s="664"/>
      <c r="N443" s="664"/>
      <c r="O443" s="664"/>
      <c r="P443" s="664"/>
      <c r="Q443" s="664"/>
      <c r="R443" s="664"/>
      <c r="S443" s="664"/>
      <c r="T443" s="664"/>
      <c r="U443" s="664"/>
      <c r="V443" s="664"/>
      <c r="W443" s="664"/>
      <c r="X443" s="664"/>
      <c r="Y443" s="664"/>
      <c r="Z443" s="664"/>
      <c r="AA443" s="664"/>
      <c r="AB443" s="664"/>
      <c r="AC443" s="664"/>
      <c r="AD443" s="664"/>
      <c r="AE443" s="664"/>
      <c r="AF443" s="664"/>
      <c r="AG443" s="664"/>
      <c r="AH443" s="664"/>
      <c r="AI443" s="664"/>
      <c r="AJ443" s="664"/>
      <c r="AK443" s="664"/>
      <c r="AL443" s="664"/>
      <c r="AM443" s="664"/>
      <c r="AN443" s="664"/>
      <c r="AO443" s="664"/>
      <c r="AP443" s="664"/>
      <c r="AQ443" s="664"/>
      <c r="AR443" s="664"/>
      <c r="AS443" s="664"/>
      <c r="AT443" s="664"/>
      <c r="AU443" s="664"/>
      <c r="AV443" s="664"/>
      <c r="AW443" s="664"/>
      <c r="AX443" s="664"/>
      <c r="AY443" s="664"/>
      <c r="AZ443" s="664"/>
      <c r="BA443" s="664"/>
      <c r="BB443" s="664"/>
      <c r="BC443" s="664"/>
      <c r="BD443" s="664"/>
      <c r="BE443" s="664"/>
      <c r="BF443" s="664"/>
      <c r="BG443" s="664"/>
      <c r="BH443" s="664"/>
      <c r="BI443" s="664"/>
    </row>
    <row r="444" spans="1:61" outlineLevel="2">
      <c r="A444" s="215"/>
      <c r="B444" s="215"/>
      <c r="C444" s="215"/>
      <c r="D444" s="215"/>
      <c r="E444" s="887">
        <v>0</v>
      </c>
      <c r="F444" s="888"/>
      <c r="G444" s="663"/>
      <c r="H444" s="664"/>
      <c r="I444" s="664"/>
      <c r="J444" s="664"/>
      <c r="K444" s="664"/>
      <c r="L444" s="664"/>
      <c r="M444" s="664"/>
      <c r="N444" s="664"/>
      <c r="O444" s="664"/>
      <c r="P444" s="664"/>
      <c r="Q444" s="664"/>
      <c r="R444" s="664"/>
      <c r="S444" s="664"/>
      <c r="T444" s="664"/>
      <c r="U444" s="664"/>
      <c r="V444" s="664"/>
      <c r="W444" s="664"/>
      <c r="X444" s="664"/>
      <c r="Y444" s="664"/>
      <c r="Z444" s="664"/>
      <c r="AA444" s="664"/>
      <c r="AB444" s="664"/>
      <c r="AC444" s="664"/>
      <c r="AD444" s="664"/>
      <c r="AE444" s="664"/>
      <c r="AF444" s="664"/>
      <c r="AG444" s="664"/>
      <c r="AH444" s="664"/>
      <c r="AI444" s="664"/>
      <c r="AJ444" s="664"/>
      <c r="AK444" s="664"/>
      <c r="AL444" s="664"/>
      <c r="AM444" s="664"/>
      <c r="AN444" s="664"/>
      <c r="AO444" s="664"/>
      <c r="AP444" s="664"/>
      <c r="AQ444" s="664"/>
      <c r="AR444" s="664"/>
      <c r="AS444" s="664"/>
      <c r="AT444" s="664"/>
      <c r="AU444" s="664"/>
      <c r="AV444" s="664"/>
      <c r="AW444" s="664"/>
      <c r="AX444" s="664"/>
      <c r="AY444" s="664"/>
      <c r="AZ444" s="664"/>
      <c r="BA444" s="664"/>
      <c r="BB444" s="664"/>
      <c r="BC444" s="664"/>
      <c r="BD444" s="664"/>
      <c r="BE444" s="664"/>
      <c r="BF444" s="664"/>
      <c r="BG444" s="664"/>
      <c r="BH444" s="664"/>
      <c r="BI444" s="664"/>
    </row>
    <row r="445" spans="1:61" outlineLevel="2">
      <c r="A445" s="215"/>
      <c r="B445" s="215"/>
      <c r="C445" s="215"/>
      <c r="D445" s="215"/>
      <c r="E445" s="887">
        <v>0</v>
      </c>
      <c r="F445" s="888"/>
      <c r="G445" s="663"/>
      <c r="H445" s="664"/>
      <c r="I445" s="664"/>
      <c r="J445" s="664"/>
      <c r="K445" s="664"/>
      <c r="L445" s="664"/>
      <c r="M445" s="664"/>
      <c r="N445" s="664"/>
      <c r="O445" s="664"/>
      <c r="P445" s="664"/>
      <c r="Q445" s="664"/>
      <c r="R445" s="664"/>
      <c r="S445" s="664"/>
      <c r="T445" s="664"/>
      <c r="U445" s="664"/>
      <c r="V445" s="664"/>
      <c r="W445" s="664"/>
      <c r="X445" s="664"/>
      <c r="Y445" s="664"/>
      <c r="Z445" s="664"/>
      <c r="AA445" s="664"/>
      <c r="AB445" s="664"/>
      <c r="AC445" s="664"/>
      <c r="AD445" s="664"/>
      <c r="AE445" s="664"/>
      <c r="AF445" s="664"/>
      <c r="AG445" s="664"/>
      <c r="AH445" s="664"/>
      <c r="AI445" s="664"/>
      <c r="AJ445" s="664"/>
      <c r="AK445" s="664"/>
      <c r="AL445" s="664"/>
      <c r="AM445" s="664"/>
      <c r="AN445" s="664"/>
      <c r="AO445" s="664"/>
      <c r="AP445" s="664"/>
      <c r="AQ445" s="664"/>
      <c r="AR445" s="664"/>
      <c r="AS445" s="664"/>
      <c r="AT445" s="664"/>
      <c r="AU445" s="664"/>
      <c r="AV445" s="664"/>
      <c r="AW445" s="664"/>
      <c r="AX445" s="664"/>
      <c r="AY445" s="664"/>
      <c r="AZ445" s="664"/>
      <c r="BA445" s="664"/>
      <c r="BB445" s="664"/>
      <c r="BC445" s="664"/>
      <c r="BD445" s="664"/>
      <c r="BE445" s="664"/>
      <c r="BF445" s="664"/>
      <c r="BG445" s="664"/>
      <c r="BH445" s="664"/>
      <c r="BI445" s="664"/>
    </row>
    <row r="446" spans="1:61" outlineLevel="2">
      <c r="A446" s="215"/>
      <c r="B446" s="215"/>
      <c r="C446" s="215"/>
      <c r="D446" s="215"/>
      <c r="E446" s="887">
        <v>0</v>
      </c>
      <c r="F446" s="888"/>
      <c r="G446" s="663"/>
      <c r="H446" s="664"/>
      <c r="I446" s="664"/>
      <c r="J446" s="664"/>
      <c r="K446" s="664"/>
      <c r="L446" s="664"/>
      <c r="M446" s="664"/>
      <c r="N446" s="664"/>
      <c r="O446" s="664"/>
      <c r="P446" s="664"/>
      <c r="Q446" s="664"/>
      <c r="R446" s="664"/>
      <c r="S446" s="664"/>
      <c r="T446" s="664"/>
      <c r="U446" s="664"/>
      <c r="V446" s="664"/>
      <c r="W446" s="664"/>
      <c r="X446" s="664"/>
      <c r="Y446" s="664"/>
      <c r="Z446" s="664"/>
      <c r="AA446" s="664"/>
      <c r="AB446" s="664"/>
      <c r="AC446" s="664"/>
      <c r="AD446" s="664"/>
      <c r="AE446" s="664"/>
      <c r="AF446" s="664"/>
      <c r="AG446" s="664"/>
      <c r="AH446" s="664"/>
      <c r="AI446" s="664"/>
      <c r="AJ446" s="664"/>
      <c r="AK446" s="664"/>
      <c r="AL446" s="664"/>
      <c r="AM446" s="664"/>
      <c r="AN446" s="664"/>
      <c r="AO446" s="664"/>
      <c r="AP446" s="664"/>
      <c r="AQ446" s="664"/>
      <c r="AR446" s="664"/>
      <c r="AS446" s="664"/>
      <c r="AT446" s="664"/>
      <c r="AU446" s="664"/>
      <c r="AV446" s="664"/>
      <c r="AW446" s="664"/>
      <c r="AX446" s="664"/>
      <c r="AY446" s="664"/>
      <c r="AZ446" s="664"/>
      <c r="BA446" s="664"/>
      <c r="BB446" s="664"/>
      <c r="BC446" s="664"/>
      <c r="BD446" s="664"/>
      <c r="BE446" s="664"/>
      <c r="BF446" s="664"/>
      <c r="BG446" s="664"/>
      <c r="BH446" s="664"/>
      <c r="BI446" s="664"/>
    </row>
    <row r="447" spans="1:61" outlineLevel="2">
      <c r="A447" s="215"/>
      <c r="B447" s="215"/>
      <c r="C447" s="215"/>
      <c r="D447" s="215"/>
      <c r="E447" s="887">
        <v>0</v>
      </c>
      <c r="F447" s="888"/>
      <c r="G447" s="663"/>
      <c r="H447" s="664"/>
      <c r="I447" s="664"/>
      <c r="J447" s="664"/>
      <c r="K447" s="664"/>
      <c r="L447" s="664"/>
      <c r="M447" s="664"/>
      <c r="N447" s="664"/>
      <c r="O447" s="664"/>
      <c r="P447" s="664"/>
      <c r="Q447" s="664"/>
      <c r="R447" s="664"/>
      <c r="S447" s="664"/>
      <c r="T447" s="664"/>
      <c r="U447" s="664"/>
      <c r="V447" s="664"/>
      <c r="W447" s="664"/>
      <c r="X447" s="664"/>
      <c r="Y447" s="664"/>
      <c r="Z447" s="664"/>
      <c r="AA447" s="664"/>
      <c r="AB447" s="664"/>
      <c r="AC447" s="664"/>
      <c r="AD447" s="664"/>
      <c r="AE447" s="664"/>
      <c r="AF447" s="664"/>
      <c r="AG447" s="664"/>
      <c r="AH447" s="664"/>
      <c r="AI447" s="664"/>
      <c r="AJ447" s="664"/>
      <c r="AK447" s="664"/>
      <c r="AL447" s="664"/>
      <c r="AM447" s="664"/>
      <c r="AN447" s="664"/>
      <c r="AO447" s="664"/>
      <c r="AP447" s="664"/>
      <c r="AQ447" s="664"/>
      <c r="AR447" s="664"/>
      <c r="AS447" s="664"/>
      <c r="AT447" s="664"/>
      <c r="AU447" s="664"/>
      <c r="AV447" s="664"/>
      <c r="AW447" s="664"/>
      <c r="AX447" s="664"/>
      <c r="AY447" s="664"/>
      <c r="AZ447" s="664"/>
      <c r="BA447" s="664"/>
      <c r="BB447" s="664"/>
      <c r="BC447" s="664"/>
      <c r="BD447" s="664"/>
      <c r="BE447" s="664"/>
      <c r="BF447" s="664"/>
      <c r="BG447" s="664"/>
      <c r="BH447" s="664"/>
      <c r="BI447" s="664"/>
    </row>
    <row r="448" spans="1:61" outlineLevel="2">
      <c r="A448" s="215"/>
      <c r="B448" s="215"/>
      <c r="C448" s="215"/>
      <c r="D448" s="215"/>
      <c r="E448" s="887">
        <v>0</v>
      </c>
      <c r="F448" s="888"/>
      <c r="G448" s="663"/>
      <c r="H448" s="664"/>
      <c r="I448" s="664"/>
      <c r="J448" s="664"/>
      <c r="K448" s="664"/>
      <c r="L448" s="664"/>
      <c r="M448" s="664"/>
      <c r="N448" s="664"/>
      <c r="O448" s="664"/>
      <c r="P448" s="664"/>
      <c r="Q448" s="664"/>
      <c r="R448" s="664"/>
      <c r="S448" s="664"/>
      <c r="T448" s="664"/>
      <c r="U448" s="664"/>
      <c r="V448" s="664"/>
      <c r="W448" s="664"/>
      <c r="X448" s="664"/>
      <c r="Y448" s="664"/>
      <c r="Z448" s="664"/>
      <c r="AA448" s="664"/>
      <c r="AB448" s="664"/>
      <c r="AC448" s="664"/>
      <c r="AD448" s="664"/>
      <c r="AE448" s="664"/>
      <c r="AF448" s="664"/>
      <c r="AG448" s="664"/>
      <c r="AH448" s="664"/>
      <c r="AI448" s="664"/>
      <c r="AJ448" s="664"/>
      <c r="AK448" s="664"/>
      <c r="AL448" s="664"/>
      <c r="AM448" s="664"/>
      <c r="AN448" s="664"/>
      <c r="AO448" s="664"/>
      <c r="AP448" s="664"/>
      <c r="AQ448" s="664"/>
      <c r="AR448" s="664"/>
      <c r="AS448" s="664"/>
      <c r="AT448" s="664"/>
      <c r="AU448" s="664"/>
      <c r="AV448" s="664"/>
      <c r="AW448" s="664"/>
      <c r="AX448" s="664"/>
      <c r="AY448" s="664"/>
      <c r="AZ448" s="664"/>
      <c r="BA448" s="664"/>
      <c r="BB448" s="664"/>
      <c r="BC448" s="664"/>
      <c r="BD448" s="664"/>
      <c r="BE448" s="664"/>
      <c r="BF448" s="664"/>
      <c r="BG448" s="664"/>
      <c r="BH448" s="664"/>
      <c r="BI448" s="664"/>
    </row>
    <row r="449" spans="1:67" outlineLevel="2">
      <c r="A449" s="215"/>
      <c r="B449" s="215"/>
      <c r="C449" s="215"/>
      <c r="D449" s="215"/>
      <c r="E449" s="887">
        <v>0</v>
      </c>
      <c r="F449" s="888"/>
      <c r="G449" s="663"/>
      <c r="H449" s="664"/>
      <c r="I449" s="664"/>
      <c r="J449" s="664"/>
      <c r="K449" s="664"/>
      <c r="L449" s="664"/>
      <c r="M449" s="664"/>
      <c r="N449" s="664"/>
      <c r="O449" s="664"/>
      <c r="P449" s="664"/>
      <c r="Q449" s="664"/>
      <c r="R449" s="664"/>
      <c r="S449" s="664"/>
      <c r="T449" s="664"/>
      <c r="U449" s="664"/>
      <c r="V449" s="664"/>
      <c r="W449" s="664"/>
      <c r="X449" s="664"/>
      <c r="Y449" s="664"/>
      <c r="Z449" s="664"/>
      <c r="AA449" s="664"/>
      <c r="AB449" s="664"/>
      <c r="AC449" s="664"/>
      <c r="AD449" s="664"/>
      <c r="AE449" s="664"/>
      <c r="AF449" s="664"/>
      <c r="AG449" s="664"/>
      <c r="AH449" s="664"/>
      <c r="AI449" s="664"/>
      <c r="AJ449" s="664"/>
      <c r="AK449" s="664"/>
      <c r="AL449" s="664"/>
      <c r="AM449" s="664"/>
      <c r="AN449" s="664"/>
      <c r="AO449" s="664"/>
      <c r="AP449" s="664"/>
      <c r="AQ449" s="664"/>
      <c r="AR449" s="664"/>
      <c r="AS449" s="664"/>
      <c r="AT449" s="664"/>
      <c r="AU449" s="664"/>
      <c r="AV449" s="664"/>
      <c r="AW449" s="664"/>
      <c r="AX449" s="664"/>
      <c r="AY449" s="664"/>
      <c r="AZ449" s="664"/>
      <c r="BA449" s="664"/>
      <c r="BB449" s="664"/>
      <c r="BC449" s="664"/>
      <c r="BD449" s="664"/>
      <c r="BE449" s="664"/>
      <c r="BF449" s="664"/>
      <c r="BG449" s="664"/>
      <c r="BH449" s="664"/>
      <c r="BI449" s="664"/>
    </row>
    <row r="450" spans="1:67" outlineLevel="1">
      <c r="A450" s="215"/>
      <c r="B450" s="215"/>
      <c r="C450" s="215"/>
      <c r="D450" s="215"/>
      <c r="E450" s="887">
        <v>0</v>
      </c>
      <c r="F450" s="888"/>
      <c r="G450" s="663"/>
      <c r="H450" s="664"/>
      <c r="I450" s="664"/>
      <c r="J450" s="664"/>
      <c r="K450" s="664"/>
      <c r="L450" s="664"/>
      <c r="M450" s="664"/>
      <c r="N450" s="664"/>
      <c r="O450" s="664"/>
      <c r="P450" s="664"/>
      <c r="Q450" s="664"/>
      <c r="R450" s="664"/>
      <c r="S450" s="664"/>
      <c r="T450" s="664"/>
      <c r="U450" s="664"/>
      <c r="V450" s="664"/>
      <c r="W450" s="664"/>
      <c r="X450" s="664"/>
      <c r="Y450" s="664"/>
      <c r="Z450" s="664"/>
      <c r="AA450" s="664"/>
      <c r="AB450" s="664"/>
      <c r="AC450" s="664"/>
      <c r="AD450" s="664"/>
      <c r="AE450" s="664"/>
      <c r="AF450" s="664"/>
      <c r="AG450" s="664"/>
      <c r="AH450" s="664"/>
      <c r="AI450" s="664"/>
      <c r="AJ450" s="664"/>
      <c r="AK450" s="664"/>
      <c r="AL450" s="664"/>
      <c r="AM450" s="664"/>
      <c r="AN450" s="664"/>
      <c r="AO450" s="664"/>
      <c r="AP450" s="664"/>
      <c r="AQ450" s="664"/>
      <c r="AR450" s="664"/>
      <c r="AS450" s="664"/>
      <c r="AT450" s="664"/>
      <c r="AU450" s="664"/>
      <c r="AV450" s="664"/>
      <c r="AW450" s="664"/>
      <c r="AX450" s="664"/>
      <c r="AY450" s="664"/>
      <c r="AZ450" s="664"/>
      <c r="BA450" s="664"/>
      <c r="BB450" s="664"/>
      <c r="BC450" s="664"/>
      <c r="BD450" s="664"/>
      <c r="BE450" s="664"/>
      <c r="BF450" s="664"/>
      <c r="BG450" s="664"/>
      <c r="BH450" s="664"/>
      <c r="BI450" s="664"/>
    </row>
    <row r="451" spans="1:67" outlineLevel="1">
      <c r="A451" s="215"/>
      <c r="B451" s="215"/>
      <c r="C451" s="215"/>
      <c r="D451" s="215"/>
      <c r="E451" s="887" t="s">
        <v>570</v>
      </c>
      <c r="F451" s="888"/>
      <c r="G451" s="703"/>
      <c r="H451" s="704"/>
      <c r="I451" s="704"/>
      <c r="J451" s="704"/>
      <c r="K451" s="704"/>
      <c r="L451" s="704"/>
      <c r="M451" s="704"/>
      <c r="N451" s="704"/>
      <c r="O451" s="704"/>
      <c r="P451" s="704"/>
      <c r="Q451" s="704"/>
      <c r="R451" s="704"/>
      <c r="S451" s="704"/>
      <c r="T451" s="704"/>
      <c r="U451" s="704"/>
      <c r="V451" s="704"/>
      <c r="W451" s="704"/>
      <c r="X451" s="704"/>
      <c r="Y451" s="704"/>
      <c r="Z451" s="704"/>
      <c r="AA451" s="704"/>
      <c r="AB451" s="704"/>
      <c r="AC451" s="704"/>
      <c r="AD451" s="704"/>
      <c r="AE451" s="704"/>
      <c r="AF451" s="704"/>
      <c r="AG451" s="704"/>
      <c r="AH451" s="704"/>
      <c r="AI451" s="704"/>
      <c r="AJ451" s="704"/>
      <c r="AK451" s="704"/>
      <c r="AL451" s="704"/>
      <c r="AM451" s="704"/>
      <c r="AN451" s="704"/>
      <c r="AO451" s="704"/>
      <c r="AP451" s="704"/>
      <c r="AQ451" s="704"/>
      <c r="AR451" s="704"/>
      <c r="AS451" s="704"/>
      <c r="AT451" s="704"/>
      <c r="AU451" s="704"/>
      <c r="AV451" s="704"/>
      <c r="AW451" s="704"/>
      <c r="AX451" s="704"/>
      <c r="AY451" s="704"/>
      <c r="AZ451" s="704"/>
      <c r="BA451" s="704"/>
      <c r="BB451" s="704"/>
      <c r="BC451" s="704"/>
      <c r="BD451" s="704"/>
      <c r="BE451" s="704"/>
      <c r="BF451" s="704"/>
      <c r="BG451" s="704"/>
      <c r="BH451" s="704"/>
      <c r="BI451" s="704"/>
    </row>
    <row r="452" spans="1:67" outlineLevel="1">
      <c r="A452" s="215"/>
      <c r="B452" s="215"/>
      <c r="C452" s="215"/>
      <c r="D452" s="215"/>
      <c r="E452" s="887" t="s">
        <v>544</v>
      </c>
      <c r="F452" s="888"/>
      <c r="G452" s="703"/>
      <c r="H452" s="704"/>
      <c r="I452" s="704"/>
      <c r="J452" s="704"/>
      <c r="K452" s="704"/>
      <c r="L452" s="704"/>
      <c r="M452" s="704"/>
      <c r="N452" s="704"/>
      <c r="O452" s="704"/>
      <c r="P452" s="704"/>
      <c r="Q452" s="704"/>
      <c r="R452" s="704"/>
      <c r="S452" s="704"/>
      <c r="T452" s="704"/>
      <c r="U452" s="704"/>
      <c r="V452" s="704"/>
      <c r="W452" s="704"/>
      <c r="X452" s="704"/>
      <c r="Y452" s="704"/>
      <c r="Z452" s="704"/>
      <c r="AA452" s="704"/>
      <c r="AB452" s="704"/>
      <c r="AC452" s="704"/>
      <c r="AD452" s="704"/>
      <c r="AE452" s="704"/>
      <c r="AF452" s="704"/>
      <c r="AG452" s="704"/>
      <c r="AH452" s="704"/>
      <c r="AI452" s="704"/>
      <c r="AJ452" s="704"/>
      <c r="AK452" s="704"/>
      <c r="AL452" s="704"/>
      <c r="AM452" s="704"/>
      <c r="AN452" s="704"/>
      <c r="AO452" s="704"/>
      <c r="AP452" s="704"/>
      <c r="AQ452" s="704"/>
      <c r="AR452" s="704"/>
      <c r="AS452" s="704"/>
      <c r="AT452" s="704"/>
      <c r="AU452" s="704"/>
      <c r="AV452" s="704"/>
      <c r="AW452" s="704"/>
      <c r="AX452" s="704"/>
      <c r="AY452" s="704"/>
      <c r="AZ452" s="704"/>
      <c r="BA452" s="704"/>
      <c r="BB452" s="704"/>
      <c r="BC452" s="704"/>
      <c r="BD452" s="704"/>
      <c r="BE452" s="704"/>
      <c r="BF452" s="704"/>
      <c r="BG452" s="704"/>
      <c r="BH452" s="704"/>
      <c r="BI452" s="704"/>
    </row>
    <row r="453" spans="1:67" outlineLevel="1">
      <c r="A453" s="215"/>
      <c r="B453" s="215"/>
      <c r="C453" s="215"/>
      <c r="D453" s="215"/>
      <c r="E453" s="901" t="s">
        <v>264</v>
      </c>
      <c r="F453" s="902"/>
      <c r="G453" s="716"/>
      <c r="H453" s="674"/>
      <c r="I453" s="674"/>
      <c r="J453" s="674"/>
      <c r="K453" s="674"/>
      <c r="L453" s="674"/>
      <c r="M453" s="674"/>
      <c r="N453" s="674"/>
      <c r="O453" s="674"/>
      <c r="P453" s="674"/>
      <c r="Q453" s="674"/>
      <c r="R453" s="674"/>
      <c r="S453" s="674"/>
      <c r="T453" s="674"/>
      <c r="U453" s="674"/>
      <c r="V453" s="674"/>
      <c r="W453" s="674"/>
      <c r="X453" s="674"/>
      <c r="Y453" s="674"/>
      <c r="Z453" s="674"/>
      <c r="AA453" s="674"/>
      <c r="AB453" s="674"/>
      <c r="AC453" s="674"/>
      <c r="AD453" s="674"/>
      <c r="AE453" s="674"/>
      <c r="AF453" s="674"/>
      <c r="AG453" s="674"/>
      <c r="AH453" s="674"/>
      <c r="AI453" s="674"/>
      <c r="AJ453" s="674"/>
      <c r="AK453" s="674"/>
      <c r="AL453" s="674"/>
      <c r="AM453" s="674"/>
      <c r="AN453" s="674"/>
      <c r="AO453" s="674"/>
      <c r="AP453" s="674"/>
      <c r="AQ453" s="674"/>
      <c r="AR453" s="674"/>
      <c r="AS453" s="674"/>
      <c r="AT453" s="674"/>
      <c r="AU453" s="674"/>
      <c r="AV453" s="674"/>
      <c r="AW453" s="674"/>
      <c r="AX453" s="674"/>
      <c r="AY453" s="674"/>
      <c r="AZ453" s="674"/>
      <c r="BA453" s="674"/>
      <c r="BB453" s="674"/>
      <c r="BC453" s="674"/>
      <c r="BD453" s="674"/>
      <c r="BE453" s="674"/>
      <c r="BF453" s="674"/>
      <c r="BG453" s="674"/>
      <c r="BH453" s="674"/>
      <c r="BI453" s="674"/>
    </row>
    <row r="454" spans="1:67">
      <c r="A454" s="215"/>
      <c r="B454" s="215"/>
      <c r="C454" s="215"/>
      <c r="D454" s="215"/>
      <c r="E454" s="901" t="s">
        <v>82</v>
      </c>
      <c r="F454" s="901"/>
      <c r="G454" s="676">
        <v>0</v>
      </c>
      <c r="H454" s="676">
        <v>0</v>
      </c>
      <c r="I454" s="676">
        <v>0</v>
      </c>
      <c r="J454" s="676">
        <v>0</v>
      </c>
      <c r="K454" s="676">
        <v>0</v>
      </c>
      <c r="L454" s="601">
        <v>0</v>
      </c>
      <c r="M454" s="601">
        <v>0</v>
      </c>
      <c r="N454" s="601">
        <v>0</v>
      </c>
      <c r="O454" s="601">
        <v>0</v>
      </c>
      <c r="P454" s="601">
        <v>0</v>
      </c>
      <c r="Q454" s="601">
        <v>0</v>
      </c>
      <c r="R454" s="601">
        <v>0</v>
      </c>
      <c r="S454" s="601">
        <v>0</v>
      </c>
      <c r="T454" s="601">
        <v>0</v>
      </c>
      <c r="U454" s="601">
        <v>0</v>
      </c>
      <c r="V454" s="601">
        <v>0</v>
      </c>
      <c r="W454" s="601">
        <v>0</v>
      </c>
      <c r="X454" s="601">
        <v>0</v>
      </c>
      <c r="Y454" s="601">
        <v>0</v>
      </c>
      <c r="Z454" s="601">
        <v>0</v>
      </c>
      <c r="AA454" s="601">
        <v>0</v>
      </c>
      <c r="AB454" s="601">
        <v>0</v>
      </c>
      <c r="AC454" s="601">
        <v>0</v>
      </c>
      <c r="AD454" s="601">
        <v>0</v>
      </c>
      <c r="AE454" s="601">
        <v>0</v>
      </c>
      <c r="AF454" s="601">
        <v>0</v>
      </c>
      <c r="AG454" s="601">
        <v>0</v>
      </c>
      <c r="AH454" s="601">
        <v>0</v>
      </c>
      <c r="AI454" s="601">
        <v>0</v>
      </c>
      <c r="AJ454" s="601">
        <v>0</v>
      </c>
      <c r="AK454" s="601">
        <v>0</v>
      </c>
      <c r="AL454" s="601">
        <v>0</v>
      </c>
      <c r="AM454" s="601">
        <v>0</v>
      </c>
      <c r="AN454" s="601">
        <v>0</v>
      </c>
      <c r="AO454" s="601">
        <v>0</v>
      </c>
      <c r="AP454" s="601">
        <v>0</v>
      </c>
      <c r="AQ454" s="601">
        <v>0</v>
      </c>
      <c r="AR454" s="601">
        <v>0</v>
      </c>
      <c r="AS454" s="601">
        <v>0</v>
      </c>
      <c r="AT454" s="601">
        <v>0</v>
      </c>
      <c r="AU454" s="601">
        <v>0</v>
      </c>
      <c r="AV454" s="601">
        <v>0</v>
      </c>
      <c r="AW454" s="601">
        <v>0</v>
      </c>
      <c r="AX454" s="601">
        <v>0</v>
      </c>
      <c r="AY454" s="601">
        <v>0</v>
      </c>
      <c r="AZ454" s="601">
        <v>0</v>
      </c>
      <c r="BA454" s="601">
        <v>0</v>
      </c>
      <c r="BB454" s="601">
        <v>0</v>
      </c>
      <c r="BC454" s="601">
        <v>0</v>
      </c>
      <c r="BD454" s="601">
        <v>0</v>
      </c>
      <c r="BE454" s="601">
        <v>0</v>
      </c>
      <c r="BF454" s="601">
        <v>0</v>
      </c>
      <c r="BG454" s="601">
        <v>0</v>
      </c>
      <c r="BH454" s="601">
        <v>0</v>
      </c>
      <c r="BI454" s="601">
        <v>0</v>
      </c>
    </row>
    <row r="455" spans="1:67" ht="21" customHeight="1">
      <c r="A455" s="212"/>
      <c r="B455" s="212"/>
      <c r="C455" s="212"/>
      <c r="D455" s="212"/>
      <c r="E455" s="658"/>
      <c r="F455" s="658"/>
      <c r="G455" s="84"/>
      <c r="H455" s="84"/>
      <c r="I455" s="84"/>
      <c r="J455" s="84"/>
      <c r="K455" s="84"/>
      <c r="L455" s="84"/>
      <c r="M455" s="84"/>
      <c r="N455" s="84"/>
      <c r="O455" s="84"/>
      <c r="P455" s="84"/>
      <c r="Q455" s="185"/>
      <c r="R455" s="318"/>
      <c r="S455" s="318"/>
      <c r="T455" s="595"/>
      <c r="U455" s="215"/>
      <c r="V455" s="215"/>
      <c r="W455" s="215"/>
      <c r="X455" s="215"/>
      <c r="Y455" s="215"/>
      <c r="Z455" s="215"/>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row>
    <row r="456" spans="1:67" ht="15.25" customHeight="1">
      <c r="A456" s="611"/>
      <c r="B456" s="611"/>
      <c r="C456" s="611"/>
      <c r="D456" s="611"/>
      <c r="E456" s="606" t="s">
        <v>484</v>
      </c>
      <c r="F456" s="606"/>
      <c r="G456" s="611"/>
      <c r="H456" s="611"/>
      <c r="I456" s="612"/>
      <c r="J456" s="104"/>
      <c r="K456" s="104"/>
      <c r="L456" s="104"/>
      <c r="M456" s="104"/>
      <c r="N456" s="104"/>
      <c r="O456" s="104"/>
      <c r="P456" s="104"/>
      <c r="Q456" s="104"/>
      <c r="R456" s="104"/>
      <c r="S456" s="110"/>
      <c r="T456" s="110"/>
      <c r="U456" s="18"/>
      <c r="V456" s="18"/>
      <c r="W456" s="18"/>
      <c r="X456" s="18"/>
      <c r="Y456" s="18"/>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row>
    <row r="457" spans="1:67" s="215" customFormat="1" ht="15.25" customHeight="1">
      <c r="A457" s="212"/>
      <c r="B457" s="212"/>
      <c r="C457" s="212"/>
      <c r="D457" s="212"/>
      <c r="E457" s="602"/>
      <c r="F457" s="602"/>
      <c r="G457" s="609" t="s">
        <v>482</v>
      </c>
      <c r="H457" s="613"/>
      <c r="I457" s="614"/>
      <c r="J457" s="212"/>
      <c r="K457" s="212"/>
      <c r="L457" s="212"/>
      <c r="M457" s="212"/>
      <c r="N457" s="212"/>
      <c r="O457" s="212"/>
      <c r="P457" s="212"/>
      <c r="Q457" s="212"/>
      <c r="R457" s="212"/>
      <c r="S457" s="607"/>
      <c r="T457" s="607"/>
      <c r="BJ457"/>
      <c r="BK457"/>
      <c r="BL457"/>
      <c r="BM457"/>
      <c r="BN457"/>
      <c r="BO457"/>
    </row>
    <row r="458" spans="1:67" s="215" customFormat="1" ht="15.25" customHeight="1">
      <c r="A458" s="212"/>
      <c r="B458" s="212"/>
      <c r="C458" s="212"/>
      <c r="D458" s="212"/>
      <c r="E458" s="608" t="s">
        <v>537</v>
      </c>
      <c r="F458" s="602"/>
      <c r="G458" s="610" t="s">
        <v>537</v>
      </c>
      <c r="H458" s="615"/>
      <c r="I458" s="616"/>
      <c r="J458" s="212"/>
      <c r="K458" s="212"/>
      <c r="L458" s="212"/>
      <c r="M458" s="212"/>
      <c r="N458" s="212"/>
      <c r="O458" s="212"/>
      <c r="P458" s="212"/>
      <c r="Q458" s="212"/>
      <c r="R458" s="212"/>
      <c r="S458" s="607"/>
      <c r="T458" s="607"/>
      <c r="BJ458"/>
      <c r="BK458"/>
      <c r="BL458"/>
      <c r="BM458"/>
      <c r="BN458"/>
      <c r="BO458"/>
    </row>
    <row r="459" spans="1:67" s="215" customFormat="1" ht="15.25" customHeight="1">
      <c r="A459" s="212"/>
      <c r="B459" s="212"/>
      <c r="C459" s="212"/>
      <c r="D459" s="212"/>
      <c r="E459" s="602"/>
      <c r="F459" s="602"/>
      <c r="G459" s="619" t="s">
        <v>659</v>
      </c>
      <c r="H459" s="617"/>
      <c r="I459" s="618"/>
      <c r="J459" s="212"/>
      <c r="K459" s="212"/>
      <c r="L459" s="212"/>
      <c r="M459" s="212"/>
      <c r="N459" s="212"/>
      <c r="O459" s="212"/>
      <c r="P459" s="212"/>
      <c r="Q459" s="212"/>
      <c r="R459" s="212"/>
      <c r="S459" s="607"/>
      <c r="T459" s="607"/>
      <c r="BJ459"/>
      <c r="BK459"/>
      <c r="BL459"/>
      <c r="BM459"/>
      <c r="BN459"/>
      <c r="BO459"/>
    </row>
    <row r="460" spans="1:67" ht="14.25" customHeight="1">
      <c r="A460" s="212"/>
      <c r="B460" s="212"/>
      <c r="C460" s="212"/>
      <c r="D460" s="212"/>
      <c r="E460" s="605"/>
      <c r="F460" s="18"/>
      <c r="G460" s="28"/>
      <c r="H460" s="432"/>
      <c r="I460" s="431"/>
      <c r="J460" s="23"/>
      <c r="K460" s="23"/>
      <c r="L460" s="23"/>
      <c r="M460" s="23"/>
      <c r="N460" s="23"/>
      <c r="O460" s="23"/>
      <c r="P460" s="23"/>
      <c r="Q460" s="314"/>
      <c r="R460" s="23"/>
      <c r="S460" s="29"/>
      <c r="T460" s="18"/>
      <c r="U460" s="18"/>
      <c r="V460" s="18"/>
      <c r="W460" s="18"/>
      <c r="X460" s="18"/>
      <c r="Y460" s="18"/>
      <c r="Z460" s="215"/>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row>
    <row r="461" spans="1:67" ht="15.25" customHeight="1">
      <c r="A461" s="657"/>
      <c r="B461" s="657"/>
      <c r="C461" s="657"/>
      <c r="D461" s="657"/>
      <c r="E461" s="657" t="s">
        <v>661</v>
      </c>
      <c r="F461" s="622"/>
      <c r="G461" s="622"/>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06"/>
      <c r="AL461" s="606"/>
      <c r="AM461" s="606"/>
      <c r="AN461" s="606"/>
      <c r="AO461" s="606"/>
      <c r="AP461" s="606"/>
      <c r="AQ461" s="606"/>
      <c r="AR461" s="606"/>
      <c r="AS461" s="606"/>
      <c r="AT461" s="606"/>
      <c r="AU461" s="606"/>
      <c r="AV461" s="606"/>
      <c r="AW461" s="606"/>
      <c r="AX461" s="606"/>
      <c r="AY461" s="606"/>
      <c r="AZ461" s="606"/>
      <c r="BA461" s="606"/>
      <c r="BB461" s="606"/>
      <c r="BC461" s="606"/>
      <c r="BD461" s="606"/>
      <c r="BE461" s="606"/>
      <c r="BF461" s="606"/>
      <c r="BG461" s="606"/>
      <c r="BH461" s="606"/>
      <c r="BI461" s="606"/>
    </row>
    <row r="462" spans="1:67" ht="13">
      <c r="A462" s="215"/>
      <c r="B462" s="215"/>
      <c r="C462" s="215"/>
      <c r="D462" s="215"/>
      <c r="E462" s="602" t="s">
        <v>54</v>
      </c>
      <c r="F462" s="215"/>
      <c r="G462" s="186" t="s">
        <v>532</v>
      </c>
      <c r="H462" s="186" t="s">
        <v>531</v>
      </c>
      <c r="I462" s="186" t="s">
        <v>530</v>
      </c>
      <c r="J462" s="186" t="s">
        <v>529</v>
      </c>
      <c r="K462" s="186" t="s">
        <v>528</v>
      </c>
      <c r="L462" s="186" t="s">
        <v>527</v>
      </c>
      <c r="M462" s="186" t="s">
        <v>526</v>
      </c>
      <c r="N462" s="186" t="s">
        <v>525</v>
      </c>
      <c r="O462" s="186" t="s">
        <v>524</v>
      </c>
      <c r="P462" s="186" t="s">
        <v>523</v>
      </c>
      <c r="Q462" s="186" t="s">
        <v>522</v>
      </c>
      <c r="R462" s="186" t="s">
        <v>521</v>
      </c>
      <c r="S462" s="186" t="s">
        <v>520</v>
      </c>
      <c r="T462" s="186" t="s">
        <v>519</v>
      </c>
      <c r="U462" s="186" t="s">
        <v>518</v>
      </c>
      <c r="V462" s="186" t="s">
        <v>517</v>
      </c>
      <c r="W462" s="186" t="s">
        <v>516</v>
      </c>
      <c r="X462" s="186" t="s">
        <v>604</v>
      </c>
      <c r="Y462" s="186" t="s">
        <v>605</v>
      </c>
      <c r="Z462" s="186" t="s">
        <v>606</v>
      </c>
      <c r="AA462" s="186" t="s">
        <v>607</v>
      </c>
      <c r="AB462" s="186" t="s">
        <v>608</v>
      </c>
      <c r="AC462" s="186" t="s">
        <v>609</v>
      </c>
      <c r="AD462" s="186" t="s">
        <v>610</v>
      </c>
      <c r="AE462" s="186" t="s">
        <v>611</v>
      </c>
      <c r="AF462" s="186" t="s">
        <v>612</v>
      </c>
      <c r="AG462" s="186" t="s">
        <v>613</v>
      </c>
      <c r="AH462" s="186" t="s">
        <v>614</v>
      </c>
      <c r="AI462" s="186" t="s">
        <v>615</v>
      </c>
      <c r="AJ462" s="186" t="s">
        <v>616</v>
      </c>
      <c r="AK462" s="186" t="s">
        <v>617</v>
      </c>
      <c r="AL462" s="186" t="s">
        <v>618</v>
      </c>
      <c r="AM462" s="186" t="s">
        <v>619</v>
      </c>
      <c r="AN462" s="186" t="s">
        <v>620</v>
      </c>
      <c r="AO462" s="186" t="s">
        <v>621</v>
      </c>
      <c r="AP462" s="186" t="s">
        <v>622</v>
      </c>
      <c r="AQ462" s="186" t="s">
        <v>623</v>
      </c>
      <c r="AR462" s="186" t="s">
        <v>624</v>
      </c>
      <c r="AS462" s="186" t="s">
        <v>625</v>
      </c>
      <c r="AT462" s="186" t="s">
        <v>626</v>
      </c>
      <c r="AU462" s="186" t="s">
        <v>627</v>
      </c>
      <c r="AV462" s="186" t="s">
        <v>628</v>
      </c>
      <c r="AW462" s="186" t="s">
        <v>629</v>
      </c>
      <c r="AX462" s="186" t="s">
        <v>630</v>
      </c>
      <c r="AY462" s="186" t="s">
        <v>631</v>
      </c>
      <c r="AZ462" s="186" t="s">
        <v>632</v>
      </c>
      <c r="BA462" s="186" t="s">
        <v>633</v>
      </c>
      <c r="BB462" s="186" t="s">
        <v>634</v>
      </c>
      <c r="BC462" s="186" t="s">
        <v>635</v>
      </c>
      <c r="BD462" s="186" t="s">
        <v>636</v>
      </c>
      <c r="BE462" s="186" t="s">
        <v>637</v>
      </c>
      <c r="BF462" s="186" t="s">
        <v>638</v>
      </c>
      <c r="BG462" s="186" t="s">
        <v>639</v>
      </c>
      <c r="BH462" s="186" t="s">
        <v>640</v>
      </c>
      <c r="BI462" s="186" t="s">
        <v>641</v>
      </c>
    </row>
    <row r="463" spans="1:67" outlineLevel="1">
      <c r="A463" s="215"/>
      <c r="B463" s="215"/>
      <c r="C463" s="215"/>
      <c r="D463" s="215"/>
      <c r="E463" s="901" t="s">
        <v>550</v>
      </c>
      <c r="F463" s="902"/>
      <c r="G463" s="714"/>
      <c r="H463" s="715"/>
      <c r="I463" s="715"/>
      <c r="J463" s="715"/>
      <c r="K463" s="715"/>
      <c r="L463" s="715"/>
      <c r="M463" s="715"/>
      <c r="N463" s="715"/>
      <c r="O463" s="715"/>
      <c r="P463" s="715"/>
      <c r="Q463" s="715"/>
      <c r="R463" s="715"/>
      <c r="S463" s="715"/>
      <c r="T463" s="715"/>
      <c r="U463" s="715"/>
      <c r="V463" s="715"/>
      <c r="W463" s="715"/>
      <c r="X463" s="715"/>
      <c r="Y463" s="715"/>
      <c r="Z463" s="715"/>
      <c r="AA463" s="715"/>
      <c r="AB463" s="715"/>
      <c r="AC463" s="715"/>
      <c r="AD463" s="715"/>
      <c r="AE463" s="715"/>
      <c r="AF463" s="715"/>
      <c r="AG463" s="715"/>
      <c r="AH463" s="715"/>
      <c r="AI463" s="715"/>
      <c r="AJ463" s="715"/>
      <c r="AK463" s="715"/>
      <c r="AL463" s="715"/>
      <c r="AM463" s="715"/>
      <c r="AN463" s="715"/>
      <c r="AO463" s="715"/>
      <c r="AP463" s="715"/>
      <c r="AQ463" s="715"/>
      <c r="AR463" s="715"/>
      <c r="AS463" s="715"/>
      <c r="AT463" s="715"/>
      <c r="AU463" s="715"/>
      <c r="AV463" s="715"/>
      <c r="AW463" s="715"/>
      <c r="AX463" s="715"/>
      <c r="AY463" s="715"/>
      <c r="AZ463" s="715"/>
      <c r="BA463" s="715"/>
      <c r="BB463" s="715"/>
      <c r="BC463" s="715"/>
      <c r="BD463" s="715"/>
      <c r="BE463" s="715"/>
      <c r="BF463" s="715"/>
      <c r="BG463" s="715"/>
      <c r="BH463" s="715"/>
      <c r="BI463" s="715"/>
    </row>
    <row r="464" spans="1:67" outlineLevel="1">
      <c r="A464" s="215"/>
      <c r="B464" s="215"/>
      <c r="C464" s="215"/>
      <c r="D464" s="215"/>
      <c r="E464" s="901" t="s">
        <v>562</v>
      </c>
      <c r="F464" s="902"/>
      <c r="G464" s="716"/>
      <c r="H464" s="674"/>
      <c r="I464" s="674"/>
      <c r="J464" s="674"/>
      <c r="K464" s="674"/>
      <c r="L464" s="674"/>
      <c r="M464" s="674"/>
      <c r="N464" s="674"/>
      <c r="O464" s="674"/>
      <c r="P464" s="674"/>
      <c r="Q464" s="674"/>
      <c r="R464" s="674"/>
      <c r="S464" s="674"/>
      <c r="T464" s="674"/>
      <c r="U464" s="674"/>
      <c r="V464" s="674"/>
      <c r="W464" s="674"/>
      <c r="X464" s="674"/>
      <c r="Y464" s="674"/>
      <c r="Z464" s="674"/>
      <c r="AA464" s="674"/>
      <c r="AB464" s="674"/>
      <c r="AC464" s="674"/>
      <c r="AD464" s="674"/>
      <c r="AE464" s="674"/>
      <c r="AF464" s="674"/>
      <c r="AG464" s="674"/>
      <c r="AH464" s="674"/>
      <c r="AI464" s="674"/>
      <c r="AJ464" s="674"/>
      <c r="AK464" s="674"/>
      <c r="AL464" s="674"/>
      <c r="AM464" s="674"/>
      <c r="AN464" s="674"/>
      <c r="AO464" s="674"/>
      <c r="AP464" s="674"/>
      <c r="AQ464" s="674"/>
      <c r="AR464" s="674"/>
      <c r="AS464" s="674"/>
      <c r="AT464" s="674"/>
      <c r="AU464" s="674"/>
      <c r="AV464" s="674"/>
      <c r="AW464" s="674"/>
      <c r="AX464" s="674"/>
      <c r="AY464" s="674"/>
      <c r="AZ464" s="674"/>
      <c r="BA464" s="674"/>
      <c r="BB464" s="674"/>
      <c r="BC464" s="674"/>
      <c r="BD464" s="674"/>
      <c r="BE464" s="674"/>
      <c r="BF464" s="674"/>
      <c r="BG464" s="674"/>
      <c r="BH464" s="674"/>
      <c r="BI464" s="674"/>
    </row>
    <row r="465" spans="1:67" outlineLevel="1">
      <c r="A465" s="215"/>
      <c r="B465" s="215"/>
      <c r="C465" s="215"/>
      <c r="D465" s="215"/>
      <c r="E465" s="901" t="s">
        <v>551</v>
      </c>
      <c r="F465" s="902"/>
      <c r="G465" s="716"/>
      <c r="H465" s="674"/>
      <c r="I465" s="674"/>
      <c r="J465" s="674"/>
      <c r="K465" s="674"/>
      <c r="L465" s="674"/>
      <c r="M465" s="674"/>
      <c r="N465" s="674"/>
      <c r="O465" s="674"/>
      <c r="P465" s="674"/>
      <c r="Q465" s="674"/>
      <c r="R465" s="674"/>
      <c r="S465" s="674"/>
      <c r="T465" s="674"/>
      <c r="U465" s="674"/>
      <c r="V465" s="674"/>
      <c r="W465" s="674"/>
      <c r="X465" s="674"/>
      <c r="Y465" s="674"/>
      <c r="Z465" s="674"/>
      <c r="AA465" s="674"/>
      <c r="AB465" s="674"/>
      <c r="AC465" s="674"/>
      <c r="AD465" s="674"/>
      <c r="AE465" s="674"/>
      <c r="AF465" s="674"/>
      <c r="AG465" s="674"/>
      <c r="AH465" s="674"/>
      <c r="AI465" s="674"/>
      <c r="AJ465" s="674"/>
      <c r="AK465" s="674"/>
      <c r="AL465" s="674"/>
      <c r="AM465" s="674"/>
      <c r="AN465" s="674"/>
      <c r="AO465" s="674"/>
      <c r="AP465" s="674"/>
      <c r="AQ465" s="674"/>
      <c r="AR465" s="674"/>
      <c r="AS465" s="674"/>
      <c r="AT465" s="674"/>
      <c r="AU465" s="674"/>
      <c r="AV465" s="674"/>
      <c r="AW465" s="674"/>
      <c r="AX465" s="674"/>
      <c r="AY465" s="674"/>
      <c r="AZ465" s="674"/>
      <c r="BA465" s="674"/>
      <c r="BB465" s="674"/>
      <c r="BC465" s="674"/>
      <c r="BD465" s="674"/>
      <c r="BE465" s="674"/>
      <c r="BF465" s="674"/>
      <c r="BG465" s="674"/>
      <c r="BH465" s="674"/>
      <c r="BI465" s="674"/>
    </row>
    <row r="466" spans="1:67" outlineLevel="1">
      <c r="A466" s="215"/>
      <c r="B466" s="215"/>
      <c r="C466" s="215"/>
      <c r="D466" s="215"/>
      <c r="E466" s="901" t="s">
        <v>545</v>
      </c>
      <c r="F466" s="902"/>
      <c r="G466" s="716"/>
      <c r="H466" s="674"/>
      <c r="I466" s="674"/>
      <c r="J466" s="674"/>
      <c r="K466" s="674"/>
      <c r="L466" s="674"/>
      <c r="M466" s="674"/>
      <c r="N466" s="674"/>
      <c r="O466" s="674"/>
      <c r="P466" s="674"/>
      <c r="Q466" s="674"/>
      <c r="R466" s="674"/>
      <c r="S466" s="674"/>
      <c r="T466" s="674"/>
      <c r="U466" s="674"/>
      <c r="V466" s="674"/>
      <c r="W466" s="674"/>
      <c r="X466" s="674"/>
      <c r="Y466" s="674"/>
      <c r="Z466" s="674"/>
      <c r="AA466" s="674"/>
      <c r="AB466" s="674"/>
      <c r="AC466" s="674"/>
      <c r="AD466" s="674"/>
      <c r="AE466" s="674"/>
      <c r="AF466" s="674"/>
      <c r="AG466" s="674"/>
      <c r="AH466" s="674"/>
      <c r="AI466" s="674"/>
      <c r="AJ466" s="674"/>
      <c r="AK466" s="674"/>
      <c r="AL466" s="674"/>
      <c r="AM466" s="674"/>
      <c r="AN466" s="674"/>
      <c r="AO466" s="674"/>
      <c r="AP466" s="674"/>
      <c r="AQ466" s="674"/>
      <c r="AR466" s="674"/>
      <c r="AS466" s="674"/>
      <c r="AT466" s="674"/>
      <c r="AU466" s="674"/>
      <c r="AV466" s="674"/>
      <c r="AW466" s="674"/>
      <c r="AX466" s="674"/>
      <c r="AY466" s="674"/>
      <c r="AZ466" s="674"/>
      <c r="BA466" s="674"/>
      <c r="BB466" s="674"/>
      <c r="BC466" s="674"/>
      <c r="BD466" s="674"/>
      <c r="BE466" s="674"/>
      <c r="BF466" s="674"/>
      <c r="BG466" s="674"/>
      <c r="BH466" s="674"/>
      <c r="BI466" s="674"/>
    </row>
    <row r="467" spans="1:67" outlineLevel="1">
      <c r="A467" s="215"/>
      <c r="B467" s="215"/>
      <c r="C467" s="215"/>
      <c r="D467" s="215"/>
      <c r="E467" s="901" t="s">
        <v>552</v>
      </c>
      <c r="F467" s="902"/>
      <c r="G467" s="716"/>
      <c r="H467" s="674"/>
      <c r="I467" s="674"/>
      <c r="J467" s="674"/>
      <c r="K467" s="674"/>
      <c r="L467" s="674"/>
      <c r="M467" s="674"/>
      <c r="N467" s="674"/>
      <c r="O467" s="674"/>
      <c r="P467" s="674"/>
      <c r="Q467" s="674"/>
      <c r="R467" s="674"/>
      <c r="S467" s="674"/>
      <c r="T467" s="674"/>
      <c r="U467" s="674"/>
      <c r="V467" s="674"/>
      <c r="W467" s="674"/>
      <c r="X467" s="674"/>
      <c r="Y467" s="674"/>
      <c r="Z467" s="674"/>
      <c r="AA467" s="674"/>
      <c r="AB467" s="674"/>
      <c r="AC467" s="674"/>
      <c r="AD467" s="674"/>
      <c r="AE467" s="674"/>
      <c r="AF467" s="674"/>
      <c r="AG467" s="674"/>
      <c r="AH467" s="674"/>
      <c r="AI467" s="674"/>
      <c r="AJ467" s="674"/>
      <c r="AK467" s="674"/>
      <c r="AL467" s="674"/>
      <c r="AM467" s="674"/>
      <c r="AN467" s="674"/>
      <c r="AO467" s="674"/>
      <c r="AP467" s="674"/>
      <c r="AQ467" s="674"/>
      <c r="AR467" s="674"/>
      <c r="AS467" s="674"/>
      <c r="AT467" s="674"/>
      <c r="AU467" s="674"/>
      <c r="AV467" s="674"/>
      <c r="AW467" s="674"/>
      <c r="AX467" s="674"/>
      <c r="AY467" s="674"/>
      <c r="AZ467" s="674"/>
      <c r="BA467" s="674"/>
      <c r="BB467" s="674"/>
      <c r="BC467" s="674"/>
      <c r="BD467" s="674"/>
      <c r="BE467" s="674"/>
      <c r="BF467" s="674"/>
      <c r="BG467" s="674"/>
      <c r="BH467" s="674"/>
      <c r="BI467" s="674"/>
    </row>
    <row r="468" spans="1:67" outlineLevel="1">
      <c r="A468" s="215"/>
      <c r="B468" s="215"/>
      <c r="C468" s="215"/>
      <c r="D468" s="215"/>
      <c r="E468" s="901" t="s">
        <v>538</v>
      </c>
      <c r="F468" s="902"/>
      <c r="G468" s="716"/>
      <c r="H468" s="674"/>
      <c r="I468" s="674"/>
      <c r="J468" s="674"/>
      <c r="K468" s="674"/>
      <c r="L468" s="674"/>
      <c r="M468" s="674"/>
      <c r="N468" s="674"/>
      <c r="O468" s="674"/>
      <c r="P468" s="674"/>
      <c r="Q468" s="674"/>
      <c r="R468" s="674"/>
      <c r="S468" s="674"/>
      <c r="T468" s="674"/>
      <c r="U468" s="674"/>
      <c r="V468" s="674"/>
      <c r="W468" s="674"/>
      <c r="X468" s="674"/>
      <c r="Y468" s="674"/>
      <c r="Z468" s="674"/>
      <c r="AA468" s="674"/>
      <c r="AB468" s="674"/>
      <c r="AC468" s="674"/>
      <c r="AD468" s="674"/>
      <c r="AE468" s="674"/>
      <c r="AF468" s="674"/>
      <c r="AG468" s="674"/>
      <c r="AH468" s="674"/>
      <c r="AI468" s="674"/>
      <c r="AJ468" s="674"/>
      <c r="AK468" s="674"/>
      <c r="AL468" s="674"/>
      <c r="AM468" s="674"/>
      <c r="AN468" s="674"/>
      <c r="AO468" s="674"/>
      <c r="AP468" s="674"/>
      <c r="AQ468" s="674"/>
      <c r="AR468" s="674"/>
      <c r="AS468" s="674"/>
      <c r="AT468" s="674"/>
      <c r="AU468" s="674"/>
      <c r="AV468" s="674"/>
      <c r="AW468" s="674"/>
      <c r="AX468" s="674"/>
      <c r="AY468" s="674"/>
      <c r="AZ468" s="674"/>
      <c r="BA468" s="674"/>
      <c r="BB468" s="674"/>
      <c r="BC468" s="674"/>
      <c r="BD468" s="674"/>
      <c r="BE468" s="674"/>
      <c r="BF468" s="674"/>
      <c r="BG468" s="674"/>
      <c r="BH468" s="674"/>
      <c r="BI468" s="674"/>
    </row>
    <row r="469" spans="1:67" outlineLevel="1">
      <c r="A469" s="215"/>
      <c r="B469" s="215"/>
      <c r="C469" s="215"/>
      <c r="D469" s="215"/>
      <c r="E469" s="901" t="s">
        <v>553</v>
      </c>
      <c r="F469" s="902"/>
      <c r="G469" s="716"/>
      <c r="H469" s="674"/>
      <c r="I469" s="674"/>
      <c r="J469" s="674"/>
      <c r="K469" s="674"/>
      <c r="L469" s="674"/>
      <c r="M469" s="674"/>
      <c r="N469" s="674"/>
      <c r="O469" s="674"/>
      <c r="P469" s="674"/>
      <c r="Q469" s="674"/>
      <c r="R469" s="674"/>
      <c r="S469" s="674"/>
      <c r="T469" s="674"/>
      <c r="U469" s="674"/>
      <c r="V469" s="674"/>
      <c r="W469" s="674"/>
      <c r="X469" s="674"/>
      <c r="Y469" s="674"/>
      <c r="Z469" s="674"/>
      <c r="AA469" s="674"/>
      <c r="AB469" s="674"/>
      <c r="AC469" s="674"/>
      <c r="AD469" s="674"/>
      <c r="AE469" s="674"/>
      <c r="AF469" s="674"/>
      <c r="AG469" s="674"/>
      <c r="AH469" s="674"/>
      <c r="AI469" s="674"/>
      <c r="AJ469" s="674"/>
      <c r="AK469" s="674"/>
      <c r="AL469" s="674"/>
      <c r="AM469" s="674"/>
      <c r="AN469" s="674"/>
      <c r="AO469" s="674"/>
      <c r="AP469" s="674"/>
      <c r="AQ469" s="674"/>
      <c r="AR469" s="674"/>
      <c r="AS469" s="674"/>
      <c r="AT469" s="674"/>
      <c r="AU469" s="674"/>
      <c r="AV469" s="674"/>
      <c r="AW469" s="674"/>
      <c r="AX469" s="674"/>
      <c r="AY469" s="674"/>
      <c r="AZ469" s="674"/>
      <c r="BA469" s="674"/>
      <c r="BB469" s="674"/>
      <c r="BC469" s="674"/>
      <c r="BD469" s="674"/>
      <c r="BE469" s="674"/>
      <c r="BF469" s="674"/>
      <c r="BG469" s="674"/>
      <c r="BH469" s="674"/>
      <c r="BI469" s="674"/>
    </row>
    <row r="470" spans="1:67" outlineLevel="1">
      <c r="A470" s="215"/>
      <c r="B470" s="215"/>
      <c r="C470" s="215"/>
      <c r="D470" s="215"/>
      <c r="E470" s="901" t="s">
        <v>554</v>
      </c>
      <c r="F470" s="902"/>
      <c r="G470" s="688"/>
      <c r="H470" s="689"/>
      <c r="I470" s="689"/>
      <c r="J470" s="689"/>
      <c r="K470" s="689"/>
      <c r="L470" s="689"/>
      <c r="M470" s="689"/>
      <c r="N470" s="689"/>
      <c r="O470" s="689"/>
      <c r="P470" s="689"/>
      <c r="Q470" s="689"/>
      <c r="R470" s="689"/>
      <c r="S470" s="689"/>
      <c r="T470" s="689"/>
      <c r="U470" s="689"/>
      <c r="V470" s="689"/>
      <c r="W470" s="689"/>
      <c r="X470" s="689"/>
      <c r="Y470" s="689"/>
      <c r="Z470" s="689"/>
      <c r="AA470" s="689"/>
      <c r="AB470" s="689"/>
      <c r="AC470" s="689"/>
      <c r="AD470" s="689"/>
      <c r="AE470" s="689"/>
      <c r="AF470" s="689"/>
      <c r="AG470" s="689"/>
      <c r="AH470" s="689"/>
      <c r="AI470" s="689"/>
      <c r="AJ470" s="689"/>
      <c r="AK470" s="689"/>
      <c r="AL470" s="689"/>
      <c r="AM470" s="689"/>
      <c r="AN470" s="689"/>
      <c r="AO470" s="689"/>
      <c r="AP470" s="689"/>
      <c r="AQ470" s="689"/>
      <c r="AR470" s="689"/>
      <c r="AS470" s="689"/>
      <c r="AT470" s="689"/>
      <c r="AU470" s="689"/>
      <c r="AV470" s="689"/>
      <c r="AW470" s="689"/>
      <c r="AX470" s="689"/>
      <c r="AY470" s="689"/>
      <c r="AZ470" s="689"/>
      <c r="BA470" s="689"/>
      <c r="BB470" s="689"/>
      <c r="BC470" s="689"/>
      <c r="BD470" s="689"/>
      <c r="BE470" s="689"/>
      <c r="BF470" s="689"/>
      <c r="BG470" s="689"/>
      <c r="BH470" s="689"/>
      <c r="BI470" s="689"/>
    </row>
    <row r="471" spans="1:67" outlineLevel="1">
      <c r="A471" s="215"/>
      <c r="B471" s="215"/>
      <c r="C471" s="215"/>
      <c r="D471" s="215"/>
      <c r="E471" s="901" t="s">
        <v>555</v>
      </c>
      <c r="F471" s="902"/>
      <c r="G471" s="688"/>
      <c r="H471" s="689"/>
      <c r="I471" s="689"/>
      <c r="J471" s="689"/>
      <c r="K471" s="689"/>
      <c r="L471" s="689"/>
      <c r="M471" s="689"/>
      <c r="N471" s="689"/>
      <c r="O471" s="689"/>
      <c r="P471" s="689"/>
      <c r="Q471" s="689"/>
      <c r="R471" s="689"/>
      <c r="S471" s="689"/>
      <c r="T471" s="689"/>
      <c r="U471" s="689"/>
      <c r="V471" s="689"/>
      <c r="W471" s="689"/>
      <c r="X471" s="689"/>
      <c r="Y471" s="689"/>
      <c r="Z471" s="689"/>
      <c r="AA471" s="689"/>
      <c r="AB471" s="689"/>
      <c r="AC471" s="689"/>
      <c r="AD471" s="689"/>
      <c r="AE471" s="689"/>
      <c r="AF471" s="689"/>
      <c r="AG471" s="689"/>
      <c r="AH471" s="689"/>
      <c r="AI471" s="689"/>
      <c r="AJ471" s="689"/>
      <c r="AK471" s="689"/>
      <c r="AL471" s="689"/>
      <c r="AM471" s="689"/>
      <c r="AN471" s="689"/>
      <c r="AO471" s="689"/>
      <c r="AP471" s="689"/>
      <c r="AQ471" s="689"/>
      <c r="AR471" s="689"/>
      <c r="AS471" s="689"/>
      <c r="AT471" s="689"/>
      <c r="AU471" s="689"/>
      <c r="AV471" s="689"/>
      <c r="AW471" s="689"/>
      <c r="AX471" s="689"/>
      <c r="AY471" s="689"/>
      <c r="AZ471" s="689"/>
      <c r="BA471" s="689"/>
      <c r="BB471" s="689"/>
      <c r="BC471" s="689"/>
      <c r="BD471" s="689"/>
      <c r="BE471" s="689"/>
      <c r="BF471" s="689"/>
      <c r="BG471" s="689"/>
      <c r="BH471" s="689"/>
      <c r="BI471" s="689"/>
    </row>
    <row r="472" spans="1:67" outlineLevel="1">
      <c r="A472" s="215"/>
      <c r="B472" s="215"/>
      <c r="C472" s="215"/>
      <c r="D472" s="215"/>
      <c r="E472" s="901" t="s">
        <v>556</v>
      </c>
      <c r="F472" s="902"/>
      <c r="G472" s="688"/>
      <c r="H472" s="689"/>
      <c r="I472" s="689"/>
      <c r="J472" s="689"/>
      <c r="K472" s="689"/>
      <c r="L472" s="689"/>
      <c r="M472" s="689"/>
      <c r="N472" s="689"/>
      <c r="O472" s="689"/>
      <c r="P472" s="689"/>
      <c r="Q472" s="689"/>
      <c r="R472" s="689"/>
      <c r="S472" s="689"/>
      <c r="T472" s="689"/>
      <c r="U472" s="689"/>
      <c r="V472" s="689"/>
      <c r="W472" s="689"/>
      <c r="X472" s="689"/>
      <c r="Y472" s="689"/>
      <c r="Z472" s="689"/>
      <c r="AA472" s="689"/>
      <c r="AB472" s="689"/>
      <c r="AC472" s="689"/>
      <c r="AD472" s="689"/>
      <c r="AE472" s="689"/>
      <c r="AF472" s="689"/>
      <c r="AG472" s="689"/>
      <c r="AH472" s="689"/>
      <c r="AI472" s="689"/>
      <c r="AJ472" s="689"/>
      <c r="AK472" s="689"/>
      <c r="AL472" s="689"/>
      <c r="AM472" s="689"/>
      <c r="AN472" s="689"/>
      <c r="AO472" s="689"/>
      <c r="AP472" s="689"/>
      <c r="AQ472" s="689"/>
      <c r="AR472" s="689"/>
      <c r="AS472" s="689"/>
      <c r="AT472" s="689"/>
      <c r="AU472" s="689"/>
      <c r="AV472" s="689"/>
      <c r="AW472" s="689"/>
      <c r="AX472" s="689"/>
      <c r="AY472" s="689"/>
      <c r="AZ472" s="689"/>
      <c r="BA472" s="689"/>
      <c r="BB472" s="689"/>
      <c r="BC472" s="689"/>
      <c r="BD472" s="689"/>
      <c r="BE472" s="689"/>
      <c r="BF472" s="689"/>
      <c r="BG472" s="689"/>
      <c r="BH472" s="689"/>
      <c r="BI472" s="689"/>
    </row>
    <row r="473" spans="1:67" outlineLevel="1">
      <c r="A473" s="215"/>
      <c r="B473" s="215"/>
      <c r="C473" s="215"/>
      <c r="D473" s="215"/>
      <c r="E473" s="901" t="s">
        <v>543</v>
      </c>
      <c r="F473" s="902"/>
      <c r="G473" s="716"/>
      <c r="H473" s="674"/>
      <c r="I473" s="674"/>
      <c r="J473" s="674"/>
      <c r="K473" s="674"/>
      <c r="L473" s="674"/>
      <c r="M473" s="674"/>
      <c r="N473" s="674"/>
      <c r="O473" s="674"/>
      <c r="P473" s="674"/>
      <c r="Q473" s="674"/>
      <c r="R473" s="674"/>
      <c r="S473" s="674"/>
      <c r="T473" s="674"/>
      <c r="U473" s="674"/>
      <c r="V473" s="674"/>
      <c r="W473" s="674"/>
      <c r="X473" s="674"/>
      <c r="Y473" s="674"/>
      <c r="Z473" s="674"/>
      <c r="AA473" s="674"/>
      <c r="AB473" s="674"/>
      <c r="AC473" s="674"/>
      <c r="AD473" s="674"/>
      <c r="AE473" s="674"/>
      <c r="AF473" s="674"/>
      <c r="AG473" s="674"/>
      <c r="AH473" s="674"/>
      <c r="AI473" s="674"/>
      <c r="AJ473" s="674"/>
      <c r="AK473" s="674"/>
      <c r="AL473" s="674"/>
      <c r="AM473" s="674"/>
      <c r="AN473" s="674"/>
      <c r="AO473" s="674"/>
      <c r="AP473" s="674"/>
      <c r="AQ473" s="674"/>
      <c r="AR473" s="674"/>
      <c r="AS473" s="674"/>
      <c r="AT473" s="674"/>
      <c r="AU473" s="674"/>
      <c r="AV473" s="674"/>
      <c r="AW473" s="674"/>
      <c r="AX473" s="674"/>
      <c r="AY473" s="674"/>
      <c r="AZ473" s="674"/>
      <c r="BA473" s="674"/>
      <c r="BB473" s="674"/>
      <c r="BC473" s="674"/>
      <c r="BD473" s="674"/>
      <c r="BE473" s="674"/>
      <c r="BF473" s="674"/>
      <c r="BG473" s="674"/>
      <c r="BH473" s="674"/>
      <c r="BI473" s="674"/>
    </row>
    <row r="474" spans="1:67" outlineLevel="1">
      <c r="A474" s="215"/>
      <c r="B474" s="215"/>
      <c r="C474" s="215"/>
      <c r="D474" s="215"/>
      <c r="E474" s="901" t="s">
        <v>557</v>
      </c>
      <c r="F474" s="902"/>
      <c r="G474" s="716"/>
      <c r="H474" s="674"/>
      <c r="I474" s="674"/>
      <c r="J474" s="674"/>
      <c r="K474" s="674"/>
      <c r="L474" s="674"/>
      <c r="M474" s="674"/>
      <c r="N474" s="674"/>
      <c r="O474" s="674"/>
      <c r="P474" s="674"/>
      <c r="Q474" s="674"/>
      <c r="R474" s="674"/>
      <c r="S474" s="674"/>
      <c r="T474" s="674"/>
      <c r="U474" s="674"/>
      <c r="V474" s="674"/>
      <c r="W474" s="674"/>
      <c r="X474" s="674"/>
      <c r="Y474" s="674"/>
      <c r="Z474" s="674"/>
      <c r="AA474" s="674"/>
      <c r="AB474" s="674"/>
      <c r="AC474" s="674"/>
      <c r="AD474" s="674"/>
      <c r="AE474" s="674"/>
      <c r="AF474" s="674"/>
      <c r="AG474" s="674"/>
      <c r="AH474" s="674"/>
      <c r="AI474" s="674"/>
      <c r="AJ474" s="674"/>
      <c r="AK474" s="674"/>
      <c r="AL474" s="674"/>
      <c r="AM474" s="674"/>
      <c r="AN474" s="674"/>
      <c r="AO474" s="674"/>
      <c r="AP474" s="674"/>
      <c r="AQ474" s="674"/>
      <c r="AR474" s="674"/>
      <c r="AS474" s="674"/>
      <c r="AT474" s="674"/>
      <c r="AU474" s="674"/>
      <c r="AV474" s="674"/>
      <c r="AW474" s="674"/>
      <c r="AX474" s="674"/>
      <c r="AY474" s="674"/>
      <c r="AZ474" s="674"/>
      <c r="BA474" s="674"/>
      <c r="BB474" s="674"/>
      <c r="BC474" s="674"/>
      <c r="BD474" s="674"/>
      <c r="BE474" s="674"/>
      <c r="BF474" s="674"/>
      <c r="BG474" s="674"/>
      <c r="BH474" s="674"/>
      <c r="BI474" s="674"/>
    </row>
    <row r="475" spans="1:67" outlineLevel="1">
      <c r="A475" s="215"/>
      <c r="B475" s="215"/>
      <c r="C475" s="215"/>
      <c r="D475" s="215"/>
      <c r="E475" s="901" t="s">
        <v>558</v>
      </c>
      <c r="F475" s="902"/>
      <c r="G475" s="716"/>
      <c r="H475" s="674"/>
      <c r="I475" s="674"/>
      <c r="J475" s="674"/>
      <c r="K475" s="674"/>
      <c r="L475" s="674"/>
      <c r="M475" s="674"/>
      <c r="N475" s="674"/>
      <c r="O475" s="674"/>
      <c r="P475" s="674"/>
      <c r="Q475" s="674"/>
      <c r="R475" s="674"/>
      <c r="S475" s="674"/>
      <c r="T475" s="674"/>
      <c r="U475" s="674"/>
      <c r="V475" s="674"/>
      <c r="W475" s="674"/>
      <c r="X475" s="674"/>
      <c r="Y475" s="674"/>
      <c r="Z475" s="674"/>
      <c r="AA475" s="674"/>
      <c r="AB475" s="674"/>
      <c r="AC475" s="674"/>
      <c r="AD475" s="674"/>
      <c r="AE475" s="674"/>
      <c r="AF475" s="674"/>
      <c r="AG475" s="674"/>
      <c r="AH475" s="674"/>
      <c r="AI475" s="674"/>
      <c r="AJ475" s="674"/>
      <c r="AK475" s="674"/>
      <c r="AL475" s="674"/>
      <c r="AM475" s="674"/>
      <c r="AN475" s="674"/>
      <c r="AO475" s="674"/>
      <c r="AP475" s="674"/>
      <c r="AQ475" s="674"/>
      <c r="AR475" s="674"/>
      <c r="AS475" s="674"/>
      <c r="AT475" s="674"/>
      <c r="AU475" s="674"/>
      <c r="AV475" s="674"/>
      <c r="AW475" s="674"/>
      <c r="AX475" s="674"/>
      <c r="AY475" s="674"/>
      <c r="AZ475" s="674"/>
      <c r="BA475" s="674"/>
      <c r="BB475" s="674"/>
      <c r="BC475" s="674"/>
      <c r="BD475" s="674"/>
      <c r="BE475" s="674"/>
      <c r="BF475" s="674"/>
      <c r="BG475" s="674"/>
      <c r="BH475" s="674"/>
      <c r="BI475" s="674"/>
    </row>
    <row r="476" spans="1:67" outlineLevel="1">
      <c r="A476" s="215"/>
      <c r="B476" s="215"/>
      <c r="C476" s="215"/>
      <c r="D476" s="215"/>
      <c r="E476" s="901" t="s">
        <v>559</v>
      </c>
      <c r="F476" s="902"/>
      <c r="G476" s="716"/>
      <c r="H476" s="674"/>
      <c r="I476" s="674"/>
      <c r="J476" s="674"/>
      <c r="K476" s="674"/>
      <c r="L476" s="674"/>
      <c r="M476" s="674"/>
      <c r="N476" s="674"/>
      <c r="O476" s="674"/>
      <c r="P476" s="674"/>
      <c r="Q476" s="674"/>
      <c r="R476" s="674"/>
      <c r="S476" s="674"/>
      <c r="T476" s="674"/>
      <c r="U476" s="674"/>
      <c r="V476" s="674"/>
      <c r="W476" s="674"/>
      <c r="X476" s="674"/>
      <c r="Y476" s="674"/>
      <c r="Z476" s="674"/>
      <c r="AA476" s="674"/>
      <c r="AB476" s="674"/>
      <c r="AC476" s="674"/>
      <c r="AD476" s="674"/>
      <c r="AE476" s="674"/>
      <c r="AF476" s="674"/>
      <c r="AG476" s="674"/>
      <c r="AH476" s="674"/>
      <c r="AI476" s="674"/>
      <c r="AJ476" s="674"/>
      <c r="AK476" s="674"/>
      <c r="AL476" s="674"/>
      <c r="AM476" s="674"/>
      <c r="AN476" s="674"/>
      <c r="AO476" s="674"/>
      <c r="AP476" s="674"/>
      <c r="AQ476" s="674"/>
      <c r="AR476" s="674"/>
      <c r="AS476" s="674"/>
      <c r="AT476" s="674"/>
      <c r="AU476" s="674"/>
      <c r="AV476" s="674"/>
      <c r="AW476" s="674"/>
      <c r="AX476" s="674"/>
      <c r="AY476" s="674"/>
      <c r="AZ476" s="674"/>
      <c r="BA476" s="674"/>
      <c r="BB476" s="674"/>
      <c r="BC476" s="674"/>
      <c r="BD476" s="674"/>
      <c r="BE476" s="674"/>
      <c r="BF476" s="674"/>
      <c r="BG476" s="674"/>
      <c r="BH476" s="674"/>
      <c r="BI476" s="674"/>
    </row>
    <row r="477" spans="1:67" outlineLevel="1">
      <c r="A477" s="215"/>
      <c r="B477" s="215"/>
      <c r="C477" s="215"/>
      <c r="D477" s="215"/>
      <c r="E477" s="901" t="s">
        <v>560</v>
      </c>
      <c r="F477" s="902"/>
      <c r="G477" s="716"/>
      <c r="H477" s="674"/>
      <c r="I477" s="674"/>
      <c r="J477" s="674"/>
      <c r="K477" s="674"/>
      <c r="L477" s="674"/>
      <c r="M477" s="674"/>
      <c r="N477" s="674"/>
      <c r="O477" s="674"/>
      <c r="P477" s="674"/>
      <c r="Q477" s="674"/>
      <c r="R477" s="674"/>
      <c r="S477" s="674"/>
      <c r="T477" s="674"/>
      <c r="U477" s="674"/>
      <c r="V477" s="674"/>
      <c r="W477" s="674"/>
      <c r="X477" s="674"/>
      <c r="Y477" s="674"/>
      <c r="Z477" s="674"/>
      <c r="AA477" s="674"/>
      <c r="AB477" s="674"/>
      <c r="AC477" s="674"/>
      <c r="AD477" s="674"/>
      <c r="AE477" s="674"/>
      <c r="AF477" s="674"/>
      <c r="AG477" s="674"/>
      <c r="AH477" s="674"/>
      <c r="AI477" s="674"/>
      <c r="AJ477" s="674"/>
      <c r="AK477" s="674"/>
      <c r="AL477" s="674"/>
      <c r="AM477" s="674"/>
      <c r="AN477" s="674"/>
      <c r="AO477" s="674"/>
      <c r="AP477" s="674"/>
      <c r="AQ477" s="674"/>
      <c r="AR477" s="674"/>
      <c r="AS477" s="674"/>
      <c r="AT477" s="674"/>
      <c r="AU477" s="674"/>
      <c r="AV477" s="674"/>
      <c r="AW477" s="674"/>
      <c r="AX477" s="674"/>
      <c r="AY477" s="674"/>
      <c r="AZ477" s="674"/>
      <c r="BA477" s="674"/>
      <c r="BB477" s="674"/>
      <c r="BC477" s="674"/>
      <c r="BD477" s="674"/>
      <c r="BE477" s="674"/>
      <c r="BF477" s="674"/>
      <c r="BG477" s="674"/>
      <c r="BH477" s="674"/>
      <c r="BI477" s="674"/>
    </row>
    <row r="478" spans="1:67" outlineLevel="1">
      <c r="A478" s="215"/>
      <c r="B478" s="215"/>
      <c r="C478" s="215"/>
      <c r="D478" s="215"/>
      <c r="E478" s="901" t="s">
        <v>561</v>
      </c>
      <c r="F478" s="902"/>
      <c r="G478" s="716"/>
      <c r="H478" s="674"/>
      <c r="I478" s="674"/>
      <c r="J478" s="674"/>
      <c r="K478" s="674"/>
      <c r="L478" s="674"/>
      <c r="M478" s="674"/>
      <c r="N478" s="674"/>
      <c r="O478" s="674"/>
      <c r="P478" s="674"/>
      <c r="Q478" s="674"/>
      <c r="R478" s="674"/>
      <c r="S478" s="674"/>
      <c r="T478" s="674"/>
      <c r="U478" s="674"/>
      <c r="V478" s="674"/>
      <c r="W478" s="674"/>
      <c r="X478" s="674"/>
      <c r="Y478" s="674"/>
      <c r="Z478" s="674"/>
      <c r="AA478" s="674"/>
      <c r="AB478" s="674"/>
      <c r="AC478" s="674"/>
      <c r="AD478" s="674"/>
      <c r="AE478" s="674"/>
      <c r="AF478" s="674"/>
      <c r="AG478" s="674"/>
      <c r="AH478" s="674"/>
      <c r="AI478" s="674"/>
      <c r="AJ478" s="674"/>
      <c r="AK478" s="674"/>
      <c r="AL478" s="674"/>
      <c r="AM478" s="674"/>
      <c r="AN478" s="674"/>
      <c r="AO478" s="674"/>
      <c r="AP478" s="674"/>
      <c r="AQ478" s="674"/>
      <c r="AR478" s="674"/>
      <c r="AS478" s="674"/>
      <c r="AT478" s="674"/>
      <c r="AU478" s="674"/>
      <c r="AV478" s="674"/>
      <c r="AW478" s="674"/>
      <c r="AX478" s="674"/>
      <c r="AY478" s="674"/>
      <c r="AZ478" s="674"/>
      <c r="BA478" s="674"/>
      <c r="BB478" s="674"/>
      <c r="BC478" s="674"/>
      <c r="BD478" s="674"/>
      <c r="BE478" s="674"/>
      <c r="BF478" s="674"/>
      <c r="BG478" s="674"/>
      <c r="BH478" s="674"/>
      <c r="BI478" s="674"/>
    </row>
    <row r="479" spans="1:67" outlineLevel="1">
      <c r="A479" s="215"/>
      <c r="B479" s="215"/>
      <c r="C479" s="215"/>
      <c r="D479" s="215"/>
      <c r="E479" s="901" t="s">
        <v>567</v>
      </c>
      <c r="F479" s="902"/>
      <c r="G479" s="703"/>
      <c r="H479" s="704"/>
      <c r="I479" s="704"/>
      <c r="J479" s="704"/>
      <c r="K479" s="704"/>
      <c r="L479" s="704"/>
      <c r="M479" s="704"/>
      <c r="N479" s="704"/>
      <c r="O479" s="704"/>
      <c r="P479" s="704"/>
      <c r="Q479" s="704"/>
      <c r="R479" s="704"/>
      <c r="S479" s="704"/>
      <c r="T479" s="704"/>
      <c r="U479" s="704"/>
      <c r="V479" s="704"/>
      <c r="W479" s="704"/>
      <c r="X479" s="704"/>
      <c r="Y479" s="704"/>
      <c r="Z479" s="704"/>
      <c r="AA479" s="704"/>
      <c r="AB479" s="704"/>
      <c r="AC479" s="704"/>
      <c r="AD479" s="704"/>
      <c r="AE479" s="704"/>
      <c r="AF479" s="704"/>
      <c r="AG479" s="704"/>
      <c r="AH479" s="704"/>
      <c r="AI479" s="704"/>
      <c r="AJ479" s="704"/>
      <c r="AK479" s="704"/>
      <c r="AL479" s="704"/>
      <c r="AM479" s="704"/>
      <c r="AN479" s="704"/>
      <c r="AO479" s="704"/>
      <c r="AP479" s="704"/>
      <c r="AQ479" s="704"/>
      <c r="AR479" s="704"/>
      <c r="AS479" s="704"/>
      <c r="AT479" s="704"/>
      <c r="AU479" s="704"/>
      <c r="AV479" s="704"/>
      <c r="AW479" s="704"/>
      <c r="AX479" s="704"/>
      <c r="AY479" s="704"/>
      <c r="AZ479" s="704"/>
      <c r="BA479" s="704"/>
      <c r="BB479" s="704"/>
      <c r="BC479" s="704"/>
      <c r="BD479" s="704"/>
      <c r="BE479" s="704"/>
      <c r="BF479" s="704"/>
      <c r="BG479" s="704"/>
      <c r="BH479" s="704"/>
      <c r="BI479" s="704"/>
      <c r="BJ479" s="215"/>
      <c r="BK479" s="215"/>
      <c r="BL479" s="215"/>
      <c r="BM479" s="215"/>
      <c r="BN479" s="215"/>
      <c r="BO479" s="215"/>
    </row>
    <row r="480" spans="1:67" outlineLevel="1">
      <c r="A480" s="215"/>
      <c r="B480" s="215"/>
      <c r="C480" s="215"/>
      <c r="D480" s="215"/>
      <c r="E480" s="901" t="s">
        <v>568</v>
      </c>
      <c r="F480" s="902"/>
      <c r="G480" s="703"/>
      <c r="H480" s="704"/>
      <c r="I480" s="704"/>
      <c r="J480" s="704"/>
      <c r="K480" s="704"/>
      <c r="L480" s="704"/>
      <c r="M480" s="704"/>
      <c r="N480" s="704"/>
      <c r="O480" s="704"/>
      <c r="P480" s="704"/>
      <c r="Q480" s="704"/>
      <c r="R480" s="704"/>
      <c r="S480" s="704"/>
      <c r="T480" s="704"/>
      <c r="U480" s="704"/>
      <c r="V480" s="704"/>
      <c r="W480" s="704"/>
      <c r="X480" s="704"/>
      <c r="Y480" s="704"/>
      <c r="Z480" s="704"/>
      <c r="AA480" s="704"/>
      <c r="AB480" s="704"/>
      <c r="AC480" s="704"/>
      <c r="AD480" s="704"/>
      <c r="AE480" s="704"/>
      <c r="AF480" s="704"/>
      <c r="AG480" s="704"/>
      <c r="AH480" s="704"/>
      <c r="AI480" s="704"/>
      <c r="AJ480" s="704"/>
      <c r="AK480" s="704"/>
      <c r="AL480" s="704"/>
      <c r="AM480" s="704"/>
      <c r="AN480" s="704"/>
      <c r="AO480" s="704"/>
      <c r="AP480" s="704"/>
      <c r="AQ480" s="704"/>
      <c r="AR480" s="704"/>
      <c r="AS480" s="704"/>
      <c r="AT480" s="704"/>
      <c r="AU480" s="704"/>
      <c r="AV480" s="704"/>
      <c r="AW480" s="704"/>
      <c r="AX480" s="704"/>
      <c r="AY480" s="704"/>
      <c r="AZ480" s="704"/>
      <c r="BA480" s="704"/>
      <c r="BB480" s="704"/>
      <c r="BC480" s="704"/>
      <c r="BD480" s="704"/>
      <c r="BE480" s="704"/>
      <c r="BF480" s="704"/>
      <c r="BG480" s="704"/>
      <c r="BH480" s="704"/>
      <c r="BI480" s="704"/>
      <c r="BJ480" s="215"/>
      <c r="BK480" s="215"/>
      <c r="BL480" s="215"/>
      <c r="BM480" s="215"/>
      <c r="BN480" s="215"/>
      <c r="BO480" s="215"/>
    </row>
    <row r="481" spans="1:67" outlineLevel="1">
      <c r="A481" s="215"/>
      <c r="B481" s="215"/>
      <c r="C481" s="215"/>
      <c r="D481" s="215"/>
      <c r="E481" s="901" t="s">
        <v>569</v>
      </c>
      <c r="F481" s="902"/>
      <c r="G481" s="703"/>
      <c r="H481" s="704"/>
      <c r="I481" s="704"/>
      <c r="J481" s="704"/>
      <c r="K481" s="704"/>
      <c r="L481" s="704"/>
      <c r="M481" s="704"/>
      <c r="N481" s="704"/>
      <c r="O481" s="704"/>
      <c r="P481" s="704"/>
      <c r="Q481" s="704"/>
      <c r="R481" s="704"/>
      <c r="S481" s="704"/>
      <c r="T481" s="704"/>
      <c r="U481" s="704"/>
      <c r="V481" s="704"/>
      <c r="W481" s="704"/>
      <c r="X481" s="704"/>
      <c r="Y481" s="704"/>
      <c r="Z481" s="704"/>
      <c r="AA481" s="704"/>
      <c r="AB481" s="704"/>
      <c r="AC481" s="704"/>
      <c r="AD481" s="704"/>
      <c r="AE481" s="704"/>
      <c r="AF481" s="704"/>
      <c r="AG481" s="704"/>
      <c r="AH481" s="704"/>
      <c r="AI481" s="704"/>
      <c r="AJ481" s="704"/>
      <c r="AK481" s="704"/>
      <c r="AL481" s="704"/>
      <c r="AM481" s="704"/>
      <c r="AN481" s="704"/>
      <c r="AO481" s="704"/>
      <c r="AP481" s="704"/>
      <c r="AQ481" s="704"/>
      <c r="AR481" s="704"/>
      <c r="AS481" s="704"/>
      <c r="AT481" s="704"/>
      <c r="AU481" s="704"/>
      <c r="AV481" s="704"/>
      <c r="AW481" s="704"/>
      <c r="AX481" s="704"/>
      <c r="AY481" s="704"/>
      <c r="AZ481" s="704"/>
      <c r="BA481" s="704"/>
      <c r="BB481" s="704"/>
      <c r="BC481" s="704"/>
      <c r="BD481" s="704"/>
      <c r="BE481" s="704"/>
      <c r="BF481" s="704"/>
      <c r="BG481" s="704"/>
      <c r="BH481" s="704"/>
      <c r="BI481" s="704"/>
      <c r="BJ481" s="215"/>
      <c r="BK481" s="215"/>
      <c r="BL481" s="215"/>
      <c r="BM481" s="215"/>
      <c r="BN481" s="215"/>
      <c r="BO481" s="215"/>
    </row>
    <row r="482" spans="1:67" outlineLevel="1">
      <c r="A482" s="215"/>
      <c r="B482" s="215"/>
      <c r="C482" s="215"/>
      <c r="D482" s="215"/>
      <c r="E482" s="901">
        <v>0</v>
      </c>
      <c r="F482" s="902"/>
      <c r="G482" s="663"/>
      <c r="H482" s="664"/>
      <c r="I482" s="664"/>
      <c r="J482" s="664"/>
      <c r="K482" s="664"/>
      <c r="L482" s="664"/>
      <c r="M482" s="664"/>
      <c r="N482" s="664"/>
      <c r="O482" s="664"/>
      <c r="P482" s="664"/>
      <c r="Q482" s="664"/>
      <c r="R482" s="664"/>
      <c r="S482" s="664"/>
      <c r="T482" s="664"/>
      <c r="U482" s="664"/>
      <c r="V482" s="664"/>
      <c r="W482" s="664"/>
      <c r="X482" s="664"/>
      <c r="Y482" s="664"/>
      <c r="Z482" s="664"/>
      <c r="AA482" s="664"/>
      <c r="AB482" s="664"/>
      <c r="AC482" s="664"/>
      <c r="AD482" s="664"/>
      <c r="AE482" s="664"/>
      <c r="AF482" s="664"/>
      <c r="AG482" s="664"/>
      <c r="AH482" s="664"/>
      <c r="AI482" s="664"/>
      <c r="AJ482" s="664"/>
      <c r="AK482" s="664"/>
      <c r="AL482" s="664"/>
      <c r="AM482" s="664"/>
      <c r="AN482" s="664"/>
      <c r="AO482" s="664"/>
      <c r="AP482" s="664"/>
      <c r="AQ482" s="664"/>
      <c r="AR482" s="664"/>
      <c r="AS482" s="664"/>
      <c r="AT482" s="664"/>
      <c r="AU482" s="664"/>
      <c r="AV482" s="664"/>
      <c r="AW482" s="664"/>
      <c r="AX482" s="664"/>
      <c r="AY482" s="664"/>
      <c r="AZ482" s="664"/>
      <c r="BA482" s="664"/>
      <c r="BB482" s="664"/>
      <c r="BC482" s="664"/>
      <c r="BD482" s="664"/>
      <c r="BE482" s="664"/>
      <c r="BF482" s="664"/>
      <c r="BG482" s="664"/>
      <c r="BH482" s="664"/>
      <c r="BI482" s="664"/>
      <c r="BJ482" s="215"/>
      <c r="BK482" s="215"/>
      <c r="BL482" s="215"/>
      <c r="BM482" s="215"/>
      <c r="BN482" s="215"/>
      <c r="BO482" s="215"/>
    </row>
    <row r="483" spans="1:67" outlineLevel="1">
      <c r="A483" s="215"/>
      <c r="B483" s="215"/>
      <c r="C483" s="215"/>
      <c r="D483" s="215"/>
      <c r="E483" s="901">
        <v>0</v>
      </c>
      <c r="F483" s="902"/>
      <c r="G483" s="663"/>
      <c r="H483" s="664"/>
      <c r="I483" s="664"/>
      <c r="J483" s="664"/>
      <c r="K483" s="664"/>
      <c r="L483" s="664"/>
      <c r="M483" s="664"/>
      <c r="N483" s="664"/>
      <c r="O483" s="664"/>
      <c r="P483" s="664"/>
      <c r="Q483" s="664"/>
      <c r="R483" s="664"/>
      <c r="S483" s="664"/>
      <c r="T483" s="664"/>
      <c r="U483" s="664"/>
      <c r="V483" s="664"/>
      <c r="W483" s="664"/>
      <c r="X483" s="664"/>
      <c r="Y483" s="664"/>
      <c r="Z483" s="664"/>
      <c r="AA483" s="664"/>
      <c r="AB483" s="664"/>
      <c r="AC483" s="664"/>
      <c r="AD483" s="664"/>
      <c r="AE483" s="664"/>
      <c r="AF483" s="664"/>
      <c r="AG483" s="664"/>
      <c r="AH483" s="664"/>
      <c r="AI483" s="664"/>
      <c r="AJ483" s="664"/>
      <c r="AK483" s="664"/>
      <c r="AL483" s="664"/>
      <c r="AM483" s="664"/>
      <c r="AN483" s="664"/>
      <c r="AO483" s="664"/>
      <c r="AP483" s="664"/>
      <c r="AQ483" s="664"/>
      <c r="AR483" s="664"/>
      <c r="AS483" s="664"/>
      <c r="AT483" s="664"/>
      <c r="AU483" s="664"/>
      <c r="AV483" s="664"/>
      <c r="AW483" s="664"/>
      <c r="AX483" s="664"/>
      <c r="AY483" s="664"/>
      <c r="AZ483" s="664"/>
      <c r="BA483" s="664"/>
      <c r="BB483" s="664"/>
      <c r="BC483" s="664"/>
      <c r="BD483" s="664"/>
      <c r="BE483" s="664"/>
      <c r="BF483" s="664"/>
      <c r="BG483" s="664"/>
      <c r="BH483" s="664"/>
      <c r="BI483" s="664"/>
      <c r="BJ483" s="215"/>
      <c r="BK483" s="215"/>
      <c r="BL483" s="215"/>
      <c r="BM483" s="215"/>
      <c r="BN483" s="215"/>
      <c r="BO483" s="215"/>
    </row>
    <row r="484" spans="1:67" outlineLevel="1">
      <c r="A484" s="215"/>
      <c r="B484" s="215"/>
      <c r="C484" s="215"/>
      <c r="D484" s="215"/>
      <c r="E484" s="901">
        <v>0</v>
      </c>
      <c r="F484" s="902"/>
      <c r="G484" s="663"/>
      <c r="H484" s="664"/>
      <c r="I484" s="664"/>
      <c r="J484" s="664"/>
      <c r="K484" s="664"/>
      <c r="L484" s="664"/>
      <c r="M484" s="664"/>
      <c r="N484" s="664"/>
      <c r="O484" s="664"/>
      <c r="P484" s="664"/>
      <c r="Q484" s="664"/>
      <c r="R484" s="664"/>
      <c r="S484" s="664"/>
      <c r="T484" s="664"/>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4"/>
      <c r="AY484" s="664"/>
      <c r="AZ484" s="664"/>
      <c r="BA484" s="664"/>
      <c r="BB484" s="664"/>
      <c r="BC484" s="664"/>
      <c r="BD484" s="664"/>
      <c r="BE484" s="664"/>
      <c r="BF484" s="664"/>
      <c r="BG484" s="664"/>
      <c r="BH484" s="664"/>
      <c r="BI484" s="664"/>
      <c r="BJ484" s="215"/>
      <c r="BK484" s="215"/>
      <c r="BL484" s="215"/>
      <c r="BM484" s="215"/>
      <c r="BN484" s="215"/>
      <c r="BO484" s="215"/>
    </row>
    <row r="485" spans="1:67" outlineLevel="1">
      <c r="A485" s="215"/>
      <c r="B485" s="215"/>
      <c r="C485" s="215"/>
      <c r="D485" s="215"/>
      <c r="E485" s="901">
        <v>0</v>
      </c>
      <c r="F485" s="902"/>
      <c r="G485" s="663"/>
      <c r="H485" s="664"/>
      <c r="I485" s="664"/>
      <c r="J485" s="664"/>
      <c r="K485" s="664"/>
      <c r="L485" s="664"/>
      <c r="M485" s="664"/>
      <c r="N485" s="664"/>
      <c r="O485" s="664"/>
      <c r="P485" s="664"/>
      <c r="Q485" s="664"/>
      <c r="R485" s="664"/>
      <c r="S485" s="664"/>
      <c r="T485" s="664"/>
      <c r="U485" s="664"/>
      <c r="V485" s="664"/>
      <c r="W485" s="664"/>
      <c r="X485" s="664"/>
      <c r="Y485" s="664"/>
      <c r="Z485" s="664"/>
      <c r="AA485" s="664"/>
      <c r="AB485" s="664"/>
      <c r="AC485" s="664"/>
      <c r="AD485" s="664"/>
      <c r="AE485" s="664"/>
      <c r="AF485" s="664"/>
      <c r="AG485" s="664"/>
      <c r="AH485" s="664"/>
      <c r="AI485" s="664"/>
      <c r="AJ485" s="664"/>
      <c r="AK485" s="664"/>
      <c r="AL485" s="664"/>
      <c r="AM485" s="664"/>
      <c r="AN485" s="664"/>
      <c r="AO485" s="664"/>
      <c r="AP485" s="664"/>
      <c r="AQ485" s="664"/>
      <c r="AR485" s="664"/>
      <c r="AS485" s="664"/>
      <c r="AT485" s="664"/>
      <c r="AU485" s="664"/>
      <c r="AV485" s="664"/>
      <c r="AW485" s="664"/>
      <c r="AX485" s="664"/>
      <c r="AY485" s="664"/>
      <c r="AZ485" s="664"/>
      <c r="BA485" s="664"/>
      <c r="BB485" s="664"/>
      <c r="BC485" s="664"/>
      <c r="BD485" s="664"/>
      <c r="BE485" s="664"/>
      <c r="BF485" s="664"/>
      <c r="BG485" s="664"/>
      <c r="BH485" s="664"/>
      <c r="BI485" s="664"/>
      <c r="BJ485" s="215"/>
      <c r="BK485" s="215"/>
      <c r="BL485" s="215"/>
      <c r="BM485" s="215"/>
      <c r="BN485" s="215"/>
      <c r="BO485" s="215"/>
    </row>
    <row r="486" spans="1:67" outlineLevel="1">
      <c r="A486" s="215"/>
      <c r="B486" s="215"/>
      <c r="C486" s="215"/>
      <c r="D486" s="215"/>
      <c r="E486" s="901">
        <v>0</v>
      </c>
      <c r="F486" s="902"/>
      <c r="G486" s="663"/>
      <c r="H486" s="664"/>
      <c r="I486" s="664"/>
      <c r="J486" s="664"/>
      <c r="K486" s="664"/>
      <c r="L486" s="664"/>
      <c r="M486" s="664"/>
      <c r="N486" s="664"/>
      <c r="O486" s="664"/>
      <c r="P486" s="664"/>
      <c r="Q486" s="664"/>
      <c r="R486" s="664"/>
      <c r="S486" s="664"/>
      <c r="T486" s="664"/>
      <c r="U486" s="664"/>
      <c r="V486" s="664"/>
      <c r="W486" s="664"/>
      <c r="X486" s="664"/>
      <c r="Y486" s="664"/>
      <c r="Z486" s="664"/>
      <c r="AA486" s="664"/>
      <c r="AB486" s="664"/>
      <c r="AC486" s="664"/>
      <c r="AD486" s="664"/>
      <c r="AE486" s="664"/>
      <c r="AF486" s="664"/>
      <c r="AG486" s="664"/>
      <c r="AH486" s="664"/>
      <c r="AI486" s="664"/>
      <c r="AJ486" s="664"/>
      <c r="AK486" s="664"/>
      <c r="AL486" s="664"/>
      <c r="AM486" s="664"/>
      <c r="AN486" s="664"/>
      <c r="AO486" s="664"/>
      <c r="AP486" s="664"/>
      <c r="AQ486" s="664"/>
      <c r="AR486" s="664"/>
      <c r="AS486" s="664"/>
      <c r="AT486" s="664"/>
      <c r="AU486" s="664"/>
      <c r="AV486" s="664"/>
      <c r="AW486" s="664"/>
      <c r="AX486" s="664"/>
      <c r="AY486" s="664"/>
      <c r="AZ486" s="664"/>
      <c r="BA486" s="664"/>
      <c r="BB486" s="664"/>
      <c r="BC486" s="664"/>
      <c r="BD486" s="664"/>
      <c r="BE486" s="664"/>
      <c r="BF486" s="664"/>
      <c r="BG486" s="664"/>
      <c r="BH486" s="664"/>
      <c r="BI486" s="664"/>
      <c r="BJ486" s="215"/>
      <c r="BK486" s="215"/>
      <c r="BL486" s="215"/>
      <c r="BM486" s="215"/>
      <c r="BN486" s="215"/>
      <c r="BO486" s="215"/>
    </row>
    <row r="487" spans="1:67" outlineLevel="1">
      <c r="A487" s="215"/>
      <c r="B487" s="215"/>
      <c r="C487" s="215"/>
      <c r="D487" s="215"/>
      <c r="E487" s="901">
        <v>0</v>
      </c>
      <c r="F487" s="902"/>
      <c r="G487" s="663"/>
      <c r="H487" s="664"/>
      <c r="I487" s="664"/>
      <c r="J487" s="664"/>
      <c r="K487" s="664"/>
      <c r="L487" s="664"/>
      <c r="M487" s="664"/>
      <c r="N487" s="664"/>
      <c r="O487" s="664"/>
      <c r="P487" s="664"/>
      <c r="Q487" s="664"/>
      <c r="R487" s="664"/>
      <c r="S487" s="664"/>
      <c r="T487" s="664"/>
      <c r="U487" s="664"/>
      <c r="V487" s="664"/>
      <c r="W487" s="664"/>
      <c r="X487" s="664"/>
      <c r="Y487" s="664"/>
      <c r="Z487" s="664"/>
      <c r="AA487" s="664"/>
      <c r="AB487" s="664"/>
      <c r="AC487" s="664"/>
      <c r="AD487" s="664"/>
      <c r="AE487" s="664"/>
      <c r="AF487" s="664"/>
      <c r="AG487" s="664"/>
      <c r="AH487" s="664"/>
      <c r="AI487" s="664"/>
      <c r="AJ487" s="664"/>
      <c r="AK487" s="664"/>
      <c r="AL487" s="664"/>
      <c r="AM487" s="664"/>
      <c r="AN487" s="664"/>
      <c r="AO487" s="664"/>
      <c r="AP487" s="664"/>
      <c r="AQ487" s="664"/>
      <c r="AR487" s="664"/>
      <c r="AS487" s="664"/>
      <c r="AT487" s="664"/>
      <c r="AU487" s="664"/>
      <c r="AV487" s="664"/>
      <c r="AW487" s="664"/>
      <c r="AX487" s="664"/>
      <c r="AY487" s="664"/>
      <c r="AZ487" s="664"/>
      <c r="BA487" s="664"/>
      <c r="BB487" s="664"/>
      <c r="BC487" s="664"/>
      <c r="BD487" s="664"/>
      <c r="BE487" s="664"/>
      <c r="BF487" s="664"/>
      <c r="BG487" s="664"/>
      <c r="BH487" s="664"/>
      <c r="BI487" s="664"/>
      <c r="BJ487" s="215"/>
      <c r="BK487" s="215"/>
      <c r="BL487" s="215"/>
      <c r="BM487" s="215"/>
      <c r="BN487" s="215"/>
      <c r="BO487" s="215"/>
    </row>
    <row r="488" spans="1:67" outlineLevel="1">
      <c r="A488" s="215"/>
      <c r="B488" s="215"/>
      <c r="C488" s="215"/>
      <c r="D488" s="215"/>
      <c r="E488" s="901">
        <v>0</v>
      </c>
      <c r="F488" s="902"/>
      <c r="G488" s="663"/>
      <c r="H488" s="664"/>
      <c r="I488" s="664"/>
      <c r="J488" s="664"/>
      <c r="K488" s="664"/>
      <c r="L488" s="664"/>
      <c r="M488" s="664"/>
      <c r="N488" s="664"/>
      <c r="O488" s="664"/>
      <c r="P488" s="664"/>
      <c r="Q488" s="664"/>
      <c r="R488" s="664"/>
      <c r="S488" s="664"/>
      <c r="T488" s="664"/>
      <c r="U488" s="664"/>
      <c r="V488" s="664"/>
      <c r="W488" s="664"/>
      <c r="X488" s="664"/>
      <c r="Y488" s="664"/>
      <c r="Z488" s="664"/>
      <c r="AA488" s="664"/>
      <c r="AB488" s="664"/>
      <c r="AC488" s="664"/>
      <c r="AD488" s="664"/>
      <c r="AE488" s="664"/>
      <c r="AF488" s="664"/>
      <c r="AG488" s="664"/>
      <c r="AH488" s="664"/>
      <c r="AI488" s="664"/>
      <c r="AJ488" s="664"/>
      <c r="AK488" s="664"/>
      <c r="AL488" s="664"/>
      <c r="AM488" s="664"/>
      <c r="AN488" s="664"/>
      <c r="AO488" s="664"/>
      <c r="AP488" s="664"/>
      <c r="AQ488" s="664"/>
      <c r="AR488" s="664"/>
      <c r="AS488" s="664"/>
      <c r="AT488" s="664"/>
      <c r="AU488" s="664"/>
      <c r="AV488" s="664"/>
      <c r="AW488" s="664"/>
      <c r="AX488" s="664"/>
      <c r="AY488" s="664"/>
      <c r="AZ488" s="664"/>
      <c r="BA488" s="664"/>
      <c r="BB488" s="664"/>
      <c r="BC488" s="664"/>
      <c r="BD488" s="664"/>
      <c r="BE488" s="664"/>
      <c r="BF488" s="664"/>
      <c r="BG488" s="664"/>
      <c r="BH488" s="664"/>
      <c r="BI488" s="664"/>
      <c r="BJ488" s="215"/>
      <c r="BK488" s="215"/>
      <c r="BL488" s="215"/>
      <c r="BM488" s="215"/>
      <c r="BN488" s="215"/>
      <c r="BO488" s="215"/>
    </row>
    <row r="489" spans="1:67" outlineLevel="1">
      <c r="A489" s="215"/>
      <c r="B489" s="215"/>
      <c r="C489" s="215"/>
      <c r="D489" s="215"/>
      <c r="E489" s="901">
        <v>0</v>
      </c>
      <c r="F489" s="902"/>
      <c r="G489" s="663"/>
      <c r="H489" s="664"/>
      <c r="I489" s="664"/>
      <c r="J489" s="664"/>
      <c r="K489" s="664"/>
      <c r="L489" s="664"/>
      <c r="M489" s="664"/>
      <c r="N489" s="664"/>
      <c r="O489" s="664"/>
      <c r="P489" s="664"/>
      <c r="Q489" s="664"/>
      <c r="R489" s="664"/>
      <c r="S489" s="664"/>
      <c r="T489" s="664"/>
      <c r="U489" s="664"/>
      <c r="V489" s="664"/>
      <c r="W489" s="664"/>
      <c r="X489" s="664"/>
      <c r="Y489" s="664"/>
      <c r="Z489" s="664"/>
      <c r="AA489" s="664"/>
      <c r="AB489" s="664"/>
      <c r="AC489" s="664"/>
      <c r="AD489" s="664"/>
      <c r="AE489" s="664"/>
      <c r="AF489" s="664"/>
      <c r="AG489" s="664"/>
      <c r="AH489" s="664"/>
      <c r="AI489" s="664"/>
      <c r="AJ489" s="664"/>
      <c r="AK489" s="664"/>
      <c r="AL489" s="664"/>
      <c r="AM489" s="664"/>
      <c r="AN489" s="664"/>
      <c r="AO489" s="664"/>
      <c r="AP489" s="664"/>
      <c r="AQ489" s="664"/>
      <c r="AR489" s="664"/>
      <c r="AS489" s="664"/>
      <c r="AT489" s="664"/>
      <c r="AU489" s="664"/>
      <c r="AV489" s="664"/>
      <c r="AW489" s="664"/>
      <c r="AX489" s="664"/>
      <c r="AY489" s="664"/>
      <c r="AZ489" s="664"/>
      <c r="BA489" s="664"/>
      <c r="BB489" s="664"/>
      <c r="BC489" s="664"/>
      <c r="BD489" s="664"/>
      <c r="BE489" s="664"/>
      <c r="BF489" s="664"/>
      <c r="BG489" s="664"/>
      <c r="BH489" s="664"/>
      <c r="BI489" s="664"/>
      <c r="BJ489" s="215"/>
      <c r="BK489" s="215"/>
      <c r="BL489" s="215"/>
      <c r="BM489" s="215"/>
      <c r="BN489" s="215"/>
      <c r="BO489" s="215"/>
    </row>
    <row r="490" spans="1:67" outlineLevel="1">
      <c r="A490" s="215"/>
      <c r="B490" s="215"/>
      <c r="C490" s="215"/>
      <c r="D490" s="215"/>
      <c r="E490" s="901">
        <v>0</v>
      </c>
      <c r="F490" s="902"/>
      <c r="G490" s="663"/>
      <c r="H490" s="664"/>
      <c r="I490" s="664"/>
      <c r="J490" s="664"/>
      <c r="K490" s="664"/>
      <c r="L490" s="664"/>
      <c r="M490" s="664"/>
      <c r="N490" s="664"/>
      <c r="O490" s="664"/>
      <c r="P490" s="664"/>
      <c r="Q490" s="664"/>
      <c r="R490" s="664"/>
      <c r="S490" s="664"/>
      <c r="T490" s="664"/>
      <c r="U490" s="664"/>
      <c r="V490" s="664"/>
      <c r="W490" s="664"/>
      <c r="X490" s="664"/>
      <c r="Y490" s="664"/>
      <c r="Z490" s="664"/>
      <c r="AA490" s="664"/>
      <c r="AB490" s="664"/>
      <c r="AC490" s="664"/>
      <c r="AD490" s="664"/>
      <c r="AE490" s="664"/>
      <c r="AF490" s="664"/>
      <c r="AG490" s="664"/>
      <c r="AH490" s="664"/>
      <c r="AI490" s="664"/>
      <c r="AJ490" s="664"/>
      <c r="AK490" s="664"/>
      <c r="AL490" s="664"/>
      <c r="AM490" s="664"/>
      <c r="AN490" s="664"/>
      <c r="AO490" s="664"/>
      <c r="AP490" s="664"/>
      <c r="AQ490" s="664"/>
      <c r="AR490" s="664"/>
      <c r="AS490" s="664"/>
      <c r="AT490" s="664"/>
      <c r="AU490" s="664"/>
      <c r="AV490" s="664"/>
      <c r="AW490" s="664"/>
      <c r="AX490" s="664"/>
      <c r="AY490" s="664"/>
      <c r="AZ490" s="664"/>
      <c r="BA490" s="664"/>
      <c r="BB490" s="664"/>
      <c r="BC490" s="664"/>
      <c r="BD490" s="664"/>
      <c r="BE490" s="664"/>
      <c r="BF490" s="664"/>
      <c r="BG490" s="664"/>
      <c r="BH490" s="664"/>
      <c r="BI490" s="664"/>
      <c r="BJ490" s="215"/>
      <c r="BK490" s="215"/>
      <c r="BL490" s="215"/>
      <c r="BM490" s="215"/>
      <c r="BN490" s="215"/>
      <c r="BO490" s="215"/>
    </row>
    <row r="491" spans="1:67" outlineLevel="1">
      <c r="A491" s="215"/>
      <c r="B491" s="215"/>
      <c r="C491" s="215"/>
      <c r="D491" s="215"/>
      <c r="E491" s="901">
        <v>0</v>
      </c>
      <c r="F491" s="902"/>
      <c r="G491" s="663"/>
      <c r="H491" s="664"/>
      <c r="I491" s="664"/>
      <c r="J491" s="664"/>
      <c r="K491" s="664"/>
      <c r="L491" s="664"/>
      <c r="M491" s="664"/>
      <c r="N491" s="664"/>
      <c r="O491" s="664"/>
      <c r="P491" s="664"/>
      <c r="Q491" s="664"/>
      <c r="R491" s="664"/>
      <c r="S491" s="664"/>
      <c r="T491" s="664"/>
      <c r="U491" s="664"/>
      <c r="V491" s="664"/>
      <c r="W491" s="664"/>
      <c r="X491" s="664"/>
      <c r="Y491" s="664"/>
      <c r="Z491" s="664"/>
      <c r="AA491" s="664"/>
      <c r="AB491" s="664"/>
      <c r="AC491" s="664"/>
      <c r="AD491" s="664"/>
      <c r="AE491" s="664"/>
      <c r="AF491" s="664"/>
      <c r="AG491" s="664"/>
      <c r="AH491" s="664"/>
      <c r="AI491" s="664"/>
      <c r="AJ491" s="664"/>
      <c r="AK491" s="664"/>
      <c r="AL491" s="664"/>
      <c r="AM491" s="664"/>
      <c r="AN491" s="664"/>
      <c r="AO491" s="664"/>
      <c r="AP491" s="664"/>
      <c r="AQ491" s="664"/>
      <c r="AR491" s="664"/>
      <c r="AS491" s="664"/>
      <c r="AT491" s="664"/>
      <c r="AU491" s="664"/>
      <c r="AV491" s="664"/>
      <c r="AW491" s="664"/>
      <c r="AX491" s="664"/>
      <c r="AY491" s="664"/>
      <c r="AZ491" s="664"/>
      <c r="BA491" s="664"/>
      <c r="BB491" s="664"/>
      <c r="BC491" s="664"/>
      <c r="BD491" s="664"/>
      <c r="BE491" s="664"/>
      <c r="BF491" s="664"/>
      <c r="BG491" s="664"/>
      <c r="BH491" s="664"/>
      <c r="BI491" s="664"/>
      <c r="BJ491" s="215"/>
      <c r="BK491" s="215"/>
      <c r="BL491" s="215"/>
      <c r="BM491" s="215"/>
      <c r="BN491" s="215"/>
      <c r="BO491" s="215"/>
    </row>
    <row r="492" spans="1:67" outlineLevel="1">
      <c r="A492" s="215"/>
      <c r="B492" s="215"/>
      <c r="C492" s="215"/>
      <c r="D492" s="215"/>
      <c r="E492" s="887">
        <v>0</v>
      </c>
      <c r="F492" s="888"/>
      <c r="G492" s="663"/>
      <c r="H492" s="664"/>
      <c r="I492" s="664"/>
      <c r="J492" s="664"/>
      <c r="K492" s="664"/>
      <c r="L492" s="664"/>
      <c r="M492" s="664"/>
      <c r="N492" s="664"/>
      <c r="O492" s="664"/>
      <c r="P492" s="664"/>
      <c r="Q492" s="664"/>
      <c r="R492" s="664"/>
      <c r="S492" s="664"/>
      <c r="T492" s="664"/>
      <c r="U492" s="664"/>
      <c r="V492" s="664"/>
      <c r="W492" s="664"/>
      <c r="X492" s="664"/>
      <c r="Y492" s="664"/>
      <c r="Z492" s="664"/>
      <c r="AA492" s="664"/>
      <c r="AB492" s="664"/>
      <c r="AC492" s="664"/>
      <c r="AD492" s="664"/>
      <c r="AE492" s="664"/>
      <c r="AF492" s="664"/>
      <c r="AG492" s="664"/>
      <c r="AH492" s="664"/>
      <c r="AI492" s="664"/>
      <c r="AJ492" s="664"/>
      <c r="AK492" s="664"/>
      <c r="AL492" s="664"/>
      <c r="AM492" s="664"/>
      <c r="AN492" s="664"/>
      <c r="AO492" s="664"/>
      <c r="AP492" s="664"/>
      <c r="AQ492" s="664"/>
      <c r="AR492" s="664"/>
      <c r="AS492" s="664"/>
      <c r="AT492" s="664"/>
      <c r="AU492" s="664"/>
      <c r="AV492" s="664"/>
      <c r="AW492" s="664"/>
      <c r="AX492" s="664"/>
      <c r="AY492" s="664"/>
      <c r="AZ492" s="664"/>
      <c r="BA492" s="664"/>
      <c r="BB492" s="664"/>
      <c r="BC492" s="664"/>
      <c r="BD492" s="664"/>
      <c r="BE492" s="664"/>
      <c r="BF492" s="664"/>
      <c r="BG492" s="664"/>
      <c r="BH492" s="664"/>
      <c r="BI492" s="664"/>
      <c r="BJ492" s="215"/>
      <c r="BK492" s="215"/>
      <c r="BL492" s="215"/>
      <c r="BM492" s="215"/>
      <c r="BN492" s="215"/>
      <c r="BO492" s="215"/>
    </row>
    <row r="493" spans="1:67" outlineLevel="2">
      <c r="A493" s="215"/>
      <c r="B493" s="215"/>
      <c r="C493" s="215"/>
      <c r="D493" s="215"/>
      <c r="E493" s="887">
        <v>0</v>
      </c>
      <c r="F493" s="888"/>
      <c r="G493" s="663"/>
      <c r="H493" s="664"/>
      <c r="I493" s="664"/>
      <c r="J493" s="664"/>
      <c r="K493" s="664"/>
      <c r="L493" s="664"/>
      <c r="M493" s="664"/>
      <c r="N493" s="664"/>
      <c r="O493" s="664"/>
      <c r="P493" s="664"/>
      <c r="Q493" s="664"/>
      <c r="R493" s="664"/>
      <c r="S493" s="664"/>
      <c r="T493" s="664"/>
      <c r="U493" s="664"/>
      <c r="V493" s="664"/>
      <c r="W493" s="664"/>
      <c r="X493" s="664"/>
      <c r="Y493" s="664"/>
      <c r="Z493" s="664"/>
      <c r="AA493" s="664"/>
      <c r="AB493" s="664"/>
      <c r="AC493" s="664"/>
      <c r="AD493" s="664"/>
      <c r="AE493" s="664"/>
      <c r="AF493" s="664"/>
      <c r="AG493" s="664"/>
      <c r="AH493" s="664"/>
      <c r="AI493" s="664"/>
      <c r="AJ493" s="664"/>
      <c r="AK493" s="664"/>
      <c r="AL493" s="664"/>
      <c r="AM493" s="664"/>
      <c r="AN493" s="664"/>
      <c r="AO493" s="664"/>
      <c r="AP493" s="664"/>
      <c r="AQ493" s="664"/>
      <c r="AR493" s="664"/>
      <c r="AS493" s="664"/>
      <c r="AT493" s="664"/>
      <c r="AU493" s="664"/>
      <c r="AV493" s="664"/>
      <c r="AW493" s="664"/>
      <c r="AX493" s="664"/>
      <c r="AY493" s="664"/>
      <c r="AZ493" s="664"/>
      <c r="BA493" s="664"/>
      <c r="BB493" s="664"/>
      <c r="BC493" s="664"/>
      <c r="BD493" s="664"/>
      <c r="BE493" s="664"/>
      <c r="BF493" s="664"/>
      <c r="BG493" s="664"/>
      <c r="BH493" s="664"/>
      <c r="BI493" s="664"/>
      <c r="BJ493" s="215"/>
      <c r="BK493" s="215"/>
      <c r="BL493" s="215"/>
      <c r="BM493" s="215"/>
      <c r="BN493" s="215"/>
      <c r="BO493" s="215"/>
    </row>
    <row r="494" spans="1:67" outlineLevel="2">
      <c r="A494" s="215"/>
      <c r="B494" s="215"/>
      <c r="C494" s="215"/>
      <c r="D494" s="215"/>
      <c r="E494" s="887">
        <v>0</v>
      </c>
      <c r="F494" s="888"/>
      <c r="G494" s="663"/>
      <c r="H494" s="664"/>
      <c r="I494" s="664"/>
      <c r="J494" s="664"/>
      <c r="K494" s="664"/>
      <c r="L494" s="664"/>
      <c r="M494" s="664"/>
      <c r="N494" s="664"/>
      <c r="O494" s="664"/>
      <c r="P494" s="664"/>
      <c r="Q494" s="664"/>
      <c r="R494" s="664"/>
      <c r="S494" s="664"/>
      <c r="T494" s="664"/>
      <c r="U494" s="664"/>
      <c r="V494" s="664"/>
      <c r="W494" s="664"/>
      <c r="X494" s="664"/>
      <c r="Y494" s="664"/>
      <c r="Z494" s="664"/>
      <c r="AA494" s="664"/>
      <c r="AB494" s="664"/>
      <c r="AC494" s="664"/>
      <c r="AD494" s="664"/>
      <c r="AE494" s="664"/>
      <c r="AF494" s="664"/>
      <c r="AG494" s="664"/>
      <c r="AH494" s="664"/>
      <c r="AI494" s="664"/>
      <c r="AJ494" s="664"/>
      <c r="AK494" s="664"/>
      <c r="AL494" s="664"/>
      <c r="AM494" s="664"/>
      <c r="AN494" s="664"/>
      <c r="AO494" s="664"/>
      <c r="AP494" s="664"/>
      <c r="AQ494" s="664"/>
      <c r="AR494" s="664"/>
      <c r="AS494" s="664"/>
      <c r="AT494" s="664"/>
      <c r="AU494" s="664"/>
      <c r="AV494" s="664"/>
      <c r="AW494" s="664"/>
      <c r="AX494" s="664"/>
      <c r="AY494" s="664"/>
      <c r="AZ494" s="664"/>
      <c r="BA494" s="664"/>
      <c r="BB494" s="664"/>
      <c r="BC494" s="664"/>
      <c r="BD494" s="664"/>
      <c r="BE494" s="664"/>
      <c r="BF494" s="664"/>
      <c r="BG494" s="664"/>
      <c r="BH494" s="664"/>
      <c r="BI494" s="664"/>
      <c r="BJ494" s="215"/>
      <c r="BK494" s="215"/>
      <c r="BL494" s="215"/>
      <c r="BM494" s="215"/>
      <c r="BN494" s="215"/>
      <c r="BO494" s="215"/>
    </row>
    <row r="495" spans="1:67" outlineLevel="2">
      <c r="A495" s="215"/>
      <c r="B495" s="215"/>
      <c r="C495" s="215"/>
      <c r="D495" s="215"/>
      <c r="E495" s="887">
        <v>0</v>
      </c>
      <c r="F495" s="888"/>
      <c r="G495" s="663"/>
      <c r="H495" s="664"/>
      <c r="I495" s="664"/>
      <c r="J495" s="664"/>
      <c r="K495" s="664"/>
      <c r="L495" s="664"/>
      <c r="M495" s="664"/>
      <c r="N495" s="664"/>
      <c r="O495" s="664"/>
      <c r="P495" s="664"/>
      <c r="Q495" s="664"/>
      <c r="R495" s="664"/>
      <c r="S495" s="664"/>
      <c r="T495" s="664"/>
      <c r="U495" s="664"/>
      <c r="V495" s="664"/>
      <c r="W495" s="664"/>
      <c r="X495" s="664"/>
      <c r="Y495" s="664"/>
      <c r="Z495" s="664"/>
      <c r="AA495" s="664"/>
      <c r="AB495" s="664"/>
      <c r="AC495" s="664"/>
      <c r="AD495" s="664"/>
      <c r="AE495" s="664"/>
      <c r="AF495" s="664"/>
      <c r="AG495" s="664"/>
      <c r="AH495" s="664"/>
      <c r="AI495" s="664"/>
      <c r="AJ495" s="664"/>
      <c r="AK495" s="664"/>
      <c r="AL495" s="664"/>
      <c r="AM495" s="664"/>
      <c r="AN495" s="664"/>
      <c r="AO495" s="664"/>
      <c r="AP495" s="664"/>
      <c r="AQ495" s="664"/>
      <c r="AR495" s="664"/>
      <c r="AS495" s="664"/>
      <c r="AT495" s="664"/>
      <c r="AU495" s="664"/>
      <c r="AV495" s="664"/>
      <c r="AW495" s="664"/>
      <c r="AX495" s="664"/>
      <c r="AY495" s="664"/>
      <c r="AZ495" s="664"/>
      <c r="BA495" s="664"/>
      <c r="BB495" s="664"/>
      <c r="BC495" s="664"/>
      <c r="BD495" s="664"/>
      <c r="BE495" s="664"/>
      <c r="BF495" s="664"/>
      <c r="BG495" s="664"/>
      <c r="BH495" s="664"/>
      <c r="BI495" s="664"/>
      <c r="BJ495" s="215"/>
      <c r="BK495" s="215"/>
      <c r="BL495" s="215"/>
      <c r="BM495" s="215"/>
      <c r="BN495" s="215"/>
      <c r="BO495" s="215"/>
    </row>
    <row r="496" spans="1:67" outlineLevel="2">
      <c r="A496" s="215"/>
      <c r="B496" s="215"/>
      <c r="C496" s="215"/>
      <c r="D496" s="215"/>
      <c r="E496" s="887">
        <v>0</v>
      </c>
      <c r="F496" s="888"/>
      <c r="G496" s="663"/>
      <c r="H496" s="664"/>
      <c r="I496" s="664"/>
      <c r="J496" s="664"/>
      <c r="K496" s="664"/>
      <c r="L496" s="664"/>
      <c r="M496" s="664"/>
      <c r="N496" s="664"/>
      <c r="O496" s="664"/>
      <c r="P496" s="664"/>
      <c r="Q496" s="664"/>
      <c r="R496" s="664"/>
      <c r="S496" s="664"/>
      <c r="T496" s="664"/>
      <c r="U496" s="664"/>
      <c r="V496" s="664"/>
      <c r="W496" s="664"/>
      <c r="X496" s="664"/>
      <c r="Y496" s="664"/>
      <c r="Z496" s="664"/>
      <c r="AA496" s="664"/>
      <c r="AB496" s="664"/>
      <c r="AC496" s="664"/>
      <c r="AD496" s="664"/>
      <c r="AE496" s="664"/>
      <c r="AF496" s="664"/>
      <c r="AG496" s="664"/>
      <c r="AH496" s="664"/>
      <c r="AI496" s="664"/>
      <c r="AJ496" s="664"/>
      <c r="AK496" s="664"/>
      <c r="AL496" s="664"/>
      <c r="AM496" s="664"/>
      <c r="AN496" s="664"/>
      <c r="AO496" s="664"/>
      <c r="AP496" s="664"/>
      <c r="AQ496" s="664"/>
      <c r="AR496" s="664"/>
      <c r="AS496" s="664"/>
      <c r="AT496" s="664"/>
      <c r="AU496" s="664"/>
      <c r="AV496" s="664"/>
      <c r="AW496" s="664"/>
      <c r="AX496" s="664"/>
      <c r="AY496" s="664"/>
      <c r="AZ496" s="664"/>
      <c r="BA496" s="664"/>
      <c r="BB496" s="664"/>
      <c r="BC496" s="664"/>
      <c r="BD496" s="664"/>
      <c r="BE496" s="664"/>
      <c r="BF496" s="664"/>
      <c r="BG496" s="664"/>
      <c r="BH496" s="664"/>
      <c r="BI496" s="664"/>
      <c r="BJ496" s="215"/>
      <c r="BK496" s="215"/>
      <c r="BL496" s="215"/>
      <c r="BM496" s="215"/>
      <c r="BN496" s="215"/>
      <c r="BO496" s="215"/>
    </row>
    <row r="497" spans="1:67" outlineLevel="2">
      <c r="A497" s="215"/>
      <c r="B497" s="215"/>
      <c r="C497" s="215"/>
      <c r="D497" s="215"/>
      <c r="E497" s="887">
        <v>0</v>
      </c>
      <c r="F497" s="888"/>
      <c r="G497" s="663"/>
      <c r="H497" s="664"/>
      <c r="I497" s="664"/>
      <c r="J497" s="664"/>
      <c r="K497" s="664"/>
      <c r="L497" s="664"/>
      <c r="M497" s="664"/>
      <c r="N497" s="664"/>
      <c r="O497" s="664"/>
      <c r="P497" s="664"/>
      <c r="Q497" s="664"/>
      <c r="R497" s="664"/>
      <c r="S497" s="664"/>
      <c r="T497" s="664"/>
      <c r="U497" s="664"/>
      <c r="V497" s="664"/>
      <c r="W497" s="664"/>
      <c r="X497" s="664"/>
      <c r="Y497" s="664"/>
      <c r="Z497" s="664"/>
      <c r="AA497" s="664"/>
      <c r="AB497" s="664"/>
      <c r="AC497" s="664"/>
      <c r="AD497" s="664"/>
      <c r="AE497" s="664"/>
      <c r="AF497" s="664"/>
      <c r="AG497" s="664"/>
      <c r="AH497" s="664"/>
      <c r="AI497" s="664"/>
      <c r="AJ497" s="664"/>
      <c r="AK497" s="664"/>
      <c r="AL497" s="664"/>
      <c r="AM497" s="664"/>
      <c r="AN497" s="664"/>
      <c r="AO497" s="664"/>
      <c r="AP497" s="664"/>
      <c r="AQ497" s="664"/>
      <c r="AR497" s="664"/>
      <c r="AS497" s="664"/>
      <c r="AT497" s="664"/>
      <c r="AU497" s="664"/>
      <c r="AV497" s="664"/>
      <c r="AW497" s="664"/>
      <c r="AX497" s="664"/>
      <c r="AY497" s="664"/>
      <c r="AZ497" s="664"/>
      <c r="BA497" s="664"/>
      <c r="BB497" s="664"/>
      <c r="BC497" s="664"/>
      <c r="BD497" s="664"/>
      <c r="BE497" s="664"/>
      <c r="BF497" s="664"/>
      <c r="BG497" s="664"/>
      <c r="BH497" s="664"/>
      <c r="BI497" s="664"/>
      <c r="BJ497" s="215"/>
      <c r="BK497" s="215"/>
      <c r="BL497" s="215"/>
      <c r="BM497" s="215"/>
      <c r="BN497" s="215"/>
      <c r="BO497" s="215"/>
    </row>
    <row r="498" spans="1:67" outlineLevel="2">
      <c r="A498" s="215"/>
      <c r="B498" s="215"/>
      <c r="C498" s="215"/>
      <c r="D498" s="215"/>
      <c r="E498" s="887">
        <v>0</v>
      </c>
      <c r="F498" s="888"/>
      <c r="G498" s="663"/>
      <c r="H498" s="664"/>
      <c r="I498" s="664"/>
      <c r="J498" s="664"/>
      <c r="K498" s="664"/>
      <c r="L498" s="664"/>
      <c r="M498" s="664"/>
      <c r="N498" s="664"/>
      <c r="O498" s="664"/>
      <c r="P498" s="664"/>
      <c r="Q498" s="664"/>
      <c r="R498" s="664"/>
      <c r="S498" s="664"/>
      <c r="T498" s="664"/>
      <c r="U498" s="664"/>
      <c r="V498" s="664"/>
      <c r="W498" s="664"/>
      <c r="X498" s="664"/>
      <c r="Y498" s="664"/>
      <c r="Z498" s="664"/>
      <c r="AA498" s="664"/>
      <c r="AB498" s="664"/>
      <c r="AC498" s="664"/>
      <c r="AD498" s="664"/>
      <c r="AE498" s="664"/>
      <c r="AF498" s="664"/>
      <c r="AG498" s="664"/>
      <c r="AH498" s="664"/>
      <c r="AI498" s="664"/>
      <c r="AJ498" s="664"/>
      <c r="AK498" s="664"/>
      <c r="AL498" s="664"/>
      <c r="AM498" s="664"/>
      <c r="AN498" s="664"/>
      <c r="AO498" s="664"/>
      <c r="AP498" s="664"/>
      <c r="AQ498" s="664"/>
      <c r="AR498" s="664"/>
      <c r="AS498" s="664"/>
      <c r="AT498" s="664"/>
      <c r="AU498" s="664"/>
      <c r="AV498" s="664"/>
      <c r="AW498" s="664"/>
      <c r="AX498" s="664"/>
      <c r="AY498" s="664"/>
      <c r="AZ498" s="664"/>
      <c r="BA498" s="664"/>
      <c r="BB498" s="664"/>
      <c r="BC498" s="664"/>
      <c r="BD498" s="664"/>
      <c r="BE498" s="664"/>
      <c r="BF498" s="664"/>
      <c r="BG498" s="664"/>
      <c r="BH498" s="664"/>
      <c r="BI498" s="664"/>
      <c r="BJ498" s="215"/>
      <c r="BK498" s="215"/>
      <c r="BL498" s="215"/>
      <c r="BM498" s="215"/>
      <c r="BN498" s="215"/>
      <c r="BO498" s="215"/>
    </row>
    <row r="499" spans="1:67" outlineLevel="2">
      <c r="A499" s="215"/>
      <c r="B499" s="215"/>
      <c r="C499" s="215"/>
      <c r="D499" s="215"/>
      <c r="E499" s="887">
        <v>0</v>
      </c>
      <c r="F499" s="888"/>
      <c r="G499" s="663"/>
      <c r="H499" s="664"/>
      <c r="I499" s="664"/>
      <c r="J499" s="664"/>
      <c r="K499" s="664"/>
      <c r="L499" s="664"/>
      <c r="M499" s="664"/>
      <c r="N499" s="664"/>
      <c r="O499" s="664"/>
      <c r="P499" s="664"/>
      <c r="Q499" s="664"/>
      <c r="R499" s="664"/>
      <c r="S499" s="664"/>
      <c r="T499" s="664"/>
      <c r="U499" s="664"/>
      <c r="V499" s="664"/>
      <c r="W499" s="664"/>
      <c r="X499" s="664"/>
      <c r="Y499" s="664"/>
      <c r="Z499" s="664"/>
      <c r="AA499" s="664"/>
      <c r="AB499" s="664"/>
      <c r="AC499" s="664"/>
      <c r="AD499" s="664"/>
      <c r="AE499" s="664"/>
      <c r="AF499" s="664"/>
      <c r="AG499" s="664"/>
      <c r="AH499" s="664"/>
      <c r="AI499" s="664"/>
      <c r="AJ499" s="664"/>
      <c r="AK499" s="664"/>
      <c r="AL499" s="664"/>
      <c r="AM499" s="664"/>
      <c r="AN499" s="664"/>
      <c r="AO499" s="664"/>
      <c r="AP499" s="664"/>
      <c r="AQ499" s="664"/>
      <c r="AR499" s="664"/>
      <c r="AS499" s="664"/>
      <c r="AT499" s="664"/>
      <c r="AU499" s="664"/>
      <c r="AV499" s="664"/>
      <c r="AW499" s="664"/>
      <c r="AX499" s="664"/>
      <c r="AY499" s="664"/>
      <c r="AZ499" s="664"/>
      <c r="BA499" s="664"/>
      <c r="BB499" s="664"/>
      <c r="BC499" s="664"/>
      <c r="BD499" s="664"/>
      <c r="BE499" s="664"/>
      <c r="BF499" s="664"/>
      <c r="BG499" s="664"/>
      <c r="BH499" s="664"/>
      <c r="BI499" s="664"/>
      <c r="BJ499" s="215"/>
      <c r="BK499" s="215"/>
      <c r="BL499" s="215"/>
      <c r="BM499" s="215"/>
      <c r="BN499" s="215"/>
      <c r="BO499" s="215"/>
    </row>
    <row r="500" spans="1:67" outlineLevel="2">
      <c r="A500" s="215"/>
      <c r="B500" s="215"/>
      <c r="C500" s="215"/>
      <c r="D500" s="215"/>
      <c r="E500" s="887">
        <v>0</v>
      </c>
      <c r="F500" s="888"/>
      <c r="G500" s="663"/>
      <c r="H500" s="664"/>
      <c r="I500" s="664"/>
      <c r="J500" s="664"/>
      <c r="K500" s="664"/>
      <c r="L500" s="664"/>
      <c r="M500" s="664"/>
      <c r="N500" s="664"/>
      <c r="O500" s="664"/>
      <c r="P500" s="664"/>
      <c r="Q500" s="664"/>
      <c r="R500" s="664"/>
      <c r="S500" s="664"/>
      <c r="T500" s="664"/>
      <c r="U500" s="664"/>
      <c r="V500" s="664"/>
      <c r="W500" s="664"/>
      <c r="X500" s="664"/>
      <c r="Y500" s="664"/>
      <c r="Z500" s="664"/>
      <c r="AA500" s="664"/>
      <c r="AB500" s="664"/>
      <c r="AC500" s="664"/>
      <c r="AD500" s="664"/>
      <c r="AE500" s="664"/>
      <c r="AF500" s="664"/>
      <c r="AG500" s="664"/>
      <c r="AH500" s="664"/>
      <c r="AI500" s="664"/>
      <c r="AJ500" s="664"/>
      <c r="AK500" s="664"/>
      <c r="AL500" s="664"/>
      <c r="AM500" s="664"/>
      <c r="AN500" s="664"/>
      <c r="AO500" s="664"/>
      <c r="AP500" s="664"/>
      <c r="AQ500" s="664"/>
      <c r="AR500" s="664"/>
      <c r="AS500" s="664"/>
      <c r="AT500" s="664"/>
      <c r="AU500" s="664"/>
      <c r="AV500" s="664"/>
      <c r="AW500" s="664"/>
      <c r="AX500" s="664"/>
      <c r="AY500" s="664"/>
      <c r="AZ500" s="664"/>
      <c r="BA500" s="664"/>
      <c r="BB500" s="664"/>
      <c r="BC500" s="664"/>
      <c r="BD500" s="664"/>
      <c r="BE500" s="664"/>
      <c r="BF500" s="664"/>
      <c r="BG500" s="664"/>
      <c r="BH500" s="664"/>
      <c r="BI500" s="664"/>
      <c r="BJ500" s="215"/>
      <c r="BK500" s="215"/>
      <c r="BL500" s="215"/>
      <c r="BM500" s="215"/>
      <c r="BN500" s="215"/>
      <c r="BO500" s="215"/>
    </row>
    <row r="501" spans="1:67" outlineLevel="2">
      <c r="A501" s="215"/>
      <c r="B501" s="215"/>
      <c r="C501" s="215"/>
      <c r="D501" s="215"/>
      <c r="E501" s="887">
        <v>0</v>
      </c>
      <c r="F501" s="888"/>
      <c r="G501" s="663"/>
      <c r="H501" s="664"/>
      <c r="I501" s="664"/>
      <c r="J501" s="664"/>
      <c r="K501" s="664"/>
      <c r="L501" s="664"/>
      <c r="M501" s="664"/>
      <c r="N501" s="664"/>
      <c r="O501" s="664"/>
      <c r="P501" s="664"/>
      <c r="Q501" s="664"/>
      <c r="R501" s="664"/>
      <c r="S501" s="664"/>
      <c r="T501" s="664"/>
      <c r="U501" s="664"/>
      <c r="V501" s="664"/>
      <c r="W501" s="664"/>
      <c r="X501" s="664"/>
      <c r="Y501" s="664"/>
      <c r="Z501" s="664"/>
      <c r="AA501" s="664"/>
      <c r="AB501" s="664"/>
      <c r="AC501" s="664"/>
      <c r="AD501" s="664"/>
      <c r="AE501" s="664"/>
      <c r="AF501" s="664"/>
      <c r="AG501" s="664"/>
      <c r="AH501" s="664"/>
      <c r="AI501" s="664"/>
      <c r="AJ501" s="664"/>
      <c r="AK501" s="664"/>
      <c r="AL501" s="664"/>
      <c r="AM501" s="664"/>
      <c r="AN501" s="664"/>
      <c r="AO501" s="664"/>
      <c r="AP501" s="664"/>
      <c r="AQ501" s="664"/>
      <c r="AR501" s="664"/>
      <c r="AS501" s="664"/>
      <c r="AT501" s="664"/>
      <c r="AU501" s="664"/>
      <c r="AV501" s="664"/>
      <c r="AW501" s="664"/>
      <c r="AX501" s="664"/>
      <c r="AY501" s="664"/>
      <c r="AZ501" s="664"/>
      <c r="BA501" s="664"/>
      <c r="BB501" s="664"/>
      <c r="BC501" s="664"/>
      <c r="BD501" s="664"/>
      <c r="BE501" s="664"/>
      <c r="BF501" s="664"/>
      <c r="BG501" s="664"/>
      <c r="BH501" s="664"/>
      <c r="BI501" s="664"/>
      <c r="BJ501" s="215"/>
      <c r="BK501" s="215"/>
      <c r="BL501" s="215"/>
      <c r="BM501" s="215"/>
      <c r="BN501" s="215"/>
      <c r="BO501" s="215"/>
    </row>
    <row r="502" spans="1:67" outlineLevel="2">
      <c r="A502" s="215"/>
      <c r="B502" s="215"/>
      <c r="C502" s="215"/>
      <c r="D502" s="215"/>
      <c r="E502" s="887">
        <v>0</v>
      </c>
      <c r="F502" s="888"/>
      <c r="G502" s="663"/>
      <c r="H502" s="664"/>
      <c r="I502" s="664"/>
      <c r="J502" s="664"/>
      <c r="K502" s="664"/>
      <c r="L502" s="664"/>
      <c r="M502" s="664"/>
      <c r="N502" s="664"/>
      <c r="O502" s="664"/>
      <c r="P502" s="664"/>
      <c r="Q502" s="664"/>
      <c r="R502" s="664"/>
      <c r="S502" s="664"/>
      <c r="T502" s="664"/>
      <c r="U502" s="664"/>
      <c r="V502" s="664"/>
      <c r="W502" s="664"/>
      <c r="X502" s="664"/>
      <c r="Y502" s="664"/>
      <c r="Z502" s="664"/>
      <c r="AA502" s="664"/>
      <c r="AB502" s="664"/>
      <c r="AC502" s="664"/>
      <c r="AD502" s="664"/>
      <c r="AE502" s="664"/>
      <c r="AF502" s="664"/>
      <c r="AG502" s="664"/>
      <c r="AH502" s="664"/>
      <c r="AI502" s="664"/>
      <c r="AJ502" s="664"/>
      <c r="AK502" s="664"/>
      <c r="AL502" s="664"/>
      <c r="AM502" s="664"/>
      <c r="AN502" s="664"/>
      <c r="AO502" s="664"/>
      <c r="AP502" s="664"/>
      <c r="AQ502" s="664"/>
      <c r="AR502" s="664"/>
      <c r="AS502" s="664"/>
      <c r="AT502" s="664"/>
      <c r="AU502" s="664"/>
      <c r="AV502" s="664"/>
      <c r="AW502" s="664"/>
      <c r="AX502" s="664"/>
      <c r="AY502" s="664"/>
      <c r="AZ502" s="664"/>
      <c r="BA502" s="664"/>
      <c r="BB502" s="664"/>
      <c r="BC502" s="664"/>
      <c r="BD502" s="664"/>
      <c r="BE502" s="664"/>
      <c r="BF502" s="664"/>
      <c r="BG502" s="664"/>
      <c r="BH502" s="664"/>
      <c r="BI502" s="664"/>
      <c r="BJ502" s="215"/>
      <c r="BK502" s="215"/>
      <c r="BL502" s="215"/>
      <c r="BM502" s="215"/>
      <c r="BN502" s="215"/>
      <c r="BO502" s="215"/>
    </row>
    <row r="503" spans="1:67" outlineLevel="2">
      <c r="A503" s="215"/>
      <c r="B503" s="215"/>
      <c r="C503" s="215"/>
      <c r="D503" s="215"/>
      <c r="E503" s="887">
        <v>0</v>
      </c>
      <c r="F503" s="888"/>
      <c r="G503" s="663"/>
      <c r="H503" s="664"/>
      <c r="I503" s="664"/>
      <c r="J503" s="664"/>
      <c r="K503" s="664"/>
      <c r="L503" s="664"/>
      <c r="M503" s="664"/>
      <c r="N503" s="664"/>
      <c r="O503" s="664"/>
      <c r="P503" s="664"/>
      <c r="Q503" s="664"/>
      <c r="R503" s="664"/>
      <c r="S503" s="664"/>
      <c r="T503" s="664"/>
      <c r="U503" s="664"/>
      <c r="V503" s="664"/>
      <c r="W503" s="664"/>
      <c r="X503" s="664"/>
      <c r="Y503" s="664"/>
      <c r="Z503" s="664"/>
      <c r="AA503" s="664"/>
      <c r="AB503" s="664"/>
      <c r="AC503" s="664"/>
      <c r="AD503" s="664"/>
      <c r="AE503" s="664"/>
      <c r="AF503" s="664"/>
      <c r="AG503" s="664"/>
      <c r="AH503" s="664"/>
      <c r="AI503" s="664"/>
      <c r="AJ503" s="664"/>
      <c r="AK503" s="664"/>
      <c r="AL503" s="664"/>
      <c r="AM503" s="664"/>
      <c r="AN503" s="664"/>
      <c r="AO503" s="664"/>
      <c r="AP503" s="664"/>
      <c r="AQ503" s="664"/>
      <c r="AR503" s="664"/>
      <c r="AS503" s="664"/>
      <c r="AT503" s="664"/>
      <c r="AU503" s="664"/>
      <c r="AV503" s="664"/>
      <c r="AW503" s="664"/>
      <c r="AX503" s="664"/>
      <c r="AY503" s="664"/>
      <c r="AZ503" s="664"/>
      <c r="BA503" s="664"/>
      <c r="BB503" s="664"/>
      <c r="BC503" s="664"/>
      <c r="BD503" s="664"/>
      <c r="BE503" s="664"/>
      <c r="BF503" s="664"/>
      <c r="BG503" s="664"/>
      <c r="BH503" s="664"/>
      <c r="BI503" s="664"/>
      <c r="BJ503" s="215"/>
      <c r="BK503" s="215"/>
      <c r="BL503" s="215"/>
      <c r="BM503" s="215"/>
      <c r="BN503" s="215"/>
      <c r="BO503" s="215"/>
    </row>
    <row r="504" spans="1:67" outlineLevel="2">
      <c r="A504" s="215"/>
      <c r="B504" s="215"/>
      <c r="C504" s="215"/>
      <c r="D504" s="215"/>
      <c r="E504" s="887">
        <v>0</v>
      </c>
      <c r="F504" s="888"/>
      <c r="G504" s="663"/>
      <c r="H504" s="664"/>
      <c r="I504" s="664"/>
      <c r="J504" s="664"/>
      <c r="K504" s="664"/>
      <c r="L504" s="664"/>
      <c r="M504" s="664"/>
      <c r="N504" s="664"/>
      <c r="O504" s="664"/>
      <c r="P504" s="664"/>
      <c r="Q504" s="664"/>
      <c r="R504" s="664"/>
      <c r="S504" s="664"/>
      <c r="T504" s="664"/>
      <c r="U504" s="664"/>
      <c r="V504" s="664"/>
      <c r="W504" s="664"/>
      <c r="X504" s="664"/>
      <c r="Y504" s="664"/>
      <c r="Z504" s="664"/>
      <c r="AA504" s="664"/>
      <c r="AB504" s="664"/>
      <c r="AC504" s="664"/>
      <c r="AD504" s="664"/>
      <c r="AE504" s="664"/>
      <c r="AF504" s="664"/>
      <c r="AG504" s="664"/>
      <c r="AH504" s="664"/>
      <c r="AI504" s="664"/>
      <c r="AJ504" s="664"/>
      <c r="AK504" s="664"/>
      <c r="AL504" s="664"/>
      <c r="AM504" s="664"/>
      <c r="AN504" s="664"/>
      <c r="AO504" s="664"/>
      <c r="AP504" s="664"/>
      <c r="AQ504" s="664"/>
      <c r="AR504" s="664"/>
      <c r="AS504" s="664"/>
      <c r="AT504" s="664"/>
      <c r="AU504" s="664"/>
      <c r="AV504" s="664"/>
      <c r="AW504" s="664"/>
      <c r="AX504" s="664"/>
      <c r="AY504" s="664"/>
      <c r="AZ504" s="664"/>
      <c r="BA504" s="664"/>
      <c r="BB504" s="664"/>
      <c r="BC504" s="664"/>
      <c r="BD504" s="664"/>
      <c r="BE504" s="664"/>
      <c r="BF504" s="664"/>
      <c r="BG504" s="664"/>
      <c r="BH504" s="664"/>
      <c r="BI504" s="664"/>
      <c r="BJ504" s="215"/>
      <c r="BK504" s="215"/>
      <c r="BL504" s="215"/>
      <c r="BM504" s="215"/>
      <c r="BN504" s="215"/>
      <c r="BO504" s="215"/>
    </row>
    <row r="505" spans="1:67" outlineLevel="2">
      <c r="A505" s="215"/>
      <c r="B505" s="215"/>
      <c r="C505" s="215"/>
      <c r="D505" s="215"/>
      <c r="E505" s="887">
        <v>0</v>
      </c>
      <c r="F505" s="888"/>
      <c r="G505" s="663"/>
      <c r="H505" s="664"/>
      <c r="I505" s="664"/>
      <c r="J505" s="664"/>
      <c r="K505" s="664"/>
      <c r="L505" s="664"/>
      <c r="M505" s="664"/>
      <c r="N505" s="664"/>
      <c r="O505" s="664"/>
      <c r="P505" s="664"/>
      <c r="Q505" s="664"/>
      <c r="R505" s="664"/>
      <c r="S505" s="664"/>
      <c r="T505" s="664"/>
      <c r="U505" s="664"/>
      <c r="V505" s="664"/>
      <c r="W505" s="664"/>
      <c r="X505" s="664"/>
      <c r="Y505" s="664"/>
      <c r="Z505" s="664"/>
      <c r="AA505" s="664"/>
      <c r="AB505" s="664"/>
      <c r="AC505" s="664"/>
      <c r="AD505" s="664"/>
      <c r="AE505" s="664"/>
      <c r="AF505" s="664"/>
      <c r="AG505" s="664"/>
      <c r="AH505" s="664"/>
      <c r="AI505" s="664"/>
      <c r="AJ505" s="664"/>
      <c r="AK505" s="664"/>
      <c r="AL505" s="664"/>
      <c r="AM505" s="664"/>
      <c r="AN505" s="664"/>
      <c r="AO505" s="664"/>
      <c r="AP505" s="664"/>
      <c r="AQ505" s="664"/>
      <c r="AR505" s="664"/>
      <c r="AS505" s="664"/>
      <c r="AT505" s="664"/>
      <c r="AU505" s="664"/>
      <c r="AV505" s="664"/>
      <c r="AW505" s="664"/>
      <c r="AX505" s="664"/>
      <c r="AY505" s="664"/>
      <c r="AZ505" s="664"/>
      <c r="BA505" s="664"/>
      <c r="BB505" s="664"/>
      <c r="BC505" s="664"/>
      <c r="BD505" s="664"/>
      <c r="BE505" s="664"/>
      <c r="BF505" s="664"/>
      <c r="BG505" s="664"/>
      <c r="BH505" s="664"/>
      <c r="BI505" s="664"/>
      <c r="BJ505" s="215"/>
      <c r="BK505" s="215"/>
      <c r="BL505" s="215"/>
      <c r="BM505" s="215"/>
      <c r="BN505" s="215"/>
      <c r="BO505" s="215"/>
    </row>
    <row r="506" spans="1:67" outlineLevel="2">
      <c r="A506" s="215"/>
      <c r="B506" s="215"/>
      <c r="C506" s="215"/>
      <c r="D506" s="215"/>
      <c r="E506" s="887">
        <v>0</v>
      </c>
      <c r="F506" s="888"/>
      <c r="G506" s="663"/>
      <c r="H506" s="664"/>
      <c r="I506" s="664"/>
      <c r="J506" s="664"/>
      <c r="K506" s="664"/>
      <c r="L506" s="664"/>
      <c r="M506" s="664"/>
      <c r="N506" s="664"/>
      <c r="O506" s="664"/>
      <c r="P506" s="664"/>
      <c r="Q506" s="664"/>
      <c r="R506" s="664"/>
      <c r="S506" s="664"/>
      <c r="T506" s="664"/>
      <c r="U506" s="664"/>
      <c r="V506" s="664"/>
      <c r="W506" s="664"/>
      <c r="X506" s="664"/>
      <c r="Y506" s="664"/>
      <c r="Z506" s="664"/>
      <c r="AA506" s="664"/>
      <c r="AB506" s="664"/>
      <c r="AC506" s="664"/>
      <c r="AD506" s="664"/>
      <c r="AE506" s="664"/>
      <c r="AF506" s="664"/>
      <c r="AG506" s="664"/>
      <c r="AH506" s="664"/>
      <c r="AI506" s="664"/>
      <c r="AJ506" s="664"/>
      <c r="AK506" s="664"/>
      <c r="AL506" s="664"/>
      <c r="AM506" s="664"/>
      <c r="AN506" s="664"/>
      <c r="AO506" s="664"/>
      <c r="AP506" s="664"/>
      <c r="AQ506" s="664"/>
      <c r="AR506" s="664"/>
      <c r="AS506" s="664"/>
      <c r="AT506" s="664"/>
      <c r="AU506" s="664"/>
      <c r="AV506" s="664"/>
      <c r="AW506" s="664"/>
      <c r="AX506" s="664"/>
      <c r="AY506" s="664"/>
      <c r="AZ506" s="664"/>
      <c r="BA506" s="664"/>
      <c r="BB506" s="664"/>
      <c r="BC506" s="664"/>
      <c r="BD506" s="664"/>
      <c r="BE506" s="664"/>
      <c r="BF506" s="664"/>
      <c r="BG506" s="664"/>
      <c r="BH506" s="664"/>
      <c r="BI506" s="664"/>
      <c r="BJ506" s="215"/>
      <c r="BK506" s="215"/>
      <c r="BL506" s="215"/>
      <c r="BM506" s="215"/>
      <c r="BN506" s="215"/>
      <c r="BO506" s="215"/>
    </row>
    <row r="507" spans="1:67" outlineLevel="2">
      <c r="A507" s="215"/>
      <c r="B507" s="215"/>
      <c r="C507" s="215"/>
      <c r="D507" s="215"/>
      <c r="E507" s="887">
        <v>0</v>
      </c>
      <c r="F507" s="888"/>
      <c r="G507" s="663"/>
      <c r="H507" s="664"/>
      <c r="I507" s="664"/>
      <c r="J507" s="664"/>
      <c r="K507" s="664"/>
      <c r="L507" s="664"/>
      <c r="M507" s="664"/>
      <c r="N507" s="664"/>
      <c r="O507" s="664"/>
      <c r="P507" s="664"/>
      <c r="Q507" s="664"/>
      <c r="R507" s="664"/>
      <c r="S507" s="664"/>
      <c r="T507" s="664"/>
      <c r="U507" s="664"/>
      <c r="V507" s="664"/>
      <c r="W507" s="664"/>
      <c r="X507" s="664"/>
      <c r="Y507" s="664"/>
      <c r="Z507" s="664"/>
      <c r="AA507" s="664"/>
      <c r="AB507" s="664"/>
      <c r="AC507" s="664"/>
      <c r="AD507" s="664"/>
      <c r="AE507" s="664"/>
      <c r="AF507" s="664"/>
      <c r="AG507" s="664"/>
      <c r="AH507" s="664"/>
      <c r="AI507" s="664"/>
      <c r="AJ507" s="664"/>
      <c r="AK507" s="664"/>
      <c r="AL507" s="664"/>
      <c r="AM507" s="664"/>
      <c r="AN507" s="664"/>
      <c r="AO507" s="664"/>
      <c r="AP507" s="664"/>
      <c r="AQ507" s="664"/>
      <c r="AR507" s="664"/>
      <c r="AS507" s="664"/>
      <c r="AT507" s="664"/>
      <c r="AU507" s="664"/>
      <c r="AV507" s="664"/>
      <c r="AW507" s="664"/>
      <c r="AX507" s="664"/>
      <c r="AY507" s="664"/>
      <c r="AZ507" s="664"/>
      <c r="BA507" s="664"/>
      <c r="BB507" s="664"/>
      <c r="BC507" s="664"/>
      <c r="BD507" s="664"/>
      <c r="BE507" s="664"/>
      <c r="BF507" s="664"/>
      <c r="BG507" s="664"/>
      <c r="BH507" s="664"/>
      <c r="BI507" s="664"/>
      <c r="BJ507" s="215"/>
      <c r="BK507" s="215"/>
      <c r="BL507" s="215"/>
      <c r="BM507" s="215"/>
      <c r="BN507" s="215"/>
      <c r="BO507" s="215"/>
    </row>
    <row r="508" spans="1:67" outlineLevel="2">
      <c r="A508" s="215"/>
      <c r="B508" s="215"/>
      <c r="C508" s="215"/>
      <c r="D508" s="215"/>
      <c r="E508" s="887">
        <v>0</v>
      </c>
      <c r="F508" s="888"/>
      <c r="G508" s="663"/>
      <c r="H508" s="664"/>
      <c r="I508" s="664"/>
      <c r="J508" s="664"/>
      <c r="K508" s="664"/>
      <c r="L508" s="664"/>
      <c r="M508" s="664"/>
      <c r="N508" s="664"/>
      <c r="O508" s="664"/>
      <c r="P508" s="664"/>
      <c r="Q508" s="664"/>
      <c r="R508" s="664"/>
      <c r="S508" s="664"/>
      <c r="T508" s="664"/>
      <c r="U508" s="664"/>
      <c r="V508" s="664"/>
      <c r="W508" s="664"/>
      <c r="X508" s="664"/>
      <c r="Y508" s="664"/>
      <c r="Z508" s="664"/>
      <c r="AA508" s="664"/>
      <c r="AB508" s="664"/>
      <c r="AC508" s="664"/>
      <c r="AD508" s="664"/>
      <c r="AE508" s="664"/>
      <c r="AF508" s="664"/>
      <c r="AG508" s="664"/>
      <c r="AH508" s="664"/>
      <c r="AI508" s="664"/>
      <c r="AJ508" s="664"/>
      <c r="AK508" s="664"/>
      <c r="AL508" s="664"/>
      <c r="AM508" s="664"/>
      <c r="AN508" s="664"/>
      <c r="AO508" s="664"/>
      <c r="AP508" s="664"/>
      <c r="AQ508" s="664"/>
      <c r="AR508" s="664"/>
      <c r="AS508" s="664"/>
      <c r="AT508" s="664"/>
      <c r="AU508" s="664"/>
      <c r="AV508" s="664"/>
      <c r="AW508" s="664"/>
      <c r="AX508" s="664"/>
      <c r="AY508" s="664"/>
      <c r="AZ508" s="664"/>
      <c r="BA508" s="664"/>
      <c r="BB508" s="664"/>
      <c r="BC508" s="664"/>
      <c r="BD508" s="664"/>
      <c r="BE508" s="664"/>
      <c r="BF508" s="664"/>
      <c r="BG508" s="664"/>
      <c r="BH508" s="664"/>
      <c r="BI508" s="664"/>
      <c r="BJ508" s="215"/>
      <c r="BK508" s="215"/>
      <c r="BL508" s="215"/>
      <c r="BM508" s="215"/>
      <c r="BN508" s="215"/>
      <c r="BO508" s="215"/>
    </row>
    <row r="509" spans="1:67" outlineLevel="1">
      <c r="A509" s="215"/>
      <c r="B509" s="215"/>
      <c r="C509" s="215"/>
      <c r="D509" s="215"/>
      <c r="E509" s="887">
        <v>0</v>
      </c>
      <c r="F509" s="888"/>
      <c r="G509" s="663"/>
      <c r="H509" s="664"/>
      <c r="I509" s="664"/>
      <c r="J509" s="664"/>
      <c r="K509" s="664"/>
      <c r="L509" s="664"/>
      <c r="M509" s="664"/>
      <c r="N509" s="664"/>
      <c r="O509" s="664"/>
      <c r="P509" s="664"/>
      <c r="Q509" s="664"/>
      <c r="R509" s="664"/>
      <c r="S509" s="664"/>
      <c r="T509" s="664"/>
      <c r="U509" s="664"/>
      <c r="V509" s="664"/>
      <c r="W509" s="664"/>
      <c r="X509" s="664"/>
      <c r="Y509" s="664"/>
      <c r="Z509" s="664"/>
      <c r="AA509" s="664"/>
      <c r="AB509" s="664"/>
      <c r="AC509" s="664"/>
      <c r="AD509" s="664"/>
      <c r="AE509" s="664"/>
      <c r="AF509" s="664"/>
      <c r="AG509" s="664"/>
      <c r="AH509" s="664"/>
      <c r="AI509" s="664"/>
      <c r="AJ509" s="664"/>
      <c r="AK509" s="664"/>
      <c r="AL509" s="664"/>
      <c r="AM509" s="664"/>
      <c r="AN509" s="664"/>
      <c r="AO509" s="664"/>
      <c r="AP509" s="664"/>
      <c r="AQ509" s="664"/>
      <c r="AR509" s="664"/>
      <c r="AS509" s="664"/>
      <c r="AT509" s="664"/>
      <c r="AU509" s="664"/>
      <c r="AV509" s="664"/>
      <c r="AW509" s="664"/>
      <c r="AX509" s="664"/>
      <c r="AY509" s="664"/>
      <c r="AZ509" s="664"/>
      <c r="BA509" s="664"/>
      <c r="BB509" s="664"/>
      <c r="BC509" s="664"/>
      <c r="BD509" s="664"/>
      <c r="BE509" s="664"/>
      <c r="BF509" s="664"/>
      <c r="BG509" s="664"/>
      <c r="BH509" s="664"/>
      <c r="BI509" s="664"/>
      <c r="BJ509" s="215"/>
      <c r="BK509" s="215"/>
      <c r="BL509" s="215"/>
      <c r="BM509" s="215"/>
      <c r="BN509" s="215"/>
      <c r="BO509" s="215"/>
    </row>
    <row r="510" spans="1:67" outlineLevel="1">
      <c r="A510" s="215"/>
      <c r="B510" s="215"/>
      <c r="C510" s="215"/>
      <c r="D510" s="215"/>
      <c r="E510" s="887" t="s">
        <v>570</v>
      </c>
      <c r="F510" s="888"/>
      <c r="G510" s="688"/>
      <c r="H510" s="689"/>
      <c r="I510" s="689"/>
      <c r="J510" s="689"/>
      <c r="K510" s="689"/>
      <c r="L510" s="689"/>
      <c r="M510" s="689"/>
      <c r="N510" s="689"/>
      <c r="O510" s="689"/>
      <c r="P510" s="689"/>
      <c r="Q510" s="689"/>
      <c r="R510" s="689"/>
      <c r="S510" s="689"/>
      <c r="T510" s="689"/>
      <c r="U510" s="689"/>
      <c r="V510" s="689"/>
      <c r="W510" s="689"/>
      <c r="X510" s="689"/>
      <c r="Y510" s="689"/>
      <c r="Z510" s="689"/>
      <c r="AA510" s="689"/>
      <c r="AB510" s="689"/>
      <c r="AC510" s="689"/>
      <c r="AD510" s="689"/>
      <c r="AE510" s="689"/>
      <c r="AF510" s="689"/>
      <c r="AG510" s="689"/>
      <c r="AH510" s="689"/>
      <c r="AI510" s="689"/>
      <c r="AJ510" s="689"/>
      <c r="AK510" s="689"/>
      <c r="AL510" s="689"/>
      <c r="AM510" s="689"/>
      <c r="AN510" s="689"/>
      <c r="AO510" s="689"/>
      <c r="AP510" s="689"/>
      <c r="AQ510" s="689"/>
      <c r="AR510" s="689"/>
      <c r="AS510" s="689"/>
      <c r="AT510" s="689"/>
      <c r="AU510" s="689"/>
      <c r="AV510" s="689"/>
      <c r="AW510" s="689"/>
      <c r="AX510" s="689"/>
      <c r="AY510" s="689"/>
      <c r="AZ510" s="689"/>
      <c r="BA510" s="689"/>
      <c r="BB510" s="689"/>
      <c r="BC510" s="689"/>
      <c r="BD510" s="689"/>
      <c r="BE510" s="689"/>
      <c r="BF510" s="689"/>
      <c r="BG510" s="689"/>
      <c r="BH510" s="689"/>
      <c r="BI510" s="689"/>
      <c r="BJ510" s="215"/>
      <c r="BK510" s="215"/>
      <c r="BL510" s="215"/>
      <c r="BM510" s="215"/>
      <c r="BN510" s="215"/>
      <c r="BO510" s="215"/>
    </row>
    <row r="511" spans="1:67" outlineLevel="1">
      <c r="A511" s="215"/>
      <c r="B511" s="215"/>
      <c r="C511" s="215"/>
      <c r="D511" s="215"/>
      <c r="E511" s="887" t="s">
        <v>544</v>
      </c>
      <c r="F511" s="888"/>
      <c r="G511" s="688"/>
      <c r="H511" s="689"/>
      <c r="I511" s="689"/>
      <c r="J511" s="689"/>
      <c r="K511" s="689"/>
      <c r="L511" s="689"/>
      <c r="M511" s="689"/>
      <c r="N511" s="689"/>
      <c r="O511" s="689"/>
      <c r="P511" s="689"/>
      <c r="Q511" s="689"/>
      <c r="R511" s="689"/>
      <c r="S511" s="689"/>
      <c r="T511" s="689"/>
      <c r="U511" s="689"/>
      <c r="V511" s="689"/>
      <c r="W511" s="689"/>
      <c r="X511" s="689"/>
      <c r="Y511" s="689"/>
      <c r="Z511" s="689"/>
      <c r="AA511" s="689"/>
      <c r="AB511" s="689"/>
      <c r="AC511" s="689"/>
      <c r="AD511" s="689"/>
      <c r="AE511" s="689"/>
      <c r="AF511" s="689"/>
      <c r="AG511" s="689"/>
      <c r="AH511" s="689"/>
      <c r="AI511" s="689"/>
      <c r="AJ511" s="689"/>
      <c r="AK511" s="689"/>
      <c r="AL511" s="689"/>
      <c r="AM511" s="689"/>
      <c r="AN511" s="689"/>
      <c r="AO511" s="689"/>
      <c r="AP511" s="689"/>
      <c r="AQ511" s="689"/>
      <c r="AR511" s="689"/>
      <c r="AS511" s="689"/>
      <c r="AT511" s="689"/>
      <c r="AU511" s="689"/>
      <c r="AV511" s="689"/>
      <c r="AW511" s="689"/>
      <c r="AX511" s="689"/>
      <c r="AY511" s="689"/>
      <c r="AZ511" s="689"/>
      <c r="BA511" s="689"/>
      <c r="BB511" s="689"/>
      <c r="BC511" s="689"/>
      <c r="BD511" s="689"/>
      <c r="BE511" s="689"/>
      <c r="BF511" s="689"/>
      <c r="BG511" s="689"/>
      <c r="BH511" s="689"/>
      <c r="BI511" s="689"/>
      <c r="BJ511" s="215"/>
      <c r="BK511" s="215"/>
      <c r="BL511" s="215"/>
      <c r="BM511" s="215"/>
      <c r="BN511" s="215"/>
      <c r="BO511" s="215"/>
    </row>
    <row r="512" spans="1:67" outlineLevel="1">
      <c r="A512" s="215"/>
      <c r="B512" s="215"/>
      <c r="C512" s="215"/>
      <c r="D512" s="215"/>
      <c r="E512" s="901" t="s">
        <v>264</v>
      </c>
      <c r="F512" s="902"/>
      <c r="G512" s="716"/>
      <c r="H512" s="674"/>
      <c r="I512" s="674"/>
      <c r="J512" s="674"/>
      <c r="K512" s="674"/>
      <c r="L512" s="674"/>
      <c r="M512" s="674"/>
      <c r="N512" s="674"/>
      <c r="O512" s="674"/>
      <c r="P512" s="674"/>
      <c r="Q512" s="674"/>
      <c r="R512" s="674"/>
      <c r="S512" s="674"/>
      <c r="T512" s="674"/>
      <c r="U512" s="674"/>
      <c r="V512" s="674"/>
      <c r="W512" s="674"/>
      <c r="X512" s="674"/>
      <c r="Y512" s="674"/>
      <c r="Z512" s="674"/>
      <c r="AA512" s="674"/>
      <c r="AB512" s="674"/>
      <c r="AC512" s="674"/>
      <c r="AD512" s="674"/>
      <c r="AE512" s="674"/>
      <c r="AF512" s="674"/>
      <c r="AG512" s="674"/>
      <c r="AH512" s="674"/>
      <c r="AI512" s="674"/>
      <c r="AJ512" s="674"/>
      <c r="AK512" s="674"/>
      <c r="AL512" s="674"/>
      <c r="AM512" s="674"/>
      <c r="AN512" s="674"/>
      <c r="AO512" s="674"/>
      <c r="AP512" s="674"/>
      <c r="AQ512" s="674"/>
      <c r="AR512" s="674"/>
      <c r="AS512" s="674"/>
      <c r="AT512" s="674"/>
      <c r="AU512" s="674"/>
      <c r="AV512" s="674"/>
      <c r="AW512" s="674"/>
      <c r="AX512" s="674"/>
      <c r="AY512" s="674"/>
      <c r="AZ512" s="674"/>
      <c r="BA512" s="674"/>
      <c r="BB512" s="674"/>
      <c r="BC512" s="674"/>
      <c r="BD512" s="674"/>
      <c r="BE512" s="674"/>
      <c r="BF512" s="674"/>
      <c r="BG512" s="674"/>
      <c r="BH512" s="674"/>
      <c r="BI512" s="674"/>
      <c r="BJ512" s="215"/>
      <c r="BK512" s="215"/>
      <c r="BL512" s="215"/>
      <c r="BM512" s="215"/>
      <c r="BN512" s="215"/>
      <c r="BO512" s="215"/>
    </row>
    <row r="513" spans="1:67">
      <c r="A513" s="215"/>
      <c r="B513" s="215"/>
      <c r="C513" s="215"/>
      <c r="D513" s="215"/>
      <c r="E513" s="901" t="s">
        <v>82</v>
      </c>
      <c r="F513" s="901"/>
      <c r="G513" s="601">
        <v>0</v>
      </c>
      <c r="H513" s="601">
        <v>0</v>
      </c>
      <c r="I513" s="601">
        <v>0</v>
      </c>
      <c r="J513" s="601">
        <v>0</v>
      </c>
      <c r="K513" s="601">
        <v>0</v>
      </c>
      <c r="L513" s="601">
        <v>0</v>
      </c>
      <c r="M513" s="601">
        <v>0</v>
      </c>
      <c r="N513" s="601">
        <v>0</v>
      </c>
      <c r="O513" s="601">
        <v>0</v>
      </c>
      <c r="P513" s="601">
        <v>0</v>
      </c>
      <c r="Q513" s="601">
        <v>0</v>
      </c>
      <c r="R513" s="601">
        <v>0</v>
      </c>
      <c r="S513" s="601">
        <v>0</v>
      </c>
      <c r="T513" s="601">
        <v>0</v>
      </c>
      <c r="U513" s="601">
        <v>0</v>
      </c>
      <c r="V513" s="601">
        <v>0</v>
      </c>
      <c r="W513" s="601">
        <v>0</v>
      </c>
      <c r="X513" s="601">
        <v>0</v>
      </c>
      <c r="Y513" s="601">
        <v>0</v>
      </c>
      <c r="Z513" s="601">
        <v>0</v>
      </c>
      <c r="AA513" s="601">
        <v>0</v>
      </c>
      <c r="AB513" s="601">
        <v>0</v>
      </c>
      <c r="AC513" s="601">
        <v>0</v>
      </c>
      <c r="AD513" s="601">
        <v>0</v>
      </c>
      <c r="AE513" s="601">
        <v>0</v>
      </c>
      <c r="AF513" s="601">
        <v>0</v>
      </c>
      <c r="AG513" s="601">
        <v>0</v>
      </c>
      <c r="AH513" s="601">
        <v>0</v>
      </c>
      <c r="AI513" s="601">
        <v>0</v>
      </c>
      <c r="AJ513" s="601">
        <v>0</v>
      </c>
      <c r="AK513" s="601">
        <v>0</v>
      </c>
      <c r="AL513" s="601">
        <v>0</v>
      </c>
      <c r="AM513" s="601">
        <v>0</v>
      </c>
      <c r="AN513" s="601">
        <v>0</v>
      </c>
      <c r="AO513" s="601">
        <v>0</v>
      </c>
      <c r="AP513" s="601">
        <v>0</v>
      </c>
      <c r="AQ513" s="601">
        <v>0</v>
      </c>
      <c r="AR513" s="601">
        <v>0</v>
      </c>
      <c r="AS513" s="601">
        <v>0</v>
      </c>
      <c r="AT513" s="601">
        <v>0</v>
      </c>
      <c r="AU513" s="601">
        <v>0</v>
      </c>
      <c r="AV513" s="601">
        <v>0</v>
      </c>
      <c r="AW513" s="601">
        <v>0</v>
      </c>
      <c r="AX513" s="601">
        <v>0</v>
      </c>
      <c r="AY513" s="601">
        <v>0</v>
      </c>
      <c r="AZ513" s="601">
        <v>0</v>
      </c>
      <c r="BA513" s="601">
        <v>0</v>
      </c>
      <c r="BB513" s="601">
        <v>0</v>
      </c>
      <c r="BC513" s="601">
        <v>0</v>
      </c>
      <c r="BD513" s="601">
        <v>0</v>
      </c>
      <c r="BE513" s="601">
        <v>0</v>
      </c>
      <c r="BF513" s="601">
        <v>0</v>
      </c>
      <c r="BG513" s="601">
        <v>0</v>
      </c>
      <c r="BH513" s="601">
        <v>0</v>
      </c>
      <c r="BI513" s="601">
        <v>0</v>
      </c>
      <c r="BJ513" s="215"/>
      <c r="BK513" s="215"/>
      <c r="BL513" s="215"/>
      <c r="BM513" s="215"/>
      <c r="BN513" s="215"/>
      <c r="BO513" s="215"/>
    </row>
    <row r="514" spans="1:67" ht="21" customHeight="1">
      <c r="A514" s="215"/>
      <c r="B514" s="215"/>
      <c r="C514" s="215"/>
      <c r="D514" s="215"/>
      <c r="E514" s="323"/>
      <c r="F514" s="323"/>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1"/>
      <c r="AL514" s="601"/>
      <c r="AM514" s="601"/>
      <c r="AN514" s="601"/>
      <c r="AO514" s="601"/>
      <c r="AP514" s="601"/>
      <c r="AQ514" s="601"/>
      <c r="AR514" s="601"/>
      <c r="AS514" s="601"/>
      <c r="AT514" s="601"/>
      <c r="AU514" s="601"/>
      <c r="AV514" s="601"/>
      <c r="AW514" s="601"/>
      <c r="AX514" s="601"/>
      <c r="AY514" s="601"/>
      <c r="AZ514" s="601"/>
      <c r="BA514" s="601"/>
      <c r="BB514" s="601"/>
      <c r="BC514" s="601"/>
      <c r="BD514" s="601"/>
      <c r="BE514" s="601"/>
      <c r="BF514" s="601"/>
      <c r="BG514" s="601"/>
      <c r="BH514" s="601"/>
      <c r="BI514" s="601"/>
      <c r="BJ514" s="215"/>
      <c r="BK514" s="215"/>
      <c r="BL514" s="215"/>
      <c r="BM514" s="215"/>
      <c r="BN514" s="215"/>
      <c r="BO514" s="215"/>
    </row>
    <row r="515" spans="1:67" ht="15.25" customHeight="1">
      <c r="A515" s="104"/>
      <c r="B515" s="104"/>
      <c r="C515" s="104"/>
      <c r="D515" s="104"/>
      <c r="E515" s="334" t="s">
        <v>79</v>
      </c>
      <c r="F515" s="334"/>
      <c r="G515" s="173"/>
      <c r="H515" s="173"/>
      <c r="I515" s="111"/>
      <c r="J515" s="104"/>
      <c r="K515" s="104"/>
      <c r="L515" s="104"/>
      <c r="M515" s="104"/>
      <c r="N515" s="104"/>
      <c r="O515" s="104"/>
      <c r="P515" s="104"/>
      <c r="Q515" s="104"/>
      <c r="R515" s="104"/>
      <c r="S515" s="110"/>
      <c r="T515" s="110"/>
      <c r="U515" s="18"/>
      <c r="V515" s="18"/>
      <c r="W515" s="18"/>
      <c r="X515" s="18"/>
      <c r="Y515" s="18"/>
      <c r="Z515" s="215"/>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15"/>
      <c r="BK515" s="215"/>
      <c r="BL515" s="215"/>
      <c r="BM515" s="67"/>
      <c r="BN515" s="67"/>
      <c r="BO515" s="67"/>
    </row>
    <row r="516" spans="1:67" ht="13">
      <c r="A516" s="21"/>
      <c r="B516" s="21"/>
      <c r="C516" s="21"/>
      <c r="D516" s="21"/>
      <c r="E516" s="53" t="s">
        <v>54</v>
      </c>
      <c r="F516" s="175" t="s">
        <v>533</v>
      </c>
      <c r="G516" s="175" t="s">
        <v>532</v>
      </c>
      <c r="H516" s="175" t="s">
        <v>531</v>
      </c>
      <c r="I516" s="175" t="s">
        <v>530</v>
      </c>
      <c r="J516" s="175" t="s">
        <v>529</v>
      </c>
      <c r="K516" s="175" t="s">
        <v>528</v>
      </c>
      <c r="L516" s="175" t="s">
        <v>527</v>
      </c>
      <c r="M516" s="175" t="s">
        <v>526</v>
      </c>
      <c r="N516" s="175" t="s">
        <v>525</v>
      </c>
      <c r="O516" s="175" t="s">
        <v>524</v>
      </c>
      <c r="P516" s="175" t="s">
        <v>523</v>
      </c>
      <c r="Q516" s="156"/>
      <c r="R516" s="18"/>
      <c r="S516" s="29"/>
      <c r="T516" s="18"/>
      <c r="U516" s="18"/>
      <c r="V516" s="18"/>
      <c r="W516" s="18"/>
      <c r="X516" s="18"/>
      <c r="Y516" s="18"/>
      <c r="Z516" s="215"/>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15"/>
      <c r="BK516" s="215"/>
      <c r="BL516" s="215"/>
      <c r="BM516" s="67"/>
      <c r="BN516" s="67"/>
      <c r="BO516" s="67"/>
    </row>
    <row r="517" spans="1:67">
      <c r="A517" s="158"/>
      <c r="B517" s="158"/>
      <c r="C517" s="158"/>
      <c r="D517" s="158"/>
      <c r="E517" s="15" t="s">
        <v>58</v>
      </c>
      <c r="F517" s="739">
        <v>9693000</v>
      </c>
      <c r="G517" s="740">
        <v>9639000</v>
      </c>
      <c r="H517" s="740">
        <v>9664000</v>
      </c>
      <c r="I517" s="740">
        <v>9687000</v>
      </c>
      <c r="J517" s="740">
        <v>9737000</v>
      </c>
      <c r="K517" s="740">
        <v>9819000</v>
      </c>
      <c r="L517" s="83"/>
      <c r="M517" s="83"/>
      <c r="N517" s="83"/>
      <c r="O517" s="83"/>
      <c r="P517" s="83"/>
      <c r="Q517" s="157"/>
      <c r="R517" s="18"/>
      <c r="S517" s="29"/>
      <c r="T517" s="18"/>
      <c r="U517" s="18"/>
      <c r="V517" s="18"/>
      <c r="W517" s="18"/>
      <c r="X517" s="18"/>
      <c r="Y517" s="18"/>
      <c r="Z517" s="215"/>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15"/>
      <c r="BK517" s="215"/>
      <c r="BL517" s="215"/>
      <c r="BM517" s="67"/>
      <c r="BN517" s="67"/>
      <c r="BO517" s="67"/>
    </row>
    <row r="518" spans="1:67" ht="21.75" customHeight="1">
      <c r="A518" s="21"/>
      <c r="B518" s="21"/>
      <c r="C518" s="21"/>
      <c r="D518" s="21"/>
      <c r="E518" s="21"/>
      <c r="F518" s="18"/>
      <c r="G518" s="28"/>
      <c r="H518" s="432"/>
      <c r="I518" s="431"/>
      <c r="J518" s="23"/>
      <c r="K518" s="23"/>
      <c r="L518" s="23"/>
      <c r="M518" s="23"/>
      <c r="N518" s="23"/>
      <c r="O518" s="23"/>
      <c r="P518" s="23"/>
      <c r="Q518" s="314"/>
      <c r="R518" s="23"/>
      <c r="S518" s="29"/>
      <c r="T518" s="18"/>
      <c r="U518" s="18"/>
      <c r="V518" s="18"/>
      <c r="W518" s="18"/>
      <c r="X518" s="18"/>
      <c r="Y518" s="18"/>
      <c r="Z518" s="215"/>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15"/>
      <c r="BK518" s="215"/>
      <c r="BL518" s="215"/>
      <c r="BM518" s="67"/>
      <c r="BN518" s="67"/>
      <c r="BO518" s="67"/>
    </row>
    <row r="519" spans="1:67" s="169" customFormat="1" ht="15.25" customHeight="1">
      <c r="A519" s="187"/>
      <c r="B519" s="187"/>
      <c r="C519" s="187"/>
      <c r="D519" s="187"/>
      <c r="E519" s="900" t="s">
        <v>662</v>
      </c>
      <c r="F519" s="900"/>
      <c r="G519" s="900"/>
      <c r="H519" s="187"/>
      <c r="I519" s="188"/>
      <c r="J519" s="188"/>
      <c r="K519" s="188"/>
      <c r="L519" s="188"/>
      <c r="M519" s="188"/>
      <c r="N519" s="188"/>
      <c r="O519" s="188"/>
      <c r="P519" s="188"/>
      <c r="Q519" s="188"/>
      <c r="R519" s="188"/>
      <c r="S519" s="110"/>
      <c r="T519" s="110"/>
      <c r="U519" s="23"/>
      <c r="V519" s="67"/>
      <c r="W519" s="67"/>
      <c r="X519" s="67"/>
      <c r="Y519" s="67"/>
      <c r="Z519" s="67"/>
      <c r="AA519" s="67"/>
      <c r="AB519" s="67"/>
      <c r="AC519" s="67"/>
      <c r="AD519" s="67"/>
      <c r="AE519" s="67"/>
      <c r="AF519" s="67"/>
      <c r="AG519" s="67"/>
      <c r="AH519" s="67"/>
      <c r="AI519" s="67"/>
      <c r="AJ519" s="67"/>
      <c r="AK519" s="67"/>
      <c r="AL519" s="67"/>
      <c r="AM519" s="67"/>
      <c r="AN519" s="67"/>
      <c r="AO519" s="67"/>
      <c r="AP519" s="67"/>
      <c r="AQ519" s="67"/>
      <c r="AR519" s="67"/>
      <c r="AS519" s="67"/>
      <c r="AT519" s="67"/>
      <c r="AU519" s="67"/>
      <c r="AV519" s="67"/>
      <c r="AW519" s="67"/>
      <c r="AX519" s="67"/>
      <c r="AY519" s="67"/>
      <c r="AZ519" s="67"/>
      <c r="BA519" s="67"/>
      <c r="BB519" s="67"/>
      <c r="BC519" s="67"/>
      <c r="BD519" s="67"/>
      <c r="BE519" s="67"/>
      <c r="BF519" s="67"/>
      <c r="BG519" s="67"/>
      <c r="BH519" s="67"/>
      <c r="BI519" s="67"/>
      <c r="BJ519" s="67"/>
      <c r="BK519" s="67"/>
      <c r="BL519" s="67"/>
      <c r="BM519" s="67"/>
      <c r="BN519" s="67"/>
      <c r="BO519" s="67"/>
    </row>
    <row r="520" spans="1:67" outlineLevel="1">
      <c r="A520" s="23"/>
      <c r="B520" s="23"/>
      <c r="C520" s="23"/>
      <c r="D520" s="23"/>
      <c r="E520" s="29"/>
      <c r="F520" s="28"/>
      <c r="G520" s="200"/>
      <c r="H520" s="29"/>
      <c r="I520" s="29"/>
      <c r="J520" s="29"/>
      <c r="K520" s="29"/>
      <c r="L520" s="18"/>
      <c r="M520" s="18"/>
      <c r="N520" s="18"/>
      <c r="O520" s="18"/>
      <c r="P520" s="18"/>
      <c r="Q520" s="18"/>
      <c r="R520" s="23"/>
      <c r="S520" s="23"/>
      <c r="T520" s="23"/>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c r="AR520" s="67"/>
      <c r="AS520" s="67"/>
      <c r="AT520" s="67"/>
      <c r="AU520" s="67"/>
      <c r="AV520" s="67"/>
      <c r="AW520" s="67"/>
      <c r="AX520" s="67"/>
      <c r="AY520" s="67"/>
      <c r="AZ520" s="67"/>
      <c r="BA520" s="67"/>
      <c r="BB520" s="67"/>
      <c r="BC520" s="67"/>
      <c r="BD520" s="67"/>
      <c r="BE520" s="67"/>
      <c r="BF520" s="67"/>
      <c r="BG520" s="67"/>
      <c r="BH520" s="67"/>
      <c r="BI520" s="67"/>
      <c r="BJ520" s="67"/>
      <c r="BK520" s="67"/>
      <c r="BL520" s="67"/>
      <c r="BM520" s="67"/>
      <c r="BN520" s="67"/>
      <c r="BO520" s="67"/>
    </row>
    <row r="521" spans="1:67" s="189" customFormat="1" ht="63.75" customHeight="1" outlineLevel="1">
      <c r="A521" s="23"/>
      <c r="B521" s="23"/>
      <c r="C521" s="23"/>
      <c r="D521" s="23"/>
      <c r="E521" s="359"/>
      <c r="F521" s="345" t="s">
        <v>144</v>
      </c>
      <c r="G521" s="345" t="s">
        <v>145</v>
      </c>
      <c r="H521" s="345" t="s">
        <v>146</v>
      </c>
      <c r="I521" s="345" t="s">
        <v>147</v>
      </c>
      <c r="J521" s="345" t="s">
        <v>148</v>
      </c>
      <c r="K521" s="345" t="s">
        <v>149</v>
      </c>
      <c r="L521" s="345" t="s">
        <v>150</v>
      </c>
      <c r="M521" s="345" t="s">
        <v>151</v>
      </c>
      <c r="N521" s="345" t="s">
        <v>152</v>
      </c>
      <c r="O521" s="345" t="s">
        <v>153</v>
      </c>
      <c r="P521" s="23"/>
      <c r="Q521" s="23"/>
      <c r="R521" s="23"/>
      <c r="S521" s="23"/>
      <c r="T521" s="23"/>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c r="AQ521" s="67"/>
      <c r="AR521" s="67"/>
      <c r="AS521" s="67"/>
      <c r="AT521" s="67"/>
      <c r="AU521" s="67"/>
      <c r="AV521" s="67"/>
      <c r="AW521" s="67"/>
      <c r="AX521" s="67"/>
      <c r="AY521" s="67"/>
      <c r="AZ521" s="67"/>
      <c r="BA521" s="67"/>
      <c r="BB521" s="67"/>
      <c r="BC521" s="67"/>
      <c r="BD521" s="67"/>
      <c r="BE521" s="67"/>
      <c r="BF521" s="67"/>
      <c r="BG521" s="67"/>
      <c r="BH521" s="67"/>
      <c r="BI521" s="67"/>
      <c r="BJ521" s="67"/>
      <c r="BK521" s="67"/>
      <c r="BL521" s="67"/>
      <c r="BM521" s="67"/>
      <c r="BN521" s="67"/>
      <c r="BO521" s="67"/>
    </row>
    <row r="522" spans="1:67" s="82" customFormat="1" ht="13" outlineLevel="1">
      <c r="A522" s="23"/>
      <c r="B522" s="23"/>
      <c r="C522" s="23"/>
      <c r="D522" s="23"/>
      <c r="E522" s="360"/>
      <c r="F522" s="346" t="s">
        <v>533</v>
      </c>
      <c r="G522" s="346" t="s">
        <v>533</v>
      </c>
      <c r="H522" s="346" t="s">
        <v>533</v>
      </c>
      <c r="I522" s="346" t="s">
        <v>533</v>
      </c>
      <c r="J522" s="346" t="s">
        <v>533</v>
      </c>
      <c r="K522" s="346" t="s">
        <v>533</v>
      </c>
      <c r="L522" s="346" t="s">
        <v>533</v>
      </c>
      <c r="M522" s="346" t="s">
        <v>533</v>
      </c>
      <c r="N522" s="346" t="s">
        <v>533</v>
      </c>
      <c r="O522" s="346" t="s">
        <v>533</v>
      </c>
      <c r="P522" s="23"/>
      <c r="Q522" s="23"/>
      <c r="R522" s="23"/>
      <c r="S522" s="23"/>
      <c r="T522" s="23"/>
      <c r="U522" s="67"/>
      <c r="V522" s="67"/>
      <c r="W522" s="67"/>
      <c r="X522" s="67"/>
      <c r="Y522" s="67"/>
      <c r="Z522" s="67"/>
      <c r="AA522" s="67"/>
      <c r="AB522" s="67"/>
      <c r="AC522" s="67"/>
      <c r="AD522" s="67"/>
      <c r="AE522" s="67"/>
      <c r="AF522" s="67"/>
      <c r="AG522" s="67"/>
      <c r="AH522" s="67"/>
      <c r="AI522" s="67"/>
      <c r="AJ522" s="67"/>
      <c r="AK522" s="67"/>
      <c r="AL522" s="67"/>
      <c r="AM522" s="67"/>
      <c r="AN522" s="67"/>
      <c r="AO522" s="67"/>
      <c r="AP522" s="67"/>
      <c r="AQ522" s="67"/>
      <c r="AR522" s="67"/>
      <c r="AS522" s="67"/>
      <c r="AT522" s="67"/>
      <c r="AU522" s="67"/>
      <c r="AV522" s="67"/>
      <c r="AW522" s="67"/>
      <c r="AX522" s="67"/>
      <c r="AY522" s="67"/>
      <c r="AZ522" s="67"/>
      <c r="BA522" s="67"/>
      <c r="BB522" s="67"/>
      <c r="BC522" s="67"/>
      <c r="BD522" s="67"/>
      <c r="BE522" s="67"/>
      <c r="BF522" s="67"/>
      <c r="BG522" s="67"/>
      <c r="BH522" s="67"/>
      <c r="BI522" s="67"/>
      <c r="BJ522" s="67"/>
      <c r="BK522" s="67"/>
      <c r="BL522" s="67"/>
      <c r="BM522" s="67"/>
      <c r="BN522" s="67"/>
      <c r="BO522" s="67"/>
    </row>
    <row r="523" spans="1:67" s="190" customFormat="1" outlineLevel="1">
      <c r="A523" s="23"/>
      <c r="B523" s="23"/>
      <c r="C523" s="23"/>
      <c r="D523" s="23"/>
      <c r="E523" s="343" t="s">
        <v>154</v>
      </c>
      <c r="F523" s="342"/>
      <c r="G523" s="342"/>
      <c r="H523" s="342"/>
      <c r="I523" s="342"/>
      <c r="J523" s="342"/>
      <c r="K523" s="342"/>
      <c r="L523" s="342"/>
      <c r="M523" s="342"/>
      <c r="N523" s="342"/>
      <c r="O523" s="342"/>
      <c r="P523" s="23"/>
      <c r="Q523" s="23"/>
      <c r="R523" s="23"/>
      <c r="S523" s="23"/>
      <c r="T523" s="23"/>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67"/>
      <c r="AZ523" s="67"/>
      <c r="BA523" s="67"/>
      <c r="BB523" s="67"/>
      <c r="BC523" s="67"/>
      <c r="BD523" s="67"/>
      <c r="BE523" s="67"/>
      <c r="BF523" s="67"/>
      <c r="BG523" s="67"/>
      <c r="BH523" s="67"/>
      <c r="BI523" s="67"/>
      <c r="BJ523" s="67"/>
      <c r="BK523" s="67"/>
      <c r="BL523" s="67"/>
      <c r="BM523" s="67"/>
      <c r="BN523" s="67"/>
      <c r="BO523" s="67"/>
    </row>
    <row r="524" spans="1:67" s="191" customFormat="1" outlineLevel="1">
      <c r="A524" s="23"/>
      <c r="B524" s="23"/>
      <c r="C524" s="23"/>
      <c r="D524" s="23"/>
      <c r="E524" s="343" t="s">
        <v>155</v>
      </c>
      <c r="F524" s="344"/>
      <c r="G524" s="344"/>
      <c r="H524" s="344"/>
      <c r="I524" s="344"/>
      <c r="J524" s="344"/>
      <c r="K524" s="344"/>
      <c r="L524" s="344"/>
      <c r="M524" s="344"/>
      <c r="N524" s="344"/>
      <c r="O524" s="344"/>
      <c r="P524" s="23"/>
      <c r="Q524" s="23"/>
      <c r="R524" s="23"/>
      <c r="S524" s="23"/>
      <c r="T524" s="23"/>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row>
    <row r="525" spans="1:67" s="192" customFormat="1" outlineLevel="1">
      <c r="A525" s="23"/>
      <c r="B525" s="23"/>
      <c r="C525" s="23"/>
      <c r="D525" s="23"/>
      <c r="E525" s="343" t="s">
        <v>156</v>
      </c>
      <c r="F525" s="344"/>
      <c r="G525" s="344"/>
      <c r="H525" s="344"/>
      <c r="I525" s="344"/>
      <c r="J525" s="344"/>
      <c r="K525" s="344"/>
      <c r="L525" s="344"/>
      <c r="M525" s="344"/>
      <c r="N525" s="344"/>
      <c r="O525" s="344"/>
      <c r="P525" s="23"/>
      <c r="Q525" s="23"/>
      <c r="R525" s="23"/>
      <c r="S525" s="23"/>
      <c r="T525" s="23"/>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c r="AQ525" s="67"/>
      <c r="AR525" s="67"/>
      <c r="AS525" s="67"/>
      <c r="AT525" s="67"/>
      <c r="AU525" s="67"/>
      <c r="AV525" s="67"/>
      <c r="AW525" s="67"/>
      <c r="AX525" s="67"/>
      <c r="AY525" s="67"/>
      <c r="AZ525" s="67"/>
      <c r="BA525" s="67"/>
      <c r="BB525" s="67"/>
      <c r="BC525" s="67"/>
      <c r="BD525" s="67"/>
      <c r="BE525" s="67"/>
      <c r="BF525" s="67"/>
      <c r="BG525" s="67"/>
      <c r="BH525" s="67"/>
      <c r="BI525" s="67"/>
      <c r="BJ525" s="67"/>
      <c r="BK525" s="67"/>
      <c r="BL525" s="67"/>
      <c r="BM525" s="67"/>
      <c r="BN525" s="67"/>
      <c r="BO525" s="67"/>
    </row>
    <row r="526" spans="1:67" s="192" customFormat="1" outlineLevel="1">
      <c r="A526" s="23"/>
      <c r="B526" s="23"/>
      <c r="C526" s="23"/>
      <c r="D526" s="23"/>
      <c r="E526" s="343" t="s">
        <v>157</v>
      </c>
      <c r="F526" s="344"/>
      <c r="G526" s="344"/>
      <c r="H526" s="344"/>
      <c r="I526" s="344"/>
      <c r="J526" s="344"/>
      <c r="K526" s="344"/>
      <c r="L526" s="344"/>
      <c r="M526" s="344"/>
      <c r="N526" s="344"/>
      <c r="O526" s="344"/>
      <c r="P526" s="23"/>
      <c r="Q526" s="23"/>
      <c r="R526" s="23"/>
      <c r="S526" s="23"/>
      <c r="T526" s="23"/>
      <c r="U526" s="67"/>
      <c r="V526" s="67"/>
      <c r="W526" s="67"/>
      <c r="X526" s="67"/>
      <c r="Y526" s="67"/>
      <c r="Z526" s="67"/>
      <c r="AA526" s="67"/>
      <c r="AB526" s="67"/>
      <c r="AC526" s="67"/>
      <c r="AD526" s="67"/>
      <c r="AE526" s="67"/>
      <c r="AF526" s="67"/>
      <c r="AG526" s="67"/>
      <c r="AH526" s="67"/>
      <c r="AI526" s="67"/>
      <c r="AJ526" s="67"/>
      <c r="AK526" s="67"/>
      <c r="AL526" s="67"/>
      <c r="AM526" s="67"/>
      <c r="AN526" s="67"/>
      <c r="AO526" s="67"/>
      <c r="AP526" s="67"/>
      <c r="AQ526" s="67"/>
      <c r="AR526" s="67"/>
      <c r="AS526" s="67"/>
      <c r="AT526" s="67"/>
      <c r="AU526" s="67"/>
      <c r="AV526" s="67"/>
      <c r="AW526" s="67"/>
      <c r="AX526" s="67"/>
      <c r="AY526" s="67"/>
      <c r="AZ526" s="67"/>
      <c r="BA526" s="67"/>
      <c r="BB526" s="67"/>
      <c r="BC526" s="67"/>
      <c r="BD526" s="67"/>
      <c r="BE526" s="67"/>
      <c r="BF526" s="67"/>
      <c r="BG526" s="67"/>
      <c r="BH526" s="67"/>
      <c r="BI526" s="67"/>
      <c r="BJ526" s="67"/>
      <c r="BK526" s="67"/>
      <c r="BL526" s="67"/>
      <c r="BM526" s="67"/>
      <c r="BN526" s="67"/>
      <c r="BO526" s="67"/>
    </row>
    <row r="527" spans="1:67" s="192" customFormat="1" outlineLevel="1">
      <c r="A527" s="23"/>
      <c r="B527" s="23"/>
      <c r="C527" s="23"/>
      <c r="D527" s="23"/>
      <c r="E527" s="343" t="s">
        <v>158</v>
      </c>
      <c r="F527" s="344"/>
      <c r="G527" s="344"/>
      <c r="H527" s="344"/>
      <c r="I527" s="344"/>
      <c r="J527" s="344"/>
      <c r="K527" s="344"/>
      <c r="L527" s="344"/>
      <c r="M527" s="344"/>
      <c r="N527" s="344"/>
      <c r="O527" s="344"/>
      <c r="P527" s="23"/>
      <c r="Q527" s="23"/>
      <c r="R527" s="23"/>
      <c r="S527" s="23"/>
      <c r="T527" s="23"/>
      <c r="U527" s="67"/>
      <c r="V527" s="67"/>
      <c r="W527" s="67"/>
      <c r="X527" s="67"/>
      <c r="Y527" s="67"/>
      <c r="Z527" s="67"/>
      <c r="AA527" s="67"/>
      <c r="AB527" s="67"/>
      <c r="AC527" s="67"/>
      <c r="AD527" s="67"/>
      <c r="AE527" s="67"/>
      <c r="AF527" s="67"/>
      <c r="AG527" s="67"/>
      <c r="AH527" s="67"/>
      <c r="AI527" s="67"/>
      <c r="AJ527" s="67"/>
      <c r="AK527" s="67"/>
      <c r="AL527" s="67"/>
      <c r="AM527" s="67"/>
      <c r="AN527" s="67"/>
      <c r="AO527" s="67"/>
      <c r="AP527" s="67"/>
      <c r="AQ527" s="67"/>
      <c r="AR527" s="67"/>
      <c r="AS527" s="67"/>
      <c r="AT527" s="67"/>
      <c r="AU527" s="67"/>
      <c r="AV527" s="67"/>
      <c r="AW527" s="67"/>
      <c r="AX527" s="67"/>
      <c r="AY527" s="67"/>
      <c r="AZ527" s="67"/>
      <c r="BA527" s="67"/>
      <c r="BB527" s="67"/>
      <c r="BC527" s="67"/>
      <c r="BD527" s="67"/>
      <c r="BE527" s="67"/>
      <c r="BF527" s="67"/>
      <c r="BG527" s="67"/>
      <c r="BH527" s="67"/>
      <c r="BI527" s="67"/>
      <c r="BJ527" s="67"/>
      <c r="BK527" s="67"/>
      <c r="BL527" s="67"/>
      <c r="BM527" s="67"/>
      <c r="BN527" s="67"/>
      <c r="BO527" s="67"/>
    </row>
    <row r="528" spans="1:67" s="192" customFormat="1" outlineLevel="1">
      <c r="A528" s="23"/>
      <c r="B528" s="23"/>
      <c r="C528" s="23"/>
      <c r="D528" s="23"/>
      <c r="E528" s="343" t="s">
        <v>159</v>
      </c>
      <c r="F528" s="344"/>
      <c r="G528" s="344"/>
      <c r="H528" s="344"/>
      <c r="I528" s="344"/>
      <c r="J528" s="344"/>
      <c r="K528" s="344"/>
      <c r="L528" s="344"/>
      <c r="M528" s="344"/>
      <c r="N528" s="344"/>
      <c r="O528" s="344"/>
      <c r="P528" s="23"/>
      <c r="Q528" s="23"/>
      <c r="R528" s="23"/>
      <c r="S528" s="23"/>
      <c r="T528" s="23"/>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c r="AQ528" s="67"/>
      <c r="AR528" s="67"/>
      <c r="AS528" s="67"/>
      <c r="AT528" s="67"/>
      <c r="AU528" s="67"/>
      <c r="AV528" s="67"/>
      <c r="AW528" s="67"/>
      <c r="AX528" s="67"/>
      <c r="AY528" s="67"/>
      <c r="AZ528" s="67"/>
      <c r="BA528" s="67"/>
      <c r="BB528" s="67"/>
      <c r="BC528" s="67"/>
      <c r="BD528" s="67"/>
      <c r="BE528" s="67"/>
      <c r="BF528" s="67"/>
      <c r="BG528" s="67"/>
      <c r="BH528" s="67"/>
      <c r="BI528" s="67"/>
      <c r="BJ528" s="67"/>
      <c r="BK528" s="67"/>
      <c r="BL528" s="67"/>
      <c r="BM528" s="67"/>
      <c r="BN528" s="67"/>
      <c r="BO528" s="67"/>
    </row>
    <row r="529" spans="1:67" s="193" customFormat="1" outlineLevel="1">
      <c r="A529" s="23"/>
      <c r="B529" s="23"/>
      <c r="C529" s="23"/>
      <c r="D529" s="23"/>
      <c r="E529" s="343" t="s">
        <v>160</v>
      </c>
      <c r="F529" s="344"/>
      <c r="G529" s="344"/>
      <c r="H529" s="344"/>
      <c r="I529" s="344"/>
      <c r="J529" s="344"/>
      <c r="K529" s="344"/>
      <c r="L529" s="344"/>
      <c r="M529" s="344"/>
      <c r="N529" s="344"/>
      <c r="O529" s="344"/>
      <c r="P529" s="23"/>
      <c r="Q529" s="23"/>
      <c r="R529" s="23"/>
      <c r="S529" s="23"/>
      <c r="T529" s="23"/>
      <c r="U529" s="67"/>
      <c r="V529" s="67"/>
      <c r="W529" s="67"/>
      <c r="X529" s="67"/>
      <c r="Y529" s="67"/>
      <c r="Z529" s="67"/>
      <c r="AA529" s="67"/>
      <c r="AB529" s="67"/>
      <c r="AC529" s="67"/>
      <c r="AD529" s="67"/>
      <c r="AE529" s="67"/>
      <c r="AF529" s="67"/>
      <c r="AG529" s="67"/>
      <c r="AH529" s="67"/>
      <c r="AI529" s="67"/>
      <c r="AJ529" s="67"/>
      <c r="AK529" s="67"/>
      <c r="AL529" s="67"/>
      <c r="AM529" s="67"/>
      <c r="AN529" s="67"/>
      <c r="AO529" s="67"/>
      <c r="AP529" s="67"/>
      <c r="AQ529" s="67"/>
      <c r="AR529" s="67"/>
      <c r="AS529" s="67"/>
      <c r="AT529" s="67"/>
      <c r="AU529" s="67"/>
      <c r="AV529" s="67"/>
      <c r="AW529" s="67"/>
      <c r="AX529" s="67"/>
      <c r="AY529" s="67"/>
      <c r="AZ529" s="67"/>
      <c r="BA529" s="67"/>
      <c r="BB529" s="67"/>
      <c r="BC529" s="67"/>
      <c r="BD529" s="67"/>
      <c r="BE529" s="67"/>
      <c r="BF529" s="67"/>
      <c r="BG529" s="67"/>
      <c r="BH529" s="67"/>
      <c r="BI529" s="67"/>
      <c r="BJ529" s="67"/>
      <c r="BK529" s="67"/>
      <c r="BL529" s="67"/>
      <c r="BM529" s="67"/>
      <c r="BN529" s="67"/>
      <c r="BO529" s="67"/>
    </row>
    <row r="530" spans="1:67" s="193" customFormat="1" outlineLevel="1">
      <c r="A530" s="23"/>
      <c r="B530" s="23"/>
      <c r="C530" s="23"/>
      <c r="D530" s="23"/>
      <c r="E530" s="343" t="s">
        <v>161</v>
      </c>
      <c r="F530" s="344"/>
      <c r="G530" s="344"/>
      <c r="H530" s="344"/>
      <c r="I530" s="344"/>
      <c r="J530" s="344"/>
      <c r="K530" s="344"/>
      <c r="L530" s="344"/>
      <c r="M530" s="344"/>
      <c r="N530" s="344"/>
      <c r="O530" s="344"/>
      <c r="P530" s="23"/>
      <c r="Q530" s="23"/>
      <c r="R530" s="23"/>
      <c r="S530" s="23"/>
      <c r="T530" s="23"/>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67"/>
      <c r="AZ530" s="67"/>
      <c r="BA530" s="67"/>
      <c r="BB530" s="67"/>
      <c r="BC530" s="67"/>
      <c r="BD530" s="67"/>
      <c r="BE530" s="67"/>
      <c r="BF530" s="67"/>
      <c r="BG530" s="67"/>
      <c r="BH530" s="67"/>
      <c r="BI530" s="67"/>
      <c r="BJ530" s="67"/>
      <c r="BK530" s="67"/>
      <c r="BL530" s="67"/>
      <c r="BM530" s="67"/>
      <c r="BN530" s="67"/>
      <c r="BO530" s="67"/>
    </row>
    <row r="531" spans="1:67" s="193" customFormat="1" outlineLevel="1">
      <c r="A531" s="23"/>
      <c r="B531" s="23"/>
      <c r="C531" s="23"/>
      <c r="D531" s="23"/>
      <c r="E531" s="343" t="s">
        <v>162</v>
      </c>
      <c r="F531" s="344"/>
      <c r="G531" s="344"/>
      <c r="H531" s="344"/>
      <c r="I531" s="344"/>
      <c r="J531" s="344"/>
      <c r="K531" s="344"/>
      <c r="L531" s="344"/>
      <c r="M531" s="344"/>
      <c r="N531" s="344"/>
      <c r="O531" s="344"/>
      <c r="P531" s="23"/>
      <c r="Q531" s="23"/>
      <c r="R531" s="23"/>
      <c r="S531" s="23"/>
      <c r="T531" s="23"/>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c r="AR531" s="67"/>
      <c r="AS531" s="67"/>
      <c r="AT531" s="67"/>
      <c r="AU531" s="67"/>
      <c r="AV531" s="67"/>
      <c r="AW531" s="67"/>
      <c r="AX531" s="67"/>
      <c r="AY531" s="67"/>
      <c r="AZ531" s="67"/>
      <c r="BA531" s="67"/>
      <c r="BB531" s="67"/>
      <c r="BC531" s="67"/>
      <c r="BD531" s="67"/>
      <c r="BE531" s="67"/>
      <c r="BF531" s="67"/>
      <c r="BG531" s="67"/>
      <c r="BH531" s="67"/>
      <c r="BI531" s="67"/>
      <c r="BJ531" s="67"/>
      <c r="BK531" s="67"/>
      <c r="BL531" s="67"/>
      <c r="BM531" s="67"/>
      <c r="BN531" s="67"/>
      <c r="BO531" s="67"/>
    </row>
    <row r="532" spans="1:67" s="193" customFormat="1" outlineLevel="1">
      <c r="A532" s="23"/>
      <c r="B532" s="23"/>
      <c r="C532" s="23"/>
      <c r="D532" s="23"/>
      <c r="E532" s="343"/>
      <c r="F532" s="344"/>
      <c r="G532" s="344"/>
      <c r="H532" s="344"/>
      <c r="I532" s="344"/>
      <c r="J532" s="344"/>
      <c r="K532" s="344"/>
      <c r="L532" s="344"/>
      <c r="M532" s="344"/>
      <c r="N532" s="344"/>
      <c r="O532" s="344"/>
      <c r="P532" s="23"/>
      <c r="Q532" s="23"/>
      <c r="R532" s="23"/>
      <c r="S532" s="23"/>
      <c r="T532" s="23"/>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c r="AQ532" s="67"/>
      <c r="AR532" s="67"/>
      <c r="AS532" s="67"/>
      <c r="AT532" s="67"/>
      <c r="AU532" s="67"/>
      <c r="AV532" s="67"/>
      <c r="AW532" s="67"/>
      <c r="AX532" s="67"/>
      <c r="AY532" s="67"/>
      <c r="AZ532" s="67"/>
      <c r="BA532" s="67"/>
      <c r="BB532" s="67"/>
      <c r="BC532" s="67"/>
      <c r="BD532" s="67"/>
      <c r="BE532" s="67"/>
      <c r="BF532" s="67"/>
      <c r="BG532" s="67"/>
      <c r="BH532" s="67"/>
      <c r="BI532" s="67"/>
      <c r="BJ532" s="67"/>
      <c r="BK532" s="67"/>
      <c r="BL532" s="67"/>
      <c r="BM532" s="67"/>
      <c r="BN532" s="67"/>
      <c r="BO532" s="67"/>
    </row>
    <row r="533" spans="1:67" s="193" customFormat="1" outlineLevel="1">
      <c r="A533" s="23"/>
      <c r="B533" s="23"/>
      <c r="C533" s="23"/>
      <c r="D533" s="23"/>
      <c r="E533" s="343"/>
      <c r="F533" s="344"/>
      <c r="G533" s="344"/>
      <c r="H533" s="344"/>
      <c r="I533" s="344"/>
      <c r="J533" s="344"/>
      <c r="K533" s="344"/>
      <c r="L533" s="344"/>
      <c r="M533" s="344"/>
      <c r="N533" s="344"/>
      <c r="O533" s="344"/>
      <c r="P533" s="23"/>
      <c r="Q533" s="23"/>
      <c r="R533" s="23"/>
      <c r="S533" s="23"/>
      <c r="T533" s="23"/>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c r="AQ533" s="67"/>
      <c r="AR533" s="67"/>
      <c r="AS533" s="67"/>
      <c r="AT533" s="67"/>
      <c r="AU533" s="67"/>
      <c r="AV533" s="67"/>
      <c r="AW533" s="67"/>
      <c r="AX533" s="67"/>
      <c r="AY533" s="67"/>
      <c r="AZ533" s="67"/>
      <c r="BA533" s="67"/>
      <c r="BB533" s="67"/>
      <c r="BC533" s="67"/>
      <c r="BD533" s="67"/>
      <c r="BE533" s="67"/>
      <c r="BF533" s="67"/>
      <c r="BG533" s="67"/>
      <c r="BH533" s="67"/>
      <c r="BI533" s="67"/>
      <c r="BJ533" s="67"/>
      <c r="BK533" s="67"/>
      <c r="BL533" s="67"/>
      <c r="BM533" s="67"/>
      <c r="BN533" s="67"/>
      <c r="BO533" s="67"/>
    </row>
    <row r="534" spans="1:67" s="4" customFormat="1" outlineLevel="1">
      <c r="A534" s="23"/>
      <c r="B534" s="23"/>
      <c r="C534" s="23"/>
      <c r="D534" s="23"/>
      <c r="E534" s="343"/>
      <c r="F534" s="344"/>
      <c r="G534" s="344"/>
      <c r="H534" s="344"/>
      <c r="I534" s="344"/>
      <c r="J534" s="344"/>
      <c r="K534" s="344"/>
      <c r="L534" s="344"/>
      <c r="M534" s="344"/>
      <c r="N534" s="344"/>
      <c r="O534" s="344"/>
      <c r="P534" s="23"/>
      <c r="Q534" s="23"/>
      <c r="R534" s="23"/>
      <c r="S534" s="23"/>
      <c r="T534" s="23"/>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c r="AR534" s="67"/>
      <c r="AS534" s="67"/>
      <c r="AT534" s="67"/>
      <c r="AU534" s="67"/>
      <c r="AV534" s="67"/>
      <c r="AW534" s="67"/>
      <c r="AX534" s="67"/>
      <c r="AY534" s="67"/>
      <c r="AZ534" s="67"/>
      <c r="BA534" s="67"/>
      <c r="BB534" s="67"/>
      <c r="BC534" s="67"/>
      <c r="BD534" s="67"/>
      <c r="BE534" s="67"/>
      <c r="BF534" s="67"/>
      <c r="BG534" s="67"/>
      <c r="BH534" s="67"/>
      <c r="BI534" s="67"/>
      <c r="BJ534" s="67"/>
      <c r="BK534" s="67"/>
      <c r="BL534" s="67"/>
      <c r="BM534" s="67"/>
      <c r="BN534" s="67"/>
      <c r="BO534" s="67"/>
    </row>
    <row r="535" spans="1:67" s="4" customFormat="1" outlineLevel="1">
      <c r="A535" s="23"/>
      <c r="B535" s="23"/>
      <c r="C535" s="23"/>
      <c r="D535" s="23"/>
      <c r="E535" s="343"/>
      <c r="F535" s="344"/>
      <c r="G535" s="344"/>
      <c r="H535" s="344"/>
      <c r="I535" s="344"/>
      <c r="J535" s="344"/>
      <c r="K535" s="344"/>
      <c r="L535" s="344"/>
      <c r="M535" s="344"/>
      <c r="N535" s="344"/>
      <c r="O535" s="344"/>
      <c r="P535" s="23"/>
      <c r="Q535" s="23"/>
      <c r="R535" s="23"/>
      <c r="S535" s="23"/>
      <c r="T535" s="23"/>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c r="AR535" s="67"/>
      <c r="AS535" s="67"/>
      <c r="AT535" s="67"/>
      <c r="AU535" s="67"/>
      <c r="AV535" s="67"/>
      <c r="AW535" s="67"/>
      <c r="AX535" s="67"/>
      <c r="AY535" s="67"/>
      <c r="AZ535" s="67"/>
      <c r="BA535" s="67"/>
      <c r="BB535" s="67"/>
      <c r="BC535" s="67"/>
      <c r="BD535" s="67"/>
      <c r="BE535" s="67"/>
      <c r="BF535" s="67"/>
      <c r="BG535" s="67"/>
      <c r="BH535" s="67"/>
      <c r="BI535" s="67"/>
      <c r="BJ535" s="67"/>
      <c r="BK535" s="67"/>
      <c r="BL535" s="67"/>
      <c r="BM535" s="67"/>
      <c r="BN535" s="67"/>
      <c r="BO535" s="67"/>
    </row>
    <row r="536" spans="1:67" s="4" customFormat="1" outlineLevel="1">
      <c r="A536" s="23"/>
      <c r="B536" s="23"/>
      <c r="C536" s="23"/>
      <c r="D536" s="23"/>
      <c r="E536" s="343"/>
      <c r="F536" s="344"/>
      <c r="G536" s="344"/>
      <c r="H536" s="344"/>
      <c r="I536" s="344"/>
      <c r="J536" s="344"/>
      <c r="K536" s="344"/>
      <c r="L536" s="344"/>
      <c r="M536" s="344"/>
      <c r="N536" s="344"/>
      <c r="O536" s="344"/>
      <c r="P536" s="23"/>
      <c r="Q536" s="23"/>
      <c r="R536" s="23"/>
      <c r="S536" s="23"/>
      <c r="T536" s="23"/>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c r="AR536" s="67"/>
      <c r="AS536" s="67"/>
      <c r="AT536" s="67"/>
      <c r="AU536" s="67"/>
      <c r="AV536" s="67"/>
      <c r="AW536" s="67"/>
      <c r="AX536" s="67"/>
      <c r="AY536" s="67"/>
      <c r="AZ536" s="67"/>
      <c r="BA536" s="67"/>
      <c r="BB536" s="67"/>
      <c r="BC536" s="67"/>
      <c r="BD536" s="67"/>
      <c r="BE536" s="67"/>
      <c r="BF536" s="67"/>
      <c r="BG536" s="67"/>
      <c r="BH536" s="67"/>
      <c r="BI536" s="67"/>
      <c r="BJ536" s="67"/>
      <c r="BK536" s="67"/>
      <c r="BL536" s="67"/>
      <c r="BM536" s="67"/>
      <c r="BN536" s="67"/>
      <c r="BO536" s="67"/>
    </row>
    <row r="537" spans="1:67" s="4" customFormat="1" outlineLevel="1">
      <c r="A537" s="23"/>
      <c r="B537" s="23"/>
      <c r="C537" s="23"/>
      <c r="D537" s="23"/>
      <c r="E537" s="343"/>
      <c r="F537" s="344"/>
      <c r="G537" s="344"/>
      <c r="H537" s="344"/>
      <c r="I537" s="344"/>
      <c r="J537" s="344"/>
      <c r="K537" s="344"/>
      <c r="L537" s="344"/>
      <c r="M537" s="344"/>
      <c r="N537" s="344"/>
      <c r="O537" s="344"/>
      <c r="P537" s="23"/>
      <c r="Q537" s="23"/>
      <c r="R537" s="23"/>
      <c r="S537" s="23"/>
      <c r="T537" s="23"/>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c r="AR537" s="67"/>
      <c r="AS537" s="67"/>
      <c r="AT537" s="67"/>
      <c r="AU537" s="67"/>
      <c r="AV537" s="67"/>
      <c r="AW537" s="67"/>
      <c r="AX537" s="67"/>
      <c r="AY537" s="67"/>
      <c r="AZ537" s="67"/>
      <c r="BA537" s="67"/>
      <c r="BB537" s="67"/>
      <c r="BC537" s="67"/>
      <c r="BD537" s="67"/>
      <c r="BE537" s="67"/>
      <c r="BF537" s="67"/>
      <c r="BG537" s="67"/>
      <c r="BH537" s="67"/>
      <c r="BI537" s="67"/>
      <c r="BJ537" s="67"/>
      <c r="BK537" s="67"/>
      <c r="BL537" s="67"/>
      <c r="BM537" s="67"/>
      <c r="BN537" s="67"/>
      <c r="BO537" s="67"/>
    </row>
    <row r="538" spans="1:67" s="4" customFormat="1" outlineLevel="1">
      <c r="A538" s="23"/>
      <c r="B538" s="23"/>
      <c r="C538" s="23"/>
      <c r="D538" s="23"/>
      <c r="E538" s="343"/>
      <c r="F538" s="344"/>
      <c r="G538" s="344"/>
      <c r="H538" s="344"/>
      <c r="I538" s="344"/>
      <c r="J538" s="344"/>
      <c r="K538" s="344"/>
      <c r="L538" s="344"/>
      <c r="M538" s="344"/>
      <c r="N538" s="344"/>
      <c r="O538" s="344"/>
      <c r="P538" s="23"/>
      <c r="Q538" s="23"/>
      <c r="R538" s="23"/>
      <c r="S538" s="23"/>
      <c r="T538" s="23"/>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c r="AQ538" s="67"/>
      <c r="AR538" s="67"/>
      <c r="AS538" s="67"/>
      <c r="AT538" s="67"/>
      <c r="AU538" s="67"/>
      <c r="AV538" s="67"/>
      <c r="AW538" s="67"/>
      <c r="AX538" s="67"/>
      <c r="AY538" s="67"/>
      <c r="AZ538" s="67"/>
      <c r="BA538" s="67"/>
      <c r="BB538" s="67"/>
      <c r="BC538" s="67"/>
      <c r="BD538" s="67"/>
      <c r="BE538" s="67"/>
      <c r="BF538" s="67"/>
      <c r="BG538" s="67"/>
      <c r="BH538" s="67"/>
      <c r="BI538" s="67"/>
      <c r="BJ538" s="67"/>
      <c r="BK538" s="67"/>
      <c r="BL538" s="67"/>
      <c r="BM538" s="67"/>
      <c r="BN538" s="67"/>
      <c r="BO538" s="67"/>
    </row>
    <row r="539" spans="1:67" s="4" customFormat="1" outlineLevel="1">
      <c r="A539" s="23"/>
      <c r="B539" s="23"/>
      <c r="C539" s="23"/>
      <c r="D539" s="23"/>
      <c r="E539" s="343"/>
      <c r="F539" s="344"/>
      <c r="G539" s="344"/>
      <c r="H539" s="344"/>
      <c r="I539" s="344"/>
      <c r="J539" s="344"/>
      <c r="K539" s="344"/>
      <c r="L539" s="344"/>
      <c r="M539" s="344"/>
      <c r="N539" s="344"/>
      <c r="O539" s="344"/>
      <c r="P539" s="23"/>
      <c r="Q539" s="23"/>
      <c r="R539" s="23"/>
      <c r="S539" s="23"/>
      <c r="T539" s="23"/>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c r="AR539" s="67"/>
      <c r="AS539" s="67"/>
      <c r="AT539" s="67"/>
      <c r="AU539" s="67"/>
      <c r="AV539" s="67"/>
      <c r="AW539" s="67"/>
      <c r="AX539" s="67"/>
      <c r="AY539" s="67"/>
      <c r="AZ539" s="67"/>
      <c r="BA539" s="67"/>
      <c r="BB539" s="67"/>
      <c r="BC539" s="67"/>
      <c r="BD539" s="67"/>
      <c r="BE539" s="67"/>
      <c r="BF539" s="67"/>
      <c r="BG539" s="67"/>
      <c r="BH539" s="67"/>
      <c r="BI539" s="67"/>
      <c r="BJ539" s="67"/>
      <c r="BK539" s="67"/>
      <c r="BL539" s="67"/>
      <c r="BM539" s="67"/>
      <c r="BN539" s="67"/>
      <c r="BO539" s="67"/>
    </row>
    <row r="540" spans="1:67" s="4" customFormat="1" outlineLevel="1">
      <c r="A540" s="23"/>
      <c r="B540" s="23"/>
      <c r="C540" s="23"/>
      <c r="D540" s="23"/>
      <c r="E540" s="343"/>
      <c r="F540" s="344"/>
      <c r="G540" s="344"/>
      <c r="H540" s="344"/>
      <c r="I540" s="344"/>
      <c r="J540" s="344"/>
      <c r="K540" s="344"/>
      <c r="L540" s="344"/>
      <c r="M540" s="344"/>
      <c r="N540" s="344"/>
      <c r="O540" s="344"/>
      <c r="P540" s="23"/>
      <c r="Q540" s="23"/>
      <c r="R540" s="23"/>
      <c r="S540" s="23"/>
      <c r="T540" s="23"/>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c r="AR540" s="67"/>
      <c r="AS540" s="67"/>
      <c r="AT540" s="67"/>
      <c r="AU540" s="67"/>
      <c r="AV540" s="67"/>
      <c r="AW540" s="67"/>
      <c r="AX540" s="67"/>
      <c r="AY540" s="67"/>
      <c r="AZ540" s="67"/>
      <c r="BA540" s="67"/>
      <c r="BB540" s="67"/>
      <c r="BC540" s="67"/>
      <c r="BD540" s="67"/>
      <c r="BE540" s="67"/>
      <c r="BF540" s="67"/>
      <c r="BG540" s="67"/>
      <c r="BH540" s="67"/>
      <c r="BI540" s="67"/>
      <c r="BJ540" s="67"/>
      <c r="BK540" s="67"/>
      <c r="BL540" s="67"/>
      <c r="BM540" s="67"/>
      <c r="BN540" s="67"/>
      <c r="BO540" s="67"/>
    </row>
    <row r="541" spans="1:67" s="4" customFormat="1" outlineLevel="1">
      <c r="A541" s="23"/>
      <c r="B541" s="23"/>
      <c r="C541" s="23"/>
      <c r="D541" s="23"/>
      <c r="E541" s="343"/>
      <c r="F541" s="344"/>
      <c r="G541" s="344"/>
      <c r="H541" s="344"/>
      <c r="I541" s="344"/>
      <c r="J541" s="344"/>
      <c r="K541" s="344"/>
      <c r="L541" s="344"/>
      <c r="M541" s="344"/>
      <c r="N541" s="344"/>
      <c r="O541" s="344"/>
      <c r="P541" s="23"/>
      <c r="Q541" s="23"/>
      <c r="R541" s="23"/>
      <c r="S541" s="23"/>
      <c r="T541" s="23"/>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c r="AR541" s="67"/>
      <c r="AS541" s="67"/>
      <c r="AT541" s="67"/>
      <c r="AU541" s="67"/>
      <c r="AV541" s="67"/>
      <c r="AW541" s="67"/>
      <c r="AX541" s="67"/>
      <c r="AY541" s="67"/>
      <c r="AZ541" s="67"/>
      <c r="BA541" s="67"/>
      <c r="BB541" s="67"/>
      <c r="BC541" s="67"/>
      <c r="BD541" s="67"/>
      <c r="BE541" s="67"/>
      <c r="BF541" s="67"/>
      <c r="BG541" s="67"/>
      <c r="BH541" s="67"/>
      <c r="BI541" s="67"/>
      <c r="BJ541" s="67"/>
      <c r="BK541" s="67"/>
      <c r="BL541" s="67"/>
      <c r="BM541" s="67"/>
      <c r="BN541" s="67"/>
      <c r="BO541" s="67"/>
    </row>
    <row r="542" spans="1:67" s="4" customFormat="1" outlineLevel="1">
      <c r="A542" s="23"/>
      <c r="B542" s="23"/>
      <c r="C542" s="23"/>
      <c r="D542" s="23"/>
      <c r="E542" s="343"/>
      <c r="F542" s="344"/>
      <c r="G542" s="344"/>
      <c r="H542" s="344"/>
      <c r="I542" s="344"/>
      <c r="J542" s="344"/>
      <c r="K542" s="344"/>
      <c r="L542" s="344"/>
      <c r="M542" s="344"/>
      <c r="N542" s="344"/>
      <c r="O542" s="344"/>
      <c r="P542" s="23"/>
      <c r="Q542" s="23"/>
      <c r="R542" s="23"/>
      <c r="S542" s="23"/>
      <c r="T542" s="23"/>
      <c r="U542" s="67"/>
      <c r="V542" s="67"/>
      <c r="W542" s="67"/>
      <c r="X542" s="67"/>
      <c r="Y542" s="67"/>
      <c r="Z542" s="67"/>
      <c r="AA542" s="67"/>
      <c r="AB542" s="67"/>
      <c r="AC542" s="67"/>
      <c r="AD542" s="67"/>
      <c r="AE542" s="67"/>
      <c r="AF542" s="67"/>
      <c r="AG542" s="67"/>
      <c r="AH542" s="67"/>
      <c r="AI542" s="67"/>
      <c r="AJ542" s="67"/>
      <c r="AK542" s="67"/>
      <c r="AL542" s="67"/>
      <c r="AM542" s="67"/>
      <c r="AN542" s="67"/>
      <c r="AO542" s="67"/>
      <c r="AP542" s="67"/>
      <c r="AQ542" s="67"/>
      <c r="AR542" s="67"/>
      <c r="AS542" s="67"/>
      <c r="AT542" s="67"/>
      <c r="AU542" s="67"/>
      <c r="AV542" s="67"/>
      <c r="AW542" s="67"/>
      <c r="AX542" s="67"/>
      <c r="AY542" s="67"/>
      <c r="AZ542" s="67"/>
      <c r="BA542" s="67"/>
      <c r="BB542" s="67"/>
      <c r="BC542" s="67"/>
      <c r="BD542" s="67"/>
      <c r="BE542" s="67"/>
      <c r="BF542" s="67"/>
      <c r="BG542" s="67"/>
      <c r="BH542" s="67"/>
      <c r="BI542" s="67"/>
      <c r="BJ542" s="67"/>
      <c r="BK542" s="67"/>
      <c r="BL542" s="67"/>
      <c r="BM542" s="67"/>
      <c r="BN542" s="67"/>
      <c r="BO542" s="67"/>
    </row>
    <row r="543" spans="1:67" s="4" customFormat="1" outlineLevel="1">
      <c r="A543" s="23"/>
      <c r="B543" s="23"/>
      <c r="C543" s="23"/>
      <c r="D543" s="23"/>
      <c r="E543" s="343"/>
      <c r="F543" s="344"/>
      <c r="G543" s="344"/>
      <c r="H543" s="344"/>
      <c r="I543" s="344"/>
      <c r="J543" s="344"/>
      <c r="K543" s="344"/>
      <c r="L543" s="344"/>
      <c r="M543" s="344"/>
      <c r="N543" s="344"/>
      <c r="O543" s="344"/>
      <c r="P543" s="23"/>
      <c r="Q543" s="23"/>
      <c r="R543" s="23"/>
      <c r="S543" s="23"/>
      <c r="T543" s="23"/>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c r="AR543" s="67"/>
      <c r="AS543" s="67"/>
      <c r="AT543" s="67"/>
      <c r="AU543" s="67"/>
      <c r="AV543" s="67"/>
      <c r="AW543" s="67"/>
      <c r="AX543" s="67"/>
      <c r="AY543" s="67"/>
      <c r="AZ543" s="67"/>
      <c r="BA543" s="67"/>
      <c r="BB543" s="67"/>
      <c r="BC543" s="67"/>
      <c r="BD543" s="67"/>
      <c r="BE543" s="67"/>
      <c r="BF543" s="67"/>
      <c r="BG543" s="67"/>
      <c r="BH543" s="67"/>
      <c r="BI543" s="67"/>
      <c r="BJ543" s="67"/>
      <c r="BK543" s="67"/>
      <c r="BL543" s="67"/>
      <c r="BM543" s="67"/>
      <c r="BN543" s="67"/>
      <c r="BO543" s="67"/>
    </row>
    <row r="544" spans="1:67" s="4" customFormat="1" outlineLevel="1">
      <c r="A544" s="23"/>
      <c r="B544" s="23"/>
      <c r="C544" s="23"/>
      <c r="D544" s="23"/>
      <c r="E544" s="343"/>
      <c r="F544" s="344"/>
      <c r="G544" s="344"/>
      <c r="H544" s="344"/>
      <c r="I544" s="344"/>
      <c r="J544" s="344"/>
      <c r="K544" s="344"/>
      <c r="L544" s="344"/>
      <c r="M544" s="344"/>
      <c r="N544" s="344"/>
      <c r="O544" s="344"/>
      <c r="P544" s="23"/>
      <c r="Q544" s="23"/>
      <c r="R544" s="23"/>
      <c r="S544" s="23"/>
      <c r="T544" s="23"/>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c r="AR544" s="67"/>
      <c r="AS544" s="67"/>
      <c r="AT544" s="67"/>
      <c r="AU544" s="67"/>
      <c r="AV544" s="67"/>
      <c r="AW544" s="67"/>
      <c r="AX544" s="67"/>
      <c r="AY544" s="67"/>
      <c r="AZ544" s="67"/>
      <c r="BA544" s="67"/>
      <c r="BB544" s="67"/>
      <c r="BC544" s="67"/>
      <c r="BD544" s="67"/>
      <c r="BE544" s="67"/>
      <c r="BF544" s="67"/>
      <c r="BG544" s="67"/>
      <c r="BH544" s="67"/>
      <c r="BI544" s="67"/>
      <c r="BJ544" s="67"/>
      <c r="BK544" s="67"/>
      <c r="BL544" s="67"/>
      <c r="BM544" s="67"/>
      <c r="BN544" s="67"/>
      <c r="BO544" s="67"/>
    </row>
    <row r="545" spans="1:67" s="4" customFormat="1" outlineLevel="1">
      <c r="A545" s="23"/>
      <c r="B545" s="23"/>
      <c r="C545" s="23"/>
      <c r="D545" s="23"/>
      <c r="E545" s="343"/>
      <c r="F545" s="344"/>
      <c r="G545" s="344"/>
      <c r="H545" s="344"/>
      <c r="I545" s="344"/>
      <c r="J545" s="344"/>
      <c r="K545" s="344"/>
      <c r="L545" s="344"/>
      <c r="M545" s="344"/>
      <c r="N545" s="344"/>
      <c r="O545" s="344"/>
      <c r="P545" s="23"/>
      <c r="Q545" s="23"/>
      <c r="R545" s="23"/>
      <c r="S545" s="23"/>
      <c r="T545" s="23"/>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c r="AR545" s="67"/>
      <c r="AS545" s="67"/>
      <c r="AT545" s="67"/>
      <c r="AU545" s="67"/>
      <c r="AV545" s="67"/>
      <c r="AW545" s="67"/>
      <c r="AX545" s="67"/>
      <c r="AY545" s="67"/>
      <c r="AZ545" s="67"/>
      <c r="BA545" s="67"/>
      <c r="BB545" s="67"/>
      <c r="BC545" s="67"/>
      <c r="BD545" s="67"/>
      <c r="BE545" s="67"/>
      <c r="BF545" s="67"/>
      <c r="BG545" s="67"/>
      <c r="BH545" s="67"/>
      <c r="BI545" s="67"/>
      <c r="BJ545" s="67"/>
      <c r="BK545" s="67"/>
      <c r="BL545" s="67"/>
      <c r="BM545" s="67"/>
      <c r="BN545" s="67"/>
      <c r="BO545" s="67"/>
    </row>
    <row r="546" spans="1:67" s="4" customFormat="1" outlineLevel="1">
      <c r="A546" s="23"/>
      <c r="B546" s="23"/>
      <c r="C546" s="23"/>
      <c r="D546" s="23"/>
      <c r="E546" s="343"/>
      <c r="F546" s="344"/>
      <c r="G546" s="344"/>
      <c r="H546" s="344"/>
      <c r="I546" s="344"/>
      <c r="J546" s="344"/>
      <c r="K546" s="344"/>
      <c r="L546" s="344"/>
      <c r="M546" s="344"/>
      <c r="N546" s="344"/>
      <c r="O546" s="344"/>
      <c r="P546" s="23"/>
      <c r="Q546" s="23"/>
      <c r="R546" s="23"/>
      <c r="S546" s="23"/>
      <c r="T546" s="23"/>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row>
    <row r="547" spans="1:67" s="4" customFormat="1" outlineLevel="1">
      <c r="A547" s="23"/>
      <c r="B547" s="23"/>
      <c r="C547" s="23"/>
      <c r="D547" s="23"/>
      <c r="E547" s="343"/>
      <c r="F547" s="344"/>
      <c r="G547" s="344"/>
      <c r="H547" s="344"/>
      <c r="I547" s="344"/>
      <c r="J547" s="344"/>
      <c r="K547" s="344"/>
      <c r="L547" s="344"/>
      <c r="M547" s="344"/>
      <c r="N547" s="344"/>
      <c r="O547" s="344"/>
      <c r="P547" s="23"/>
      <c r="Q547" s="23"/>
      <c r="R547" s="23"/>
      <c r="S547" s="23"/>
      <c r="T547" s="23"/>
      <c r="U547" s="67"/>
      <c r="V547" s="67"/>
      <c r="W547" s="67"/>
      <c r="X547" s="67"/>
      <c r="Y547" s="67"/>
      <c r="Z547" s="67"/>
      <c r="AA547" s="67"/>
      <c r="AB547" s="67"/>
      <c r="AC547" s="67"/>
      <c r="AD547" s="67"/>
      <c r="AE547" s="67"/>
      <c r="AF547" s="67"/>
      <c r="AG547" s="67"/>
      <c r="AH547" s="67"/>
      <c r="AI547" s="67"/>
      <c r="AJ547" s="67"/>
      <c r="AK547" s="67"/>
      <c r="AL547" s="67"/>
      <c r="AM547" s="67"/>
      <c r="AN547" s="67"/>
      <c r="AO547" s="67"/>
      <c r="AP547" s="67"/>
      <c r="AQ547" s="67"/>
      <c r="AR547" s="67"/>
      <c r="AS547" s="67"/>
      <c r="AT547" s="67"/>
      <c r="AU547" s="67"/>
      <c r="AV547" s="67"/>
      <c r="AW547" s="67"/>
      <c r="AX547" s="67"/>
      <c r="AY547" s="67"/>
      <c r="AZ547" s="67"/>
      <c r="BA547" s="67"/>
      <c r="BB547" s="67"/>
      <c r="BC547" s="67"/>
      <c r="BD547" s="67"/>
      <c r="BE547" s="67"/>
      <c r="BF547" s="67"/>
      <c r="BG547" s="67"/>
      <c r="BH547" s="67"/>
      <c r="BI547" s="67"/>
      <c r="BJ547" s="67"/>
      <c r="BK547" s="67"/>
      <c r="BL547" s="67"/>
      <c r="BM547" s="67"/>
      <c r="BN547" s="67"/>
      <c r="BO547" s="67"/>
    </row>
    <row r="548" spans="1:67" s="4" customFormat="1" outlineLevel="1">
      <c r="A548" s="23"/>
      <c r="B548" s="23"/>
      <c r="C548" s="23"/>
      <c r="D548" s="23"/>
      <c r="E548" s="343"/>
      <c r="F548" s="344"/>
      <c r="G548" s="344"/>
      <c r="H548" s="344"/>
      <c r="I548" s="344"/>
      <c r="J548" s="344"/>
      <c r="K548" s="344"/>
      <c r="L548" s="344"/>
      <c r="M548" s="344"/>
      <c r="N548" s="344"/>
      <c r="O548" s="344"/>
      <c r="P548" s="23"/>
      <c r="Q548" s="23"/>
      <c r="R548" s="23"/>
      <c r="S548" s="23"/>
      <c r="T548" s="23"/>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c r="AR548" s="67"/>
      <c r="AS548" s="67"/>
      <c r="AT548" s="67"/>
      <c r="AU548" s="67"/>
      <c r="AV548" s="67"/>
      <c r="AW548" s="67"/>
      <c r="AX548" s="67"/>
      <c r="AY548" s="67"/>
      <c r="AZ548" s="67"/>
      <c r="BA548" s="67"/>
      <c r="BB548" s="67"/>
      <c r="BC548" s="67"/>
      <c r="BD548" s="67"/>
      <c r="BE548" s="67"/>
      <c r="BF548" s="67"/>
      <c r="BG548" s="67"/>
      <c r="BH548" s="67"/>
      <c r="BI548" s="67"/>
      <c r="BJ548" s="67"/>
      <c r="BK548" s="67"/>
      <c r="BL548" s="67"/>
      <c r="BM548" s="67"/>
      <c r="BN548" s="67"/>
      <c r="BO548" s="67"/>
    </row>
    <row r="549" spans="1:67" ht="23.25" customHeight="1">
      <c r="A549" s="23"/>
      <c r="B549" s="23"/>
      <c r="C549" s="23"/>
      <c r="D549" s="23"/>
      <c r="E549" s="28"/>
      <c r="F549" s="28"/>
      <c r="G549" s="200"/>
      <c r="H549" s="29"/>
      <c r="I549" s="29"/>
      <c r="J549" s="29"/>
      <c r="K549" s="29"/>
      <c r="L549" s="18"/>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row>
    <row r="550" spans="1:67" ht="15.25" customHeight="1">
      <c r="A550" s="187"/>
      <c r="B550" s="187"/>
      <c r="C550" s="187"/>
      <c r="D550" s="187"/>
      <c r="E550" s="891" t="s">
        <v>308</v>
      </c>
      <c r="F550" s="891"/>
      <c r="G550" s="891"/>
      <c r="H550" s="518"/>
      <c r="I550" s="518"/>
      <c r="J550" s="518"/>
      <c r="K550" s="201"/>
      <c r="L550" s="105"/>
      <c r="M550" s="105"/>
      <c r="N550" s="105"/>
      <c r="O550" s="105"/>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8"/>
      <c r="AL550" s="188"/>
      <c r="AM550" s="188"/>
      <c r="AN550" s="188"/>
      <c r="AO550" s="188"/>
      <c r="AP550" s="188"/>
      <c r="AQ550" s="188"/>
      <c r="AR550" s="188"/>
      <c r="AS550" s="188"/>
      <c r="AT550" s="188"/>
      <c r="AU550" s="188"/>
      <c r="AV550" s="188"/>
      <c r="AW550" s="188"/>
      <c r="AX550" s="188"/>
      <c r="AY550" s="188"/>
      <c r="AZ550" s="188"/>
      <c r="BA550" s="188"/>
      <c r="BB550" s="188"/>
      <c r="BC550" s="188"/>
      <c r="BD550" s="188"/>
      <c r="BE550" s="188"/>
      <c r="BF550" s="188"/>
      <c r="BG550" s="188"/>
      <c r="BH550" s="188"/>
      <c r="BI550" s="188"/>
      <c r="BJ550" s="188"/>
      <c r="BK550" s="188"/>
      <c r="BL550" s="188"/>
      <c r="BM550" s="188"/>
      <c r="BN550" s="188"/>
      <c r="BO550" s="188"/>
    </row>
    <row r="551" spans="1:67">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row>
    <row r="552" spans="1:67" s="82" customFormat="1" ht="13">
      <c r="A552" s="23"/>
      <c r="B552" s="23"/>
      <c r="C552" s="23"/>
      <c r="D552" s="23"/>
      <c r="E552" s="347" t="s">
        <v>322</v>
      </c>
      <c r="F552" s="905" t="s">
        <v>163</v>
      </c>
      <c r="G552" s="903"/>
      <c r="H552" s="903"/>
      <c r="I552" s="903"/>
      <c r="J552" s="903"/>
      <c r="K552" s="904"/>
      <c r="L552" s="905" t="s">
        <v>164</v>
      </c>
      <c r="M552" s="903"/>
      <c r="N552" s="903"/>
      <c r="O552" s="903"/>
      <c r="P552" s="903"/>
      <c r="Q552" s="904"/>
      <c r="R552" s="905" t="s">
        <v>165</v>
      </c>
      <c r="S552" s="903"/>
      <c r="T552" s="903"/>
      <c r="U552" s="903"/>
      <c r="V552" s="903"/>
      <c r="W552" s="904"/>
      <c r="X552" s="905" t="s">
        <v>166</v>
      </c>
      <c r="Y552" s="903"/>
      <c r="Z552" s="903"/>
      <c r="AA552" s="903"/>
      <c r="AB552" s="903"/>
      <c r="AC552" s="904"/>
      <c r="AD552" s="905" t="s">
        <v>167</v>
      </c>
      <c r="AE552" s="903"/>
      <c r="AF552" s="903"/>
      <c r="AG552" s="903"/>
      <c r="AH552" s="903"/>
      <c r="AI552" s="904"/>
      <c r="AJ552" s="905" t="s">
        <v>168</v>
      </c>
      <c r="AK552" s="903"/>
      <c r="AL552" s="903"/>
      <c r="AM552" s="903"/>
      <c r="AN552" s="903"/>
      <c r="AO552" s="904"/>
      <c r="AP552" s="905" t="s">
        <v>169</v>
      </c>
      <c r="AQ552" s="903"/>
      <c r="AR552" s="903"/>
      <c r="AS552" s="903"/>
      <c r="AT552" s="903"/>
      <c r="AU552" s="904"/>
      <c r="AV552" s="905" t="s">
        <v>170</v>
      </c>
      <c r="AW552" s="903"/>
      <c r="AX552" s="903"/>
      <c r="AY552" s="903"/>
      <c r="AZ552" s="903"/>
      <c r="BA552" s="904"/>
      <c r="BB552" s="905" t="s">
        <v>171</v>
      </c>
      <c r="BC552" s="903"/>
      <c r="BD552" s="903"/>
      <c r="BE552" s="903"/>
      <c r="BF552" s="903"/>
      <c r="BG552" s="904"/>
      <c r="BH552" s="903" t="s">
        <v>172</v>
      </c>
      <c r="BI552" s="903"/>
      <c r="BJ552" s="903"/>
      <c r="BK552" s="903"/>
      <c r="BL552" s="903"/>
      <c r="BM552" s="904"/>
      <c r="BN552" s="23"/>
      <c r="BO552" s="23"/>
    </row>
    <row r="553" spans="1:67" s="82" customFormat="1" ht="13">
      <c r="A553" s="23"/>
      <c r="B553" s="23"/>
      <c r="C553" s="23"/>
      <c r="D553" s="23"/>
      <c r="E553" s="53" t="s">
        <v>54</v>
      </c>
      <c r="F553" s="346" t="s">
        <v>533</v>
      </c>
      <c r="G553" s="349" t="s">
        <v>532</v>
      </c>
      <c r="H553" s="349" t="s">
        <v>531</v>
      </c>
      <c r="I553" s="349" t="s">
        <v>530</v>
      </c>
      <c r="J553" s="349" t="s">
        <v>529</v>
      </c>
      <c r="K553" s="350" t="s">
        <v>528</v>
      </c>
      <c r="L553" s="346" t="s">
        <v>533</v>
      </c>
      <c r="M553" s="349" t="s">
        <v>532</v>
      </c>
      <c r="N553" s="349" t="s">
        <v>531</v>
      </c>
      <c r="O553" s="349" t="s">
        <v>530</v>
      </c>
      <c r="P553" s="349" t="s">
        <v>529</v>
      </c>
      <c r="Q553" s="350" t="s">
        <v>528</v>
      </c>
      <c r="R553" s="346" t="s">
        <v>533</v>
      </c>
      <c r="S553" s="349" t="s">
        <v>532</v>
      </c>
      <c r="T553" s="349" t="s">
        <v>531</v>
      </c>
      <c r="U553" s="349" t="s">
        <v>530</v>
      </c>
      <c r="V553" s="349" t="s">
        <v>529</v>
      </c>
      <c r="W553" s="350" t="s">
        <v>528</v>
      </c>
      <c r="X553" s="346" t="s">
        <v>533</v>
      </c>
      <c r="Y553" s="349" t="s">
        <v>532</v>
      </c>
      <c r="Z553" s="349" t="s">
        <v>531</v>
      </c>
      <c r="AA553" s="349" t="s">
        <v>530</v>
      </c>
      <c r="AB553" s="349" t="s">
        <v>529</v>
      </c>
      <c r="AC553" s="350" t="s">
        <v>528</v>
      </c>
      <c r="AD553" s="346" t="s">
        <v>533</v>
      </c>
      <c r="AE553" s="349" t="s">
        <v>532</v>
      </c>
      <c r="AF553" s="349" t="s">
        <v>531</v>
      </c>
      <c r="AG553" s="349" t="s">
        <v>530</v>
      </c>
      <c r="AH553" s="349" t="s">
        <v>529</v>
      </c>
      <c r="AI553" s="350" t="s">
        <v>528</v>
      </c>
      <c r="AJ553" s="346" t="s">
        <v>533</v>
      </c>
      <c r="AK553" s="349" t="s">
        <v>532</v>
      </c>
      <c r="AL553" s="349" t="s">
        <v>531</v>
      </c>
      <c r="AM553" s="349" t="s">
        <v>530</v>
      </c>
      <c r="AN553" s="349" t="s">
        <v>529</v>
      </c>
      <c r="AO553" s="350" t="s">
        <v>528</v>
      </c>
      <c r="AP553" s="346" t="s">
        <v>533</v>
      </c>
      <c r="AQ553" s="349" t="s">
        <v>532</v>
      </c>
      <c r="AR553" s="349" t="s">
        <v>531</v>
      </c>
      <c r="AS553" s="349" t="s">
        <v>530</v>
      </c>
      <c r="AT553" s="349" t="s">
        <v>529</v>
      </c>
      <c r="AU553" s="350" t="s">
        <v>528</v>
      </c>
      <c r="AV553" s="346" t="s">
        <v>533</v>
      </c>
      <c r="AW553" s="349" t="s">
        <v>532</v>
      </c>
      <c r="AX553" s="349" t="s">
        <v>531</v>
      </c>
      <c r="AY553" s="349" t="s">
        <v>530</v>
      </c>
      <c r="AZ553" s="349" t="s">
        <v>529</v>
      </c>
      <c r="BA553" s="350" t="s">
        <v>528</v>
      </c>
      <c r="BB553" s="346" t="s">
        <v>533</v>
      </c>
      <c r="BC553" s="349" t="s">
        <v>532</v>
      </c>
      <c r="BD553" s="349" t="s">
        <v>531</v>
      </c>
      <c r="BE553" s="349" t="s">
        <v>530</v>
      </c>
      <c r="BF553" s="349" t="s">
        <v>529</v>
      </c>
      <c r="BG553" s="350" t="s">
        <v>528</v>
      </c>
      <c r="BH553" s="346" t="s">
        <v>533</v>
      </c>
      <c r="BI553" s="349" t="s">
        <v>532</v>
      </c>
      <c r="BJ553" s="349" t="s">
        <v>531</v>
      </c>
      <c r="BK553" s="349" t="s">
        <v>530</v>
      </c>
      <c r="BL553" s="349" t="s">
        <v>529</v>
      </c>
      <c r="BM553" s="350" t="s">
        <v>528</v>
      </c>
      <c r="BN553" s="23"/>
      <c r="BO553" s="23"/>
    </row>
    <row r="554" spans="1:67" s="195" customFormat="1" outlineLevel="1">
      <c r="A554" s="23"/>
      <c r="B554" s="23"/>
      <c r="C554" s="23"/>
      <c r="D554" s="23"/>
      <c r="E554" s="68" t="s">
        <v>154</v>
      </c>
      <c r="F554" s="361"/>
      <c r="G554" s="351"/>
      <c r="H554" s="351"/>
      <c r="I554" s="351"/>
      <c r="J554" s="351"/>
      <c r="K554" s="352"/>
      <c r="L554" s="362"/>
      <c r="M554" s="353"/>
      <c r="N554" s="353"/>
      <c r="O554" s="353"/>
      <c r="P554" s="353"/>
      <c r="Q554" s="354"/>
      <c r="R554" s="362"/>
      <c r="S554" s="353"/>
      <c r="T554" s="353"/>
      <c r="U554" s="353"/>
      <c r="V554" s="353"/>
      <c r="W554" s="354"/>
      <c r="X554" s="362"/>
      <c r="Y554" s="353"/>
      <c r="Z554" s="353"/>
      <c r="AA554" s="353"/>
      <c r="AB554" s="353"/>
      <c r="AC554" s="354"/>
      <c r="AD554" s="362"/>
      <c r="AE554" s="353"/>
      <c r="AF554" s="353"/>
      <c r="AG554" s="353"/>
      <c r="AH554" s="353"/>
      <c r="AI554" s="354"/>
      <c r="AJ554" s="362"/>
      <c r="AK554" s="353"/>
      <c r="AL554" s="353"/>
      <c r="AM554" s="353"/>
      <c r="AN554" s="353"/>
      <c r="AO554" s="354"/>
      <c r="AP554" s="362"/>
      <c r="AQ554" s="353"/>
      <c r="AR554" s="353"/>
      <c r="AS554" s="353"/>
      <c r="AT554" s="353"/>
      <c r="AU554" s="354"/>
      <c r="AV554" s="362"/>
      <c r="AW554" s="353"/>
      <c r="AX554" s="353"/>
      <c r="AY554" s="353"/>
      <c r="AZ554" s="353"/>
      <c r="BA554" s="354"/>
      <c r="BB554" s="362"/>
      <c r="BC554" s="353"/>
      <c r="BD554" s="353"/>
      <c r="BE554" s="353"/>
      <c r="BF554" s="353"/>
      <c r="BG554" s="354"/>
      <c r="BH554" s="362"/>
      <c r="BI554" s="353"/>
      <c r="BJ554" s="353"/>
      <c r="BK554" s="353"/>
      <c r="BL554" s="353"/>
      <c r="BM554" s="354"/>
      <c r="BN554" s="194"/>
      <c r="BO554" s="194"/>
    </row>
    <row r="555" spans="1:67" s="196" customFormat="1" outlineLevel="1">
      <c r="A555" s="23"/>
      <c r="B555" s="23"/>
      <c r="C555" s="23"/>
      <c r="D555" s="23"/>
      <c r="E555" s="68" t="s">
        <v>155</v>
      </c>
      <c r="F555" s="362"/>
      <c r="G555" s="353"/>
      <c r="H555" s="353"/>
      <c r="I555" s="353"/>
      <c r="J555" s="353"/>
      <c r="K555" s="354"/>
      <c r="L555" s="362"/>
      <c r="M555" s="353"/>
      <c r="N555" s="353"/>
      <c r="O555" s="353"/>
      <c r="P555" s="353"/>
      <c r="Q555" s="354"/>
      <c r="R555" s="362"/>
      <c r="S555" s="353"/>
      <c r="T555" s="353"/>
      <c r="U555" s="353"/>
      <c r="V555" s="353"/>
      <c r="W555" s="354"/>
      <c r="X555" s="362"/>
      <c r="Y555" s="353"/>
      <c r="Z555" s="353"/>
      <c r="AA555" s="353"/>
      <c r="AB555" s="353"/>
      <c r="AC555" s="354"/>
      <c r="AD555" s="362"/>
      <c r="AE555" s="353"/>
      <c r="AF555" s="353"/>
      <c r="AG555" s="353"/>
      <c r="AH555" s="353"/>
      <c r="AI555" s="354"/>
      <c r="AJ555" s="362"/>
      <c r="AK555" s="353"/>
      <c r="AL555" s="353"/>
      <c r="AM555" s="353"/>
      <c r="AN555" s="353"/>
      <c r="AO555" s="354"/>
      <c r="AP555" s="362"/>
      <c r="AQ555" s="353"/>
      <c r="AR555" s="353"/>
      <c r="AS555" s="353"/>
      <c r="AT555" s="353"/>
      <c r="AU555" s="354"/>
      <c r="AV555" s="362"/>
      <c r="AW555" s="353"/>
      <c r="AX555" s="353"/>
      <c r="AY555" s="353"/>
      <c r="AZ555" s="353"/>
      <c r="BA555" s="354"/>
      <c r="BB555" s="362"/>
      <c r="BC555" s="353"/>
      <c r="BD555" s="353"/>
      <c r="BE555" s="353"/>
      <c r="BF555" s="353"/>
      <c r="BG555" s="354"/>
      <c r="BH555" s="362"/>
      <c r="BI555" s="353"/>
      <c r="BJ555" s="353"/>
      <c r="BK555" s="353"/>
      <c r="BL555" s="353"/>
      <c r="BM555" s="354"/>
      <c r="BN555" s="194"/>
      <c r="BO555" s="194"/>
    </row>
    <row r="556" spans="1:67" s="197" customFormat="1" outlineLevel="1">
      <c r="A556" s="23"/>
      <c r="B556" s="23"/>
      <c r="C556" s="23"/>
      <c r="D556" s="23"/>
      <c r="E556" s="68" t="s">
        <v>156</v>
      </c>
      <c r="F556" s="362"/>
      <c r="G556" s="353"/>
      <c r="H556" s="353"/>
      <c r="I556" s="353"/>
      <c r="J556" s="353"/>
      <c r="K556" s="354"/>
      <c r="L556" s="362"/>
      <c r="M556" s="353"/>
      <c r="N556" s="353"/>
      <c r="O556" s="353"/>
      <c r="P556" s="353"/>
      <c r="Q556" s="354"/>
      <c r="R556" s="362"/>
      <c r="S556" s="353"/>
      <c r="T556" s="353"/>
      <c r="U556" s="353"/>
      <c r="V556" s="353"/>
      <c r="W556" s="354"/>
      <c r="X556" s="362"/>
      <c r="Y556" s="353"/>
      <c r="Z556" s="353"/>
      <c r="AA556" s="353"/>
      <c r="AB556" s="353"/>
      <c r="AC556" s="354"/>
      <c r="AD556" s="362"/>
      <c r="AE556" s="353"/>
      <c r="AF556" s="353"/>
      <c r="AG556" s="353"/>
      <c r="AH556" s="353"/>
      <c r="AI556" s="354"/>
      <c r="AJ556" s="362"/>
      <c r="AK556" s="353"/>
      <c r="AL556" s="353"/>
      <c r="AM556" s="353"/>
      <c r="AN556" s="353"/>
      <c r="AO556" s="354"/>
      <c r="AP556" s="362"/>
      <c r="AQ556" s="353"/>
      <c r="AR556" s="353"/>
      <c r="AS556" s="353"/>
      <c r="AT556" s="353"/>
      <c r="AU556" s="354"/>
      <c r="AV556" s="362"/>
      <c r="AW556" s="353"/>
      <c r="AX556" s="353"/>
      <c r="AY556" s="353"/>
      <c r="AZ556" s="353"/>
      <c r="BA556" s="354"/>
      <c r="BB556" s="362"/>
      <c r="BC556" s="353"/>
      <c r="BD556" s="353"/>
      <c r="BE556" s="353"/>
      <c r="BF556" s="353"/>
      <c r="BG556" s="354"/>
      <c r="BH556" s="362"/>
      <c r="BI556" s="353"/>
      <c r="BJ556" s="353"/>
      <c r="BK556" s="353"/>
      <c r="BL556" s="353"/>
      <c r="BM556" s="354"/>
      <c r="BN556" s="194"/>
      <c r="BO556" s="194"/>
    </row>
    <row r="557" spans="1:67" s="197" customFormat="1" outlineLevel="1">
      <c r="A557" s="23"/>
      <c r="B557" s="23"/>
      <c r="C557" s="23"/>
      <c r="D557" s="23"/>
      <c r="E557" s="68" t="s">
        <v>157</v>
      </c>
      <c r="F557" s="362"/>
      <c r="G557" s="353"/>
      <c r="H557" s="353"/>
      <c r="I557" s="353"/>
      <c r="J557" s="353"/>
      <c r="K557" s="354"/>
      <c r="L557" s="362"/>
      <c r="M557" s="353"/>
      <c r="N557" s="353"/>
      <c r="O557" s="353"/>
      <c r="P557" s="353"/>
      <c r="Q557" s="354"/>
      <c r="R557" s="362"/>
      <c r="S557" s="353"/>
      <c r="T557" s="353"/>
      <c r="U557" s="353"/>
      <c r="V557" s="353"/>
      <c r="W557" s="354"/>
      <c r="X557" s="362"/>
      <c r="Y557" s="353"/>
      <c r="Z557" s="353"/>
      <c r="AA557" s="353"/>
      <c r="AB557" s="353"/>
      <c r="AC557" s="354"/>
      <c r="AD557" s="362"/>
      <c r="AE557" s="353"/>
      <c r="AF557" s="353"/>
      <c r="AG557" s="353"/>
      <c r="AH557" s="353"/>
      <c r="AI557" s="354"/>
      <c r="AJ557" s="362"/>
      <c r="AK557" s="353"/>
      <c r="AL557" s="353"/>
      <c r="AM557" s="353"/>
      <c r="AN557" s="353"/>
      <c r="AO557" s="354"/>
      <c r="AP557" s="362"/>
      <c r="AQ557" s="353"/>
      <c r="AR557" s="353"/>
      <c r="AS557" s="353"/>
      <c r="AT557" s="353"/>
      <c r="AU557" s="354"/>
      <c r="AV557" s="362"/>
      <c r="AW557" s="353"/>
      <c r="AX557" s="353"/>
      <c r="AY557" s="353"/>
      <c r="AZ557" s="353"/>
      <c r="BA557" s="354"/>
      <c r="BB557" s="362"/>
      <c r="BC557" s="353"/>
      <c r="BD557" s="353"/>
      <c r="BE557" s="353"/>
      <c r="BF557" s="353"/>
      <c r="BG557" s="354"/>
      <c r="BH557" s="362"/>
      <c r="BI557" s="353"/>
      <c r="BJ557" s="353"/>
      <c r="BK557" s="353"/>
      <c r="BL557" s="353"/>
      <c r="BM557" s="354"/>
      <c r="BN557" s="194"/>
      <c r="BO557" s="194"/>
    </row>
    <row r="558" spans="1:67" s="197" customFormat="1" outlineLevel="1">
      <c r="A558" s="23"/>
      <c r="B558" s="23"/>
      <c r="C558" s="23"/>
      <c r="D558" s="23"/>
      <c r="E558" s="68" t="s">
        <v>158</v>
      </c>
      <c r="F558" s="362"/>
      <c r="G558" s="353"/>
      <c r="H558" s="353"/>
      <c r="I558" s="353"/>
      <c r="J558" s="353"/>
      <c r="K558" s="354"/>
      <c r="L558" s="362"/>
      <c r="M558" s="353"/>
      <c r="N558" s="353"/>
      <c r="O558" s="353"/>
      <c r="P558" s="353"/>
      <c r="Q558" s="354"/>
      <c r="R558" s="362"/>
      <c r="S558" s="353"/>
      <c r="T558" s="353"/>
      <c r="U558" s="353"/>
      <c r="V558" s="353"/>
      <c r="W558" s="354"/>
      <c r="X558" s="362"/>
      <c r="Y558" s="353"/>
      <c r="Z558" s="353"/>
      <c r="AA558" s="353"/>
      <c r="AB558" s="353"/>
      <c r="AC558" s="354"/>
      <c r="AD558" s="362"/>
      <c r="AE558" s="353"/>
      <c r="AF558" s="353"/>
      <c r="AG558" s="353"/>
      <c r="AH558" s="353"/>
      <c r="AI558" s="354"/>
      <c r="AJ558" s="362"/>
      <c r="AK558" s="353"/>
      <c r="AL558" s="353"/>
      <c r="AM558" s="353"/>
      <c r="AN558" s="353"/>
      <c r="AO558" s="354"/>
      <c r="AP558" s="362"/>
      <c r="AQ558" s="353"/>
      <c r="AR558" s="353"/>
      <c r="AS558" s="353"/>
      <c r="AT558" s="353"/>
      <c r="AU558" s="354"/>
      <c r="AV558" s="362"/>
      <c r="AW558" s="353"/>
      <c r="AX558" s="353"/>
      <c r="AY558" s="353"/>
      <c r="AZ558" s="353"/>
      <c r="BA558" s="354"/>
      <c r="BB558" s="362"/>
      <c r="BC558" s="353"/>
      <c r="BD558" s="353"/>
      <c r="BE558" s="353"/>
      <c r="BF558" s="353"/>
      <c r="BG558" s="354"/>
      <c r="BH558" s="362"/>
      <c r="BI558" s="353"/>
      <c r="BJ558" s="353"/>
      <c r="BK558" s="353"/>
      <c r="BL558" s="353"/>
      <c r="BM558" s="354"/>
      <c r="BN558" s="194"/>
      <c r="BO558" s="194"/>
    </row>
    <row r="559" spans="1:67" s="197" customFormat="1" outlineLevel="1">
      <c r="A559" s="23"/>
      <c r="B559" s="23"/>
      <c r="C559" s="23"/>
      <c r="D559" s="23"/>
      <c r="E559" s="68" t="s">
        <v>159</v>
      </c>
      <c r="F559" s="362"/>
      <c r="G559" s="353"/>
      <c r="H559" s="353"/>
      <c r="I559" s="353"/>
      <c r="J559" s="353"/>
      <c r="K559" s="354"/>
      <c r="L559" s="362"/>
      <c r="M559" s="353"/>
      <c r="N559" s="353"/>
      <c r="O559" s="353"/>
      <c r="P559" s="353"/>
      <c r="Q559" s="354"/>
      <c r="R559" s="362"/>
      <c r="S559" s="353"/>
      <c r="T559" s="353"/>
      <c r="U559" s="353"/>
      <c r="V559" s="353"/>
      <c r="W559" s="354"/>
      <c r="X559" s="362"/>
      <c r="Y559" s="353"/>
      <c r="Z559" s="353"/>
      <c r="AA559" s="353"/>
      <c r="AB559" s="353"/>
      <c r="AC559" s="354"/>
      <c r="AD559" s="362"/>
      <c r="AE559" s="353"/>
      <c r="AF559" s="353"/>
      <c r="AG559" s="353"/>
      <c r="AH559" s="353"/>
      <c r="AI559" s="354"/>
      <c r="AJ559" s="362"/>
      <c r="AK559" s="353"/>
      <c r="AL559" s="353"/>
      <c r="AM559" s="353"/>
      <c r="AN559" s="353"/>
      <c r="AO559" s="354"/>
      <c r="AP559" s="362"/>
      <c r="AQ559" s="353"/>
      <c r="AR559" s="353"/>
      <c r="AS559" s="353"/>
      <c r="AT559" s="353"/>
      <c r="AU559" s="354"/>
      <c r="AV559" s="362"/>
      <c r="AW559" s="353"/>
      <c r="AX559" s="353"/>
      <c r="AY559" s="353"/>
      <c r="AZ559" s="353"/>
      <c r="BA559" s="354"/>
      <c r="BB559" s="362"/>
      <c r="BC559" s="353"/>
      <c r="BD559" s="353"/>
      <c r="BE559" s="353"/>
      <c r="BF559" s="353"/>
      <c r="BG559" s="354"/>
      <c r="BH559" s="362"/>
      <c r="BI559" s="353"/>
      <c r="BJ559" s="353"/>
      <c r="BK559" s="353"/>
      <c r="BL559" s="353"/>
      <c r="BM559" s="354"/>
      <c r="BN559" s="194"/>
      <c r="BO559" s="194"/>
    </row>
    <row r="560" spans="1:67" s="198" customFormat="1" outlineLevel="1">
      <c r="A560" s="23"/>
      <c r="B560" s="23"/>
      <c r="C560" s="23"/>
      <c r="D560" s="23"/>
      <c r="E560" s="68" t="s">
        <v>160</v>
      </c>
      <c r="F560" s="362"/>
      <c r="G560" s="353"/>
      <c r="H560" s="353"/>
      <c r="I560" s="353"/>
      <c r="J560" s="353"/>
      <c r="K560" s="354"/>
      <c r="L560" s="362"/>
      <c r="M560" s="353"/>
      <c r="N560" s="353"/>
      <c r="O560" s="353"/>
      <c r="P560" s="353"/>
      <c r="Q560" s="354"/>
      <c r="R560" s="362"/>
      <c r="S560" s="353"/>
      <c r="T560" s="353"/>
      <c r="U560" s="353"/>
      <c r="V560" s="353"/>
      <c r="W560" s="354"/>
      <c r="X560" s="362"/>
      <c r="Y560" s="353"/>
      <c r="Z560" s="353"/>
      <c r="AA560" s="353"/>
      <c r="AB560" s="353"/>
      <c r="AC560" s="354"/>
      <c r="AD560" s="362"/>
      <c r="AE560" s="353"/>
      <c r="AF560" s="353"/>
      <c r="AG560" s="353"/>
      <c r="AH560" s="353"/>
      <c r="AI560" s="354"/>
      <c r="AJ560" s="362"/>
      <c r="AK560" s="353"/>
      <c r="AL560" s="353"/>
      <c r="AM560" s="353"/>
      <c r="AN560" s="353"/>
      <c r="AO560" s="354"/>
      <c r="AP560" s="362"/>
      <c r="AQ560" s="353"/>
      <c r="AR560" s="353"/>
      <c r="AS560" s="353"/>
      <c r="AT560" s="353"/>
      <c r="AU560" s="354"/>
      <c r="AV560" s="362"/>
      <c r="AW560" s="353"/>
      <c r="AX560" s="353"/>
      <c r="AY560" s="353"/>
      <c r="AZ560" s="353"/>
      <c r="BA560" s="354"/>
      <c r="BB560" s="362"/>
      <c r="BC560" s="353"/>
      <c r="BD560" s="353"/>
      <c r="BE560" s="353"/>
      <c r="BF560" s="353"/>
      <c r="BG560" s="354"/>
      <c r="BH560" s="362"/>
      <c r="BI560" s="353"/>
      <c r="BJ560" s="353"/>
      <c r="BK560" s="353"/>
      <c r="BL560" s="353"/>
      <c r="BM560" s="354"/>
      <c r="BN560" s="194"/>
      <c r="BO560" s="194"/>
    </row>
    <row r="561" spans="1:67" s="198" customFormat="1" outlineLevel="1">
      <c r="A561" s="23"/>
      <c r="B561" s="23"/>
      <c r="C561" s="23"/>
      <c r="D561" s="23"/>
      <c r="E561" s="68" t="s">
        <v>161</v>
      </c>
      <c r="F561" s="362"/>
      <c r="G561" s="353"/>
      <c r="H561" s="353"/>
      <c r="I561" s="353"/>
      <c r="J561" s="353"/>
      <c r="K561" s="354"/>
      <c r="L561" s="362"/>
      <c r="M561" s="353"/>
      <c r="N561" s="353"/>
      <c r="O561" s="353"/>
      <c r="P561" s="353"/>
      <c r="Q561" s="354"/>
      <c r="R561" s="362"/>
      <c r="S561" s="353"/>
      <c r="T561" s="353"/>
      <c r="U561" s="353"/>
      <c r="V561" s="353"/>
      <c r="W561" s="354"/>
      <c r="X561" s="362"/>
      <c r="Y561" s="353"/>
      <c r="Z561" s="353"/>
      <c r="AA561" s="353"/>
      <c r="AB561" s="353"/>
      <c r="AC561" s="354"/>
      <c r="AD561" s="362"/>
      <c r="AE561" s="353"/>
      <c r="AF561" s="353"/>
      <c r="AG561" s="353"/>
      <c r="AH561" s="353"/>
      <c r="AI561" s="354"/>
      <c r="AJ561" s="362"/>
      <c r="AK561" s="353"/>
      <c r="AL561" s="353"/>
      <c r="AM561" s="353"/>
      <c r="AN561" s="353"/>
      <c r="AO561" s="354"/>
      <c r="AP561" s="362"/>
      <c r="AQ561" s="353"/>
      <c r="AR561" s="353"/>
      <c r="AS561" s="353"/>
      <c r="AT561" s="353"/>
      <c r="AU561" s="354"/>
      <c r="AV561" s="362"/>
      <c r="AW561" s="353"/>
      <c r="AX561" s="353"/>
      <c r="AY561" s="353"/>
      <c r="AZ561" s="353"/>
      <c r="BA561" s="354"/>
      <c r="BB561" s="362"/>
      <c r="BC561" s="353"/>
      <c r="BD561" s="353"/>
      <c r="BE561" s="353"/>
      <c r="BF561" s="353"/>
      <c r="BG561" s="354"/>
      <c r="BH561" s="362"/>
      <c r="BI561" s="353"/>
      <c r="BJ561" s="353"/>
      <c r="BK561" s="353"/>
      <c r="BL561" s="353"/>
      <c r="BM561" s="354"/>
      <c r="BN561" s="194"/>
      <c r="BO561" s="194"/>
    </row>
    <row r="562" spans="1:67" s="198" customFormat="1" outlineLevel="1">
      <c r="A562" s="23"/>
      <c r="B562" s="23"/>
      <c r="C562" s="23"/>
      <c r="D562" s="23"/>
      <c r="E562" s="68" t="s">
        <v>162</v>
      </c>
      <c r="F562" s="362"/>
      <c r="G562" s="353"/>
      <c r="H562" s="353"/>
      <c r="I562" s="353"/>
      <c r="J562" s="353"/>
      <c r="K562" s="354"/>
      <c r="L562" s="362"/>
      <c r="M562" s="353"/>
      <c r="N562" s="353"/>
      <c r="O562" s="353"/>
      <c r="P562" s="353"/>
      <c r="Q562" s="354"/>
      <c r="R562" s="362"/>
      <c r="S562" s="353"/>
      <c r="T562" s="353"/>
      <c r="U562" s="353"/>
      <c r="V562" s="353"/>
      <c r="W562" s="354"/>
      <c r="X562" s="362"/>
      <c r="Y562" s="353"/>
      <c r="Z562" s="353"/>
      <c r="AA562" s="353"/>
      <c r="AB562" s="353"/>
      <c r="AC562" s="354"/>
      <c r="AD562" s="362"/>
      <c r="AE562" s="353"/>
      <c r="AF562" s="353"/>
      <c r="AG562" s="353"/>
      <c r="AH562" s="353"/>
      <c r="AI562" s="354"/>
      <c r="AJ562" s="362"/>
      <c r="AK562" s="353"/>
      <c r="AL562" s="353"/>
      <c r="AM562" s="353"/>
      <c r="AN562" s="353"/>
      <c r="AO562" s="354"/>
      <c r="AP562" s="362"/>
      <c r="AQ562" s="353"/>
      <c r="AR562" s="353"/>
      <c r="AS562" s="353"/>
      <c r="AT562" s="353"/>
      <c r="AU562" s="354"/>
      <c r="AV562" s="362"/>
      <c r="AW562" s="353"/>
      <c r="AX562" s="353"/>
      <c r="AY562" s="353"/>
      <c r="AZ562" s="353"/>
      <c r="BA562" s="354"/>
      <c r="BB562" s="362"/>
      <c r="BC562" s="353"/>
      <c r="BD562" s="353"/>
      <c r="BE562" s="353"/>
      <c r="BF562" s="353"/>
      <c r="BG562" s="354"/>
      <c r="BH562" s="362"/>
      <c r="BI562" s="353"/>
      <c r="BJ562" s="353"/>
      <c r="BK562" s="353"/>
      <c r="BL562" s="353"/>
      <c r="BM562" s="354"/>
      <c r="BN562" s="194"/>
      <c r="BO562" s="194"/>
    </row>
    <row r="563" spans="1:67" s="198" customFormat="1" outlineLevel="1">
      <c r="A563" s="23"/>
      <c r="B563" s="23"/>
      <c r="C563" s="23"/>
      <c r="D563" s="23"/>
      <c r="E563" s="68">
        <v>0</v>
      </c>
      <c r="F563" s="362"/>
      <c r="G563" s="353"/>
      <c r="H563" s="353"/>
      <c r="I563" s="353"/>
      <c r="J563" s="353"/>
      <c r="K563" s="354"/>
      <c r="L563" s="362"/>
      <c r="M563" s="353"/>
      <c r="N563" s="353"/>
      <c r="O563" s="353"/>
      <c r="P563" s="353"/>
      <c r="Q563" s="354"/>
      <c r="R563" s="362"/>
      <c r="S563" s="353"/>
      <c r="T563" s="353"/>
      <c r="U563" s="353"/>
      <c r="V563" s="353"/>
      <c r="W563" s="354"/>
      <c r="X563" s="362"/>
      <c r="Y563" s="353"/>
      <c r="Z563" s="353"/>
      <c r="AA563" s="353"/>
      <c r="AB563" s="353"/>
      <c r="AC563" s="354"/>
      <c r="AD563" s="362"/>
      <c r="AE563" s="353"/>
      <c r="AF563" s="353"/>
      <c r="AG563" s="353"/>
      <c r="AH563" s="353"/>
      <c r="AI563" s="354"/>
      <c r="AJ563" s="362"/>
      <c r="AK563" s="353"/>
      <c r="AL563" s="353"/>
      <c r="AM563" s="353"/>
      <c r="AN563" s="353"/>
      <c r="AO563" s="354"/>
      <c r="AP563" s="362"/>
      <c r="AQ563" s="353"/>
      <c r="AR563" s="353"/>
      <c r="AS563" s="353"/>
      <c r="AT563" s="353"/>
      <c r="AU563" s="354"/>
      <c r="AV563" s="362"/>
      <c r="AW563" s="353"/>
      <c r="AX563" s="353"/>
      <c r="AY563" s="353"/>
      <c r="AZ563" s="353"/>
      <c r="BA563" s="354"/>
      <c r="BB563" s="362"/>
      <c r="BC563" s="353"/>
      <c r="BD563" s="353"/>
      <c r="BE563" s="353"/>
      <c r="BF563" s="353"/>
      <c r="BG563" s="354"/>
      <c r="BH563" s="362"/>
      <c r="BI563" s="353"/>
      <c r="BJ563" s="353"/>
      <c r="BK563" s="353"/>
      <c r="BL563" s="353"/>
      <c r="BM563" s="354"/>
      <c r="BN563" s="194"/>
      <c r="BO563" s="194"/>
    </row>
    <row r="564" spans="1:67" s="198" customFormat="1" outlineLevel="1">
      <c r="A564" s="23"/>
      <c r="B564" s="23"/>
      <c r="C564" s="23"/>
      <c r="D564" s="23"/>
      <c r="E564" s="68">
        <v>0</v>
      </c>
      <c r="F564" s="362"/>
      <c r="G564" s="353"/>
      <c r="H564" s="353"/>
      <c r="I564" s="353"/>
      <c r="J564" s="353"/>
      <c r="K564" s="354"/>
      <c r="L564" s="362"/>
      <c r="M564" s="353"/>
      <c r="N564" s="353"/>
      <c r="O564" s="353"/>
      <c r="P564" s="353"/>
      <c r="Q564" s="354"/>
      <c r="R564" s="362"/>
      <c r="S564" s="353"/>
      <c r="T564" s="353"/>
      <c r="U564" s="353"/>
      <c r="V564" s="353"/>
      <c r="W564" s="354"/>
      <c r="X564" s="362"/>
      <c r="Y564" s="353"/>
      <c r="Z564" s="353"/>
      <c r="AA564" s="353"/>
      <c r="AB564" s="353"/>
      <c r="AC564" s="354"/>
      <c r="AD564" s="362"/>
      <c r="AE564" s="353"/>
      <c r="AF564" s="353"/>
      <c r="AG564" s="353"/>
      <c r="AH564" s="353"/>
      <c r="AI564" s="354"/>
      <c r="AJ564" s="362"/>
      <c r="AK564" s="353"/>
      <c r="AL564" s="353"/>
      <c r="AM564" s="353"/>
      <c r="AN564" s="353"/>
      <c r="AO564" s="354"/>
      <c r="AP564" s="362"/>
      <c r="AQ564" s="353"/>
      <c r="AR564" s="353"/>
      <c r="AS564" s="353"/>
      <c r="AT564" s="353"/>
      <c r="AU564" s="354"/>
      <c r="AV564" s="362"/>
      <c r="AW564" s="353"/>
      <c r="AX564" s="353"/>
      <c r="AY564" s="353"/>
      <c r="AZ564" s="353"/>
      <c r="BA564" s="354"/>
      <c r="BB564" s="362"/>
      <c r="BC564" s="353"/>
      <c r="BD564" s="353"/>
      <c r="BE564" s="353"/>
      <c r="BF564" s="353"/>
      <c r="BG564" s="354"/>
      <c r="BH564" s="362"/>
      <c r="BI564" s="353"/>
      <c r="BJ564" s="353"/>
      <c r="BK564" s="353"/>
      <c r="BL564" s="353"/>
      <c r="BM564" s="354"/>
      <c r="BN564" s="194"/>
      <c r="BO564" s="194"/>
    </row>
    <row r="565" spans="1:67" s="199" customFormat="1" outlineLevel="1">
      <c r="A565" s="23"/>
      <c r="B565" s="23"/>
      <c r="C565" s="23"/>
      <c r="D565" s="23"/>
      <c r="E565" s="68">
        <v>0</v>
      </c>
      <c r="F565" s="362"/>
      <c r="G565" s="353"/>
      <c r="H565" s="353"/>
      <c r="I565" s="353"/>
      <c r="J565" s="353"/>
      <c r="K565" s="354"/>
      <c r="L565" s="362"/>
      <c r="M565" s="353"/>
      <c r="N565" s="353"/>
      <c r="O565" s="353"/>
      <c r="P565" s="353"/>
      <c r="Q565" s="354"/>
      <c r="R565" s="362"/>
      <c r="S565" s="353"/>
      <c r="T565" s="353"/>
      <c r="U565" s="353"/>
      <c r="V565" s="353"/>
      <c r="W565" s="354"/>
      <c r="X565" s="362"/>
      <c r="Y565" s="353"/>
      <c r="Z565" s="353"/>
      <c r="AA565" s="353"/>
      <c r="AB565" s="353"/>
      <c r="AC565" s="354"/>
      <c r="AD565" s="362"/>
      <c r="AE565" s="353"/>
      <c r="AF565" s="353"/>
      <c r="AG565" s="353"/>
      <c r="AH565" s="353"/>
      <c r="AI565" s="354"/>
      <c r="AJ565" s="362"/>
      <c r="AK565" s="353"/>
      <c r="AL565" s="353"/>
      <c r="AM565" s="353"/>
      <c r="AN565" s="353"/>
      <c r="AO565" s="354"/>
      <c r="AP565" s="362"/>
      <c r="AQ565" s="353"/>
      <c r="AR565" s="353"/>
      <c r="AS565" s="353"/>
      <c r="AT565" s="353"/>
      <c r="AU565" s="354"/>
      <c r="AV565" s="362"/>
      <c r="AW565" s="353"/>
      <c r="AX565" s="353"/>
      <c r="AY565" s="353"/>
      <c r="AZ565" s="353"/>
      <c r="BA565" s="354"/>
      <c r="BB565" s="362"/>
      <c r="BC565" s="353"/>
      <c r="BD565" s="353"/>
      <c r="BE565" s="353"/>
      <c r="BF565" s="353"/>
      <c r="BG565" s="354"/>
      <c r="BH565" s="362"/>
      <c r="BI565" s="353"/>
      <c r="BJ565" s="353"/>
      <c r="BK565" s="353"/>
      <c r="BL565" s="353"/>
      <c r="BM565" s="354"/>
      <c r="BN565" s="194"/>
      <c r="BO565" s="194"/>
    </row>
    <row r="566" spans="1:67" s="199" customFormat="1" outlineLevel="1">
      <c r="A566" s="23"/>
      <c r="B566" s="23"/>
      <c r="C566" s="23"/>
      <c r="D566" s="23"/>
      <c r="E566" s="68">
        <v>0</v>
      </c>
      <c r="F566" s="362"/>
      <c r="G566" s="353"/>
      <c r="H566" s="353"/>
      <c r="I566" s="353"/>
      <c r="J566" s="353"/>
      <c r="K566" s="354"/>
      <c r="L566" s="362"/>
      <c r="M566" s="353"/>
      <c r="N566" s="353"/>
      <c r="O566" s="353"/>
      <c r="P566" s="353"/>
      <c r="Q566" s="354"/>
      <c r="R566" s="362"/>
      <c r="S566" s="353"/>
      <c r="T566" s="353"/>
      <c r="U566" s="353"/>
      <c r="V566" s="353"/>
      <c r="W566" s="354"/>
      <c r="X566" s="362"/>
      <c r="Y566" s="353"/>
      <c r="Z566" s="353"/>
      <c r="AA566" s="353"/>
      <c r="AB566" s="353"/>
      <c r="AC566" s="354"/>
      <c r="AD566" s="362"/>
      <c r="AE566" s="353"/>
      <c r="AF566" s="353"/>
      <c r="AG566" s="353"/>
      <c r="AH566" s="353"/>
      <c r="AI566" s="354"/>
      <c r="AJ566" s="362"/>
      <c r="AK566" s="353"/>
      <c r="AL566" s="353"/>
      <c r="AM566" s="353"/>
      <c r="AN566" s="353"/>
      <c r="AO566" s="354"/>
      <c r="AP566" s="362"/>
      <c r="AQ566" s="353"/>
      <c r="AR566" s="353"/>
      <c r="AS566" s="353"/>
      <c r="AT566" s="353"/>
      <c r="AU566" s="354"/>
      <c r="AV566" s="362"/>
      <c r="AW566" s="353"/>
      <c r="AX566" s="353"/>
      <c r="AY566" s="353"/>
      <c r="AZ566" s="353"/>
      <c r="BA566" s="354"/>
      <c r="BB566" s="362"/>
      <c r="BC566" s="353"/>
      <c r="BD566" s="353"/>
      <c r="BE566" s="353"/>
      <c r="BF566" s="353"/>
      <c r="BG566" s="354"/>
      <c r="BH566" s="362"/>
      <c r="BI566" s="353"/>
      <c r="BJ566" s="353"/>
      <c r="BK566" s="353"/>
      <c r="BL566" s="353"/>
      <c r="BM566" s="354"/>
      <c r="BN566" s="194"/>
      <c r="BO566" s="194"/>
    </row>
    <row r="567" spans="1:67" s="199" customFormat="1" outlineLevel="1">
      <c r="A567" s="23"/>
      <c r="B567" s="23"/>
      <c r="C567" s="23"/>
      <c r="D567" s="23"/>
      <c r="E567" s="68">
        <v>0</v>
      </c>
      <c r="F567" s="362"/>
      <c r="G567" s="353"/>
      <c r="H567" s="353"/>
      <c r="I567" s="353"/>
      <c r="J567" s="353"/>
      <c r="K567" s="354"/>
      <c r="L567" s="362"/>
      <c r="M567" s="353"/>
      <c r="N567" s="353"/>
      <c r="O567" s="353"/>
      <c r="P567" s="353"/>
      <c r="Q567" s="354"/>
      <c r="R567" s="362"/>
      <c r="S567" s="353"/>
      <c r="T567" s="353"/>
      <c r="U567" s="353"/>
      <c r="V567" s="353"/>
      <c r="W567" s="354"/>
      <c r="X567" s="362"/>
      <c r="Y567" s="353"/>
      <c r="Z567" s="353"/>
      <c r="AA567" s="353"/>
      <c r="AB567" s="353"/>
      <c r="AC567" s="354"/>
      <c r="AD567" s="362"/>
      <c r="AE567" s="353"/>
      <c r="AF567" s="353"/>
      <c r="AG567" s="353"/>
      <c r="AH567" s="353"/>
      <c r="AI567" s="354"/>
      <c r="AJ567" s="362"/>
      <c r="AK567" s="353"/>
      <c r="AL567" s="353"/>
      <c r="AM567" s="353"/>
      <c r="AN567" s="353"/>
      <c r="AO567" s="354"/>
      <c r="AP567" s="362"/>
      <c r="AQ567" s="353"/>
      <c r="AR567" s="353"/>
      <c r="AS567" s="353"/>
      <c r="AT567" s="353"/>
      <c r="AU567" s="354"/>
      <c r="AV567" s="362"/>
      <c r="AW567" s="353"/>
      <c r="AX567" s="353"/>
      <c r="AY567" s="353"/>
      <c r="AZ567" s="353"/>
      <c r="BA567" s="354"/>
      <c r="BB567" s="362"/>
      <c r="BC567" s="353"/>
      <c r="BD567" s="353"/>
      <c r="BE567" s="353"/>
      <c r="BF567" s="353"/>
      <c r="BG567" s="354"/>
      <c r="BH567" s="362"/>
      <c r="BI567" s="353"/>
      <c r="BJ567" s="353"/>
      <c r="BK567" s="353"/>
      <c r="BL567" s="353"/>
      <c r="BM567" s="354"/>
      <c r="BN567" s="194"/>
      <c r="BO567" s="194"/>
    </row>
    <row r="568" spans="1:67" s="199" customFormat="1" outlineLevel="1">
      <c r="A568" s="23"/>
      <c r="B568" s="23"/>
      <c r="C568" s="23"/>
      <c r="D568" s="23"/>
      <c r="E568" s="68">
        <v>0</v>
      </c>
      <c r="F568" s="362"/>
      <c r="G568" s="353"/>
      <c r="H568" s="353"/>
      <c r="I568" s="353"/>
      <c r="J568" s="353"/>
      <c r="K568" s="354"/>
      <c r="L568" s="362"/>
      <c r="M568" s="353"/>
      <c r="N568" s="353"/>
      <c r="O568" s="353"/>
      <c r="P568" s="353"/>
      <c r="Q568" s="354"/>
      <c r="R568" s="362"/>
      <c r="S568" s="353"/>
      <c r="T568" s="353"/>
      <c r="U568" s="353"/>
      <c r="V568" s="353"/>
      <c r="W568" s="354"/>
      <c r="X568" s="362"/>
      <c r="Y568" s="353"/>
      <c r="Z568" s="353"/>
      <c r="AA568" s="353"/>
      <c r="AB568" s="353"/>
      <c r="AC568" s="354"/>
      <c r="AD568" s="362"/>
      <c r="AE568" s="353"/>
      <c r="AF568" s="353"/>
      <c r="AG568" s="353"/>
      <c r="AH568" s="353"/>
      <c r="AI568" s="354"/>
      <c r="AJ568" s="362"/>
      <c r="AK568" s="353"/>
      <c r="AL568" s="353"/>
      <c r="AM568" s="353"/>
      <c r="AN568" s="353"/>
      <c r="AO568" s="354"/>
      <c r="AP568" s="362"/>
      <c r="AQ568" s="353"/>
      <c r="AR568" s="353"/>
      <c r="AS568" s="353"/>
      <c r="AT568" s="353"/>
      <c r="AU568" s="354"/>
      <c r="AV568" s="362"/>
      <c r="AW568" s="353"/>
      <c r="AX568" s="353"/>
      <c r="AY568" s="353"/>
      <c r="AZ568" s="353"/>
      <c r="BA568" s="354"/>
      <c r="BB568" s="362"/>
      <c r="BC568" s="353"/>
      <c r="BD568" s="353"/>
      <c r="BE568" s="353"/>
      <c r="BF568" s="353"/>
      <c r="BG568" s="354"/>
      <c r="BH568" s="362"/>
      <c r="BI568" s="353"/>
      <c r="BJ568" s="353"/>
      <c r="BK568" s="353"/>
      <c r="BL568" s="353"/>
      <c r="BM568" s="354"/>
      <c r="BN568" s="194"/>
      <c r="BO568" s="194"/>
    </row>
    <row r="569" spans="1:67" s="199" customFormat="1" outlineLevel="1">
      <c r="A569" s="23"/>
      <c r="B569" s="23"/>
      <c r="C569" s="23"/>
      <c r="D569" s="23"/>
      <c r="E569" s="68">
        <v>0</v>
      </c>
      <c r="F569" s="362"/>
      <c r="G569" s="353"/>
      <c r="H569" s="353"/>
      <c r="I569" s="353"/>
      <c r="J569" s="353"/>
      <c r="K569" s="354"/>
      <c r="L569" s="362"/>
      <c r="M569" s="353"/>
      <c r="N569" s="353"/>
      <c r="O569" s="353"/>
      <c r="P569" s="353"/>
      <c r="Q569" s="354"/>
      <c r="R569" s="362"/>
      <c r="S569" s="353"/>
      <c r="T569" s="353"/>
      <c r="U569" s="353"/>
      <c r="V569" s="353"/>
      <c r="W569" s="354"/>
      <c r="X569" s="362"/>
      <c r="Y569" s="353"/>
      <c r="Z569" s="353"/>
      <c r="AA569" s="353"/>
      <c r="AB569" s="353"/>
      <c r="AC569" s="354"/>
      <c r="AD569" s="362"/>
      <c r="AE569" s="353"/>
      <c r="AF569" s="353"/>
      <c r="AG569" s="353"/>
      <c r="AH569" s="353"/>
      <c r="AI569" s="354"/>
      <c r="AJ569" s="362"/>
      <c r="AK569" s="353"/>
      <c r="AL569" s="353"/>
      <c r="AM569" s="353"/>
      <c r="AN569" s="353"/>
      <c r="AO569" s="354"/>
      <c r="AP569" s="362"/>
      <c r="AQ569" s="353"/>
      <c r="AR569" s="353"/>
      <c r="AS569" s="353"/>
      <c r="AT569" s="353"/>
      <c r="AU569" s="354"/>
      <c r="AV569" s="362"/>
      <c r="AW569" s="353"/>
      <c r="AX569" s="353"/>
      <c r="AY569" s="353"/>
      <c r="AZ569" s="353"/>
      <c r="BA569" s="354"/>
      <c r="BB569" s="362"/>
      <c r="BC569" s="353"/>
      <c r="BD569" s="353"/>
      <c r="BE569" s="353"/>
      <c r="BF569" s="353"/>
      <c r="BG569" s="354"/>
      <c r="BH569" s="362"/>
      <c r="BI569" s="353"/>
      <c r="BJ569" s="353"/>
      <c r="BK569" s="353"/>
      <c r="BL569" s="353"/>
      <c r="BM569" s="354"/>
      <c r="BN569" s="194"/>
      <c r="BO569" s="194"/>
    </row>
    <row r="570" spans="1:67" s="199" customFormat="1" outlineLevel="1">
      <c r="A570" s="23"/>
      <c r="B570" s="23"/>
      <c r="C570" s="23"/>
      <c r="D570" s="23"/>
      <c r="E570" s="68">
        <v>0</v>
      </c>
      <c r="F570" s="362"/>
      <c r="G570" s="353"/>
      <c r="H570" s="353"/>
      <c r="I570" s="353"/>
      <c r="J570" s="353"/>
      <c r="K570" s="354"/>
      <c r="L570" s="362"/>
      <c r="M570" s="353"/>
      <c r="N570" s="353"/>
      <c r="O570" s="353"/>
      <c r="P570" s="353"/>
      <c r="Q570" s="354"/>
      <c r="R570" s="362"/>
      <c r="S570" s="353"/>
      <c r="T570" s="353"/>
      <c r="U570" s="353"/>
      <c r="V570" s="353"/>
      <c r="W570" s="354"/>
      <c r="X570" s="362"/>
      <c r="Y570" s="353"/>
      <c r="Z570" s="353"/>
      <c r="AA570" s="353"/>
      <c r="AB570" s="353"/>
      <c r="AC570" s="354"/>
      <c r="AD570" s="362"/>
      <c r="AE570" s="353"/>
      <c r="AF570" s="353"/>
      <c r="AG570" s="353"/>
      <c r="AH570" s="353"/>
      <c r="AI570" s="354"/>
      <c r="AJ570" s="362"/>
      <c r="AK570" s="353"/>
      <c r="AL570" s="353"/>
      <c r="AM570" s="353"/>
      <c r="AN570" s="353"/>
      <c r="AO570" s="354"/>
      <c r="AP570" s="362"/>
      <c r="AQ570" s="353"/>
      <c r="AR570" s="353"/>
      <c r="AS570" s="353"/>
      <c r="AT570" s="353"/>
      <c r="AU570" s="354"/>
      <c r="AV570" s="362"/>
      <c r="AW570" s="353"/>
      <c r="AX570" s="353"/>
      <c r="AY570" s="353"/>
      <c r="AZ570" s="353"/>
      <c r="BA570" s="354"/>
      <c r="BB570" s="362"/>
      <c r="BC570" s="353"/>
      <c r="BD570" s="353"/>
      <c r="BE570" s="353"/>
      <c r="BF570" s="353"/>
      <c r="BG570" s="354"/>
      <c r="BH570" s="362"/>
      <c r="BI570" s="353"/>
      <c r="BJ570" s="353"/>
      <c r="BK570" s="353"/>
      <c r="BL570" s="353"/>
      <c r="BM570" s="354"/>
      <c r="BN570" s="194"/>
      <c r="BO570" s="194"/>
    </row>
    <row r="571" spans="1:67" s="199" customFormat="1" outlineLevel="1">
      <c r="A571" s="23"/>
      <c r="B571" s="23"/>
      <c r="C571" s="23"/>
      <c r="D571" s="23"/>
      <c r="E571" s="68">
        <v>0</v>
      </c>
      <c r="F571" s="362"/>
      <c r="G571" s="353"/>
      <c r="H571" s="353"/>
      <c r="I571" s="353"/>
      <c r="J571" s="353"/>
      <c r="K571" s="354"/>
      <c r="L571" s="362"/>
      <c r="M571" s="353"/>
      <c r="N571" s="353"/>
      <c r="O571" s="353"/>
      <c r="P571" s="353"/>
      <c r="Q571" s="354"/>
      <c r="R571" s="362"/>
      <c r="S571" s="353"/>
      <c r="T571" s="353"/>
      <c r="U571" s="353"/>
      <c r="V571" s="353"/>
      <c r="W571" s="354"/>
      <c r="X571" s="362"/>
      <c r="Y571" s="353"/>
      <c r="Z571" s="353"/>
      <c r="AA571" s="353"/>
      <c r="AB571" s="353"/>
      <c r="AC571" s="354"/>
      <c r="AD571" s="362"/>
      <c r="AE571" s="353"/>
      <c r="AF571" s="353"/>
      <c r="AG571" s="353"/>
      <c r="AH571" s="353"/>
      <c r="AI571" s="354"/>
      <c r="AJ571" s="362"/>
      <c r="AK571" s="353"/>
      <c r="AL571" s="353"/>
      <c r="AM571" s="353"/>
      <c r="AN571" s="353"/>
      <c r="AO571" s="354"/>
      <c r="AP571" s="362"/>
      <c r="AQ571" s="353"/>
      <c r="AR571" s="353"/>
      <c r="AS571" s="353"/>
      <c r="AT571" s="353"/>
      <c r="AU571" s="354"/>
      <c r="AV571" s="362"/>
      <c r="AW571" s="353"/>
      <c r="AX571" s="353"/>
      <c r="AY571" s="353"/>
      <c r="AZ571" s="353"/>
      <c r="BA571" s="354"/>
      <c r="BB571" s="362"/>
      <c r="BC571" s="353"/>
      <c r="BD571" s="353"/>
      <c r="BE571" s="353"/>
      <c r="BF571" s="353"/>
      <c r="BG571" s="354"/>
      <c r="BH571" s="362"/>
      <c r="BI571" s="353"/>
      <c r="BJ571" s="353"/>
      <c r="BK571" s="353"/>
      <c r="BL571" s="353"/>
      <c r="BM571" s="354"/>
      <c r="BN571" s="194"/>
      <c r="BO571" s="194"/>
    </row>
    <row r="572" spans="1:67" s="199" customFormat="1" outlineLevel="1">
      <c r="A572" s="23"/>
      <c r="B572" s="23"/>
      <c r="C572" s="23"/>
      <c r="D572" s="23"/>
      <c r="E572" s="68">
        <v>0</v>
      </c>
      <c r="F572" s="362"/>
      <c r="G572" s="353"/>
      <c r="H572" s="353"/>
      <c r="I572" s="353"/>
      <c r="J572" s="353"/>
      <c r="K572" s="354"/>
      <c r="L572" s="362"/>
      <c r="M572" s="353"/>
      <c r="N572" s="353"/>
      <c r="O572" s="353"/>
      <c r="P572" s="353"/>
      <c r="Q572" s="354"/>
      <c r="R572" s="362"/>
      <c r="S572" s="353"/>
      <c r="T572" s="353"/>
      <c r="U572" s="353"/>
      <c r="V572" s="353"/>
      <c r="W572" s="354"/>
      <c r="X572" s="362"/>
      <c r="Y572" s="353"/>
      <c r="Z572" s="353"/>
      <c r="AA572" s="353"/>
      <c r="AB572" s="353"/>
      <c r="AC572" s="354"/>
      <c r="AD572" s="362"/>
      <c r="AE572" s="353"/>
      <c r="AF572" s="353"/>
      <c r="AG572" s="353"/>
      <c r="AH572" s="353"/>
      <c r="AI572" s="354"/>
      <c r="AJ572" s="362"/>
      <c r="AK572" s="353"/>
      <c r="AL572" s="353"/>
      <c r="AM572" s="353"/>
      <c r="AN572" s="353"/>
      <c r="AO572" s="354"/>
      <c r="AP572" s="362"/>
      <c r="AQ572" s="353"/>
      <c r="AR572" s="353"/>
      <c r="AS572" s="353"/>
      <c r="AT572" s="353"/>
      <c r="AU572" s="354"/>
      <c r="AV572" s="362"/>
      <c r="AW572" s="353"/>
      <c r="AX572" s="353"/>
      <c r="AY572" s="353"/>
      <c r="AZ572" s="353"/>
      <c r="BA572" s="354"/>
      <c r="BB572" s="362"/>
      <c r="BC572" s="353"/>
      <c r="BD572" s="353"/>
      <c r="BE572" s="353"/>
      <c r="BF572" s="353"/>
      <c r="BG572" s="354"/>
      <c r="BH572" s="362"/>
      <c r="BI572" s="353"/>
      <c r="BJ572" s="353"/>
      <c r="BK572" s="353"/>
      <c r="BL572" s="353"/>
      <c r="BM572" s="354"/>
      <c r="BN572" s="194"/>
      <c r="BO572" s="194"/>
    </row>
    <row r="573" spans="1:67" s="199" customFormat="1" outlineLevel="1">
      <c r="A573" s="23"/>
      <c r="B573" s="23"/>
      <c r="C573" s="23"/>
      <c r="D573" s="23"/>
      <c r="E573" s="68">
        <v>0</v>
      </c>
      <c r="F573" s="362"/>
      <c r="G573" s="353"/>
      <c r="H573" s="353"/>
      <c r="I573" s="353"/>
      <c r="J573" s="353"/>
      <c r="K573" s="354"/>
      <c r="L573" s="362"/>
      <c r="M573" s="353"/>
      <c r="N573" s="353"/>
      <c r="O573" s="353"/>
      <c r="P573" s="353"/>
      <c r="Q573" s="354"/>
      <c r="R573" s="362"/>
      <c r="S573" s="353"/>
      <c r="T573" s="353"/>
      <c r="U573" s="353"/>
      <c r="V573" s="353"/>
      <c r="W573" s="354"/>
      <c r="X573" s="362"/>
      <c r="Y573" s="353"/>
      <c r="Z573" s="353"/>
      <c r="AA573" s="353"/>
      <c r="AB573" s="353"/>
      <c r="AC573" s="354"/>
      <c r="AD573" s="362"/>
      <c r="AE573" s="353"/>
      <c r="AF573" s="353"/>
      <c r="AG573" s="353"/>
      <c r="AH573" s="353"/>
      <c r="AI573" s="354"/>
      <c r="AJ573" s="362"/>
      <c r="AK573" s="353"/>
      <c r="AL573" s="353"/>
      <c r="AM573" s="353"/>
      <c r="AN573" s="353"/>
      <c r="AO573" s="354"/>
      <c r="AP573" s="362"/>
      <c r="AQ573" s="353"/>
      <c r="AR573" s="353"/>
      <c r="AS573" s="353"/>
      <c r="AT573" s="353"/>
      <c r="AU573" s="354"/>
      <c r="AV573" s="362"/>
      <c r="AW573" s="353"/>
      <c r="AX573" s="353"/>
      <c r="AY573" s="353"/>
      <c r="AZ573" s="353"/>
      <c r="BA573" s="354"/>
      <c r="BB573" s="362"/>
      <c r="BC573" s="353"/>
      <c r="BD573" s="353"/>
      <c r="BE573" s="353"/>
      <c r="BF573" s="353"/>
      <c r="BG573" s="354"/>
      <c r="BH573" s="362"/>
      <c r="BI573" s="353"/>
      <c r="BJ573" s="353"/>
      <c r="BK573" s="353"/>
      <c r="BL573" s="353"/>
      <c r="BM573" s="354"/>
      <c r="BN573" s="194"/>
      <c r="BO573" s="194"/>
    </row>
    <row r="574" spans="1:67" s="199" customFormat="1" outlineLevel="1">
      <c r="A574" s="23"/>
      <c r="B574" s="23"/>
      <c r="C574" s="23"/>
      <c r="D574" s="23"/>
      <c r="E574" s="68">
        <v>0</v>
      </c>
      <c r="F574" s="362"/>
      <c r="G574" s="353"/>
      <c r="H574" s="353"/>
      <c r="I574" s="353"/>
      <c r="J574" s="353"/>
      <c r="K574" s="354"/>
      <c r="L574" s="362"/>
      <c r="M574" s="353"/>
      <c r="N574" s="353"/>
      <c r="O574" s="353"/>
      <c r="P574" s="353"/>
      <c r="Q574" s="354"/>
      <c r="R574" s="362"/>
      <c r="S574" s="353"/>
      <c r="T574" s="353"/>
      <c r="U574" s="353"/>
      <c r="V574" s="353"/>
      <c r="W574" s="354"/>
      <c r="X574" s="362"/>
      <c r="Y574" s="353"/>
      <c r="Z574" s="353"/>
      <c r="AA574" s="353"/>
      <c r="AB574" s="353"/>
      <c r="AC574" s="354"/>
      <c r="AD574" s="362"/>
      <c r="AE574" s="353"/>
      <c r="AF574" s="353"/>
      <c r="AG574" s="353"/>
      <c r="AH574" s="353"/>
      <c r="AI574" s="354"/>
      <c r="AJ574" s="362"/>
      <c r="AK574" s="353"/>
      <c r="AL574" s="353"/>
      <c r="AM574" s="353"/>
      <c r="AN574" s="353"/>
      <c r="AO574" s="354"/>
      <c r="AP574" s="362"/>
      <c r="AQ574" s="353"/>
      <c r="AR574" s="353"/>
      <c r="AS574" s="353"/>
      <c r="AT574" s="353"/>
      <c r="AU574" s="354"/>
      <c r="AV574" s="362"/>
      <c r="AW574" s="353"/>
      <c r="AX574" s="353"/>
      <c r="AY574" s="353"/>
      <c r="AZ574" s="353"/>
      <c r="BA574" s="354"/>
      <c r="BB574" s="362"/>
      <c r="BC574" s="353"/>
      <c r="BD574" s="353"/>
      <c r="BE574" s="353"/>
      <c r="BF574" s="353"/>
      <c r="BG574" s="354"/>
      <c r="BH574" s="362"/>
      <c r="BI574" s="353"/>
      <c r="BJ574" s="353"/>
      <c r="BK574" s="353"/>
      <c r="BL574" s="353"/>
      <c r="BM574" s="354"/>
      <c r="BN574" s="194"/>
      <c r="BO574" s="194"/>
    </row>
    <row r="575" spans="1:67" s="199" customFormat="1" outlineLevel="1">
      <c r="A575" s="23"/>
      <c r="B575" s="23"/>
      <c r="C575" s="23"/>
      <c r="D575" s="23"/>
      <c r="E575" s="68">
        <v>0</v>
      </c>
      <c r="F575" s="362"/>
      <c r="G575" s="353"/>
      <c r="H575" s="353"/>
      <c r="I575" s="353"/>
      <c r="J575" s="353"/>
      <c r="K575" s="354"/>
      <c r="L575" s="362"/>
      <c r="M575" s="353"/>
      <c r="N575" s="353"/>
      <c r="O575" s="353"/>
      <c r="P575" s="353"/>
      <c r="Q575" s="354"/>
      <c r="R575" s="362"/>
      <c r="S575" s="353"/>
      <c r="T575" s="353"/>
      <c r="U575" s="353"/>
      <c r="V575" s="353"/>
      <c r="W575" s="354"/>
      <c r="X575" s="362"/>
      <c r="Y575" s="353"/>
      <c r="Z575" s="353"/>
      <c r="AA575" s="353"/>
      <c r="AB575" s="353"/>
      <c r="AC575" s="354"/>
      <c r="AD575" s="362"/>
      <c r="AE575" s="353"/>
      <c r="AF575" s="353"/>
      <c r="AG575" s="353"/>
      <c r="AH575" s="353"/>
      <c r="AI575" s="354"/>
      <c r="AJ575" s="362"/>
      <c r="AK575" s="353"/>
      <c r="AL575" s="353"/>
      <c r="AM575" s="353"/>
      <c r="AN575" s="353"/>
      <c r="AO575" s="354"/>
      <c r="AP575" s="362"/>
      <c r="AQ575" s="353"/>
      <c r="AR575" s="353"/>
      <c r="AS575" s="353"/>
      <c r="AT575" s="353"/>
      <c r="AU575" s="354"/>
      <c r="AV575" s="362"/>
      <c r="AW575" s="353"/>
      <c r="AX575" s="353"/>
      <c r="AY575" s="353"/>
      <c r="AZ575" s="353"/>
      <c r="BA575" s="354"/>
      <c r="BB575" s="362"/>
      <c r="BC575" s="353"/>
      <c r="BD575" s="353"/>
      <c r="BE575" s="353"/>
      <c r="BF575" s="353"/>
      <c r="BG575" s="354"/>
      <c r="BH575" s="362"/>
      <c r="BI575" s="353"/>
      <c r="BJ575" s="353"/>
      <c r="BK575" s="353"/>
      <c r="BL575" s="353"/>
      <c r="BM575" s="354"/>
      <c r="BN575" s="194"/>
      <c r="BO575" s="194"/>
    </row>
    <row r="576" spans="1:67" s="199" customFormat="1" outlineLevel="1">
      <c r="A576" s="23"/>
      <c r="B576" s="23"/>
      <c r="C576" s="23"/>
      <c r="D576" s="23"/>
      <c r="E576" s="68">
        <v>0</v>
      </c>
      <c r="F576" s="362"/>
      <c r="G576" s="353"/>
      <c r="H576" s="353"/>
      <c r="I576" s="353"/>
      <c r="J576" s="353"/>
      <c r="K576" s="354"/>
      <c r="L576" s="362"/>
      <c r="M576" s="353"/>
      <c r="N576" s="353"/>
      <c r="O576" s="353"/>
      <c r="P576" s="353"/>
      <c r="Q576" s="354"/>
      <c r="R576" s="362"/>
      <c r="S576" s="353"/>
      <c r="T576" s="353"/>
      <c r="U576" s="353"/>
      <c r="V576" s="353"/>
      <c r="W576" s="354"/>
      <c r="X576" s="362"/>
      <c r="Y576" s="353"/>
      <c r="Z576" s="353"/>
      <c r="AA576" s="353"/>
      <c r="AB576" s="353"/>
      <c r="AC576" s="354"/>
      <c r="AD576" s="362"/>
      <c r="AE576" s="353"/>
      <c r="AF576" s="353"/>
      <c r="AG576" s="353"/>
      <c r="AH576" s="353"/>
      <c r="AI576" s="354"/>
      <c r="AJ576" s="362"/>
      <c r="AK576" s="353"/>
      <c r="AL576" s="353"/>
      <c r="AM576" s="353"/>
      <c r="AN576" s="353"/>
      <c r="AO576" s="354"/>
      <c r="AP576" s="362"/>
      <c r="AQ576" s="353"/>
      <c r="AR576" s="353"/>
      <c r="AS576" s="353"/>
      <c r="AT576" s="353"/>
      <c r="AU576" s="354"/>
      <c r="AV576" s="362"/>
      <c r="AW576" s="353"/>
      <c r="AX576" s="353"/>
      <c r="AY576" s="353"/>
      <c r="AZ576" s="353"/>
      <c r="BA576" s="354"/>
      <c r="BB576" s="362"/>
      <c r="BC576" s="353"/>
      <c r="BD576" s="353"/>
      <c r="BE576" s="353"/>
      <c r="BF576" s="353"/>
      <c r="BG576" s="354"/>
      <c r="BH576" s="362"/>
      <c r="BI576" s="353"/>
      <c r="BJ576" s="353"/>
      <c r="BK576" s="353"/>
      <c r="BL576" s="353"/>
      <c r="BM576" s="354"/>
      <c r="BN576" s="194"/>
      <c r="BO576" s="194"/>
    </row>
    <row r="577" spans="1:67" s="199" customFormat="1" outlineLevel="1">
      <c r="A577" s="23"/>
      <c r="B577" s="23"/>
      <c r="C577" s="23"/>
      <c r="D577" s="23"/>
      <c r="E577" s="68">
        <v>0</v>
      </c>
      <c r="F577" s="362"/>
      <c r="G577" s="353"/>
      <c r="H577" s="353"/>
      <c r="I577" s="353"/>
      <c r="J577" s="353"/>
      <c r="K577" s="354"/>
      <c r="L577" s="362"/>
      <c r="M577" s="353"/>
      <c r="N577" s="353"/>
      <c r="O577" s="353"/>
      <c r="P577" s="353"/>
      <c r="Q577" s="354"/>
      <c r="R577" s="362"/>
      <c r="S577" s="353"/>
      <c r="T577" s="353"/>
      <c r="U577" s="353"/>
      <c r="V577" s="353"/>
      <c r="W577" s="354"/>
      <c r="X577" s="362"/>
      <c r="Y577" s="353"/>
      <c r="Z577" s="353"/>
      <c r="AA577" s="353"/>
      <c r="AB577" s="353"/>
      <c r="AC577" s="354"/>
      <c r="AD577" s="362"/>
      <c r="AE577" s="353"/>
      <c r="AF577" s="353"/>
      <c r="AG577" s="353"/>
      <c r="AH577" s="353"/>
      <c r="AI577" s="354"/>
      <c r="AJ577" s="362"/>
      <c r="AK577" s="353"/>
      <c r="AL577" s="353"/>
      <c r="AM577" s="353"/>
      <c r="AN577" s="353"/>
      <c r="AO577" s="354"/>
      <c r="AP577" s="362"/>
      <c r="AQ577" s="353"/>
      <c r="AR577" s="353"/>
      <c r="AS577" s="353"/>
      <c r="AT577" s="353"/>
      <c r="AU577" s="354"/>
      <c r="AV577" s="362"/>
      <c r="AW577" s="353"/>
      <c r="AX577" s="353"/>
      <c r="AY577" s="353"/>
      <c r="AZ577" s="353"/>
      <c r="BA577" s="354"/>
      <c r="BB577" s="362"/>
      <c r="BC577" s="353"/>
      <c r="BD577" s="353"/>
      <c r="BE577" s="353"/>
      <c r="BF577" s="353"/>
      <c r="BG577" s="354"/>
      <c r="BH577" s="362"/>
      <c r="BI577" s="353"/>
      <c r="BJ577" s="353"/>
      <c r="BK577" s="353"/>
      <c r="BL577" s="353"/>
      <c r="BM577" s="354"/>
      <c r="BN577" s="194"/>
      <c r="BO577" s="194"/>
    </row>
    <row r="578" spans="1:67" s="199" customFormat="1" outlineLevel="1">
      <c r="A578" s="23"/>
      <c r="B578" s="23"/>
      <c r="C578" s="23"/>
      <c r="D578" s="23"/>
      <c r="E578" s="68">
        <v>0</v>
      </c>
      <c r="F578" s="362"/>
      <c r="G578" s="353"/>
      <c r="H578" s="353"/>
      <c r="I578" s="353"/>
      <c r="J578" s="353"/>
      <c r="K578" s="354"/>
      <c r="L578" s="362"/>
      <c r="M578" s="353"/>
      <c r="N578" s="353"/>
      <c r="O578" s="353"/>
      <c r="P578" s="353"/>
      <c r="Q578" s="354"/>
      <c r="R578" s="362"/>
      <c r="S578" s="353"/>
      <c r="T578" s="353"/>
      <c r="U578" s="353"/>
      <c r="V578" s="353"/>
      <c r="W578" s="354"/>
      <c r="X578" s="362"/>
      <c r="Y578" s="353"/>
      <c r="Z578" s="353"/>
      <c r="AA578" s="353"/>
      <c r="AB578" s="353"/>
      <c r="AC578" s="354"/>
      <c r="AD578" s="362"/>
      <c r="AE578" s="353"/>
      <c r="AF578" s="353"/>
      <c r="AG578" s="353"/>
      <c r="AH578" s="353"/>
      <c r="AI578" s="354"/>
      <c r="AJ578" s="362"/>
      <c r="AK578" s="353"/>
      <c r="AL578" s="353"/>
      <c r="AM578" s="353"/>
      <c r="AN578" s="353"/>
      <c r="AO578" s="354"/>
      <c r="AP578" s="362"/>
      <c r="AQ578" s="353"/>
      <c r="AR578" s="353"/>
      <c r="AS578" s="353"/>
      <c r="AT578" s="353"/>
      <c r="AU578" s="354"/>
      <c r="AV578" s="362"/>
      <c r="AW578" s="353"/>
      <c r="AX578" s="353"/>
      <c r="AY578" s="353"/>
      <c r="AZ578" s="353"/>
      <c r="BA578" s="354"/>
      <c r="BB578" s="362"/>
      <c r="BC578" s="353"/>
      <c r="BD578" s="353"/>
      <c r="BE578" s="353"/>
      <c r="BF578" s="353"/>
      <c r="BG578" s="354"/>
      <c r="BH578" s="362"/>
      <c r="BI578" s="353"/>
      <c r="BJ578" s="353"/>
      <c r="BK578" s="353"/>
      <c r="BL578" s="353"/>
      <c r="BM578" s="354"/>
      <c r="BN578" s="194"/>
      <c r="BO578" s="194"/>
    </row>
    <row r="579" spans="1:67" s="199" customFormat="1" outlineLevel="1">
      <c r="A579" s="23"/>
      <c r="B579" s="23"/>
      <c r="C579" s="23"/>
      <c r="D579" s="23"/>
      <c r="E579" s="68">
        <v>0</v>
      </c>
      <c r="F579" s="362"/>
      <c r="G579" s="353"/>
      <c r="H579" s="353"/>
      <c r="I579" s="353"/>
      <c r="J579" s="353"/>
      <c r="K579" s="354"/>
      <c r="L579" s="362"/>
      <c r="M579" s="353"/>
      <c r="N579" s="353"/>
      <c r="O579" s="353"/>
      <c r="P579" s="353"/>
      <c r="Q579" s="354"/>
      <c r="R579" s="362"/>
      <c r="S579" s="353"/>
      <c r="T579" s="353"/>
      <c r="U579" s="353"/>
      <c r="V579" s="353"/>
      <c r="W579" s="354"/>
      <c r="X579" s="362"/>
      <c r="Y579" s="353"/>
      <c r="Z579" s="353"/>
      <c r="AA579" s="353"/>
      <c r="AB579" s="353"/>
      <c r="AC579" s="354"/>
      <c r="AD579" s="362"/>
      <c r="AE579" s="353"/>
      <c r="AF579" s="353"/>
      <c r="AG579" s="353"/>
      <c r="AH579" s="353"/>
      <c r="AI579" s="354"/>
      <c r="AJ579" s="362"/>
      <c r="AK579" s="353"/>
      <c r="AL579" s="353"/>
      <c r="AM579" s="353"/>
      <c r="AN579" s="353"/>
      <c r="AO579" s="354"/>
      <c r="AP579" s="362"/>
      <c r="AQ579" s="353"/>
      <c r="AR579" s="353"/>
      <c r="AS579" s="353"/>
      <c r="AT579" s="353"/>
      <c r="AU579" s="354"/>
      <c r="AV579" s="362"/>
      <c r="AW579" s="353"/>
      <c r="AX579" s="353"/>
      <c r="AY579" s="353"/>
      <c r="AZ579" s="353"/>
      <c r="BA579" s="354"/>
      <c r="BB579" s="362"/>
      <c r="BC579" s="353"/>
      <c r="BD579" s="353"/>
      <c r="BE579" s="353"/>
      <c r="BF579" s="353"/>
      <c r="BG579" s="354"/>
      <c r="BH579" s="362"/>
      <c r="BI579" s="353"/>
      <c r="BJ579" s="353"/>
      <c r="BK579" s="353"/>
      <c r="BL579" s="353"/>
      <c r="BM579" s="354"/>
      <c r="BN579" s="194"/>
      <c r="BO579" s="194"/>
    </row>
    <row r="580" spans="1:67" s="199" customFormat="1">
      <c r="A580" s="23"/>
      <c r="B580" s="23"/>
      <c r="C580" s="23"/>
      <c r="D580" s="23"/>
      <c r="E580" s="329" t="s">
        <v>82</v>
      </c>
      <c r="F580" s="357">
        <v>0</v>
      </c>
      <c r="G580" s="358">
        <v>0</v>
      </c>
      <c r="H580" s="358">
        <v>0</v>
      </c>
      <c r="I580" s="358">
        <v>0</v>
      </c>
      <c r="J580" s="358">
        <v>0</v>
      </c>
      <c r="K580" s="382">
        <v>0</v>
      </c>
      <c r="L580" s="357">
        <v>0</v>
      </c>
      <c r="M580" s="358">
        <v>0</v>
      </c>
      <c r="N580" s="358">
        <v>0</v>
      </c>
      <c r="O580" s="358">
        <v>0</v>
      </c>
      <c r="P580" s="358">
        <v>0</v>
      </c>
      <c r="Q580" s="382">
        <v>0</v>
      </c>
      <c r="R580" s="357">
        <v>0</v>
      </c>
      <c r="S580" s="358">
        <v>0</v>
      </c>
      <c r="T580" s="358">
        <v>0</v>
      </c>
      <c r="U580" s="358">
        <v>0</v>
      </c>
      <c r="V580" s="358">
        <v>0</v>
      </c>
      <c r="W580" s="382">
        <v>0</v>
      </c>
      <c r="X580" s="357">
        <v>0</v>
      </c>
      <c r="Y580" s="358">
        <v>0</v>
      </c>
      <c r="Z580" s="358">
        <v>0</v>
      </c>
      <c r="AA580" s="358">
        <v>0</v>
      </c>
      <c r="AB580" s="358">
        <v>0</v>
      </c>
      <c r="AC580" s="382">
        <v>0</v>
      </c>
      <c r="AD580" s="357">
        <v>0</v>
      </c>
      <c r="AE580" s="358">
        <v>0</v>
      </c>
      <c r="AF580" s="358">
        <v>0</v>
      </c>
      <c r="AG580" s="358">
        <v>0</v>
      </c>
      <c r="AH580" s="358">
        <v>0</v>
      </c>
      <c r="AI580" s="382">
        <v>0</v>
      </c>
      <c r="AJ580" s="357">
        <v>0</v>
      </c>
      <c r="AK580" s="358">
        <v>0</v>
      </c>
      <c r="AL580" s="358">
        <v>0</v>
      </c>
      <c r="AM580" s="358">
        <v>0</v>
      </c>
      <c r="AN580" s="358">
        <v>0</v>
      </c>
      <c r="AO580" s="382">
        <v>0</v>
      </c>
      <c r="AP580" s="357">
        <v>0</v>
      </c>
      <c r="AQ580" s="358">
        <v>0</v>
      </c>
      <c r="AR580" s="358">
        <v>0</v>
      </c>
      <c r="AS580" s="358">
        <v>0</v>
      </c>
      <c r="AT580" s="358">
        <v>0</v>
      </c>
      <c r="AU580" s="382">
        <v>0</v>
      </c>
      <c r="AV580" s="357">
        <v>0</v>
      </c>
      <c r="AW580" s="358">
        <v>0</v>
      </c>
      <c r="AX580" s="358">
        <v>0</v>
      </c>
      <c r="AY580" s="358">
        <v>0</v>
      </c>
      <c r="AZ580" s="358">
        <v>0</v>
      </c>
      <c r="BA580" s="382">
        <v>0</v>
      </c>
      <c r="BB580" s="357">
        <v>0</v>
      </c>
      <c r="BC580" s="358">
        <v>0</v>
      </c>
      <c r="BD580" s="358">
        <v>0</v>
      </c>
      <c r="BE580" s="358">
        <v>0</v>
      </c>
      <c r="BF580" s="358">
        <v>0</v>
      </c>
      <c r="BG580" s="382">
        <v>0</v>
      </c>
      <c r="BH580" s="357">
        <v>0</v>
      </c>
      <c r="BI580" s="358">
        <v>0</v>
      </c>
      <c r="BJ580" s="358">
        <v>0</v>
      </c>
      <c r="BK580" s="358">
        <v>0</v>
      </c>
      <c r="BL580" s="358">
        <v>0</v>
      </c>
      <c r="BM580" s="382">
        <v>0</v>
      </c>
      <c r="BN580" s="194"/>
      <c r="BO580" s="194"/>
    </row>
    <row r="581" spans="1:67" s="4" customFormat="1" ht="20.2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row>
    <row r="582" spans="1:67" ht="15.25" customHeight="1">
      <c r="A582" s="187"/>
      <c r="B582" s="187"/>
      <c r="C582" s="187"/>
      <c r="D582" s="187"/>
      <c r="E582" s="187" t="s">
        <v>309</v>
      </c>
      <c r="F582" s="187"/>
      <c r="G582" s="187"/>
      <c r="H582" s="111"/>
      <c r="I582" s="201"/>
      <c r="J582" s="201"/>
      <c r="K582" s="201"/>
      <c r="L582" s="105"/>
      <c r="M582" s="105"/>
      <c r="N582" s="105"/>
      <c r="O582" s="105"/>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88"/>
    </row>
    <row r="583" spans="1:67">
      <c r="A583" s="23"/>
      <c r="B583" s="23"/>
      <c r="C583" s="23"/>
      <c r="D583" s="23"/>
      <c r="E583" s="254" t="s">
        <v>235</v>
      </c>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row>
    <row r="584" spans="1:67">
      <c r="A584" s="23"/>
      <c r="B584" s="23"/>
      <c r="C584" s="23"/>
      <c r="D584" s="23"/>
      <c r="E584" s="216" t="s">
        <v>514</v>
      </c>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row>
    <row r="585" spans="1:67">
      <c r="A585" s="23"/>
      <c r="B585" s="23"/>
      <c r="C585" s="23"/>
      <c r="D585" s="23"/>
      <c r="E585" s="281" t="s">
        <v>225</v>
      </c>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row>
    <row r="586" spans="1:67" s="82" customFormat="1" ht="13">
      <c r="A586" s="23"/>
      <c r="B586" s="23"/>
      <c r="C586" s="23"/>
      <c r="D586" s="23"/>
      <c r="E586" s="347" t="s">
        <v>322</v>
      </c>
      <c r="F586" s="911" t="s">
        <v>663</v>
      </c>
      <c r="G586" s="911"/>
      <c r="H586" s="911"/>
      <c r="I586" s="911"/>
      <c r="J586" s="911"/>
      <c r="K586" s="911"/>
      <c r="L586" s="911" t="s">
        <v>664</v>
      </c>
      <c r="M586" s="911"/>
      <c r="N586" s="911"/>
      <c r="O586" s="911"/>
      <c r="P586" s="911"/>
      <c r="Q586" s="911"/>
      <c r="R586" s="911" t="s">
        <v>665</v>
      </c>
      <c r="S586" s="911"/>
      <c r="T586" s="911"/>
      <c r="U586" s="911"/>
      <c r="V586" s="911"/>
      <c r="W586" s="911"/>
      <c r="X586" s="911" t="s">
        <v>666</v>
      </c>
      <c r="Y586" s="911"/>
      <c r="Z586" s="911"/>
      <c r="AA586" s="911"/>
      <c r="AB586" s="911"/>
      <c r="AC586" s="911"/>
      <c r="AD586" s="911" t="s">
        <v>667</v>
      </c>
      <c r="AE586" s="911"/>
      <c r="AF586" s="911"/>
      <c r="AG586" s="911"/>
      <c r="AH586" s="911"/>
      <c r="AI586" s="911"/>
      <c r="AJ586" s="911" t="s">
        <v>668</v>
      </c>
      <c r="AK586" s="911"/>
      <c r="AL586" s="911"/>
      <c r="AM586" s="911"/>
      <c r="AN586" s="911"/>
      <c r="AO586" s="911"/>
      <c r="AP586" s="911" t="s">
        <v>669</v>
      </c>
      <c r="AQ586" s="911"/>
      <c r="AR586" s="911"/>
      <c r="AS586" s="911"/>
      <c r="AT586" s="911"/>
      <c r="AU586" s="911"/>
      <c r="AV586" s="911" t="s">
        <v>670</v>
      </c>
      <c r="AW586" s="911"/>
      <c r="AX586" s="911"/>
      <c r="AY586" s="911"/>
      <c r="AZ586" s="911"/>
      <c r="BA586" s="911"/>
      <c r="BB586" s="911" t="s">
        <v>671</v>
      </c>
      <c r="BC586" s="911"/>
      <c r="BD586" s="911"/>
      <c r="BE586" s="911"/>
      <c r="BF586" s="911"/>
      <c r="BG586" s="911"/>
      <c r="BH586" s="911" t="s">
        <v>672</v>
      </c>
      <c r="BI586" s="911"/>
      <c r="BJ586" s="911"/>
      <c r="BK586" s="911"/>
      <c r="BL586" s="911"/>
      <c r="BM586" s="911"/>
      <c r="BN586" s="23"/>
      <c r="BO586" s="23"/>
    </row>
    <row r="587" spans="1:67" s="82" customFormat="1" ht="13">
      <c r="A587" s="23"/>
      <c r="B587" s="23"/>
      <c r="C587" s="23"/>
      <c r="D587" s="23"/>
      <c r="E587" s="53" t="s">
        <v>54</v>
      </c>
      <c r="F587" s="355" t="s">
        <v>528</v>
      </c>
      <c r="G587" s="348" t="s">
        <v>527</v>
      </c>
      <c r="H587" s="349" t="s">
        <v>526</v>
      </c>
      <c r="I587" s="349" t="s">
        <v>525</v>
      </c>
      <c r="J587" s="349" t="s">
        <v>524</v>
      </c>
      <c r="K587" s="350" t="s">
        <v>523</v>
      </c>
      <c r="L587" s="346" t="s">
        <v>528</v>
      </c>
      <c r="M587" s="348" t="s">
        <v>527</v>
      </c>
      <c r="N587" s="349" t="s">
        <v>526</v>
      </c>
      <c r="O587" s="349" t="s">
        <v>525</v>
      </c>
      <c r="P587" s="349" t="s">
        <v>524</v>
      </c>
      <c r="Q587" s="350" t="s">
        <v>523</v>
      </c>
      <c r="R587" s="346" t="s">
        <v>528</v>
      </c>
      <c r="S587" s="348" t="s">
        <v>527</v>
      </c>
      <c r="T587" s="349" t="s">
        <v>526</v>
      </c>
      <c r="U587" s="349" t="s">
        <v>525</v>
      </c>
      <c r="V587" s="349" t="s">
        <v>524</v>
      </c>
      <c r="W587" s="350" t="s">
        <v>523</v>
      </c>
      <c r="X587" s="346" t="s">
        <v>528</v>
      </c>
      <c r="Y587" s="348" t="s">
        <v>527</v>
      </c>
      <c r="Z587" s="349" t="s">
        <v>526</v>
      </c>
      <c r="AA587" s="349" t="s">
        <v>525</v>
      </c>
      <c r="AB587" s="349" t="s">
        <v>524</v>
      </c>
      <c r="AC587" s="350" t="s">
        <v>523</v>
      </c>
      <c r="AD587" s="355" t="s">
        <v>528</v>
      </c>
      <c r="AE587" s="348" t="s">
        <v>527</v>
      </c>
      <c r="AF587" s="349" t="s">
        <v>526</v>
      </c>
      <c r="AG587" s="349" t="s">
        <v>525</v>
      </c>
      <c r="AH587" s="349" t="s">
        <v>524</v>
      </c>
      <c r="AI587" s="350" t="s">
        <v>523</v>
      </c>
      <c r="AJ587" s="355" t="s">
        <v>528</v>
      </c>
      <c r="AK587" s="348" t="s">
        <v>527</v>
      </c>
      <c r="AL587" s="349" t="s">
        <v>526</v>
      </c>
      <c r="AM587" s="349" t="s">
        <v>525</v>
      </c>
      <c r="AN587" s="349" t="s">
        <v>524</v>
      </c>
      <c r="AO587" s="350" t="s">
        <v>523</v>
      </c>
      <c r="AP587" s="355" t="s">
        <v>528</v>
      </c>
      <c r="AQ587" s="348" t="s">
        <v>527</v>
      </c>
      <c r="AR587" s="349" t="s">
        <v>526</v>
      </c>
      <c r="AS587" s="349" t="s">
        <v>525</v>
      </c>
      <c r="AT587" s="349" t="s">
        <v>524</v>
      </c>
      <c r="AU587" s="350" t="s">
        <v>523</v>
      </c>
      <c r="AV587" s="346" t="s">
        <v>528</v>
      </c>
      <c r="AW587" s="348" t="s">
        <v>527</v>
      </c>
      <c r="AX587" s="349" t="s">
        <v>526</v>
      </c>
      <c r="AY587" s="349" t="s">
        <v>525</v>
      </c>
      <c r="AZ587" s="349" t="s">
        <v>524</v>
      </c>
      <c r="BA587" s="350" t="s">
        <v>523</v>
      </c>
      <c r="BB587" s="346" t="s">
        <v>528</v>
      </c>
      <c r="BC587" s="348" t="s">
        <v>527</v>
      </c>
      <c r="BD587" s="349" t="s">
        <v>526</v>
      </c>
      <c r="BE587" s="349" t="s">
        <v>525</v>
      </c>
      <c r="BF587" s="349" t="s">
        <v>524</v>
      </c>
      <c r="BG587" s="350" t="s">
        <v>523</v>
      </c>
      <c r="BH587" s="346" t="s">
        <v>528</v>
      </c>
      <c r="BI587" s="348" t="s">
        <v>527</v>
      </c>
      <c r="BJ587" s="349" t="s">
        <v>526</v>
      </c>
      <c r="BK587" s="349" t="s">
        <v>525</v>
      </c>
      <c r="BL587" s="349" t="s">
        <v>524</v>
      </c>
      <c r="BM587" s="350" t="s">
        <v>523</v>
      </c>
      <c r="BN587" s="23"/>
      <c r="BO587" s="23"/>
    </row>
    <row r="588" spans="1:67" s="195" customFormat="1" outlineLevel="1">
      <c r="A588" s="23"/>
      <c r="B588" s="23"/>
      <c r="C588" s="23"/>
      <c r="D588" s="23"/>
      <c r="E588" s="68" t="s">
        <v>154</v>
      </c>
      <c r="F588" s="356">
        <v>0</v>
      </c>
      <c r="G588" s="353"/>
      <c r="H588" s="353"/>
      <c r="I588" s="353"/>
      <c r="J588" s="353"/>
      <c r="K588" s="354"/>
      <c r="L588" s="356">
        <v>0</v>
      </c>
      <c r="M588" s="353"/>
      <c r="N588" s="353"/>
      <c r="O588" s="353"/>
      <c r="P588" s="353"/>
      <c r="Q588" s="353"/>
      <c r="R588" s="356">
        <v>0</v>
      </c>
      <c r="S588" s="353"/>
      <c r="T588" s="353"/>
      <c r="U588" s="353"/>
      <c r="V588" s="353"/>
      <c r="W588" s="353"/>
      <c r="X588" s="356">
        <v>0</v>
      </c>
      <c r="Y588" s="353"/>
      <c r="Z588" s="353"/>
      <c r="AA588" s="353"/>
      <c r="AB588" s="353"/>
      <c r="AC588" s="353"/>
      <c r="AD588" s="356">
        <v>0</v>
      </c>
      <c r="AE588" s="353"/>
      <c r="AF588" s="353"/>
      <c r="AG588" s="353"/>
      <c r="AH588" s="353"/>
      <c r="AI588" s="353"/>
      <c r="AJ588" s="358">
        <v>0</v>
      </c>
      <c r="AK588" s="353"/>
      <c r="AL588" s="353"/>
      <c r="AM588" s="353"/>
      <c r="AN588" s="353"/>
      <c r="AO588" s="353"/>
      <c r="AP588" s="356">
        <v>0</v>
      </c>
      <c r="AQ588" s="353"/>
      <c r="AR588" s="353"/>
      <c r="AS588" s="353"/>
      <c r="AT588" s="353"/>
      <c r="AU588" s="353"/>
      <c r="AV588" s="356">
        <v>0</v>
      </c>
      <c r="AW588" s="353"/>
      <c r="AX588" s="353"/>
      <c r="AY588" s="353"/>
      <c r="AZ588" s="353"/>
      <c r="BA588" s="353"/>
      <c r="BB588" s="356">
        <v>0</v>
      </c>
      <c r="BC588" s="353"/>
      <c r="BD588" s="353"/>
      <c r="BE588" s="353"/>
      <c r="BF588" s="353"/>
      <c r="BG588" s="353"/>
      <c r="BH588" s="356">
        <v>0</v>
      </c>
      <c r="BI588" s="353"/>
      <c r="BJ588" s="353"/>
      <c r="BK588" s="353"/>
      <c r="BL588" s="353"/>
      <c r="BM588" s="352"/>
      <c r="BN588" s="194"/>
      <c r="BO588" s="194"/>
    </row>
    <row r="589" spans="1:67" s="196" customFormat="1" outlineLevel="1">
      <c r="A589" s="23"/>
      <c r="B589" s="23"/>
      <c r="C589" s="23"/>
      <c r="D589" s="23"/>
      <c r="E589" s="68" t="s">
        <v>155</v>
      </c>
      <c r="F589" s="357">
        <v>0</v>
      </c>
      <c r="G589" s="353"/>
      <c r="H589" s="353"/>
      <c r="I589" s="353"/>
      <c r="J589" s="353"/>
      <c r="K589" s="354"/>
      <c r="L589" s="357">
        <v>0</v>
      </c>
      <c r="M589" s="353"/>
      <c r="N589" s="353"/>
      <c r="O589" s="353"/>
      <c r="P589" s="353"/>
      <c r="Q589" s="353"/>
      <c r="R589" s="357">
        <v>0</v>
      </c>
      <c r="S589" s="353"/>
      <c r="T589" s="353"/>
      <c r="U589" s="353"/>
      <c r="V589" s="353"/>
      <c r="W589" s="353"/>
      <c r="X589" s="357">
        <v>0</v>
      </c>
      <c r="Y589" s="353"/>
      <c r="Z589" s="353"/>
      <c r="AA589" s="353"/>
      <c r="AB589" s="353"/>
      <c r="AC589" s="353"/>
      <c r="AD589" s="357">
        <v>0</v>
      </c>
      <c r="AE589" s="353"/>
      <c r="AF589" s="353"/>
      <c r="AG589" s="353"/>
      <c r="AH589" s="353"/>
      <c r="AI589" s="353"/>
      <c r="AJ589" s="358">
        <v>0</v>
      </c>
      <c r="AK589" s="353"/>
      <c r="AL589" s="353"/>
      <c r="AM589" s="353"/>
      <c r="AN589" s="353"/>
      <c r="AO589" s="353"/>
      <c r="AP589" s="357">
        <v>0</v>
      </c>
      <c r="AQ589" s="353"/>
      <c r="AR589" s="353"/>
      <c r="AS589" s="353"/>
      <c r="AT589" s="353"/>
      <c r="AU589" s="353"/>
      <c r="AV589" s="357">
        <v>0</v>
      </c>
      <c r="AW589" s="353"/>
      <c r="AX589" s="353"/>
      <c r="AY589" s="353"/>
      <c r="AZ589" s="353"/>
      <c r="BA589" s="353"/>
      <c r="BB589" s="357">
        <v>0</v>
      </c>
      <c r="BC589" s="353"/>
      <c r="BD589" s="353"/>
      <c r="BE589" s="353"/>
      <c r="BF589" s="353"/>
      <c r="BG589" s="353"/>
      <c r="BH589" s="357">
        <v>0</v>
      </c>
      <c r="BI589" s="353"/>
      <c r="BJ589" s="353"/>
      <c r="BK589" s="353"/>
      <c r="BL589" s="353"/>
      <c r="BM589" s="354"/>
      <c r="BN589" s="194"/>
      <c r="BO589" s="194"/>
    </row>
    <row r="590" spans="1:67" s="197" customFormat="1" outlineLevel="1">
      <c r="A590" s="23"/>
      <c r="B590" s="23"/>
      <c r="C590" s="23"/>
      <c r="D590" s="23"/>
      <c r="E590" s="68" t="s">
        <v>156</v>
      </c>
      <c r="F590" s="357">
        <v>0</v>
      </c>
      <c r="G590" s="353"/>
      <c r="H590" s="353"/>
      <c r="I590" s="353"/>
      <c r="J590" s="353"/>
      <c r="K590" s="354"/>
      <c r="L590" s="357">
        <v>0</v>
      </c>
      <c r="M590" s="353"/>
      <c r="N590" s="353"/>
      <c r="O590" s="353"/>
      <c r="P590" s="353"/>
      <c r="Q590" s="353"/>
      <c r="R590" s="357">
        <v>0</v>
      </c>
      <c r="S590" s="353"/>
      <c r="T590" s="353"/>
      <c r="U590" s="353"/>
      <c r="V590" s="353"/>
      <c r="W590" s="353"/>
      <c r="X590" s="357">
        <v>0</v>
      </c>
      <c r="Y590" s="353"/>
      <c r="Z590" s="353"/>
      <c r="AA590" s="353"/>
      <c r="AB590" s="353"/>
      <c r="AC590" s="353"/>
      <c r="AD590" s="357">
        <v>0</v>
      </c>
      <c r="AE590" s="353"/>
      <c r="AF590" s="353"/>
      <c r="AG590" s="353"/>
      <c r="AH590" s="353"/>
      <c r="AI590" s="353"/>
      <c r="AJ590" s="358">
        <v>0</v>
      </c>
      <c r="AK590" s="353"/>
      <c r="AL590" s="353"/>
      <c r="AM590" s="353"/>
      <c r="AN590" s="353"/>
      <c r="AO590" s="353"/>
      <c r="AP590" s="357">
        <v>0</v>
      </c>
      <c r="AQ590" s="353"/>
      <c r="AR590" s="353"/>
      <c r="AS590" s="353"/>
      <c r="AT590" s="353"/>
      <c r="AU590" s="353"/>
      <c r="AV590" s="357">
        <v>0</v>
      </c>
      <c r="AW590" s="353"/>
      <c r="AX590" s="353"/>
      <c r="AY590" s="353"/>
      <c r="AZ590" s="353"/>
      <c r="BA590" s="353"/>
      <c r="BB590" s="357">
        <v>0</v>
      </c>
      <c r="BC590" s="353"/>
      <c r="BD590" s="353"/>
      <c r="BE590" s="353"/>
      <c r="BF590" s="353"/>
      <c r="BG590" s="353"/>
      <c r="BH590" s="357">
        <v>0</v>
      </c>
      <c r="BI590" s="353"/>
      <c r="BJ590" s="353"/>
      <c r="BK590" s="353"/>
      <c r="BL590" s="353"/>
      <c r="BM590" s="354"/>
      <c r="BN590" s="194"/>
      <c r="BO590" s="194"/>
    </row>
    <row r="591" spans="1:67" s="197" customFormat="1" outlineLevel="1">
      <c r="A591" s="23"/>
      <c r="B591" s="23"/>
      <c r="C591" s="23"/>
      <c r="D591" s="23"/>
      <c r="E591" s="68" t="s">
        <v>157</v>
      </c>
      <c r="F591" s="357">
        <v>0</v>
      </c>
      <c r="G591" s="353"/>
      <c r="H591" s="353"/>
      <c r="I591" s="353"/>
      <c r="J591" s="353"/>
      <c r="K591" s="354"/>
      <c r="L591" s="357">
        <v>0</v>
      </c>
      <c r="M591" s="353"/>
      <c r="N591" s="353"/>
      <c r="O591" s="353"/>
      <c r="P591" s="353"/>
      <c r="Q591" s="353"/>
      <c r="R591" s="357">
        <v>0</v>
      </c>
      <c r="S591" s="353"/>
      <c r="T591" s="353"/>
      <c r="U591" s="353"/>
      <c r="V591" s="353"/>
      <c r="W591" s="353"/>
      <c r="X591" s="357">
        <v>0</v>
      </c>
      <c r="Y591" s="353"/>
      <c r="Z591" s="353"/>
      <c r="AA591" s="353"/>
      <c r="AB591" s="353"/>
      <c r="AC591" s="353"/>
      <c r="AD591" s="357">
        <v>0</v>
      </c>
      <c r="AE591" s="353"/>
      <c r="AF591" s="353"/>
      <c r="AG591" s="353"/>
      <c r="AH591" s="353"/>
      <c r="AI591" s="353"/>
      <c r="AJ591" s="358">
        <v>0</v>
      </c>
      <c r="AK591" s="353"/>
      <c r="AL591" s="353"/>
      <c r="AM591" s="353"/>
      <c r="AN591" s="353"/>
      <c r="AO591" s="353"/>
      <c r="AP591" s="357">
        <v>0</v>
      </c>
      <c r="AQ591" s="353"/>
      <c r="AR591" s="353"/>
      <c r="AS591" s="353"/>
      <c r="AT591" s="353"/>
      <c r="AU591" s="353"/>
      <c r="AV591" s="357">
        <v>0</v>
      </c>
      <c r="AW591" s="353"/>
      <c r="AX591" s="353"/>
      <c r="AY591" s="353"/>
      <c r="AZ591" s="353"/>
      <c r="BA591" s="353"/>
      <c r="BB591" s="357">
        <v>0</v>
      </c>
      <c r="BC591" s="353"/>
      <c r="BD591" s="353"/>
      <c r="BE591" s="353"/>
      <c r="BF591" s="353"/>
      <c r="BG591" s="353"/>
      <c r="BH591" s="357">
        <v>0</v>
      </c>
      <c r="BI591" s="353"/>
      <c r="BJ591" s="353"/>
      <c r="BK591" s="353"/>
      <c r="BL591" s="353"/>
      <c r="BM591" s="354"/>
      <c r="BN591" s="194"/>
      <c r="BO591" s="194"/>
    </row>
    <row r="592" spans="1:67" s="197" customFormat="1" outlineLevel="1">
      <c r="A592" s="23"/>
      <c r="B592" s="23"/>
      <c r="C592" s="23"/>
      <c r="D592" s="23"/>
      <c r="E592" s="68" t="s">
        <v>158</v>
      </c>
      <c r="F592" s="357">
        <v>0</v>
      </c>
      <c r="G592" s="353"/>
      <c r="H592" s="353"/>
      <c r="I592" s="353"/>
      <c r="J592" s="353"/>
      <c r="K592" s="354"/>
      <c r="L592" s="357">
        <v>0</v>
      </c>
      <c r="M592" s="353"/>
      <c r="N592" s="353"/>
      <c r="O592" s="353"/>
      <c r="P592" s="353"/>
      <c r="Q592" s="353"/>
      <c r="R592" s="357">
        <v>0</v>
      </c>
      <c r="S592" s="353"/>
      <c r="T592" s="353"/>
      <c r="U592" s="353"/>
      <c r="V592" s="353"/>
      <c r="W592" s="353"/>
      <c r="X592" s="357">
        <v>0</v>
      </c>
      <c r="Y592" s="353"/>
      <c r="Z592" s="353"/>
      <c r="AA592" s="353"/>
      <c r="AB592" s="353"/>
      <c r="AC592" s="353"/>
      <c r="AD592" s="357">
        <v>0</v>
      </c>
      <c r="AE592" s="353"/>
      <c r="AF592" s="353"/>
      <c r="AG592" s="353"/>
      <c r="AH592" s="353"/>
      <c r="AI592" s="353"/>
      <c r="AJ592" s="358">
        <v>0</v>
      </c>
      <c r="AK592" s="353"/>
      <c r="AL592" s="353"/>
      <c r="AM592" s="353"/>
      <c r="AN592" s="353"/>
      <c r="AO592" s="353"/>
      <c r="AP592" s="357">
        <v>0</v>
      </c>
      <c r="AQ592" s="353"/>
      <c r="AR592" s="353"/>
      <c r="AS592" s="353"/>
      <c r="AT592" s="353"/>
      <c r="AU592" s="353"/>
      <c r="AV592" s="357">
        <v>0</v>
      </c>
      <c r="AW592" s="353"/>
      <c r="AX592" s="353"/>
      <c r="AY592" s="353"/>
      <c r="AZ592" s="353"/>
      <c r="BA592" s="353"/>
      <c r="BB592" s="357">
        <v>0</v>
      </c>
      <c r="BC592" s="353"/>
      <c r="BD592" s="353"/>
      <c r="BE592" s="353"/>
      <c r="BF592" s="353"/>
      <c r="BG592" s="353"/>
      <c r="BH592" s="357">
        <v>0</v>
      </c>
      <c r="BI592" s="353"/>
      <c r="BJ592" s="353"/>
      <c r="BK592" s="353"/>
      <c r="BL592" s="353"/>
      <c r="BM592" s="354"/>
      <c r="BN592" s="194"/>
      <c r="BO592" s="194"/>
    </row>
    <row r="593" spans="1:67" s="197" customFormat="1" outlineLevel="1">
      <c r="A593" s="23"/>
      <c r="B593" s="23"/>
      <c r="C593" s="23"/>
      <c r="D593" s="23"/>
      <c r="E593" s="68" t="s">
        <v>159</v>
      </c>
      <c r="F593" s="357">
        <v>0</v>
      </c>
      <c r="G593" s="353"/>
      <c r="H593" s="353"/>
      <c r="I593" s="353"/>
      <c r="J593" s="353"/>
      <c r="K593" s="354"/>
      <c r="L593" s="357">
        <v>0</v>
      </c>
      <c r="M593" s="353"/>
      <c r="N593" s="353"/>
      <c r="O593" s="353"/>
      <c r="P593" s="353"/>
      <c r="Q593" s="353"/>
      <c r="R593" s="357">
        <v>0</v>
      </c>
      <c r="S593" s="353"/>
      <c r="T593" s="353"/>
      <c r="U593" s="353"/>
      <c r="V593" s="353"/>
      <c r="W593" s="353"/>
      <c r="X593" s="357">
        <v>0</v>
      </c>
      <c r="Y593" s="353"/>
      <c r="Z593" s="353"/>
      <c r="AA593" s="353"/>
      <c r="AB593" s="353"/>
      <c r="AC593" s="353"/>
      <c r="AD593" s="357">
        <v>0</v>
      </c>
      <c r="AE593" s="353"/>
      <c r="AF593" s="353"/>
      <c r="AG593" s="353"/>
      <c r="AH593" s="353"/>
      <c r="AI593" s="353"/>
      <c r="AJ593" s="358">
        <v>0</v>
      </c>
      <c r="AK593" s="353"/>
      <c r="AL593" s="353"/>
      <c r="AM593" s="353"/>
      <c r="AN593" s="353"/>
      <c r="AO593" s="353"/>
      <c r="AP593" s="357">
        <v>0</v>
      </c>
      <c r="AQ593" s="353"/>
      <c r="AR593" s="353"/>
      <c r="AS593" s="353"/>
      <c r="AT593" s="353"/>
      <c r="AU593" s="353"/>
      <c r="AV593" s="357">
        <v>0</v>
      </c>
      <c r="AW593" s="353"/>
      <c r="AX593" s="353"/>
      <c r="AY593" s="353"/>
      <c r="AZ593" s="353"/>
      <c r="BA593" s="353"/>
      <c r="BB593" s="357">
        <v>0</v>
      </c>
      <c r="BC593" s="353"/>
      <c r="BD593" s="353"/>
      <c r="BE593" s="353"/>
      <c r="BF593" s="353"/>
      <c r="BG593" s="353"/>
      <c r="BH593" s="357">
        <v>0</v>
      </c>
      <c r="BI593" s="353"/>
      <c r="BJ593" s="353"/>
      <c r="BK593" s="353"/>
      <c r="BL593" s="353"/>
      <c r="BM593" s="354"/>
      <c r="BN593" s="194"/>
      <c r="BO593" s="194"/>
    </row>
    <row r="594" spans="1:67" s="198" customFormat="1" outlineLevel="1">
      <c r="A594" s="23"/>
      <c r="B594" s="23"/>
      <c r="C594" s="23"/>
      <c r="D594" s="23"/>
      <c r="E594" s="68" t="s">
        <v>160</v>
      </c>
      <c r="F594" s="357">
        <v>0</v>
      </c>
      <c r="G594" s="353"/>
      <c r="H594" s="353"/>
      <c r="I594" s="353"/>
      <c r="J594" s="353"/>
      <c r="K594" s="354"/>
      <c r="L594" s="357">
        <v>0</v>
      </c>
      <c r="M594" s="353"/>
      <c r="N594" s="353"/>
      <c r="O594" s="353"/>
      <c r="P594" s="353"/>
      <c r="Q594" s="353"/>
      <c r="R594" s="357">
        <v>0</v>
      </c>
      <c r="S594" s="353"/>
      <c r="T594" s="353"/>
      <c r="U594" s="353"/>
      <c r="V594" s="353"/>
      <c r="W594" s="353"/>
      <c r="X594" s="357">
        <v>0</v>
      </c>
      <c r="Y594" s="353"/>
      <c r="Z594" s="353"/>
      <c r="AA594" s="353"/>
      <c r="AB594" s="353"/>
      <c r="AC594" s="353"/>
      <c r="AD594" s="357">
        <v>0</v>
      </c>
      <c r="AE594" s="353"/>
      <c r="AF594" s="353"/>
      <c r="AG594" s="353"/>
      <c r="AH594" s="353"/>
      <c r="AI594" s="353"/>
      <c r="AJ594" s="358">
        <v>0</v>
      </c>
      <c r="AK594" s="353"/>
      <c r="AL594" s="353"/>
      <c r="AM594" s="353"/>
      <c r="AN594" s="353"/>
      <c r="AO594" s="353"/>
      <c r="AP594" s="357">
        <v>0</v>
      </c>
      <c r="AQ594" s="353"/>
      <c r="AR594" s="353"/>
      <c r="AS594" s="353"/>
      <c r="AT594" s="353"/>
      <c r="AU594" s="353"/>
      <c r="AV594" s="357">
        <v>0</v>
      </c>
      <c r="AW594" s="353"/>
      <c r="AX594" s="353"/>
      <c r="AY594" s="353"/>
      <c r="AZ594" s="353"/>
      <c r="BA594" s="353"/>
      <c r="BB594" s="357">
        <v>0</v>
      </c>
      <c r="BC594" s="353"/>
      <c r="BD594" s="353"/>
      <c r="BE594" s="353"/>
      <c r="BF594" s="353"/>
      <c r="BG594" s="353"/>
      <c r="BH594" s="357">
        <v>0</v>
      </c>
      <c r="BI594" s="353"/>
      <c r="BJ594" s="353"/>
      <c r="BK594" s="353"/>
      <c r="BL594" s="353"/>
      <c r="BM594" s="354"/>
      <c r="BN594" s="194"/>
      <c r="BO594" s="194"/>
    </row>
    <row r="595" spans="1:67" s="198" customFormat="1" outlineLevel="1">
      <c r="A595" s="23"/>
      <c r="B595" s="23"/>
      <c r="C595" s="23"/>
      <c r="D595" s="23"/>
      <c r="E595" s="68" t="s">
        <v>161</v>
      </c>
      <c r="F595" s="357">
        <v>0</v>
      </c>
      <c r="G595" s="353"/>
      <c r="H595" s="353"/>
      <c r="I595" s="353"/>
      <c r="J595" s="353"/>
      <c r="K595" s="354"/>
      <c r="L595" s="357">
        <v>0</v>
      </c>
      <c r="M595" s="353"/>
      <c r="N595" s="353"/>
      <c r="O595" s="353"/>
      <c r="P595" s="353"/>
      <c r="Q595" s="353"/>
      <c r="R595" s="357">
        <v>0</v>
      </c>
      <c r="S595" s="353"/>
      <c r="T595" s="353"/>
      <c r="U595" s="353"/>
      <c r="V595" s="353"/>
      <c r="W595" s="353"/>
      <c r="X595" s="357">
        <v>0</v>
      </c>
      <c r="Y595" s="353"/>
      <c r="Z595" s="353"/>
      <c r="AA595" s="353"/>
      <c r="AB595" s="353"/>
      <c r="AC595" s="353"/>
      <c r="AD595" s="357">
        <v>0</v>
      </c>
      <c r="AE595" s="353"/>
      <c r="AF595" s="353"/>
      <c r="AG595" s="353"/>
      <c r="AH595" s="353"/>
      <c r="AI595" s="353"/>
      <c r="AJ595" s="358">
        <v>0</v>
      </c>
      <c r="AK595" s="353"/>
      <c r="AL595" s="353"/>
      <c r="AM595" s="353"/>
      <c r="AN595" s="353"/>
      <c r="AO595" s="353"/>
      <c r="AP595" s="357">
        <v>0</v>
      </c>
      <c r="AQ595" s="353"/>
      <c r="AR595" s="353"/>
      <c r="AS595" s="353"/>
      <c r="AT595" s="353"/>
      <c r="AU595" s="353"/>
      <c r="AV595" s="357">
        <v>0</v>
      </c>
      <c r="AW595" s="353"/>
      <c r="AX595" s="353"/>
      <c r="AY595" s="353"/>
      <c r="AZ595" s="353"/>
      <c r="BA595" s="353"/>
      <c r="BB595" s="357">
        <v>0</v>
      </c>
      <c r="BC595" s="353"/>
      <c r="BD595" s="353"/>
      <c r="BE595" s="353"/>
      <c r="BF595" s="353"/>
      <c r="BG595" s="353"/>
      <c r="BH595" s="357">
        <v>0</v>
      </c>
      <c r="BI595" s="353"/>
      <c r="BJ595" s="353"/>
      <c r="BK595" s="353"/>
      <c r="BL595" s="353"/>
      <c r="BM595" s="354"/>
      <c r="BN595" s="194"/>
      <c r="BO595" s="194"/>
    </row>
    <row r="596" spans="1:67" s="198" customFormat="1" outlineLevel="1">
      <c r="A596" s="23"/>
      <c r="B596" s="23"/>
      <c r="C596" s="23"/>
      <c r="D596" s="23"/>
      <c r="E596" s="68" t="s">
        <v>162</v>
      </c>
      <c r="F596" s="357">
        <v>0</v>
      </c>
      <c r="G596" s="353"/>
      <c r="H596" s="353"/>
      <c r="I596" s="353"/>
      <c r="J596" s="353"/>
      <c r="K596" s="354"/>
      <c r="L596" s="357">
        <v>0</v>
      </c>
      <c r="M596" s="353"/>
      <c r="N596" s="353"/>
      <c r="O596" s="353"/>
      <c r="P596" s="353"/>
      <c r="Q596" s="353"/>
      <c r="R596" s="357">
        <v>0</v>
      </c>
      <c r="S596" s="353"/>
      <c r="T596" s="353"/>
      <c r="U596" s="353"/>
      <c r="V596" s="353"/>
      <c r="W596" s="353"/>
      <c r="X596" s="357">
        <v>0</v>
      </c>
      <c r="Y596" s="353"/>
      <c r="Z596" s="353"/>
      <c r="AA596" s="353"/>
      <c r="AB596" s="353"/>
      <c r="AC596" s="353"/>
      <c r="AD596" s="357">
        <v>0</v>
      </c>
      <c r="AE596" s="353"/>
      <c r="AF596" s="353"/>
      <c r="AG596" s="353"/>
      <c r="AH596" s="353"/>
      <c r="AI596" s="353"/>
      <c r="AJ596" s="358">
        <v>0</v>
      </c>
      <c r="AK596" s="353"/>
      <c r="AL596" s="353"/>
      <c r="AM596" s="353"/>
      <c r="AN596" s="353"/>
      <c r="AO596" s="353"/>
      <c r="AP596" s="357">
        <v>0</v>
      </c>
      <c r="AQ596" s="353"/>
      <c r="AR596" s="353"/>
      <c r="AS596" s="353"/>
      <c r="AT596" s="353"/>
      <c r="AU596" s="353"/>
      <c r="AV596" s="357">
        <v>0</v>
      </c>
      <c r="AW596" s="353"/>
      <c r="AX596" s="353"/>
      <c r="AY596" s="353"/>
      <c r="AZ596" s="353"/>
      <c r="BA596" s="353"/>
      <c r="BB596" s="357">
        <v>0</v>
      </c>
      <c r="BC596" s="353"/>
      <c r="BD596" s="353"/>
      <c r="BE596" s="353"/>
      <c r="BF596" s="353"/>
      <c r="BG596" s="353"/>
      <c r="BH596" s="357">
        <v>0</v>
      </c>
      <c r="BI596" s="353"/>
      <c r="BJ596" s="353"/>
      <c r="BK596" s="353"/>
      <c r="BL596" s="353"/>
      <c r="BM596" s="354"/>
      <c r="BN596" s="194"/>
      <c r="BO596" s="194"/>
    </row>
    <row r="597" spans="1:67" s="198" customFormat="1" outlineLevel="1">
      <c r="A597" s="23"/>
      <c r="B597" s="23"/>
      <c r="C597" s="23"/>
      <c r="D597" s="23"/>
      <c r="E597" s="68">
        <v>0</v>
      </c>
      <c r="F597" s="357">
        <v>0</v>
      </c>
      <c r="G597" s="353"/>
      <c r="H597" s="353"/>
      <c r="I597" s="353"/>
      <c r="J597" s="353"/>
      <c r="K597" s="354"/>
      <c r="L597" s="357">
        <v>0</v>
      </c>
      <c r="M597" s="353"/>
      <c r="N597" s="353"/>
      <c r="O597" s="353"/>
      <c r="P597" s="353"/>
      <c r="Q597" s="353"/>
      <c r="R597" s="357">
        <v>0</v>
      </c>
      <c r="S597" s="353"/>
      <c r="T597" s="353"/>
      <c r="U597" s="353"/>
      <c r="V597" s="353"/>
      <c r="W597" s="353"/>
      <c r="X597" s="357">
        <v>0</v>
      </c>
      <c r="Y597" s="353"/>
      <c r="Z597" s="353"/>
      <c r="AA597" s="353"/>
      <c r="AB597" s="353"/>
      <c r="AC597" s="353"/>
      <c r="AD597" s="357">
        <v>0</v>
      </c>
      <c r="AE597" s="353"/>
      <c r="AF597" s="353"/>
      <c r="AG597" s="353"/>
      <c r="AH597" s="353"/>
      <c r="AI597" s="353"/>
      <c r="AJ597" s="358">
        <v>0</v>
      </c>
      <c r="AK597" s="353"/>
      <c r="AL597" s="353"/>
      <c r="AM597" s="353"/>
      <c r="AN597" s="353"/>
      <c r="AO597" s="353"/>
      <c r="AP597" s="357">
        <v>0</v>
      </c>
      <c r="AQ597" s="353"/>
      <c r="AR597" s="353"/>
      <c r="AS597" s="353"/>
      <c r="AT597" s="353"/>
      <c r="AU597" s="353"/>
      <c r="AV597" s="357">
        <v>0</v>
      </c>
      <c r="AW597" s="353"/>
      <c r="AX597" s="353"/>
      <c r="AY597" s="353"/>
      <c r="AZ597" s="353"/>
      <c r="BA597" s="353"/>
      <c r="BB597" s="357">
        <v>0</v>
      </c>
      <c r="BC597" s="353"/>
      <c r="BD597" s="353"/>
      <c r="BE597" s="353"/>
      <c r="BF597" s="353"/>
      <c r="BG597" s="353"/>
      <c r="BH597" s="357">
        <v>0</v>
      </c>
      <c r="BI597" s="353"/>
      <c r="BJ597" s="353"/>
      <c r="BK597" s="353"/>
      <c r="BL597" s="353"/>
      <c r="BM597" s="354"/>
      <c r="BN597" s="194"/>
      <c r="BO597" s="194"/>
    </row>
    <row r="598" spans="1:67" s="198" customFormat="1" outlineLevel="1">
      <c r="A598" s="23"/>
      <c r="B598" s="23"/>
      <c r="C598" s="23"/>
      <c r="D598" s="23"/>
      <c r="E598" s="68">
        <v>0</v>
      </c>
      <c r="F598" s="357">
        <v>0</v>
      </c>
      <c r="G598" s="353"/>
      <c r="H598" s="353"/>
      <c r="I598" s="353"/>
      <c r="J598" s="353"/>
      <c r="K598" s="354"/>
      <c r="L598" s="357">
        <v>0</v>
      </c>
      <c r="M598" s="353"/>
      <c r="N598" s="353"/>
      <c r="O598" s="353"/>
      <c r="P598" s="353"/>
      <c r="Q598" s="353"/>
      <c r="R598" s="357">
        <v>0</v>
      </c>
      <c r="S598" s="353"/>
      <c r="T598" s="353"/>
      <c r="U598" s="353"/>
      <c r="V598" s="353"/>
      <c r="W598" s="353"/>
      <c r="X598" s="357">
        <v>0</v>
      </c>
      <c r="Y598" s="353"/>
      <c r="Z598" s="353"/>
      <c r="AA598" s="353"/>
      <c r="AB598" s="353"/>
      <c r="AC598" s="353"/>
      <c r="AD598" s="357">
        <v>0</v>
      </c>
      <c r="AE598" s="353"/>
      <c r="AF598" s="353"/>
      <c r="AG598" s="353"/>
      <c r="AH598" s="353"/>
      <c r="AI598" s="353"/>
      <c r="AJ598" s="358">
        <v>0</v>
      </c>
      <c r="AK598" s="353"/>
      <c r="AL598" s="353"/>
      <c r="AM598" s="353"/>
      <c r="AN598" s="353"/>
      <c r="AO598" s="353"/>
      <c r="AP598" s="357">
        <v>0</v>
      </c>
      <c r="AQ598" s="353"/>
      <c r="AR598" s="353"/>
      <c r="AS598" s="353"/>
      <c r="AT598" s="353"/>
      <c r="AU598" s="353"/>
      <c r="AV598" s="357">
        <v>0</v>
      </c>
      <c r="AW598" s="353"/>
      <c r="AX598" s="353"/>
      <c r="AY598" s="353"/>
      <c r="AZ598" s="353"/>
      <c r="BA598" s="353"/>
      <c r="BB598" s="357">
        <v>0</v>
      </c>
      <c r="BC598" s="353"/>
      <c r="BD598" s="353"/>
      <c r="BE598" s="353"/>
      <c r="BF598" s="353"/>
      <c r="BG598" s="353"/>
      <c r="BH598" s="357">
        <v>0</v>
      </c>
      <c r="BI598" s="353"/>
      <c r="BJ598" s="353"/>
      <c r="BK598" s="353"/>
      <c r="BL598" s="353"/>
      <c r="BM598" s="354"/>
      <c r="BN598" s="194"/>
      <c r="BO598" s="194"/>
    </row>
    <row r="599" spans="1:67" s="199" customFormat="1" outlineLevel="1">
      <c r="A599" s="23"/>
      <c r="B599" s="23"/>
      <c r="C599" s="23"/>
      <c r="D599" s="23"/>
      <c r="E599" s="68">
        <v>0</v>
      </c>
      <c r="F599" s="357">
        <v>0</v>
      </c>
      <c r="G599" s="353"/>
      <c r="H599" s="353"/>
      <c r="I599" s="353"/>
      <c r="J599" s="353"/>
      <c r="K599" s="354"/>
      <c r="L599" s="357">
        <v>0</v>
      </c>
      <c r="M599" s="353"/>
      <c r="N599" s="353"/>
      <c r="O599" s="353"/>
      <c r="P599" s="353"/>
      <c r="Q599" s="353"/>
      <c r="R599" s="357">
        <v>0</v>
      </c>
      <c r="S599" s="353"/>
      <c r="T599" s="353"/>
      <c r="U599" s="353"/>
      <c r="V599" s="353"/>
      <c r="W599" s="353"/>
      <c r="X599" s="357">
        <v>0</v>
      </c>
      <c r="Y599" s="353"/>
      <c r="Z599" s="353"/>
      <c r="AA599" s="353"/>
      <c r="AB599" s="353"/>
      <c r="AC599" s="353"/>
      <c r="AD599" s="357">
        <v>0</v>
      </c>
      <c r="AE599" s="353"/>
      <c r="AF599" s="353"/>
      <c r="AG599" s="353"/>
      <c r="AH599" s="353"/>
      <c r="AI599" s="353"/>
      <c r="AJ599" s="358">
        <v>0</v>
      </c>
      <c r="AK599" s="353"/>
      <c r="AL599" s="353"/>
      <c r="AM599" s="353"/>
      <c r="AN599" s="353"/>
      <c r="AO599" s="353"/>
      <c r="AP599" s="357">
        <v>0</v>
      </c>
      <c r="AQ599" s="353"/>
      <c r="AR599" s="353"/>
      <c r="AS599" s="353"/>
      <c r="AT599" s="353"/>
      <c r="AU599" s="353"/>
      <c r="AV599" s="357">
        <v>0</v>
      </c>
      <c r="AW599" s="353"/>
      <c r="AX599" s="353"/>
      <c r="AY599" s="353"/>
      <c r="AZ599" s="353"/>
      <c r="BA599" s="353"/>
      <c r="BB599" s="357">
        <v>0</v>
      </c>
      <c r="BC599" s="353"/>
      <c r="BD599" s="353"/>
      <c r="BE599" s="353"/>
      <c r="BF599" s="353"/>
      <c r="BG599" s="353"/>
      <c r="BH599" s="357">
        <v>0</v>
      </c>
      <c r="BI599" s="353"/>
      <c r="BJ599" s="353"/>
      <c r="BK599" s="353"/>
      <c r="BL599" s="353"/>
      <c r="BM599" s="354"/>
      <c r="BN599" s="194"/>
      <c r="BO599" s="194"/>
    </row>
    <row r="600" spans="1:67" s="199" customFormat="1" outlineLevel="1">
      <c r="A600" s="23"/>
      <c r="B600" s="23"/>
      <c r="C600" s="23"/>
      <c r="D600" s="23"/>
      <c r="E600" s="68">
        <v>0</v>
      </c>
      <c r="F600" s="357">
        <v>0</v>
      </c>
      <c r="G600" s="353"/>
      <c r="H600" s="353"/>
      <c r="I600" s="353"/>
      <c r="J600" s="353"/>
      <c r="K600" s="354"/>
      <c r="L600" s="357">
        <v>0</v>
      </c>
      <c r="M600" s="353"/>
      <c r="N600" s="353"/>
      <c r="O600" s="353"/>
      <c r="P600" s="353"/>
      <c r="Q600" s="353"/>
      <c r="R600" s="357">
        <v>0</v>
      </c>
      <c r="S600" s="353"/>
      <c r="T600" s="353"/>
      <c r="U600" s="353"/>
      <c r="V600" s="353"/>
      <c r="W600" s="353"/>
      <c r="X600" s="357">
        <v>0</v>
      </c>
      <c r="Y600" s="353"/>
      <c r="Z600" s="353"/>
      <c r="AA600" s="353"/>
      <c r="AB600" s="353"/>
      <c r="AC600" s="353"/>
      <c r="AD600" s="357">
        <v>0</v>
      </c>
      <c r="AE600" s="353"/>
      <c r="AF600" s="353"/>
      <c r="AG600" s="353"/>
      <c r="AH600" s="353"/>
      <c r="AI600" s="353"/>
      <c r="AJ600" s="358">
        <v>0</v>
      </c>
      <c r="AK600" s="353"/>
      <c r="AL600" s="353"/>
      <c r="AM600" s="353"/>
      <c r="AN600" s="353"/>
      <c r="AO600" s="353"/>
      <c r="AP600" s="357">
        <v>0</v>
      </c>
      <c r="AQ600" s="353"/>
      <c r="AR600" s="353"/>
      <c r="AS600" s="353"/>
      <c r="AT600" s="353"/>
      <c r="AU600" s="353"/>
      <c r="AV600" s="357">
        <v>0</v>
      </c>
      <c r="AW600" s="353"/>
      <c r="AX600" s="353"/>
      <c r="AY600" s="353"/>
      <c r="AZ600" s="353"/>
      <c r="BA600" s="353"/>
      <c r="BB600" s="357">
        <v>0</v>
      </c>
      <c r="BC600" s="353"/>
      <c r="BD600" s="353"/>
      <c r="BE600" s="353"/>
      <c r="BF600" s="353"/>
      <c r="BG600" s="353"/>
      <c r="BH600" s="357">
        <v>0</v>
      </c>
      <c r="BI600" s="353"/>
      <c r="BJ600" s="353"/>
      <c r="BK600" s="353"/>
      <c r="BL600" s="353"/>
      <c r="BM600" s="354"/>
      <c r="BN600" s="194"/>
      <c r="BO600" s="194"/>
    </row>
    <row r="601" spans="1:67" s="199" customFormat="1" outlineLevel="1">
      <c r="A601" s="23"/>
      <c r="B601" s="23"/>
      <c r="C601" s="23"/>
      <c r="D601" s="23"/>
      <c r="E601" s="68">
        <v>0</v>
      </c>
      <c r="F601" s="357">
        <v>0</v>
      </c>
      <c r="G601" s="353"/>
      <c r="H601" s="353"/>
      <c r="I601" s="353"/>
      <c r="J601" s="353"/>
      <c r="K601" s="354"/>
      <c r="L601" s="357">
        <v>0</v>
      </c>
      <c r="M601" s="353"/>
      <c r="N601" s="353"/>
      <c r="O601" s="353"/>
      <c r="P601" s="353"/>
      <c r="Q601" s="353"/>
      <c r="R601" s="357">
        <v>0</v>
      </c>
      <c r="S601" s="353"/>
      <c r="T601" s="353"/>
      <c r="U601" s="353"/>
      <c r="V601" s="353"/>
      <c r="W601" s="353"/>
      <c r="X601" s="357">
        <v>0</v>
      </c>
      <c r="Y601" s="353"/>
      <c r="Z601" s="353"/>
      <c r="AA601" s="353"/>
      <c r="AB601" s="353"/>
      <c r="AC601" s="353"/>
      <c r="AD601" s="357">
        <v>0</v>
      </c>
      <c r="AE601" s="353"/>
      <c r="AF601" s="353"/>
      <c r="AG601" s="353"/>
      <c r="AH601" s="353"/>
      <c r="AI601" s="353"/>
      <c r="AJ601" s="358">
        <v>0</v>
      </c>
      <c r="AK601" s="353"/>
      <c r="AL601" s="353"/>
      <c r="AM601" s="353"/>
      <c r="AN601" s="353"/>
      <c r="AO601" s="353"/>
      <c r="AP601" s="357">
        <v>0</v>
      </c>
      <c r="AQ601" s="353"/>
      <c r="AR601" s="353"/>
      <c r="AS601" s="353"/>
      <c r="AT601" s="353"/>
      <c r="AU601" s="353"/>
      <c r="AV601" s="357">
        <v>0</v>
      </c>
      <c r="AW601" s="353"/>
      <c r="AX601" s="353"/>
      <c r="AY601" s="353"/>
      <c r="AZ601" s="353"/>
      <c r="BA601" s="353"/>
      <c r="BB601" s="357">
        <v>0</v>
      </c>
      <c r="BC601" s="353"/>
      <c r="BD601" s="353"/>
      <c r="BE601" s="353"/>
      <c r="BF601" s="353"/>
      <c r="BG601" s="353"/>
      <c r="BH601" s="357">
        <v>0</v>
      </c>
      <c r="BI601" s="353"/>
      <c r="BJ601" s="353"/>
      <c r="BK601" s="353"/>
      <c r="BL601" s="353"/>
      <c r="BM601" s="354"/>
      <c r="BN601" s="194"/>
      <c r="BO601" s="194"/>
    </row>
    <row r="602" spans="1:67" s="199" customFormat="1" outlineLevel="1">
      <c r="A602" s="23"/>
      <c r="B602" s="23"/>
      <c r="C602" s="23"/>
      <c r="D602" s="23"/>
      <c r="E602" s="68">
        <v>0</v>
      </c>
      <c r="F602" s="357">
        <v>0</v>
      </c>
      <c r="G602" s="353"/>
      <c r="H602" s="353"/>
      <c r="I602" s="353"/>
      <c r="J602" s="353"/>
      <c r="K602" s="354"/>
      <c r="L602" s="357">
        <v>0</v>
      </c>
      <c r="M602" s="353"/>
      <c r="N602" s="353"/>
      <c r="O602" s="353"/>
      <c r="P602" s="353"/>
      <c r="Q602" s="353"/>
      <c r="R602" s="357">
        <v>0</v>
      </c>
      <c r="S602" s="353"/>
      <c r="T602" s="353"/>
      <c r="U602" s="353"/>
      <c r="V602" s="353"/>
      <c r="W602" s="353"/>
      <c r="X602" s="357">
        <v>0</v>
      </c>
      <c r="Y602" s="353"/>
      <c r="Z602" s="353"/>
      <c r="AA602" s="353"/>
      <c r="AB602" s="353"/>
      <c r="AC602" s="353"/>
      <c r="AD602" s="357">
        <v>0</v>
      </c>
      <c r="AE602" s="353"/>
      <c r="AF602" s="353"/>
      <c r="AG602" s="353"/>
      <c r="AH602" s="353"/>
      <c r="AI602" s="353"/>
      <c r="AJ602" s="358">
        <v>0</v>
      </c>
      <c r="AK602" s="353"/>
      <c r="AL602" s="353"/>
      <c r="AM602" s="353"/>
      <c r="AN602" s="353"/>
      <c r="AO602" s="353"/>
      <c r="AP602" s="357">
        <v>0</v>
      </c>
      <c r="AQ602" s="353"/>
      <c r="AR602" s="353"/>
      <c r="AS602" s="353"/>
      <c r="AT602" s="353"/>
      <c r="AU602" s="353"/>
      <c r="AV602" s="357">
        <v>0</v>
      </c>
      <c r="AW602" s="353"/>
      <c r="AX602" s="353"/>
      <c r="AY602" s="353"/>
      <c r="AZ602" s="353"/>
      <c r="BA602" s="353"/>
      <c r="BB602" s="357">
        <v>0</v>
      </c>
      <c r="BC602" s="353"/>
      <c r="BD602" s="353"/>
      <c r="BE602" s="353"/>
      <c r="BF602" s="353"/>
      <c r="BG602" s="353"/>
      <c r="BH602" s="357">
        <v>0</v>
      </c>
      <c r="BI602" s="353"/>
      <c r="BJ602" s="353"/>
      <c r="BK602" s="353"/>
      <c r="BL602" s="353"/>
      <c r="BM602" s="354"/>
      <c r="BN602" s="194"/>
      <c r="BO602" s="194"/>
    </row>
    <row r="603" spans="1:67" s="199" customFormat="1" outlineLevel="1">
      <c r="A603" s="23"/>
      <c r="B603" s="23"/>
      <c r="C603" s="23"/>
      <c r="D603" s="23"/>
      <c r="E603" s="68">
        <v>0</v>
      </c>
      <c r="F603" s="357">
        <v>0</v>
      </c>
      <c r="G603" s="353"/>
      <c r="H603" s="353"/>
      <c r="I603" s="353"/>
      <c r="J603" s="353"/>
      <c r="K603" s="354"/>
      <c r="L603" s="357">
        <v>0</v>
      </c>
      <c r="M603" s="353"/>
      <c r="N603" s="353"/>
      <c r="O603" s="353"/>
      <c r="P603" s="353"/>
      <c r="Q603" s="353"/>
      <c r="R603" s="357">
        <v>0</v>
      </c>
      <c r="S603" s="353"/>
      <c r="T603" s="353"/>
      <c r="U603" s="353"/>
      <c r="V603" s="353"/>
      <c r="W603" s="353"/>
      <c r="X603" s="357">
        <v>0</v>
      </c>
      <c r="Y603" s="353"/>
      <c r="Z603" s="353"/>
      <c r="AA603" s="353"/>
      <c r="AB603" s="353"/>
      <c r="AC603" s="353"/>
      <c r="AD603" s="357">
        <v>0</v>
      </c>
      <c r="AE603" s="353"/>
      <c r="AF603" s="353"/>
      <c r="AG603" s="353"/>
      <c r="AH603" s="353"/>
      <c r="AI603" s="353"/>
      <c r="AJ603" s="358">
        <v>0</v>
      </c>
      <c r="AK603" s="353"/>
      <c r="AL603" s="353"/>
      <c r="AM603" s="353"/>
      <c r="AN603" s="353"/>
      <c r="AO603" s="353"/>
      <c r="AP603" s="357">
        <v>0</v>
      </c>
      <c r="AQ603" s="353"/>
      <c r="AR603" s="353"/>
      <c r="AS603" s="353"/>
      <c r="AT603" s="353"/>
      <c r="AU603" s="353"/>
      <c r="AV603" s="357">
        <v>0</v>
      </c>
      <c r="AW603" s="353"/>
      <c r="AX603" s="353"/>
      <c r="AY603" s="353"/>
      <c r="AZ603" s="353"/>
      <c r="BA603" s="353"/>
      <c r="BB603" s="357">
        <v>0</v>
      </c>
      <c r="BC603" s="353"/>
      <c r="BD603" s="353"/>
      <c r="BE603" s="353"/>
      <c r="BF603" s="353"/>
      <c r="BG603" s="353"/>
      <c r="BH603" s="357">
        <v>0</v>
      </c>
      <c r="BI603" s="353"/>
      <c r="BJ603" s="353"/>
      <c r="BK603" s="353"/>
      <c r="BL603" s="353"/>
      <c r="BM603" s="354"/>
      <c r="BN603" s="194"/>
      <c r="BO603" s="194"/>
    </row>
    <row r="604" spans="1:67" s="199" customFormat="1" outlineLevel="1">
      <c r="A604" s="23"/>
      <c r="B604" s="23"/>
      <c r="C604" s="23"/>
      <c r="D604" s="23"/>
      <c r="E604" s="68">
        <v>0</v>
      </c>
      <c r="F604" s="357">
        <v>0</v>
      </c>
      <c r="G604" s="353"/>
      <c r="H604" s="353"/>
      <c r="I604" s="353"/>
      <c r="J604" s="353"/>
      <c r="K604" s="354"/>
      <c r="L604" s="357">
        <v>0</v>
      </c>
      <c r="M604" s="353"/>
      <c r="N604" s="353"/>
      <c r="O604" s="353"/>
      <c r="P604" s="353"/>
      <c r="Q604" s="353"/>
      <c r="R604" s="357">
        <v>0</v>
      </c>
      <c r="S604" s="353"/>
      <c r="T604" s="353"/>
      <c r="U604" s="353"/>
      <c r="V604" s="353"/>
      <c r="W604" s="353"/>
      <c r="X604" s="357">
        <v>0</v>
      </c>
      <c r="Y604" s="353"/>
      <c r="Z604" s="353"/>
      <c r="AA604" s="353"/>
      <c r="AB604" s="353"/>
      <c r="AC604" s="353"/>
      <c r="AD604" s="357">
        <v>0</v>
      </c>
      <c r="AE604" s="353"/>
      <c r="AF604" s="353"/>
      <c r="AG604" s="353"/>
      <c r="AH604" s="353"/>
      <c r="AI604" s="353"/>
      <c r="AJ604" s="358">
        <v>0</v>
      </c>
      <c r="AK604" s="353"/>
      <c r="AL604" s="353"/>
      <c r="AM604" s="353"/>
      <c r="AN604" s="353"/>
      <c r="AO604" s="353"/>
      <c r="AP604" s="357">
        <v>0</v>
      </c>
      <c r="AQ604" s="353"/>
      <c r="AR604" s="353"/>
      <c r="AS604" s="353"/>
      <c r="AT604" s="353"/>
      <c r="AU604" s="353"/>
      <c r="AV604" s="357">
        <v>0</v>
      </c>
      <c r="AW604" s="353"/>
      <c r="AX604" s="353"/>
      <c r="AY604" s="353"/>
      <c r="AZ604" s="353"/>
      <c r="BA604" s="353"/>
      <c r="BB604" s="357">
        <v>0</v>
      </c>
      <c r="BC604" s="353"/>
      <c r="BD604" s="353"/>
      <c r="BE604" s="353"/>
      <c r="BF604" s="353"/>
      <c r="BG604" s="353"/>
      <c r="BH604" s="357">
        <v>0</v>
      </c>
      <c r="BI604" s="353"/>
      <c r="BJ604" s="353"/>
      <c r="BK604" s="353"/>
      <c r="BL604" s="353"/>
      <c r="BM604" s="354"/>
      <c r="BN604" s="194"/>
      <c r="BO604" s="194"/>
    </row>
    <row r="605" spans="1:67" s="199" customFormat="1" outlineLevel="1">
      <c r="A605" s="23"/>
      <c r="B605" s="23"/>
      <c r="C605" s="23"/>
      <c r="D605" s="23"/>
      <c r="E605" s="68">
        <v>0</v>
      </c>
      <c r="F605" s="357">
        <v>0</v>
      </c>
      <c r="G605" s="353"/>
      <c r="H605" s="353"/>
      <c r="I605" s="353"/>
      <c r="J605" s="353"/>
      <c r="K605" s="354"/>
      <c r="L605" s="357">
        <v>0</v>
      </c>
      <c r="M605" s="353"/>
      <c r="N605" s="353"/>
      <c r="O605" s="353"/>
      <c r="P605" s="353"/>
      <c r="Q605" s="353"/>
      <c r="R605" s="357">
        <v>0</v>
      </c>
      <c r="S605" s="353"/>
      <c r="T605" s="353"/>
      <c r="U605" s="353"/>
      <c r="V605" s="353"/>
      <c r="W605" s="353"/>
      <c r="X605" s="357">
        <v>0</v>
      </c>
      <c r="Y605" s="353"/>
      <c r="Z605" s="353"/>
      <c r="AA605" s="353"/>
      <c r="AB605" s="353"/>
      <c r="AC605" s="353"/>
      <c r="AD605" s="357">
        <v>0</v>
      </c>
      <c r="AE605" s="353"/>
      <c r="AF605" s="353"/>
      <c r="AG605" s="353"/>
      <c r="AH605" s="353"/>
      <c r="AI605" s="353"/>
      <c r="AJ605" s="358">
        <v>0</v>
      </c>
      <c r="AK605" s="353"/>
      <c r="AL605" s="353"/>
      <c r="AM605" s="353"/>
      <c r="AN605" s="353"/>
      <c r="AO605" s="353"/>
      <c r="AP605" s="357">
        <v>0</v>
      </c>
      <c r="AQ605" s="353"/>
      <c r="AR605" s="353"/>
      <c r="AS605" s="353"/>
      <c r="AT605" s="353"/>
      <c r="AU605" s="353"/>
      <c r="AV605" s="357">
        <v>0</v>
      </c>
      <c r="AW605" s="353"/>
      <c r="AX605" s="353"/>
      <c r="AY605" s="353"/>
      <c r="AZ605" s="353"/>
      <c r="BA605" s="353"/>
      <c r="BB605" s="357">
        <v>0</v>
      </c>
      <c r="BC605" s="353"/>
      <c r="BD605" s="353"/>
      <c r="BE605" s="353"/>
      <c r="BF605" s="353"/>
      <c r="BG605" s="353"/>
      <c r="BH605" s="357">
        <v>0</v>
      </c>
      <c r="BI605" s="353"/>
      <c r="BJ605" s="353"/>
      <c r="BK605" s="353"/>
      <c r="BL605" s="353"/>
      <c r="BM605" s="354"/>
      <c r="BN605" s="194"/>
      <c r="BO605" s="194"/>
    </row>
    <row r="606" spans="1:67" s="199" customFormat="1" outlineLevel="1">
      <c r="A606" s="23"/>
      <c r="B606" s="23"/>
      <c r="C606" s="23"/>
      <c r="D606" s="23"/>
      <c r="E606" s="68">
        <v>0</v>
      </c>
      <c r="F606" s="357">
        <v>0</v>
      </c>
      <c r="G606" s="353"/>
      <c r="H606" s="353"/>
      <c r="I606" s="353"/>
      <c r="J606" s="353"/>
      <c r="K606" s="354"/>
      <c r="L606" s="357">
        <v>0</v>
      </c>
      <c r="M606" s="353"/>
      <c r="N606" s="353"/>
      <c r="O606" s="353"/>
      <c r="P606" s="353"/>
      <c r="Q606" s="353"/>
      <c r="R606" s="357">
        <v>0</v>
      </c>
      <c r="S606" s="353"/>
      <c r="T606" s="353"/>
      <c r="U606" s="353"/>
      <c r="V606" s="353"/>
      <c r="W606" s="353"/>
      <c r="X606" s="357">
        <v>0</v>
      </c>
      <c r="Y606" s="353"/>
      <c r="Z606" s="353"/>
      <c r="AA606" s="353"/>
      <c r="AB606" s="353"/>
      <c r="AC606" s="353"/>
      <c r="AD606" s="357">
        <v>0</v>
      </c>
      <c r="AE606" s="353"/>
      <c r="AF606" s="353"/>
      <c r="AG606" s="353"/>
      <c r="AH606" s="353"/>
      <c r="AI606" s="353"/>
      <c r="AJ606" s="358">
        <v>0</v>
      </c>
      <c r="AK606" s="353"/>
      <c r="AL606" s="353"/>
      <c r="AM606" s="353"/>
      <c r="AN606" s="353"/>
      <c r="AO606" s="353"/>
      <c r="AP606" s="357">
        <v>0</v>
      </c>
      <c r="AQ606" s="353"/>
      <c r="AR606" s="353"/>
      <c r="AS606" s="353"/>
      <c r="AT606" s="353"/>
      <c r="AU606" s="353"/>
      <c r="AV606" s="357">
        <v>0</v>
      </c>
      <c r="AW606" s="353"/>
      <c r="AX606" s="353"/>
      <c r="AY606" s="353"/>
      <c r="AZ606" s="353"/>
      <c r="BA606" s="353"/>
      <c r="BB606" s="357">
        <v>0</v>
      </c>
      <c r="BC606" s="353"/>
      <c r="BD606" s="353"/>
      <c r="BE606" s="353"/>
      <c r="BF606" s="353"/>
      <c r="BG606" s="353"/>
      <c r="BH606" s="357">
        <v>0</v>
      </c>
      <c r="BI606" s="353"/>
      <c r="BJ606" s="353"/>
      <c r="BK606" s="353"/>
      <c r="BL606" s="353"/>
      <c r="BM606" s="354"/>
      <c r="BN606" s="194"/>
      <c r="BO606" s="194"/>
    </row>
    <row r="607" spans="1:67" s="199" customFormat="1" outlineLevel="1">
      <c r="A607" s="23"/>
      <c r="B607" s="23"/>
      <c r="C607" s="23"/>
      <c r="D607" s="23"/>
      <c r="E607" s="68">
        <v>0</v>
      </c>
      <c r="F607" s="357">
        <v>0</v>
      </c>
      <c r="G607" s="353"/>
      <c r="H607" s="353"/>
      <c r="I607" s="353"/>
      <c r="J607" s="353"/>
      <c r="K607" s="354"/>
      <c r="L607" s="357">
        <v>0</v>
      </c>
      <c r="M607" s="353"/>
      <c r="N607" s="353"/>
      <c r="O607" s="353"/>
      <c r="P607" s="353"/>
      <c r="Q607" s="353"/>
      <c r="R607" s="357">
        <v>0</v>
      </c>
      <c r="S607" s="353"/>
      <c r="T607" s="353"/>
      <c r="U607" s="353"/>
      <c r="V607" s="353"/>
      <c r="W607" s="353"/>
      <c r="X607" s="357">
        <v>0</v>
      </c>
      <c r="Y607" s="353"/>
      <c r="Z607" s="353"/>
      <c r="AA607" s="353"/>
      <c r="AB607" s="353"/>
      <c r="AC607" s="353"/>
      <c r="AD607" s="357">
        <v>0</v>
      </c>
      <c r="AE607" s="353"/>
      <c r="AF607" s="353"/>
      <c r="AG607" s="353"/>
      <c r="AH607" s="353"/>
      <c r="AI607" s="353"/>
      <c r="AJ607" s="358">
        <v>0</v>
      </c>
      <c r="AK607" s="353"/>
      <c r="AL607" s="353"/>
      <c r="AM607" s="353"/>
      <c r="AN607" s="353"/>
      <c r="AO607" s="353"/>
      <c r="AP607" s="357">
        <v>0</v>
      </c>
      <c r="AQ607" s="353"/>
      <c r="AR607" s="353"/>
      <c r="AS607" s="353"/>
      <c r="AT607" s="353"/>
      <c r="AU607" s="353"/>
      <c r="AV607" s="357">
        <v>0</v>
      </c>
      <c r="AW607" s="353"/>
      <c r="AX607" s="353"/>
      <c r="AY607" s="353"/>
      <c r="AZ607" s="353"/>
      <c r="BA607" s="353"/>
      <c r="BB607" s="357">
        <v>0</v>
      </c>
      <c r="BC607" s="353"/>
      <c r="BD607" s="353"/>
      <c r="BE607" s="353"/>
      <c r="BF607" s="353"/>
      <c r="BG607" s="353"/>
      <c r="BH607" s="357">
        <v>0</v>
      </c>
      <c r="BI607" s="353"/>
      <c r="BJ607" s="353"/>
      <c r="BK607" s="353"/>
      <c r="BL607" s="353"/>
      <c r="BM607" s="354"/>
      <c r="BN607" s="194"/>
      <c r="BO607" s="194"/>
    </row>
    <row r="608" spans="1:67" s="199" customFormat="1" outlineLevel="1">
      <c r="A608" s="23"/>
      <c r="B608" s="23"/>
      <c r="C608" s="23"/>
      <c r="D608" s="23"/>
      <c r="E608" s="68">
        <v>0</v>
      </c>
      <c r="F608" s="357">
        <v>0</v>
      </c>
      <c r="G608" s="353"/>
      <c r="H608" s="353"/>
      <c r="I608" s="353"/>
      <c r="J608" s="353"/>
      <c r="K608" s="354"/>
      <c r="L608" s="357">
        <v>0</v>
      </c>
      <c r="M608" s="353"/>
      <c r="N608" s="353"/>
      <c r="O608" s="353"/>
      <c r="P608" s="353"/>
      <c r="Q608" s="353"/>
      <c r="R608" s="357">
        <v>0</v>
      </c>
      <c r="S608" s="353"/>
      <c r="T608" s="353"/>
      <c r="U608" s="353"/>
      <c r="V608" s="353"/>
      <c r="W608" s="353"/>
      <c r="X608" s="357">
        <v>0</v>
      </c>
      <c r="Y608" s="353"/>
      <c r="Z608" s="353"/>
      <c r="AA608" s="353"/>
      <c r="AB608" s="353"/>
      <c r="AC608" s="353"/>
      <c r="AD608" s="357">
        <v>0</v>
      </c>
      <c r="AE608" s="353"/>
      <c r="AF608" s="353"/>
      <c r="AG608" s="353"/>
      <c r="AH608" s="353"/>
      <c r="AI608" s="353"/>
      <c r="AJ608" s="358">
        <v>0</v>
      </c>
      <c r="AK608" s="353"/>
      <c r="AL608" s="353"/>
      <c r="AM608" s="353"/>
      <c r="AN608" s="353"/>
      <c r="AO608" s="353"/>
      <c r="AP608" s="357">
        <v>0</v>
      </c>
      <c r="AQ608" s="353"/>
      <c r="AR608" s="353"/>
      <c r="AS608" s="353"/>
      <c r="AT608" s="353"/>
      <c r="AU608" s="353"/>
      <c r="AV608" s="357">
        <v>0</v>
      </c>
      <c r="AW608" s="353"/>
      <c r="AX608" s="353"/>
      <c r="AY608" s="353"/>
      <c r="AZ608" s="353"/>
      <c r="BA608" s="353"/>
      <c r="BB608" s="357">
        <v>0</v>
      </c>
      <c r="BC608" s="353"/>
      <c r="BD608" s="353"/>
      <c r="BE608" s="353"/>
      <c r="BF608" s="353"/>
      <c r="BG608" s="353"/>
      <c r="BH608" s="357">
        <v>0</v>
      </c>
      <c r="BI608" s="353"/>
      <c r="BJ608" s="353"/>
      <c r="BK608" s="353"/>
      <c r="BL608" s="353"/>
      <c r="BM608" s="354"/>
      <c r="BN608" s="194"/>
      <c r="BO608" s="194"/>
    </row>
    <row r="609" spans="1:67" s="199" customFormat="1" outlineLevel="1">
      <c r="A609" s="23"/>
      <c r="B609" s="23"/>
      <c r="C609" s="23"/>
      <c r="D609" s="23"/>
      <c r="E609" s="68">
        <v>0</v>
      </c>
      <c r="F609" s="357">
        <v>0</v>
      </c>
      <c r="G609" s="353"/>
      <c r="H609" s="353"/>
      <c r="I609" s="353"/>
      <c r="J609" s="353"/>
      <c r="K609" s="354"/>
      <c r="L609" s="357">
        <v>0</v>
      </c>
      <c r="M609" s="353"/>
      <c r="N609" s="353"/>
      <c r="O609" s="353"/>
      <c r="P609" s="353"/>
      <c r="Q609" s="353"/>
      <c r="R609" s="357">
        <v>0</v>
      </c>
      <c r="S609" s="353"/>
      <c r="T609" s="353"/>
      <c r="U609" s="353"/>
      <c r="V609" s="353"/>
      <c r="W609" s="353"/>
      <c r="X609" s="357">
        <v>0</v>
      </c>
      <c r="Y609" s="353"/>
      <c r="Z609" s="353"/>
      <c r="AA609" s="353"/>
      <c r="AB609" s="353"/>
      <c r="AC609" s="353"/>
      <c r="AD609" s="357">
        <v>0</v>
      </c>
      <c r="AE609" s="353"/>
      <c r="AF609" s="353"/>
      <c r="AG609" s="353"/>
      <c r="AH609" s="353"/>
      <c r="AI609" s="353"/>
      <c r="AJ609" s="358">
        <v>0</v>
      </c>
      <c r="AK609" s="353"/>
      <c r="AL609" s="353"/>
      <c r="AM609" s="353"/>
      <c r="AN609" s="353"/>
      <c r="AO609" s="353"/>
      <c r="AP609" s="357">
        <v>0</v>
      </c>
      <c r="AQ609" s="353"/>
      <c r="AR609" s="353"/>
      <c r="AS609" s="353"/>
      <c r="AT609" s="353"/>
      <c r="AU609" s="353"/>
      <c r="AV609" s="357">
        <v>0</v>
      </c>
      <c r="AW609" s="353"/>
      <c r="AX609" s="353"/>
      <c r="AY609" s="353"/>
      <c r="AZ609" s="353"/>
      <c r="BA609" s="353"/>
      <c r="BB609" s="357">
        <v>0</v>
      </c>
      <c r="BC609" s="353"/>
      <c r="BD609" s="353"/>
      <c r="BE609" s="353"/>
      <c r="BF609" s="353"/>
      <c r="BG609" s="353"/>
      <c r="BH609" s="357">
        <v>0</v>
      </c>
      <c r="BI609" s="353"/>
      <c r="BJ609" s="353"/>
      <c r="BK609" s="353"/>
      <c r="BL609" s="353"/>
      <c r="BM609" s="354"/>
      <c r="BN609" s="194"/>
      <c r="BO609" s="194"/>
    </row>
    <row r="610" spans="1:67" s="199" customFormat="1" outlineLevel="1">
      <c r="A610" s="23"/>
      <c r="B610" s="23"/>
      <c r="C610" s="23"/>
      <c r="D610" s="23"/>
      <c r="E610" s="68">
        <v>0</v>
      </c>
      <c r="F610" s="357">
        <v>0</v>
      </c>
      <c r="G610" s="353"/>
      <c r="H610" s="353"/>
      <c r="I610" s="353"/>
      <c r="J610" s="353"/>
      <c r="K610" s="354"/>
      <c r="L610" s="357">
        <v>0</v>
      </c>
      <c r="M610" s="353"/>
      <c r="N610" s="353"/>
      <c r="O610" s="353"/>
      <c r="P610" s="353"/>
      <c r="Q610" s="353"/>
      <c r="R610" s="357">
        <v>0</v>
      </c>
      <c r="S610" s="353"/>
      <c r="T610" s="353"/>
      <c r="U610" s="353"/>
      <c r="V610" s="353"/>
      <c r="W610" s="353"/>
      <c r="X610" s="357">
        <v>0</v>
      </c>
      <c r="Y610" s="353"/>
      <c r="Z610" s="353"/>
      <c r="AA610" s="353"/>
      <c r="AB610" s="353"/>
      <c r="AC610" s="353"/>
      <c r="AD610" s="357">
        <v>0</v>
      </c>
      <c r="AE610" s="353"/>
      <c r="AF610" s="353"/>
      <c r="AG610" s="353"/>
      <c r="AH610" s="353"/>
      <c r="AI610" s="353"/>
      <c r="AJ610" s="358">
        <v>0</v>
      </c>
      <c r="AK610" s="353"/>
      <c r="AL610" s="353"/>
      <c r="AM610" s="353"/>
      <c r="AN610" s="353"/>
      <c r="AO610" s="353"/>
      <c r="AP610" s="357">
        <v>0</v>
      </c>
      <c r="AQ610" s="353"/>
      <c r="AR610" s="353"/>
      <c r="AS610" s="353"/>
      <c r="AT610" s="353"/>
      <c r="AU610" s="353"/>
      <c r="AV610" s="357">
        <v>0</v>
      </c>
      <c r="AW610" s="353"/>
      <c r="AX610" s="353"/>
      <c r="AY610" s="353"/>
      <c r="AZ610" s="353"/>
      <c r="BA610" s="353"/>
      <c r="BB610" s="357">
        <v>0</v>
      </c>
      <c r="BC610" s="353"/>
      <c r="BD610" s="353"/>
      <c r="BE610" s="353"/>
      <c r="BF610" s="353"/>
      <c r="BG610" s="353"/>
      <c r="BH610" s="357">
        <v>0</v>
      </c>
      <c r="BI610" s="353"/>
      <c r="BJ610" s="353"/>
      <c r="BK610" s="353"/>
      <c r="BL610" s="353"/>
      <c r="BM610" s="354"/>
      <c r="BN610" s="194"/>
      <c r="BO610" s="194"/>
    </row>
    <row r="611" spans="1:67" s="199" customFormat="1" outlineLevel="1">
      <c r="A611" s="23"/>
      <c r="B611" s="23"/>
      <c r="C611" s="23"/>
      <c r="D611" s="23"/>
      <c r="E611" s="68">
        <v>0</v>
      </c>
      <c r="F611" s="357">
        <v>0</v>
      </c>
      <c r="G611" s="353"/>
      <c r="H611" s="353"/>
      <c r="I611" s="353"/>
      <c r="J611" s="353"/>
      <c r="K611" s="354"/>
      <c r="L611" s="357">
        <v>0</v>
      </c>
      <c r="M611" s="353"/>
      <c r="N611" s="353"/>
      <c r="O611" s="353"/>
      <c r="P611" s="353"/>
      <c r="Q611" s="353"/>
      <c r="R611" s="357">
        <v>0</v>
      </c>
      <c r="S611" s="353"/>
      <c r="T611" s="353"/>
      <c r="U611" s="353"/>
      <c r="V611" s="353"/>
      <c r="W611" s="353"/>
      <c r="X611" s="357">
        <v>0</v>
      </c>
      <c r="Y611" s="353"/>
      <c r="Z611" s="353"/>
      <c r="AA611" s="353"/>
      <c r="AB611" s="353"/>
      <c r="AC611" s="353"/>
      <c r="AD611" s="357">
        <v>0</v>
      </c>
      <c r="AE611" s="353"/>
      <c r="AF611" s="353"/>
      <c r="AG611" s="353"/>
      <c r="AH611" s="353"/>
      <c r="AI611" s="353"/>
      <c r="AJ611" s="358">
        <v>0</v>
      </c>
      <c r="AK611" s="353"/>
      <c r="AL611" s="353"/>
      <c r="AM611" s="353"/>
      <c r="AN611" s="353"/>
      <c r="AO611" s="353"/>
      <c r="AP611" s="357">
        <v>0</v>
      </c>
      <c r="AQ611" s="353"/>
      <c r="AR611" s="353"/>
      <c r="AS611" s="353"/>
      <c r="AT611" s="353"/>
      <c r="AU611" s="353"/>
      <c r="AV611" s="357">
        <v>0</v>
      </c>
      <c r="AW611" s="353"/>
      <c r="AX611" s="353"/>
      <c r="AY611" s="353"/>
      <c r="AZ611" s="353"/>
      <c r="BA611" s="353"/>
      <c r="BB611" s="357">
        <v>0</v>
      </c>
      <c r="BC611" s="353"/>
      <c r="BD611" s="353"/>
      <c r="BE611" s="353"/>
      <c r="BF611" s="353"/>
      <c r="BG611" s="353"/>
      <c r="BH611" s="357">
        <v>0</v>
      </c>
      <c r="BI611" s="353"/>
      <c r="BJ611" s="353"/>
      <c r="BK611" s="353"/>
      <c r="BL611" s="353"/>
      <c r="BM611" s="354"/>
      <c r="BN611" s="194"/>
      <c r="BO611" s="194"/>
    </row>
    <row r="612" spans="1:67" s="199" customFormat="1" outlineLevel="1">
      <c r="A612" s="23"/>
      <c r="B612" s="23"/>
      <c r="C612" s="23"/>
      <c r="D612" s="23"/>
      <c r="E612" s="68">
        <v>0</v>
      </c>
      <c r="F612" s="357">
        <v>0</v>
      </c>
      <c r="G612" s="353"/>
      <c r="H612" s="353"/>
      <c r="I612" s="353"/>
      <c r="J612" s="353"/>
      <c r="K612" s="354"/>
      <c r="L612" s="357">
        <v>0</v>
      </c>
      <c r="M612" s="353"/>
      <c r="N612" s="353"/>
      <c r="O612" s="353"/>
      <c r="P612" s="353"/>
      <c r="Q612" s="353"/>
      <c r="R612" s="357">
        <v>0</v>
      </c>
      <c r="S612" s="353"/>
      <c r="T612" s="353"/>
      <c r="U612" s="353"/>
      <c r="V612" s="353"/>
      <c r="W612" s="353"/>
      <c r="X612" s="357">
        <v>0</v>
      </c>
      <c r="Y612" s="353"/>
      <c r="Z612" s="353"/>
      <c r="AA612" s="353"/>
      <c r="AB612" s="353"/>
      <c r="AC612" s="353"/>
      <c r="AD612" s="357">
        <v>0</v>
      </c>
      <c r="AE612" s="353"/>
      <c r="AF612" s="353"/>
      <c r="AG612" s="353"/>
      <c r="AH612" s="353"/>
      <c r="AI612" s="353"/>
      <c r="AJ612" s="358">
        <v>0</v>
      </c>
      <c r="AK612" s="353"/>
      <c r="AL612" s="353"/>
      <c r="AM612" s="353"/>
      <c r="AN612" s="353"/>
      <c r="AO612" s="353"/>
      <c r="AP612" s="357">
        <v>0</v>
      </c>
      <c r="AQ612" s="353"/>
      <c r="AR612" s="353"/>
      <c r="AS612" s="353"/>
      <c r="AT612" s="353"/>
      <c r="AU612" s="353"/>
      <c r="AV612" s="357">
        <v>0</v>
      </c>
      <c r="AW612" s="353"/>
      <c r="AX612" s="353"/>
      <c r="AY612" s="353"/>
      <c r="AZ612" s="353"/>
      <c r="BA612" s="353"/>
      <c r="BB612" s="357">
        <v>0</v>
      </c>
      <c r="BC612" s="353"/>
      <c r="BD612" s="353"/>
      <c r="BE612" s="353"/>
      <c r="BF612" s="353"/>
      <c r="BG612" s="353"/>
      <c r="BH612" s="357">
        <v>0</v>
      </c>
      <c r="BI612" s="353"/>
      <c r="BJ612" s="353"/>
      <c r="BK612" s="353"/>
      <c r="BL612" s="353"/>
      <c r="BM612" s="354"/>
      <c r="BN612" s="194"/>
      <c r="BO612" s="194"/>
    </row>
    <row r="613" spans="1:67" s="199" customFormat="1" outlineLevel="1">
      <c r="A613" s="23"/>
      <c r="B613" s="23"/>
      <c r="C613" s="23"/>
      <c r="D613" s="23"/>
      <c r="E613" s="68">
        <v>0</v>
      </c>
      <c r="F613" s="357">
        <v>0</v>
      </c>
      <c r="G613" s="353"/>
      <c r="H613" s="353"/>
      <c r="I613" s="353"/>
      <c r="J613" s="353"/>
      <c r="K613" s="354"/>
      <c r="L613" s="357">
        <v>0</v>
      </c>
      <c r="M613" s="353"/>
      <c r="N613" s="353"/>
      <c r="O613" s="353"/>
      <c r="P613" s="353"/>
      <c r="Q613" s="353"/>
      <c r="R613" s="357">
        <v>0</v>
      </c>
      <c r="S613" s="353"/>
      <c r="T613" s="353"/>
      <c r="U613" s="353"/>
      <c r="V613" s="353"/>
      <c r="W613" s="353"/>
      <c r="X613" s="357">
        <v>0</v>
      </c>
      <c r="Y613" s="353"/>
      <c r="Z613" s="353"/>
      <c r="AA613" s="353"/>
      <c r="AB613" s="353"/>
      <c r="AC613" s="353"/>
      <c r="AD613" s="357">
        <v>0</v>
      </c>
      <c r="AE613" s="353"/>
      <c r="AF613" s="353"/>
      <c r="AG613" s="353"/>
      <c r="AH613" s="353"/>
      <c r="AI613" s="353"/>
      <c r="AJ613" s="358">
        <v>0</v>
      </c>
      <c r="AK613" s="353"/>
      <c r="AL613" s="353"/>
      <c r="AM613" s="353"/>
      <c r="AN613" s="353"/>
      <c r="AO613" s="353"/>
      <c r="AP613" s="357">
        <v>0</v>
      </c>
      <c r="AQ613" s="353"/>
      <c r="AR613" s="353"/>
      <c r="AS613" s="353"/>
      <c r="AT613" s="353"/>
      <c r="AU613" s="353"/>
      <c r="AV613" s="357">
        <v>0</v>
      </c>
      <c r="AW613" s="353"/>
      <c r="AX613" s="353"/>
      <c r="AY613" s="353"/>
      <c r="AZ613" s="353"/>
      <c r="BA613" s="353"/>
      <c r="BB613" s="357">
        <v>0</v>
      </c>
      <c r="BC613" s="353"/>
      <c r="BD613" s="353"/>
      <c r="BE613" s="353"/>
      <c r="BF613" s="353"/>
      <c r="BG613" s="353"/>
      <c r="BH613" s="357">
        <v>0</v>
      </c>
      <c r="BI613" s="353"/>
      <c r="BJ613" s="353"/>
      <c r="BK613" s="353"/>
      <c r="BL613" s="353"/>
      <c r="BM613" s="354"/>
      <c r="BN613" s="194"/>
      <c r="BO613" s="194"/>
    </row>
    <row r="614" spans="1:67" s="199" customFormat="1">
      <c r="A614" s="23"/>
      <c r="B614" s="23"/>
      <c r="C614" s="23"/>
      <c r="D614" s="23"/>
      <c r="E614" s="329" t="s">
        <v>82</v>
      </c>
      <c r="F614" s="357">
        <v>0</v>
      </c>
      <c r="G614" s="358">
        <v>0</v>
      </c>
      <c r="H614" s="358">
        <v>0</v>
      </c>
      <c r="I614" s="358">
        <v>0</v>
      </c>
      <c r="J614" s="358">
        <v>0</v>
      </c>
      <c r="K614" s="382">
        <v>0</v>
      </c>
      <c r="L614" s="357">
        <v>0</v>
      </c>
      <c r="M614" s="358">
        <v>0</v>
      </c>
      <c r="N614" s="358">
        <v>0</v>
      </c>
      <c r="O614" s="358">
        <v>0</v>
      </c>
      <c r="P614" s="358">
        <v>0</v>
      </c>
      <c r="Q614" s="358">
        <v>0</v>
      </c>
      <c r="R614" s="357">
        <v>0</v>
      </c>
      <c r="S614" s="358">
        <v>0</v>
      </c>
      <c r="T614" s="358">
        <v>0</v>
      </c>
      <c r="U614" s="358">
        <v>0</v>
      </c>
      <c r="V614" s="358">
        <v>0</v>
      </c>
      <c r="W614" s="358">
        <v>0</v>
      </c>
      <c r="X614" s="357">
        <v>0</v>
      </c>
      <c r="Y614" s="358">
        <v>0</v>
      </c>
      <c r="Z614" s="358">
        <v>0</v>
      </c>
      <c r="AA614" s="358">
        <v>0</v>
      </c>
      <c r="AB614" s="358">
        <v>0</v>
      </c>
      <c r="AC614" s="358">
        <v>0</v>
      </c>
      <c r="AD614" s="357">
        <v>0</v>
      </c>
      <c r="AE614" s="358">
        <v>0</v>
      </c>
      <c r="AF614" s="358">
        <v>0</v>
      </c>
      <c r="AG614" s="358">
        <v>0</v>
      </c>
      <c r="AH614" s="358">
        <v>0</v>
      </c>
      <c r="AI614" s="358">
        <v>0</v>
      </c>
      <c r="AJ614" s="358">
        <v>0</v>
      </c>
      <c r="AK614" s="358">
        <v>0</v>
      </c>
      <c r="AL614" s="358">
        <v>0</v>
      </c>
      <c r="AM614" s="358">
        <v>0</v>
      </c>
      <c r="AN614" s="358">
        <v>0</v>
      </c>
      <c r="AO614" s="358">
        <v>0</v>
      </c>
      <c r="AP614" s="357">
        <v>0</v>
      </c>
      <c r="AQ614" s="358">
        <v>0</v>
      </c>
      <c r="AR614" s="358">
        <v>0</v>
      </c>
      <c r="AS614" s="358">
        <v>0</v>
      </c>
      <c r="AT614" s="358">
        <v>0</v>
      </c>
      <c r="AU614" s="358">
        <v>0</v>
      </c>
      <c r="AV614" s="357">
        <v>0</v>
      </c>
      <c r="AW614" s="358">
        <v>0</v>
      </c>
      <c r="AX614" s="358">
        <v>0</v>
      </c>
      <c r="AY614" s="358">
        <v>0</v>
      </c>
      <c r="AZ614" s="358">
        <v>0</v>
      </c>
      <c r="BA614" s="358">
        <v>0</v>
      </c>
      <c r="BB614" s="357">
        <v>0</v>
      </c>
      <c r="BC614" s="358">
        <v>0</v>
      </c>
      <c r="BD614" s="358">
        <v>0</v>
      </c>
      <c r="BE614" s="358">
        <v>0</v>
      </c>
      <c r="BF614" s="358">
        <v>0</v>
      </c>
      <c r="BG614" s="358">
        <v>0</v>
      </c>
      <c r="BH614" s="357">
        <v>0</v>
      </c>
      <c r="BI614" s="358">
        <v>0</v>
      </c>
      <c r="BJ614" s="358">
        <v>0</v>
      </c>
      <c r="BK614" s="358">
        <v>0</v>
      </c>
      <c r="BL614" s="358">
        <v>0</v>
      </c>
      <c r="BM614" s="382">
        <v>0</v>
      </c>
      <c r="BN614" s="194"/>
      <c r="BO614" s="194"/>
    </row>
    <row r="615" spans="1:67">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row>
    <row r="616" spans="1:67">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row>
    <row r="617" spans="1:67">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row>
    <row r="618" spans="1:67">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row>
    <row r="619" spans="1:67">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row>
    <row r="620" spans="1:67">
      <c r="A620" s="23"/>
      <c r="B620" s="23"/>
      <c r="C620" s="23"/>
      <c r="D620" s="23"/>
      <c r="E620" s="23"/>
      <c r="F620" s="23"/>
      <c r="G620" s="369"/>
      <c r="H620" s="43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row>
    <row r="621" spans="1:67">
      <c r="A621" s="23"/>
      <c r="B621" s="23"/>
      <c r="C621" s="23"/>
      <c r="D621" s="23"/>
      <c r="E621" s="23"/>
      <c r="F621" s="23"/>
      <c r="G621" s="369"/>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row>
    <row r="622" spans="1:67">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row>
    <row r="623" spans="1:67">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row>
    <row r="624" spans="1:67">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row>
  </sheetData>
  <dataConsolidate/>
  <mergeCells count="515">
    <mergeCell ref="E490:F490"/>
    <mergeCell ref="E353:F353"/>
    <mergeCell ref="E343:G343"/>
    <mergeCell ref="E504:F504"/>
    <mergeCell ref="E470:F470"/>
    <mergeCell ref="E471:F471"/>
    <mergeCell ref="E472:F472"/>
    <mergeCell ref="E473:F473"/>
    <mergeCell ref="E494:F494"/>
    <mergeCell ref="E495:F495"/>
    <mergeCell ref="E405:F405"/>
    <mergeCell ref="E406:F406"/>
    <mergeCell ref="E407:F407"/>
    <mergeCell ref="E408:F408"/>
    <mergeCell ref="E409:F409"/>
    <mergeCell ref="E410:F410"/>
    <mergeCell ref="E448:F448"/>
    <mergeCell ref="E500:F500"/>
    <mergeCell ref="E501:F501"/>
    <mergeCell ref="E487:F487"/>
    <mergeCell ref="E465:F465"/>
    <mergeCell ref="E466:F466"/>
    <mergeCell ref="E467:F467"/>
    <mergeCell ref="E468:F468"/>
    <mergeCell ref="E285:F285"/>
    <mergeCell ref="E301:F301"/>
    <mergeCell ref="E402:G402"/>
    <mergeCell ref="E404:F404"/>
    <mergeCell ref="E317:F317"/>
    <mergeCell ref="E318:F318"/>
    <mergeCell ref="E319:F319"/>
    <mergeCell ref="E320:F320"/>
    <mergeCell ref="E321:F321"/>
    <mergeCell ref="E322:F322"/>
    <mergeCell ref="E323:F323"/>
    <mergeCell ref="E324:F324"/>
    <mergeCell ref="E325:F325"/>
    <mergeCell ref="E350:F350"/>
    <mergeCell ref="E351:F351"/>
    <mergeCell ref="E340:F340"/>
    <mergeCell ref="E357:F357"/>
    <mergeCell ref="E355:F355"/>
    <mergeCell ref="E341:F341"/>
    <mergeCell ref="E286:F286"/>
    <mergeCell ref="E352:F352"/>
    <mergeCell ref="E294:F294"/>
    <mergeCell ref="E291:F291"/>
    <mergeCell ref="E292:F292"/>
    <mergeCell ref="E264:F264"/>
    <mergeCell ref="E265:F265"/>
    <mergeCell ref="E266:F266"/>
    <mergeCell ref="G55:I55"/>
    <mergeCell ref="E314:F314"/>
    <mergeCell ref="E257:F257"/>
    <mergeCell ref="E258:F258"/>
    <mergeCell ref="E269:F269"/>
    <mergeCell ref="E270:F270"/>
    <mergeCell ref="E271:F271"/>
    <mergeCell ref="E261:F261"/>
    <mergeCell ref="E262:F262"/>
    <mergeCell ref="E190:F190"/>
    <mergeCell ref="E191:F191"/>
    <mergeCell ref="E196:F196"/>
    <mergeCell ref="E177:F177"/>
    <mergeCell ref="E188:F188"/>
    <mergeCell ref="E185:F185"/>
    <mergeCell ref="E186:F186"/>
    <mergeCell ref="E284:F284"/>
    <mergeCell ref="E267:F267"/>
    <mergeCell ref="E259:F259"/>
    <mergeCell ref="E260:F260"/>
    <mergeCell ref="E306:F306"/>
    <mergeCell ref="E268:F268"/>
    <mergeCell ref="E255:F255"/>
    <mergeCell ref="E272:F272"/>
    <mergeCell ref="E180:F180"/>
    <mergeCell ref="E192:F192"/>
    <mergeCell ref="E193:F193"/>
    <mergeCell ref="E194:F194"/>
    <mergeCell ref="E195:F195"/>
    <mergeCell ref="E242:F242"/>
    <mergeCell ref="E245:F245"/>
    <mergeCell ref="E243:F243"/>
    <mergeCell ref="E246:F246"/>
    <mergeCell ref="E250:F250"/>
    <mergeCell ref="E251:F251"/>
    <mergeCell ref="E256:F256"/>
    <mergeCell ref="E252:F252"/>
    <mergeCell ref="E253:F253"/>
    <mergeCell ref="E254:F254"/>
    <mergeCell ref="E249:F249"/>
    <mergeCell ref="E244:F244"/>
    <mergeCell ref="E247:F247"/>
    <mergeCell ref="E248:F248"/>
    <mergeCell ref="E241:F241"/>
    <mergeCell ref="E263:F263"/>
    <mergeCell ref="E179:F179"/>
    <mergeCell ref="E176:F176"/>
    <mergeCell ref="E187:F187"/>
    <mergeCell ref="E181:F181"/>
    <mergeCell ref="E182:F182"/>
    <mergeCell ref="E183:F183"/>
    <mergeCell ref="E184:F184"/>
    <mergeCell ref="E178:F178"/>
    <mergeCell ref="E189:F189"/>
    <mergeCell ref="E173:F173"/>
    <mergeCell ref="E174:F174"/>
    <mergeCell ref="E160:F160"/>
    <mergeCell ref="E161:F161"/>
    <mergeCell ref="E162:F162"/>
    <mergeCell ref="E163:F163"/>
    <mergeCell ref="E164:F164"/>
    <mergeCell ref="E165:F165"/>
    <mergeCell ref="E175:F175"/>
    <mergeCell ref="E167:G167"/>
    <mergeCell ref="E172:F172"/>
    <mergeCell ref="E110:F110"/>
    <mergeCell ref="E136:F136"/>
    <mergeCell ref="E109:F109"/>
    <mergeCell ref="E143:F143"/>
    <mergeCell ref="E155:F155"/>
    <mergeCell ref="E156:F156"/>
    <mergeCell ref="E157:F157"/>
    <mergeCell ref="E158:F158"/>
    <mergeCell ref="E159:F159"/>
    <mergeCell ref="E123:F123"/>
    <mergeCell ref="E124:F124"/>
    <mergeCell ref="E125:F125"/>
    <mergeCell ref="E126:F126"/>
    <mergeCell ref="E138:F138"/>
    <mergeCell ref="E121:F121"/>
    <mergeCell ref="E122:F122"/>
    <mergeCell ref="E115:F115"/>
    <mergeCell ref="E116:F116"/>
    <mergeCell ref="E117:F117"/>
    <mergeCell ref="E147:F147"/>
    <mergeCell ref="E148:F148"/>
    <mergeCell ref="E149:F149"/>
    <mergeCell ref="E150:F150"/>
    <mergeCell ref="E151:F151"/>
    <mergeCell ref="E100:F100"/>
    <mergeCell ref="E101:F101"/>
    <mergeCell ref="E102:F102"/>
    <mergeCell ref="E103:F103"/>
    <mergeCell ref="E104:F104"/>
    <mergeCell ref="E105:F105"/>
    <mergeCell ref="E106:F106"/>
    <mergeCell ref="E107:F107"/>
    <mergeCell ref="E108:F108"/>
    <mergeCell ref="E95:F95"/>
    <mergeCell ref="E96:F96"/>
    <mergeCell ref="E86:F86"/>
    <mergeCell ref="E87:F87"/>
    <mergeCell ref="E88:F88"/>
    <mergeCell ref="E89:F89"/>
    <mergeCell ref="E145:F145"/>
    <mergeCell ref="E146:F146"/>
    <mergeCell ref="E137:F137"/>
    <mergeCell ref="E118:F118"/>
    <mergeCell ref="E119:F119"/>
    <mergeCell ref="E120:F120"/>
    <mergeCell ref="E130:F130"/>
    <mergeCell ref="E131:F131"/>
    <mergeCell ref="E132:F132"/>
    <mergeCell ref="E133:F133"/>
    <mergeCell ref="E134:F134"/>
    <mergeCell ref="E97:F97"/>
    <mergeCell ref="E98:F98"/>
    <mergeCell ref="E99:F99"/>
    <mergeCell ref="E128:F128"/>
    <mergeCell ref="E129:F129"/>
    <mergeCell ref="E113:G113"/>
    <mergeCell ref="E90:F90"/>
    <mergeCell ref="E68:F68"/>
    <mergeCell ref="E69:F69"/>
    <mergeCell ref="E71:F71"/>
    <mergeCell ref="E72:F72"/>
    <mergeCell ref="E73:F73"/>
    <mergeCell ref="E290:F290"/>
    <mergeCell ref="E307:F307"/>
    <mergeCell ref="E281:F281"/>
    <mergeCell ref="E282:F282"/>
    <mergeCell ref="E296:F296"/>
    <mergeCell ref="E297:F297"/>
    <mergeCell ref="E298:F298"/>
    <mergeCell ref="E277:F277"/>
    <mergeCell ref="E275:G275"/>
    <mergeCell ref="E278:F278"/>
    <mergeCell ref="E279:F279"/>
    <mergeCell ref="E280:F280"/>
    <mergeCell ref="E135:F135"/>
    <mergeCell ref="E304:F304"/>
    <mergeCell ref="E305:F305"/>
    <mergeCell ref="E295:F295"/>
    <mergeCell ref="E273:F273"/>
    <mergeCell ref="E283:F283"/>
    <mergeCell ref="E154:F154"/>
    <mergeCell ref="E79:F79"/>
    <mergeCell ref="E91:F91"/>
    <mergeCell ref="E92:F92"/>
    <mergeCell ref="E93:F93"/>
    <mergeCell ref="E94:F94"/>
    <mergeCell ref="G26:I26"/>
    <mergeCell ref="E26:F26"/>
    <mergeCell ref="E27:F27"/>
    <mergeCell ref="E28:F28"/>
    <mergeCell ref="E29:F29"/>
    <mergeCell ref="G27:I27"/>
    <mergeCell ref="G28:I28"/>
    <mergeCell ref="G29:I29"/>
    <mergeCell ref="E37:F37"/>
    <mergeCell ref="E36:F36"/>
    <mergeCell ref="G30:I30"/>
    <mergeCell ref="G31:I31"/>
    <mergeCell ref="E30:F30"/>
    <mergeCell ref="G32:I32"/>
    <mergeCell ref="E32:F32"/>
    <mergeCell ref="E80:F80"/>
    <mergeCell ref="E81:F81"/>
    <mergeCell ref="E82:F82"/>
    <mergeCell ref="E83:F83"/>
    <mergeCell ref="E76:F76"/>
    <mergeCell ref="E78:F78"/>
    <mergeCell ref="E74:F74"/>
    <mergeCell ref="E75:F75"/>
    <mergeCell ref="E62:F62"/>
    <mergeCell ref="E38:F38"/>
    <mergeCell ref="E55:F55"/>
    <mergeCell ref="E31:F31"/>
    <mergeCell ref="E33:F33"/>
    <mergeCell ref="E63:F63"/>
    <mergeCell ref="E64:F64"/>
    <mergeCell ref="E48:F48"/>
    <mergeCell ref="E49:F49"/>
    <mergeCell ref="E50:F50"/>
    <mergeCell ref="E51:F51"/>
    <mergeCell ref="E52:F52"/>
    <mergeCell ref="E77:F77"/>
    <mergeCell ref="E56:F56"/>
    <mergeCell ref="E65:F65"/>
    <mergeCell ref="E61:F61"/>
    <mergeCell ref="E57:F57"/>
    <mergeCell ref="E59:G59"/>
    <mergeCell ref="E66:F66"/>
    <mergeCell ref="E67:F67"/>
    <mergeCell ref="E45:F45"/>
    <mergeCell ref="E46:F46"/>
    <mergeCell ref="E47:F47"/>
    <mergeCell ref="E53:F53"/>
    <mergeCell ref="E54:F54"/>
    <mergeCell ref="G25:I25"/>
    <mergeCell ref="E22:F22"/>
    <mergeCell ref="E23:F23"/>
    <mergeCell ref="E24:F24"/>
    <mergeCell ref="E25:F25"/>
    <mergeCell ref="G36:I36"/>
    <mergeCell ref="G37:I37"/>
    <mergeCell ref="G46:I46"/>
    <mergeCell ref="G47:I47"/>
    <mergeCell ref="G54:I54"/>
    <mergeCell ref="G38:I38"/>
    <mergeCell ref="G39:I39"/>
    <mergeCell ref="G40:I40"/>
    <mergeCell ref="G41:I41"/>
    <mergeCell ref="G42:I42"/>
    <mergeCell ref="G43:I43"/>
    <mergeCell ref="G44:I44"/>
    <mergeCell ref="G45:I45"/>
    <mergeCell ref="G48:I48"/>
    <mergeCell ref="E139:F139"/>
    <mergeCell ref="E140:F140"/>
    <mergeCell ref="E141:F141"/>
    <mergeCell ref="E142:F142"/>
    <mergeCell ref="E144:F144"/>
    <mergeCell ref="E21:F21"/>
    <mergeCell ref="E226:F226"/>
    <mergeCell ref="E224:F224"/>
    <mergeCell ref="E229:F229"/>
    <mergeCell ref="E197:F197"/>
    <mergeCell ref="E218:F218"/>
    <mergeCell ref="E227:F227"/>
    <mergeCell ref="E223:F223"/>
    <mergeCell ref="E219:F219"/>
    <mergeCell ref="E228:F228"/>
    <mergeCell ref="E203:F203"/>
    <mergeCell ref="E212:F212"/>
    <mergeCell ref="E213:F213"/>
    <mergeCell ref="E214:F214"/>
    <mergeCell ref="E215:F215"/>
    <mergeCell ref="E216:F216"/>
    <mergeCell ref="E217:F217"/>
    <mergeCell ref="E198:F198"/>
    <mergeCell ref="E199:F199"/>
    <mergeCell ref="E84:F84"/>
    <mergeCell ref="E85:F85"/>
    <mergeCell ref="E169:F169"/>
    <mergeCell ref="E111:F111"/>
    <mergeCell ref="E170:F170"/>
    <mergeCell ref="E171:F171"/>
    <mergeCell ref="G22:I22"/>
    <mergeCell ref="G23:I23"/>
    <mergeCell ref="E70:F70"/>
    <mergeCell ref="G24:I24"/>
    <mergeCell ref="G35:I35"/>
    <mergeCell ref="G33:I33"/>
    <mergeCell ref="E34:F34"/>
    <mergeCell ref="E35:F35"/>
    <mergeCell ref="G34:I34"/>
    <mergeCell ref="E39:F39"/>
    <mergeCell ref="E40:F40"/>
    <mergeCell ref="E41:F41"/>
    <mergeCell ref="E42:F42"/>
    <mergeCell ref="E43:F43"/>
    <mergeCell ref="E44:F44"/>
    <mergeCell ref="E152:F152"/>
    <mergeCell ref="E153:F153"/>
    <mergeCell ref="E127:F127"/>
    <mergeCell ref="E11:F11"/>
    <mergeCell ref="E12:F12"/>
    <mergeCell ref="E13:F13"/>
    <mergeCell ref="E14:F14"/>
    <mergeCell ref="E18:F18"/>
    <mergeCell ref="E19:F19"/>
    <mergeCell ref="E20:F20"/>
    <mergeCell ref="G20:I20"/>
    <mergeCell ref="G21:I21"/>
    <mergeCell ref="I2:J2"/>
    <mergeCell ref="G17:I17"/>
    <mergeCell ref="G18:I18"/>
    <mergeCell ref="G19:I19"/>
    <mergeCell ref="G16:I16"/>
    <mergeCell ref="G9:I9"/>
    <mergeCell ref="G10:I10"/>
    <mergeCell ref="G11:I11"/>
    <mergeCell ref="G12:I12"/>
    <mergeCell ref="G6:I6"/>
    <mergeCell ref="G7:I7"/>
    <mergeCell ref="G8:I8"/>
    <mergeCell ref="G15:I15"/>
    <mergeCell ref="E5:G5"/>
    <mergeCell ref="E15:F15"/>
    <mergeCell ref="E16:F16"/>
    <mergeCell ref="E2:F2"/>
    <mergeCell ref="E17:F17"/>
    <mergeCell ref="G13:I13"/>
    <mergeCell ref="G14:I14"/>
    <mergeCell ref="E7:F7"/>
    <mergeCell ref="E8:F8"/>
    <mergeCell ref="E9:F9"/>
    <mergeCell ref="E10:F10"/>
    <mergeCell ref="E491:F491"/>
    <mergeCell ref="E496:F496"/>
    <mergeCell ref="E497:F497"/>
    <mergeCell ref="E498:F498"/>
    <mergeCell ref="E499:F499"/>
    <mergeCell ref="E443:F443"/>
    <mergeCell ref="E481:F481"/>
    <mergeCell ref="E474:F474"/>
    <mergeCell ref="E475:F475"/>
    <mergeCell ref="E476:F476"/>
    <mergeCell ref="E477:F477"/>
    <mergeCell ref="E478:F478"/>
    <mergeCell ref="E482:F482"/>
    <mergeCell ref="E493:F493"/>
    <mergeCell ref="E449:F449"/>
    <mergeCell ref="E450:F450"/>
    <mergeCell ref="E451:F451"/>
    <mergeCell ref="E452:F452"/>
    <mergeCell ref="E454:F454"/>
    <mergeCell ref="E463:F463"/>
    <mergeCell ref="E464:F464"/>
    <mergeCell ref="E479:F479"/>
    <mergeCell ref="E489:F489"/>
    <mergeCell ref="E469:F469"/>
    <mergeCell ref="BH586:BM586"/>
    <mergeCell ref="F586:K586"/>
    <mergeCell ref="L586:Q586"/>
    <mergeCell ref="R586:W586"/>
    <mergeCell ref="X586:AC586"/>
    <mergeCell ref="AD586:AI586"/>
    <mergeCell ref="AJ586:AO586"/>
    <mergeCell ref="AP586:AU586"/>
    <mergeCell ref="AV586:BA586"/>
    <mergeCell ref="BB586:BG586"/>
    <mergeCell ref="E513:F513"/>
    <mergeCell ref="E483:F483"/>
    <mergeCell ref="E484:F484"/>
    <mergeCell ref="E485:F485"/>
    <mergeCell ref="E486:F486"/>
    <mergeCell ref="E480:F480"/>
    <mergeCell ref="E412:F412"/>
    <mergeCell ref="E413:F413"/>
    <mergeCell ref="E509:F509"/>
    <mergeCell ref="E510:F510"/>
    <mergeCell ref="E511:F511"/>
    <mergeCell ref="E492:F492"/>
    <mergeCell ref="E425:F425"/>
    <mergeCell ref="E426:F426"/>
    <mergeCell ref="E427:F427"/>
    <mergeCell ref="E428:F428"/>
    <mergeCell ref="E429:F429"/>
    <mergeCell ref="E430:F430"/>
    <mergeCell ref="E431:F431"/>
    <mergeCell ref="E432:F432"/>
    <mergeCell ref="E453:F453"/>
    <mergeCell ref="E433:F433"/>
    <mergeCell ref="E434:F434"/>
    <mergeCell ref="E488:F488"/>
    <mergeCell ref="E550:G550"/>
    <mergeCell ref="E519:G519"/>
    <mergeCell ref="E345:F345"/>
    <mergeCell ref="E354:F354"/>
    <mergeCell ref="E505:F505"/>
    <mergeCell ref="E506:F506"/>
    <mergeCell ref="E507:F507"/>
    <mergeCell ref="E508:F508"/>
    <mergeCell ref="E349:F349"/>
    <mergeCell ref="E346:F346"/>
    <mergeCell ref="E347:F347"/>
    <mergeCell ref="E348:F348"/>
    <mergeCell ref="E359:F359"/>
    <mergeCell ref="E414:F414"/>
    <mergeCell ref="E415:F415"/>
    <mergeCell ref="E420:F420"/>
    <mergeCell ref="E439:F439"/>
    <mergeCell ref="E440:F440"/>
    <mergeCell ref="E441:F441"/>
    <mergeCell ref="E442:F442"/>
    <mergeCell ref="E445:F445"/>
    <mergeCell ref="E502:F502"/>
    <mergeCell ref="E503:F503"/>
    <mergeCell ref="E512:F512"/>
    <mergeCell ref="BH552:BM552"/>
    <mergeCell ref="F552:K552"/>
    <mergeCell ref="AJ552:AO552"/>
    <mergeCell ref="AP552:AU552"/>
    <mergeCell ref="AV552:BA552"/>
    <mergeCell ref="BB552:BG552"/>
    <mergeCell ref="L552:Q552"/>
    <mergeCell ref="R552:W552"/>
    <mergeCell ref="AD552:AI552"/>
    <mergeCell ref="X552:AC552"/>
    <mergeCell ref="E421:F421"/>
    <mergeCell ref="E422:F422"/>
    <mergeCell ref="E423:F423"/>
    <mergeCell ref="E424:F424"/>
    <mergeCell ref="E416:F416"/>
    <mergeCell ref="E417:F417"/>
    <mergeCell ref="E418:F418"/>
    <mergeCell ref="E419:F419"/>
    <mergeCell ref="E411:F411"/>
    <mergeCell ref="E293:F293"/>
    <mergeCell ref="E287:F287"/>
    <mergeCell ref="E288:F288"/>
    <mergeCell ref="E289:F289"/>
    <mergeCell ref="E315:F315"/>
    <mergeCell ref="E316:F316"/>
    <mergeCell ref="E308:F308"/>
    <mergeCell ref="E309:F309"/>
    <mergeCell ref="E310:F310"/>
    <mergeCell ref="E311:F311"/>
    <mergeCell ref="E312:F312"/>
    <mergeCell ref="E313:F313"/>
    <mergeCell ref="E302:F302"/>
    <mergeCell ref="E303:F303"/>
    <mergeCell ref="E299:F299"/>
    <mergeCell ref="E300:F300"/>
    <mergeCell ref="E446:F446"/>
    <mergeCell ref="E447:F447"/>
    <mergeCell ref="E444:F444"/>
    <mergeCell ref="E200:F200"/>
    <mergeCell ref="E201:F201"/>
    <mergeCell ref="E202:F202"/>
    <mergeCell ref="E339:F339"/>
    <mergeCell ref="E331:F331"/>
    <mergeCell ref="E332:F332"/>
    <mergeCell ref="E333:F333"/>
    <mergeCell ref="E334:F334"/>
    <mergeCell ref="E335:F335"/>
    <mergeCell ref="E337:F337"/>
    <mergeCell ref="E338:F338"/>
    <mergeCell ref="E336:F336"/>
    <mergeCell ref="E233:F233"/>
    <mergeCell ref="E221:G221"/>
    <mergeCell ref="E204:F204"/>
    <mergeCell ref="E205:F205"/>
    <mergeCell ref="E206:F206"/>
    <mergeCell ref="E207:F207"/>
    <mergeCell ref="E208:F208"/>
    <mergeCell ref="E209:F209"/>
    <mergeCell ref="E210:F210"/>
    <mergeCell ref="G49:I49"/>
    <mergeCell ref="G50:I50"/>
    <mergeCell ref="G51:I51"/>
    <mergeCell ref="G52:I52"/>
    <mergeCell ref="G53:I53"/>
    <mergeCell ref="E435:F435"/>
    <mergeCell ref="E436:F436"/>
    <mergeCell ref="E437:F437"/>
    <mergeCell ref="E438:F438"/>
    <mergeCell ref="E211:F211"/>
    <mergeCell ref="E225:F225"/>
    <mergeCell ref="E240:F240"/>
    <mergeCell ref="E239:F239"/>
    <mergeCell ref="E237:F237"/>
    <mergeCell ref="E238:F238"/>
    <mergeCell ref="E230:F230"/>
    <mergeCell ref="E231:F231"/>
    <mergeCell ref="E232:F232"/>
    <mergeCell ref="E236:F236"/>
    <mergeCell ref="E234:F234"/>
    <mergeCell ref="E235:F235"/>
    <mergeCell ref="E329:G329"/>
    <mergeCell ref="E327:F327"/>
    <mergeCell ref="E326:F326"/>
  </mergeCells>
  <phoneticPr fontId="0" type="noConversion"/>
  <dataValidations count="6">
    <dataValidation type="custom" showInputMessage="1" showErrorMessage="1" error="Invalid input, please try again." sqref="AA8:AA56 AB7:AB56" xr:uid="{00000000-0002-0000-0700-000000000000}">
      <formula1>AND(AA7&lt;&gt;"",OR(AA7="n/a",AND(AA7&gt;=0,AA7&lt;=100)))</formula1>
    </dataValidation>
    <dataValidation type="custom" showInputMessage="1" showErrorMessage="1" error="Invalid input, please try again." sqref="AA7 L7:M56 O7:P56" xr:uid="{00000000-0002-0000-0700-000001000000}">
      <formula1>AND(L7&lt;&gt;"",OR(L7="n/a",AND(L7&gt;0,L7&lt;=100)))</formula1>
    </dataValidation>
    <dataValidation type="list" allowBlank="1" showInputMessage="1" showErrorMessage="1" sqref="R345:S354" xr:uid="{00000000-0002-0000-0700-000002000000}">
      <formula1>"Yes,No"</formula1>
    </dataValidation>
    <dataValidation allowBlank="1" showInputMessage="1" showErrorMessage="1" promptTitle="Regulatory year format" prompt="Please use one of the following formats_x000a_20XX (Calendar years) or_x000a_20XX-XX (Financial years)" sqref="Q7" xr:uid="{00000000-0002-0000-0700-000003000000}"/>
    <dataValidation type="list" allowBlank="1" showInputMessage="1" showErrorMessage="1" sqref="E399" xr:uid="{00000000-0002-0000-0700-000004000000}">
      <formula1>$G$398:$G$399</formula1>
    </dataValidation>
    <dataValidation type="list" allowBlank="1" showInputMessage="1" showErrorMessage="1" sqref="E458" xr:uid="{00000000-0002-0000-0700-000005000000}">
      <formula1>$G$457:$G$458</formula1>
    </dataValidation>
  </dataValidations>
  <printOptions headings="1"/>
  <pageMargins left="0.74803149606299213" right="0.74803149606299213" top="0.98425196850393704" bottom="0.98425196850393704" header="0.51181102362204722" footer="0.51181102362204722"/>
  <pageSetup paperSize="9" scale="39" fitToWidth="3" fitToHeight="3" orientation="landscape" horizontalDpi="4294967292" r:id="rId1"/>
  <headerFooter alignWithMargins="0"/>
  <rowBreaks count="4" manualBreakCount="4">
    <brk id="58" max="18" man="1"/>
    <brk id="220" max="18" man="1"/>
    <brk id="328" max="18" man="1"/>
    <brk id="383" max="18" man="1"/>
  </rowBreaks>
  <colBreaks count="2" manualBreakCount="2">
    <brk id="23" min="549" max="614" man="1"/>
    <brk id="41" min="549" max="61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V43"/>
  <sheetViews>
    <sheetView showGridLines="0" zoomScale="90" zoomScaleNormal="90" workbookViewId="0">
      <selection sqref="A1:V43"/>
    </sheetView>
  </sheetViews>
  <sheetFormatPr defaultColWidth="9.08984375" defaultRowHeight="12.5" outlineLevelCol="1"/>
  <cols>
    <col min="1" max="1" width="3.26953125" style="7" customWidth="1"/>
    <col min="2" max="2" width="36.6328125" style="7" customWidth="1"/>
    <col min="3" max="3" width="9.6328125" style="7" customWidth="1"/>
    <col min="4" max="4" width="4.6328125" style="7" customWidth="1"/>
    <col min="5" max="5" width="1.36328125" style="7" customWidth="1"/>
    <col min="6" max="6" width="13.81640625" style="7" customWidth="1"/>
    <col min="7" max="11" width="10.26953125" style="8" customWidth="1"/>
    <col min="12" max="16" width="10.26953125" style="8" customWidth="1" outlineLevel="1"/>
    <col min="17" max="17" width="7.26953125" style="8" customWidth="1"/>
    <col min="18" max="18" width="28.26953125" style="7" customWidth="1"/>
    <col min="19" max="19" width="4.08984375" style="7" customWidth="1"/>
    <col min="20" max="16384" width="9.08984375" style="7"/>
  </cols>
  <sheetData>
    <row r="1" spans="1:22">
      <c r="A1" s="40"/>
      <c r="B1" s="40"/>
      <c r="C1" s="40"/>
      <c r="D1" s="40"/>
      <c r="E1" s="40"/>
      <c r="F1" s="40"/>
      <c r="G1" s="41"/>
      <c r="H1" s="41"/>
      <c r="I1" s="41"/>
      <c r="J1" s="41"/>
      <c r="K1" s="41"/>
      <c r="L1" s="41"/>
      <c r="M1" s="41"/>
      <c r="N1" s="41"/>
      <c r="O1" s="41"/>
      <c r="P1" s="41"/>
      <c r="Q1" s="41"/>
      <c r="R1" s="40"/>
      <c r="S1" s="40"/>
      <c r="T1" s="40"/>
      <c r="U1" s="40"/>
    </row>
    <row r="2" spans="1:22" ht="15.5">
      <c r="A2" s="40"/>
      <c r="B2" s="86" t="s">
        <v>645</v>
      </c>
      <c r="C2" s="40"/>
      <c r="D2" s="40"/>
      <c r="E2" s="40"/>
      <c r="F2" s="40"/>
      <c r="G2" s="41"/>
      <c r="H2" s="41"/>
      <c r="I2" s="41"/>
      <c r="J2" s="41"/>
      <c r="K2" s="41"/>
      <c r="L2" s="41"/>
      <c r="M2" s="41"/>
      <c r="N2" s="41"/>
      <c r="O2" s="41"/>
      <c r="P2" s="41"/>
      <c r="Q2" s="41"/>
      <c r="R2" s="40"/>
      <c r="S2" s="40"/>
      <c r="T2" s="40"/>
      <c r="U2" s="40"/>
    </row>
    <row r="3" spans="1:22">
      <c r="A3" s="40"/>
      <c r="B3" s="40"/>
      <c r="C3" s="40"/>
      <c r="D3" s="40"/>
      <c r="E3" s="40"/>
      <c r="F3" s="40"/>
      <c r="G3" s="41"/>
      <c r="H3" s="41"/>
      <c r="I3" s="41"/>
      <c r="J3" s="41"/>
      <c r="K3" s="41"/>
      <c r="L3" s="41"/>
      <c r="M3" s="41"/>
      <c r="N3" s="41"/>
      <c r="O3" s="41"/>
      <c r="P3" s="41"/>
      <c r="Q3" s="41"/>
      <c r="R3" s="40"/>
      <c r="S3" s="40"/>
      <c r="T3" s="40"/>
      <c r="U3" s="40"/>
    </row>
    <row r="4" spans="1:22" s="10" customFormat="1" ht="15" customHeight="1">
      <c r="A4" s="409"/>
      <c r="B4" s="416" t="s">
        <v>54</v>
      </c>
      <c r="C4" s="410"/>
      <c r="D4" s="411"/>
      <c r="E4" s="411"/>
      <c r="F4" s="411"/>
      <c r="G4" s="412" t="s">
        <v>532</v>
      </c>
      <c r="H4" s="412" t="s">
        <v>531</v>
      </c>
      <c r="I4" s="412" t="s">
        <v>530</v>
      </c>
      <c r="J4" s="412" t="s">
        <v>529</v>
      </c>
      <c r="K4" s="412" t="s">
        <v>528</v>
      </c>
      <c r="L4" s="412" t="s">
        <v>527</v>
      </c>
      <c r="M4" s="412" t="s">
        <v>526</v>
      </c>
      <c r="N4" s="412" t="s">
        <v>525</v>
      </c>
      <c r="O4" s="412" t="s">
        <v>524</v>
      </c>
      <c r="P4" s="412" t="s">
        <v>523</v>
      </c>
      <c r="Q4" s="413"/>
      <c r="R4" s="414" t="s">
        <v>209</v>
      </c>
      <c r="S4" s="415"/>
      <c r="T4" s="51"/>
      <c r="U4" s="51"/>
    </row>
    <row r="5" spans="1:22" s="10" customFormat="1" ht="13">
      <c r="A5" s="36"/>
      <c r="B5" s="37"/>
      <c r="C5" s="37"/>
      <c r="D5" s="52"/>
      <c r="E5" s="50"/>
      <c r="F5" s="224"/>
      <c r="G5" s="310"/>
      <c r="H5" s="310"/>
      <c r="I5" s="310"/>
      <c r="J5" s="310"/>
      <c r="K5" s="310"/>
      <c r="L5" s="310"/>
      <c r="M5" s="310"/>
      <c r="N5" s="310"/>
      <c r="O5" s="310"/>
      <c r="P5" s="310"/>
      <c r="Q5" s="225"/>
      <c r="R5" s="924" t="s">
        <v>221</v>
      </c>
      <c r="S5" s="51"/>
      <c r="T5" s="51"/>
      <c r="U5" s="51"/>
    </row>
    <row r="6" spans="1:22" s="10" customFormat="1" ht="12.75" customHeight="1">
      <c r="A6" s="36"/>
      <c r="B6" s="36" t="s">
        <v>0</v>
      </c>
      <c r="C6" s="37"/>
      <c r="D6" s="48" t="s">
        <v>1</v>
      </c>
      <c r="E6" s="46"/>
      <c r="F6" s="48" t="s">
        <v>210</v>
      </c>
      <c r="G6" s="231">
        <v>2.2739900899011012E-2</v>
      </c>
      <c r="H6" s="232">
        <v>2.2739900899011012E-2</v>
      </c>
      <c r="I6" s="232">
        <v>2.2739900899011012E-2</v>
      </c>
      <c r="J6" s="232">
        <v>2.2739900899011012E-2</v>
      </c>
      <c r="K6" s="232">
        <v>2.2739900899011012E-2</v>
      </c>
      <c r="L6" s="232">
        <v>2.2739900899011012E-2</v>
      </c>
      <c r="M6" s="232">
        <v>2.2739900899011012E-2</v>
      </c>
      <c r="N6" s="232">
        <v>2.2739900899011012E-2</v>
      </c>
      <c r="O6" s="232">
        <v>2.2739900899011012E-2</v>
      </c>
      <c r="P6" s="232">
        <v>2.2739900899011012E-2</v>
      </c>
      <c r="Q6" s="219"/>
      <c r="R6" s="925"/>
      <c r="S6" s="81"/>
      <c r="T6" s="36"/>
      <c r="U6" s="36"/>
    </row>
    <row r="7" spans="1:22" s="10" customFormat="1" ht="13">
      <c r="A7" s="36"/>
      <c r="B7" s="369" t="s">
        <v>307</v>
      </c>
      <c r="C7" s="37"/>
      <c r="D7" s="284" t="s">
        <v>283</v>
      </c>
      <c r="E7" s="46"/>
      <c r="F7" s="48" t="s">
        <v>210</v>
      </c>
      <c r="G7" s="233">
        <v>0.58499999999999996</v>
      </c>
      <c r="H7" s="234">
        <v>0.58499999999999996</v>
      </c>
      <c r="I7" s="234">
        <v>0.58499999999999996</v>
      </c>
      <c r="J7" s="234">
        <v>0.58499999999999996</v>
      </c>
      <c r="K7" s="234">
        <v>0.58499999999999996</v>
      </c>
      <c r="L7" s="234">
        <v>0.58499999999999996</v>
      </c>
      <c r="M7" s="234">
        <v>0.58499999999999996</v>
      </c>
      <c r="N7" s="234">
        <v>0.58499999999999996</v>
      </c>
      <c r="O7" s="234">
        <v>0.58499999999999996</v>
      </c>
      <c r="P7" s="234">
        <v>0.58499999999999996</v>
      </c>
      <c r="Q7" s="219"/>
      <c r="R7" s="925"/>
      <c r="S7" s="36"/>
      <c r="T7" s="36"/>
      <c r="U7" s="743"/>
    </row>
    <row r="8" spans="1:22" s="10" customFormat="1" ht="13">
      <c r="A8" s="36"/>
      <c r="B8" s="36" t="s">
        <v>83</v>
      </c>
      <c r="C8" s="37"/>
      <c r="D8" s="48" t="s">
        <v>6</v>
      </c>
      <c r="E8" s="46"/>
      <c r="F8" s="48" t="s">
        <v>210</v>
      </c>
      <c r="G8" s="233">
        <v>0.4</v>
      </c>
      <c r="H8" s="234">
        <v>0.4</v>
      </c>
      <c r="I8" s="234">
        <v>0.4</v>
      </c>
      <c r="J8" s="234">
        <v>0.4</v>
      </c>
      <c r="K8" s="234">
        <v>0.4</v>
      </c>
      <c r="L8" s="234">
        <v>0.4</v>
      </c>
      <c r="M8" s="234">
        <v>0.4</v>
      </c>
      <c r="N8" s="234">
        <v>0.4</v>
      </c>
      <c r="O8" s="234">
        <v>0.4</v>
      </c>
      <c r="P8" s="234">
        <v>0.4</v>
      </c>
      <c r="Q8" s="219"/>
      <c r="R8" s="925"/>
      <c r="S8" s="36"/>
      <c r="T8" s="36"/>
      <c r="U8" s="743"/>
    </row>
    <row r="9" spans="1:22" s="10" customFormat="1" ht="13">
      <c r="A9" s="36"/>
      <c r="B9" s="36" t="s">
        <v>84</v>
      </c>
      <c r="C9" s="37"/>
      <c r="D9" s="48" t="s">
        <v>7</v>
      </c>
      <c r="E9" s="46"/>
      <c r="F9" s="48" t="s">
        <v>210</v>
      </c>
      <c r="G9" s="233">
        <v>0.6</v>
      </c>
      <c r="H9" s="234">
        <v>0.6</v>
      </c>
      <c r="I9" s="234">
        <v>0.6</v>
      </c>
      <c r="J9" s="234">
        <v>0.6</v>
      </c>
      <c r="K9" s="234">
        <v>0.6</v>
      </c>
      <c r="L9" s="234">
        <v>0.6</v>
      </c>
      <c r="M9" s="234">
        <v>0.6</v>
      </c>
      <c r="N9" s="234">
        <v>0.6</v>
      </c>
      <c r="O9" s="234">
        <v>0.6</v>
      </c>
      <c r="P9" s="234">
        <v>0.6</v>
      </c>
      <c r="Q9" s="219"/>
      <c r="R9" s="925"/>
      <c r="S9" s="36"/>
      <c r="T9" s="36"/>
      <c r="U9" s="743"/>
    </row>
    <row r="10" spans="1:22" s="10" customFormat="1">
      <c r="A10" s="36"/>
      <c r="B10" s="71" t="s">
        <v>357</v>
      </c>
      <c r="D10" s="37" t="s">
        <v>211</v>
      </c>
      <c r="E10" s="37"/>
      <c r="F10" s="48" t="s">
        <v>210</v>
      </c>
      <c r="G10" s="235">
        <v>4.5596686540159269E-2</v>
      </c>
      <c r="H10" s="236">
        <v>4.5596686540159269E-2</v>
      </c>
      <c r="I10" s="236">
        <v>4.5596686540159269E-2</v>
      </c>
      <c r="J10" s="236">
        <v>4.5596686540159269E-2</v>
      </c>
      <c r="K10" s="236">
        <v>4.5596686540159269E-2</v>
      </c>
      <c r="L10" s="236">
        <v>4.5596686540159269E-2</v>
      </c>
      <c r="M10" s="236">
        <v>4.5596686540159269E-2</v>
      </c>
      <c r="N10" s="236">
        <v>4.5596686540159269E-2</v>
      </c>
      <c r="O10" s="236">
        <v>4.5596686540159269E-2</v>
      </c>
      <c r="P10" s="236">
        <v>4.5596686540159269E-2</v>
      </c>
      <c r="Q10" s="226"/>
      <c r="R10" s="221">
        <v>4.5596686540159137E-2</v>
      </c>
      <c r="S10" s="36"/>
      <c r="T10" s="36"/>
      <c r="U10" s="747"/>
      <c r="V10" s="748"/>
    </row>
    <row r="11" spans="1:22" s="10" customFormat="1">
      <c r="A11" s="36"/>
      <c r="B11" s="71" t="s">
        <v>266</v>
      </c>
      <c r="C11" s="36"/>
      <c r="D11" s="37" t="s">
        <v>212</v>
      </c>
      <c r="E11" s="38"/>
      <c r="F11" s="48" t="s">
        <v>210</v>
      </c>
      <c r="G11" s="235">
        <v>2.2348581121218292E-2</v>
      </c>
      <c r="H11" s="236">
        <v>2.2348581121218292E-2</v>
      </c>
      <c r="I11" s="236">
        <v>2.2348581121218292E-2</v>
      </c>
      <c r="J11" s="236">
        <v>2.2348581121218292E-2</v>
      </c>
      <c r="K11" s="236">
        <v>2.2348581121218292E-2</v>
      </c>
      <c r="L11" s="236">
        <v>2.2348581121218292E-2</v>
      </c>
      <c r="M11" s="236">
        <v>2.2348581121218292E-2</v>
      </c>
      <c r="N11" s="236">
        <v>2.2348581121218292E-2</v>
      </c>
      <c r="O11" s="236">
        <v>2.2348581121218292E-2</v>
      </c>
      <c r="P11" s="236">
        <v>2.2348581121218292E-2</v>
      </c>
      <c r="Q11" s="226"/>
      <c r="R11" s="221">
        <v>2.234858111215976E-2</v>
      </c>
      <c r="S11" s="36"/>
      <c r="T11" s="36"/>
      <c r="U11" s="747"/>
      <c r="V11" s="748"/>
    </row>
    <row r="12" spans="1:22" s="10" customFormat="1">
      <c r="A12" s="36"/>
      <c r="B12" s="36"/>
      <c r="C12" s="36"/>
      <c r="D12" s="37"/>
      <c r="E12" s="36"/>
      <c r="F12" s="43"/>
      <c r="G12" s="237"/>
      <c r="H12" s="237"/>
      <c r="I12" s="237"/>
      <c r="J12" s="237"/>
      <c r="K12" s="237"/>
      <c r="L12" s="237"/>
      <c r="M12" s="237"/>
      <c r="N12" s="237"/>
      <c r="O12" s="237"/>
      <c r="P12" s="237"/>
      <c r="Q12" s="36"/>
      <c r="R12" s="36"/>
      <c r="S12" s="36"/>
      <c r="T12" s="36"/>
      <c r="U12" s="748"/>
      <c r="V12" s="748"/>
    </row>
    <row r="13" spans="1:22" s="10" customFormat="1" ht="13">
      <c r="A13" s="36"/>
      <c r="B13" s="36" t="s">
        <v>2</v>
      </c>
      <c r="C13" s="37"/>
      <c r="D13" s="48" t="s">
        <v>3</v>
      </c>
      <c r="E13" s="46"/>
      <c r="F13" s="48" t="s">
        <v>213</v>
      </c>
      <c r="G13" s="231">
        <v>0.3</v>
      </c>
      <c r="H13" s="231">
        <v>0.3</v>
      </c>
      <c r="I13" s="231">
        <v>0.3</v>
      </c>
      <c r="J13" s="231">
        <v>0.3</v>
      </c>
      <c r="K13" s="231">
        <v>0.3</v>
      </c>
      <c r="L13" s="231">
        <v>0.3</v>
      </c>
      <c r="M13" s="231">
        <v>0.3</v>
      </c>
      <c r="N13" s="231">
        <v>0.3</v>
      </c>
      <c r="O13" s="231">
        <v>0.3</v>
      </c>
      <c r="P13" s="231">
        <v>0.3</v>
      </c>
      <c r="Q13" s="219"/>
      <c r="R13" s="43"/>
      <c r="S13" s="36"/>
      <c r="T13" s="36"/>
      <c r="U13" s="748"/>
      <c r="V13" s="748"/>
    </row>
    <row r="14" spans="1:22" s="10" customFormat="1" ht="13">
      <c r="A14" s="36"/>
      <c r="B14" s="71" t="s">
        <v>281</v>
      </c>
      <c r="C14" s="37"/>
      <c r="D14" s="48" t="s">
        <v>75</v>
      </c>
      <c r="E14" s="46"/>
      <c r="F14" s="48" t="s">
        <v>213</v>
      </c>
      <c r="G14" s="231">
        <v>4.8694808722076391E-2</v>
      </c>
      <c r="H14" s="231">
        <v>4.5693110895157554E-2</v>
      </c>
      <c r="I14" s="231">
        <v>4.3228483617943132E-2</v>
      </c>
      <c r="J14" s="231">
        <v>4.0495321065876499E-2</v>
      </c>
      <c r="K14" s="231">
        <v>3.776215851380986E-2</v>
      </c>
      <c r="L14" s="231">
        <v>3.776215851380986E-2</v>
      </c>
      <c r="M14" s="231">
        <v>3.776215851380986E-2</v>
      </c>
      <c r="N14" s="231">
        <v>3.776215851380986E-2</v>
      </c>
      <c r="O14" s="231">
        <v>3.776215851380986E-2</v>
      </c>
      <c r="P14" s="231">
        <v>3.776215851380986E-2</v>
      </c>
      <c r="Q14" s="219"/>
      <c r="R14" s="43"/>
      <c r="S14" s="36"/>
      <c r="T14" s="36"/>
      <c r="U14" s="748"/>
      <c r="V14" s="748"/>
    </row>
    <row r="15" spans="1:22" s="10" customFormat="1" ht="13">
      <c r="A15" s="36"/>
      <c r="B15" s="71" t="s">
        <v>282</v>
      </c>
      <c r="C15" s="37"/>
      <c r="D15" s="48" t="s">
        <v>76</v>
      </c>
      <c r="E15" s="46"/>
      <c r="F15" s="48" t="s">
        <v>213</v>
      </c>
      <c r="G15" s="231">
        <v>2.5377818739887426E-2</v>
      </c>
      <c r="H15" s="231">
        <v>2.244286154864028E-2</v>
      </c>
      <c r="I15" s="231">
        <v>2.0033033521936749E-2</v>
      </c>
      <c r="J15" s="231">
        <v>1.7360640912961411E-2</v>
      </c>
      <c r="K15" s="231">
        <v>1.4688248303986295E-2</v>
      </c>
      <c r="L15" s="231">
        <v>1.4688248303986295E-2</v>
      </c>
      <c r="M15" s="231">
        <v>1.4688248303986295E-2</v>
      </c>
      <c r="N15" s="231">
        <v>1.4688248303986295E-2</v>
      </c>
      <c r="O15" s="231">
        <v>1.4688248303986295E-2</v>
      </c>
      <c r="P15" s="231">
        <v>1.4688248303986295E-2</v>
      </c>
      <c r="Q15" s="219"/>
      <c r="R15" s="43"/>
      <c r="S15" s="36"/>
      <c r="T15" s="36"/>
      <c r="U15" s="748"/>
      <c r="V15" s="748"/>
    </row>
    <row r="16" spans="1:22" s="10" customFormat="1" ht="13">
      <c r="A16" s="36"/>
      <c r="B16" s="36"/>
      <c r="C16" s="37"/>
      <c r="D16" s="37"/>
      <c r="E16" s="37"/>
      <c r="F16" s="48"/>
      <c r="G16" s="220"/>
      <c r="H16" s="220"/>
      <c r="I16" s="220"/>
      <c r="J16" s="220"/>
      <c r="K16" s="220"/>
      <c r="L16" s="220"/>
      <c r="M16" s="220"/>
      <c r="N16" s="220"/>
      <c r="O16" s="220"/>
      <c r="P16" s="220"/>
      <c r="Q16" s="220"/>
      <c r="R16" s="230"/>
      <c r="S16" s="36"/>
      <c r="T16" s="36"/>
      <c r="U16" s="36"/>
    </row>
    <row r="17" spans="1:21" s="287" customFormat="1" ht="13">
      <c r="A17" s="71"/>
      <c r="C17" s="288"/>
      <c r="D17" s="289"/>
      <c r="E17" s="42"/>
      <c r="F17" s="284"/>
      <c r="G17" s="921" t="s">
        <v>267</v>
      </c>
      <c r="H17" s="922"/>
      <c r="I17" s="922"/>
      <c r="J17" s="922"/>
      <c r="K17" s="922"/>
      <c r="L17" s="922"/>
      <c r="M17" s="922"/>
      <c r="N17" s="922"/>
      <c r="O17" s="922"/>
      <c r="P17" s="923"/>
      <c r="Q17" s="365"/>
      <c r="R17" s="290" t="s">
        <v>268</v>
      </c>
      <c r="S17" s="71"/>
      <c r="T17" s="71"/>
      <c r="U17" s="71"/>
    </row>
    <row r="18" spans="1:21" s="10" customFormat="1" ht="13">
      <c r="A18" s="36"/>
      <c r="B18" s="45" t="s">
        <v>8</v>
      </c>
      <c r="C18" s="36"/>
      <c r="D18" s="37"/>
      <c r="E18" s="36"/>
      <c r="F18" s="42" t="s">
        <v>213</v>
      </c>
      <c r="G18" s="238">
        <v>4.7455559849309541E-2</v>
      </c>
      <c r="H18" s="238">
        <v>4.5654541153158243E-2</v>
      </c>
      <c r="I18" s="238">
        <v>4.4175764786829587E-2</v>
      </c>
      <c r="J18" s="238">
        <v>4.253586725558961E-2</v>
      </c>
      <c r="K18" s="238">
        <v>4.0895969724349626E-2</v>
      </c>
      <c r="L18" s="238">
        <v>4.0895969724349626E-2</v>
      </c>
      <c r="M18" s="238">
        <v>4.0895969724349626E-2</v>
      </c>
      <c r="N18" s="238">
        <v>4.0895969724349626E-2</v>
      </c>
      <c r="O18" s="238">
        <v>4.0895969724349626E-2</v>
      </c>
      <c r="P18" s="238">
        <v>4.0895969724349626E-2</v>
      </c>
      <c r="Q18" s="228"/>
      <c r="R18" s="222">
        <v>4.1382013847556243E-2</v>
      </c>
      <c r="S18" s="36"/>
      <c r="T18" s="36"/>
      <c r="U18" s="36"/>
    </row>
    <row r="19" spans="1:21" s="10" customFormat="1">
      <c r="A19" s="36"/>
      <c r="B19" s="36" t="s">
        <v>9</v>
      </c>
      <c r="C19" s="36"/>
      <c r="D19" s="36"/>
      <c r="E19" s="36"/>
      <c r="F19" s="48" t="s">
        <v>213</v>
      </c>
      <c r="G19" s="235">
        <v>2.4166123692419772E-2</v>
      </c>
      <c r="H19" s="235">
        <v>2.2405149377671484E-2</v>
      </c>
      <c r="I19" s="235">
        <v>2.0959252561649367E-2</v>
      </c>
      <c r="J19" s="235">
        <v>1.9355816996264166E-2</v>
      </c>
      <c r="K19" s="235">
        <v>1.7752381430879094E-2</v>
      </c>
      <c r="L19" s="235">
        <v>1.7752381430879094E-2</v>
      </c>
      <c r="M19" s="235">
        <v>1.7752381430879094E-2</v>
      </c>
      <c r="N19" s="235">
        <v>1.7752381430879094E-2</v>
      </c>
      <c r="O19" s="235">
        <v>1.7752381430879094E-2</v>
      </c>
      <c r="P19" s="235">
        <v>1.7752381430879094E-2</v>
      </c>
      <c r="Q19" s="226"/>
      <c r="R19" s="221">
        <v>1.8227618705556337E-2</v>
      </c>
      <c r="S19" s="36"/>
      <c r="T19" s="36"/>
      <c r="U19" s="36"/>
    </row>
    <row r="20" spans="1:21" s="10" customFormat="1">
      <c r="A20" s="36"/>
      <c r="B20" s="36" t="s">
        <v>115</v>
      </c>
      <c r="C20" s="37"/>
      <c r="D20" s="39"/>
      <c r="E20" s="39"/>
      <c r="F20" s="48" t="s">
        <v>213</v>
      </c>
      <c r="G20" s="235">
        <v>4.3827576087663703E-2</v>
      </c>
      <c r="H20" s="235">
        <v>4.22501974726468E-2</v>
      </c>
      <c r="I20" s="235">
        <v>4.0955046999404152E-2</v>
      </c>
      <c r="J20" s="235">
        <v>3.9518782455274376E-2</v>
      </c>
      <c r="K20" s="235">
        <v>3.8082517911144587E-2</v>
      </c>
      <c r="L20" s="235">
        <v>3.8082517911144587E-2</v>
      </c>
      <c r="M20" s="235">
        <v>3.8082517911144587E-2</v>
      </c>
      <c r="N20" s="235">
        <v>3.8082517911144587E-2</v>
      </c>
      <c r="O20" s="235">
        <v>3.8082517911144587E-2</v>
      </c>
      <c r="P20" s="235">
        <v>3.8082517911144587E-2</v>
      </c>
      <c r="Q20" s="226"/>
      <c r="R20" s="221">
        <v>3.7497985634512343E-2</v>
      </c>
      <c r="S20" s="39"/>
      <c r="T20" s="36"/>
      <c r="U20" s="36"/>
    </row>
    <row r="21" spans="1:21" s="10" customFormat="1">
      <c r="A21" s="36"/>
      <c r="B21" s="36" t="s">
        <v>116</v>
      </c>
      <c r="C21" s="37"/>
      <c r="D21" s="39"/>
      <c r="E21" s="39"/>
      <c r="F21" s="48" t="s">
        <v>213</v>
      </c>
      <c r="G21" s="235">
        <v>2.0618805592816036E-2</v>
      </c>
      <c r="H21" s="235">
        <v>1.9076498879613268E-2</v>
      </c>
      <c r="I21" s="235">
        <v>1.7810145164358637E-2</v>
      </c>
      <c r="J21" s="235">
        <v>1.6405814950129827E-2</v>
      </c>
      <c r="K21" s="235">
        <v>1.5001484735901238E-2</v>
      </c>
      <c r="L21" s="235">
        <v>1.5001484735901238E-2</v>
      </c>
      <c r="M21" s="235">
        <v>1.5001484735901238E-2</v>
      </c>
      <c r="N21" s="235">
        <v>1.5001484735901238E-2</v>
      </c>
      <c r="O21" s="235">
        <v>1.5001484735901238E-2</v>
      </c>
      <c r="P21" s="235">
        <v>1.5001484735901238E-2</v>
      </c>
      <c r="Q21" s="226"/>
      <c r="R21" s="221">
        <v>1.4429949122483077E-2</v>
      </c>
      <c r="S21" s="36"/>
      <c r="T21" s="36"/>
      <c r="U21" s="36"/>
    </row>
    <row r="22" spans="1:21" s="10" customFormat="1">
      <c r="A22" s="36"/>
      <c r="B22" s="36" t="s">
        <v>117</v>
      </c>
      <c r="C22" s="37"/>
      <c r="D22" s="39"/>
      <c r="E22" s="39"/>
      <c r="F22" s="48" t="s">
        <v>213</v>
      </c>
      <c r="G22" s="235">
        <v>4.9124242666729753E-2</v>
      </c>
      <c r="H22" s="235">
        <v>4.7323223970578449E-2</v>
      </c>
      <c r="I22" s="235">
        <v>4.5844447604249799E-2</v>
      </c>
      <c r="J22" s="235">
        <v>4.4204550073009816E-2</v>
      </c>
      <c r="K22" s="235">
        <v>4.2564652541769832E-2</v>
      </c>
      <c r="L22" s="235">
        <v>4.2564652541769832E-2</v>
      </c>
      <c r="M22" s="235">
        <v>4.2564652541769832E-2</v>
      </c>
      <c r="N22" s="235">
        <v>4.2564652541769832E-2</v>
      </c>
      <c r="O22" s="235">
        <v>4.2564652541769832E-2</v>
      </c>
      <c r="P22" s="235">
        <v>4.2564652541769832E-2</v>
      </c>
      <c r="Q22" s="226"/>
      <c r="R22" s="221">
        <v>4.4008500359303371E-2</v>
      </c>
      <c r="S22" s="36"/>
      <c r="T22" s="36"/>
      <c r="U22" s="36"/>
    </row>
    <row r="23" spans="1:21" s="10" customFormat="1">
      <c r="A23" s="36"/>
      <c r="B23" s="36" t="s">
        <v>114</v>
      </c>
      <c r="C23" s="37"/>
      <c r="D23" s="39"/>
      <c r="E23" s="39"/>
      <c r="F23" s="48" t="s">
        <v>213</v>
      </c>
      <c r="G23" s="235">
        <v>2.5797704523433884E-2</v>
      </c>
      <c r="H23" s="235">
        <v>2.4036730208685686E-2</v>
      </c>
      <c r="I23" s="235">
        <v>2.2590833392663656E-2</v>
      </c>
      <c r="J23" s="235">
        <v>2.098739782727832E-2</v>
      </c>
      <c r="K23" s="235">
        <v>1.9383962261893206E-2</v>
      </c>
      <c r="L23" s="235">
        <v>1.9383962261893206E-2</v>
      </c>
      <c r="M23" s="235">
        <v>1.9383962261893206E-2</v>
      </c>
      <c r="N23" s="235">
        <v>1.9383962261893206E-2</v>
      </c>
      <c r="O23" s="235">
        <v>1.9383962261893206E-2</v>
      </c>
      <c r="P23" s="235">
        <v>1.9383962261893206E-2</v>
      </c>
      <c r="Q23" s="226"/>
      <c r="R23" s="221">
        <v>2.0795707140786268E-2</v>
      </c>
      <c r="S23" s="36"/>
      <c r="T23" s="36"/>
      <c r="U23" s="36"/>
    </row>
    <row r="24" spans="1:21" s="10" customFormat="1">
      <c r="A24" s="36"/>
      <c r="B24" s="36" t="s">
        <v>37</v>
      </c>
      <c r="C24" s="36"/>
      <c r="D24" s="36"/>
      <c r="E24" s="36"/>
      <c r="F24" s="48" t="s">
        <v>213</v>
      </c>
      <c r="G24" s="239">
        <v>5.2966665790660505E-3</v>
      </c>
      <c r="H24" s="239">
        <v>5.0730264979316486E-3</v>
      </c>
      <c r="I24" s="239">
        <v>4.8894006048456479E-3</v>
      </c>
      <c r="J24" s="239">
        <v>4.6857676177354396E-3</v>
      </c>
      <c r="K24" s="239">
        <v>4.4821346306252452E-3</v>
      </c>
      <c r="L24" s="239">
        <v>4.4821346306252452E-3</v>
      </c>
      <c r="M24" s="239">
        <v>4.4821346306252452E-3</v>
      </c>
      <c r="N24" s="239">
        <v>4.4821346306252452E-3</v>
      </c>
      <c r="O24" s="239">
        <v>4.4821346306252452E-3</v>
      </c>
      <c r="P24" s="239">
        <v>4.4821346306252452E-3</v>
      </c>
      <c r="Q24" s="229"/>
      <c r="R24" s="223">
        <v>6.5105147247910278E-3</v>
      </c>
      <c r="S24" s="36"/>
      <c r="T24" s="36"/>
      <c r="U24" s="36"/>
    </row>
    <row r="25" spans="1:21" s="10" customFormat="1">
      <c r="A25" s="36"/>
      <c r="B25" s="36" t="s">
        <v>38</v>
      </c>
      <c r="C25" s="36"/>
      <c r="D25" s="36"/>
      <c r="E25" s="36"/>
      <c r="F25" s="48" t="s">
        <v>213</v>
      </c>
      <c r="G25" s="239">
        <v>5.1788989306178479E-3</v>
      </c>
      <c r="H25" s="239">
        <v>4.9602313290724176E-3</v>
      </c>
      <c r="I25" s="239">
        <v>4.7806882283050189E-3</v>
      </c>
      <c r="J25" s="239">
        <v>4.5815828771484934E-3</v>
      </c>
      <c r="K25" s="239">
        <v>4.3824775259919679E-3</v>
      </c>
      <c r="L25" s="239">
        <v>4.3824775259919679E-3</v>
      </c>
      <c r="M25" s="239">
        <v>4.3824775259919679E-3</v>
      </c>
      <c r="N25" s="239">
        <v>4.3824775259919679E-3</v>
      </c>
      <c r="O25" s="239">
        <v>4.3824775259919679E-3</v>
      </c>
      <c r="P25" s="239">
        <v>4.3824775259919679E-3</v>
      </c>
      <c r="Q25" s="229"/>
      <c r="R25" s="221">
        <v>6.3657580183031914E-3</v>
      </c>
      <c r="S25" s="36"/>
      <c r="T25" s="36"/>
      <c r="U25" s="36"/>
    </row>
    <row r="26" spans="1:21" s="10" customFormat="1">
      <c r="A26" s="36"/>
      <c r="B26" s="36"/>
      <c r="C26" s="36"/>
      <c r="D26" s="36"/>
      <c r="E26" s="36"/>
      <c r="F26" s="43"/>
      <c r="G26" s="240"/>
      <c r="H26" s="240"/>
      <c r="I26" s="240"/>
      <c r="J26" s="240"/>
      <c r="K26" s="240"/>
      <c r="L26" s="240"/>
      <c r="M26" s="240"/>
      <c r="N26" s="240"/>
      <c r="O26" s="240"/>
      <c r="P26" s="240"/>
      <c r="Q26" s="48"/>
      <c r="R26" s="43"/>
      <c r="S26" s="36"/>
      <c r="T26" s="36"/>
      <c r="U26" s="36"/>
    </row>
    <row r="27" spans="1:21" s="10" customFormat="1" ht="13">
      <c r="A27" s="36"/>
      <c r="B27" s="71" t="s">
        <v>466</v>
      </c>
      <c r="C27" s="37"/>
      <c r="D27" s="48" t="s">
        <v>4</v>
      </c>
      <c r="E27" s="46"/>
      <c r="F27" s="42"/>
      <c r="G27" s="374">
        <v>0.20198172786368029</v>
      </c>
      <c r="H27" s="232">
        <v>0.20198172786368029</v>
      </c>
      <c r="I27" s="232">
        <v>0.20198172786368029</v>
      </c>
      <c r="J27" s="232">
        <v>0.20198172786368029</v>
      </c>
      <c r="K27" s="232">
        <v>0.20198172786368029</v>
      </c>
      <c r="L27" s="232">
        <v>0.20198172786368029</v>
      </c>
      <c r="M27" s="232">
        <v>0.20198172786368029</v>
      </c>
      <c r="N27" s="232">
        <v>0.20198172786368029</v>
      </c>
      <c r="O27" s="232">
        <v>0.20198172786368029</v>
      </c>
      <c r="P27" s="232">
        <v>0.20198172786368029</v>
      </c>
      <c r="Q27" s="219"/>
      <c r="R27" s="223">
        <v>0.30886834820793196</v>
      </c>
      <c r="S27" s="36"/>
      <c r="T27" s="36"/>
      <c r="U27" s="36"/>
    </row>
    <row r="28" spans="1:21" s="10" customFormat="1" ht="13">
      <c r="A28" s="36"/>
      <c r="B28" s="71" t="s">
        <v>465</v>
      </c>
      <c r="C28" s="37"/>
      <c r="D28" s="48" t="s">
        <v>5</v>
      </c>
      <c r="E28" s="46"/>
      <c r="F28" s="42"/>
      <c r="G28" s="375">
        <v>0.29921497368196126</v>
      </c>
      <c r="H28" s="232">
        <v>0.29921497368196126</v>
      </c>
      <c r="I28" s="232">
        <v>0.29921497368196126</v>
      </c>
      <c r="J28" s="232">
        <v>0.29921497368196126</v>
      </c>
      <c r="K28" s="232">
        <v>0.29921497368196126</v>
      </c>
      <c r="L28" s="232">
        <v>0.29921497368196126</v>
      </c>
      <c r="M28" s="232">
        <v>0.29921497368196126</v>
      </c>
      <c r="N28" s="232">
        <v>0.29921497368196126</v>
      </c>
      <c r="O28" s="232">
        <v>0.29921497368196126</v>
      </c>
      <c r="P28" s="232">
        <v>0.29921497368196126</v>
      </c>
      <c r="Q28" s="219"/>
      <c r="R28" s="223">
        <v>0.27903156337695423</v>
      </c>
      <c r="S28" s="36"/>
      <c r="T28" s="36"/>
      <c r="U28" s="36"/>
    </row>
    <row r="29" spans="1:21" s="10" customFormat="1" ht="13">
      <c r="A29" s="36"/>
      <c r="B29" s="47"/>
      <c r="C29" s="43"/>
      <c r="D29" s="43"/>
      <c r="E29" s="43"/>
      <c r="F29" s="43"/>
      <c r="G29" s="376"/>
      <c r="H29" s="240"/>
      <c r="I29" s="240"/>
      <c r="J29" s="240"/>
      <c r="K29" s="240"/>
      <c r="L29" s="240"/>
      <c r="M29" s="240"/>
      <c r="N29" s="240"/>
      <c r="O29" s="240"/>
      <c r="P29" s="240"/>
      <c r="Q29" s="48"/>
      <c r="R29" s="227"/>
      <c r="S29" s="36"/>
      <c r="T29" s="36"/>
      <c r="U29" s="36"/>
    </row>
    <row r="30" spans="1:21" s="10" customFormat="1" ht="13">
      <c r="A30" s="36"/>
      <c r="B30" s="47"/>
      <c r="C30" s="43"/>
      <c r="D30" s="43"/>
      <c r="E30" s="43"/>
      <c r="F30" s="43"/>
      <c r="G30" s="376"/>
      <c r="H30" s="244" t="s">
        <v>222</v>
      </c>
      <c r="I30" s="240"/>
      <c r="J30" s="240"/>
      <c r="K30" s="240"/>
      <c r="L30" s="240"/>
      <c r="M30" s="240"/>
      <c r="N30" s="240"/>
      <c r="O30" s="240"/>
      <c r="P30" s="240"/>
      <c r="Q30" s="48"/>
      <c r="R30" s="227"/>
      <c r="S30" s="36"/>
      <c r="T30" s="36"/>
      <c r="U30" s="36"/>
    </row>
    <row r="31" spans="1:21" s="10" customFormat="1" ht="13">
      <c r="A31" s="36"/>
      <c r="B31" s="47"/>
      <c r="C31" s="43"/>
      <c r="D31" s="43"/>
      <c r="E31" s="43"/>
      <c r="F31" s="43"/>
      <c r="G31" s="376"/>
      <c r="H31" s="245" t="s">
        <v>467</v>
      </c>
      <c r="I31" s="240"/>
      <c r="J31" s="240"/>
      <c r="K31" s="240"/>
      <c r="L31" s="240"/>
      <c r="M31" s="240"/>
      <c r="N31" s="240"/>
      <c r="O31" s="240"/>
      <c r="P31" s="240"/>
      <c r="Q31" s="48"/>
      <c r="R31" s="227"/>
      <c r="S31" s="36"/>
      <c r="T31" s="36"/>
      <c r="U31" s="36"/>
    </row>
    <row r="32" spans="1:21" s="10" customFormat="1" ht="13">
      <c r="A32" s="36"/>
      <c r="B32" s="47"/>
      <c r="C32" s="43"/>
      <c r="D32" s="43"/>
      <c r="E32" s="43"/>
      <c r="F32" s="43"/>
      <c r="G32" s="377"/>
      <c r="H32" s="245" t="s">
        <v>468</v>
      </c>
      <c r="I32" s="240"/>
      <c r="J32" s="240"/>
      <c r="K32" s="240"/>
      <c r="L32" s="240"/>
      <c r="M32" s="240"/>
      <c r="N32" s="240"/>
      <c r="O32" s="240"/>
      <c r="P32" s="240"/>
      <c r="Q32" s="48"/>
      <c r="R32" s="227"/>
      <c r="S32" s="36"/>
      <c r="T32" s="36"/>
      <c r="U32" s="36"/>
    </row>
    <row r="33" spans="1:21" s="10" customFormat="1" ht="13">
      <c r="A33" s="36"/>
      <c r="B33" s="47"/>
      <c r="C33" s="43"/>
      <c r="D33" s="43"/>
      <c r="E33" s="43"/>
      <c r="F33" s="43"/>
      <c r="G33" s="240"/>
      <c r="H33" s="245"/>
      <c r="I33" s="240"/>
      <c r="J33" s="240"/>
      <c r="K33" s="240"/>
      <c r="L33" s="240"/>
      <c r="M33" s="240"/>
      <c r="N33" s="240"/>
      <c r="O33" s="240"/>
      <c r="P33" s="240"/>
      <c r="Q33" s="48"/>
      <c r="R33" s="227"/>
      <c r="S33" s="36"/>
      <c r="T33" s="36"/>
      <c r="U33" s="36"/>
    </row>
    <row r="34" spans="1:21" s="10" customFormat="1" ht="13">
      <c r="A34" s="36"/>
      <c r="B34" s="43"/>
      <c r="C34" s="43"/>
      <c r="D34" s="43"/>
      <c r="E34" s="43"/>
      <c r="F34" s="43"/>
      <c r="G34" s="42" t="s">
        <v>93</v>
      </c>
      <c r="H34" s="42"/>
      <c r="I34" s="42"/>
      <c r="J34" s="42"/>
      <c r="K34" s="42"/>
      <c r="L34" s="42"/>
      <c r="M34" s="42"/>
      <c r="N34" s="42"/>
      <c r="O34" s="42"/>
      <c r="P34" s="42"/>
      <c r="Q34" s="42"/>
      <c r="R34" s="43"/>
      <c r="S34" s="36"/>
      <c r="T34" s="36"/>
      <c r="U34" s="36"/>
    </row>
    <row r="35" spans="1:21" s="10" customFormat="1" ht="13">
      <c r="A35" s="36"/>
      <c r="B35" s="43"/>
      <c r="C35" s="43"/>
      <c r="D35" s="43"/>
      <c r="E35" s="43"/>
      <c r="F35" s="43"/>
      <c r="G35" s="42" t="s">
        <v>92</v>
      </c>
      <c r="H35" s="42"/>
      <c r="I35" s="42"/>
      <c r="J35" s="42"/>
      <c r="K35" s="42"/>
      <c r="L35" s="42"/>
      <c r="M35" s="42"/>
      <c r="N35" s="42"/>
      <c r="O35" s="42"/>
      <c r="P35" s="42"/>
      <c r="Q35" s="42"/>
      <c r="R35" s="43"/>
      <c r="S35" s="36"/>
      <c r="T35" s="36"/>
      <c r="U35" s="36"/>
    </row>
    <row r="36" spans="1:21">
      <c r="A36" s="40"/>
      <c r="B36" s="49"/>
      <c r="C36" s="49"/>
      <c r="D36" s="49"/>
      <c r="E36" s="49"/>
      <c r="F36" s="49"/>
      <c r="G36" s="49"/>
      <c r="H36" s="49"/>
      <c r="I36" s="49"/>
      <c r="J36" s="49"/>
      <c r="K36" s="49"/>
      <c r="L36" s="49"/>
      <c r="M36" s="49"/>
      <c r="N36" s="49"/>
      <c r="O36" s="49"/>
      <c r="P36" s="49"/>
      <c r="Q36" s="49"/>
      <c r="R36" s="40"/>
      <c r="S36" s="40"/>
      <c r="T36" s="40"/>
      <c r="U36" s="40"/>
    </row>
    <row r="37" spans="1:21">
      <c r="A37" s="40"/>
      <c r="B37" s="49"/>
      <c r="C37" s="49"/>
      <c r="D37" s="49"/>
      <c r="E37" s="49"/>
      <c r="F37" s="49"/>
      <c r="G37" s="49"/>
      <c r="H37" s="49"/>
      <c r="I37" s="49"/>
      <c r="J37" s="49"/>
      <c r="K37" s="49"/>
      <c r="L37" s="49"/>
      <c r="M37" s="49"/>
      <c r="N37" s="49"/>
      <c r="O37" s="49"/>
      <c r="P37" s="49"/>
      <c r="Q37" s="49"/>
      <c r="R37" s="40"/>
      <c r="S37" s="40"/>
      <c r="T37" s="40"/>
      <c r="U37" s="40"/>
    </row>
    <row r="38" spans="1:21">
      <c r="A38" s="40"/>
      <c r="B38" s="49"/>
      <c r="C38" s="49"/>
      <c r="D38" s="49"/>
      <c r="E38" s="49"/>
      <c r="F38" s="49"/>
      <c r="G38" s="49"/>
      <c r="H38" s="49"/>
      <c r="I38" s="49"/>
      <c r="J38" s="49"/>
      <c r="K38" s="49"/>
      <c r="L38" s="49"/>
      <c r="M38" s="49"/>
      <c r="N38" s="49"/>
      <c r="O38" s="49"/>
      <c r="P38" s="49"/>
      <c r="Q38" s="49"/>
      <c r="R38" s="40"/>
      <c r="S38" s="40"/>
      <c r="T38" s="40"/>
      <c r="U38" s="40"/>
    </row>
    <row r="39" spans="1:21">
      <c r="A39" s="40"/>
      <c r="B39" s="49"/>
      <c r="C39" s="49"/>
      <c r="D39" s="49"/>
      <c r="E39" s="49"/>
      <c r="F39" s="49"/>
      <c r="G39" s="49"/>
      <c r="H39" s="49"/>
      <c r="I39" s="49"/>
      <c r="J39" s="49"/>
      <c r="K39" s="49"/>
      <c r="L39" s="49"/>
      <c r="M39" s="49"/>
      <c r="N39" s="49"/>
      <c r="O39" s="49"/>
      <c r="P39" s="49"/>
      <c r="Q39" s="49"/>
      <c r="R39" s="40"/>
      <c r="S39" s="40"/>
      <c r="T39" s="40"/>
      <c r="U39" s="40"/>
    </row>
    <row r="42" spans="1:21">
      <c r="G42" s="531"/>
    </row>
    <row r="43" spans="1:21">
      <c r="G43" s="532"/>
    </row>
  </sheetData>
  <mergeCells count="2">
    <mergeCell ref="G17:P17"/>
    <mergeCell ref="R5:R9"/>
  </mergeCells>
  <phoneticPr fontId="0" type="noConversion"/>
  <printOptions headings="1"/>
  <pageMargins left="0.75" right="0.75" top="1" bottom="1" header="0.5" footer="0.5"/>
  <pageSetup paperSize="9" scale="59" orientation="landscape" horizontalDpi="4294967292"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972" r:id="rId4" name="Button 84">
              <controlPr defaultSize="0" print="0" autoFill="0" autoPict="0" macro="[0]!Update_Te_and_Td">
                <anchor moveWithCells="1" sizeWithCells="1">
                  <from>
                    <xdr:col>6</xdr:col>
                    <xdr:colOff>38100</xdr:colOff>
                    <xdr:row>29</xdr:row>
                    <xdr:rowOff>76200</xdr:rowOff>
                  </from>
                  <to>
                    <xdr:col>6</xdr:col>
                    <xdr:colOff>660400</xdr:colOff>
                    <xdr:row>31</xdr:row>
                    <xdr:rowOff>127000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BM1444"/>
  <sheetViews>
    <sheetView showGridLines="0" zoomScale="90" zoomScaleNormal="90" workbookViewId="0">
      <selection sqref="A1:BM1449"/>
    </sheetView>
  </sheetViews>
  <sheetFormatPr defaultRowHeight="12.5" outlineLevelRow="2"/>
  <cols>
    <col min="1" max="1" width="3.7265625" customWidth="1"/>
    <col min="2" max="2" width="22.81640625" customWidth="1"/>
    <col min="3" max="3" width="12.36328125" customWidth="1"/>
    <col min="5" max="5" width="3.6328125" customWidth="1"/>
    <col min="6" max="16" width="9.81640625" customWidth="1"/>
    <col min="17" max="61" width="9.6328125" bestFit="1" customWidth="1"/>
  </cols>
  <sheetData>
    <row r="1" spans="1:65" ht="13">
      <c r="A1" s="215"/>
      <c r="B1" s="215"/>
      <c r="C1" s="215"/>
      <c r="D1" s="215"/>
      <c r="E1" s="215"/>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215"/>
      <c r="BK1" s="215"/>
      <c r="BL1" s="215"/>
      <c r="BM1" s="215"/>
    </row>
    <row r="2" spans="1:65" ht="15.5">
      <c r="A2" s="215"/>
      <c r="B2" s="438" t="s">
        <v>642</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row>
    <row r="3" spans="1:65" s="55" customFormat="1" ht="13">
      <c r="A3" s="372"/>
      <c r="B3" s="250"/>
      <c r="C3" s="372"/>
      <c r="D3" s="372"/>
      <c r="E3" s="372"/>
      <c r="F3" s="437">
        <v>0</v>
      </c>
      <c r="G3" s="437">
        <v>1</v>
      </c>
      <c r="H3" s="437">
        <v>2</v>
      </c>
      <c r="I3" s="437">
        <v>3</v>
      </c>
      <c r="J3" s="437">
        <v>4</v>
      </c>
      <c r="K3" s="437">
        <v>5</v>
      </c>
      <c r="L3" s="437">
        <v>6</v>
      </c>
      <c r="M3" s="437">
        <v>7</v>
      </c>
      <c r="N3" s="437">
        <v>8</v>
      </c>
      <c r="O3" s="437">
        <v>9</v>
      </c>
      <c r="P3" s="437">
        <v>10</v>
      </c>
      <c r="Q3" s="437">
        <v>11</v>
      </c>
      <c r="R3" s="437">
        <v>12</v>
      </c>
      <c r="S3" s="437">
        <v>13</v>
      </c>
      <c r="T3" s="437">
        <v>14</v>
      </c>
      <c r="U3" s="437">
        <v>15</v>
      </c>
      <c r="V3" s="437">
        <v>16</v>
      </c>
      <c r="W3" s="437">
        <v>17</v>
      </c>
      <c r="X3" s="437">
        <v>18</v>
      </c>
      <c r="Y3" s="437">
        <v>19</v>
      </c>
      <c r="Z3" s="437">
        <v>20</v>
      </c>
      <c r="AA3" s="437">
        <v>21</v>
      </c>
      <c r="AB3" s="437">
        <v>22</v>
      </c>
      <c r="AC3" s="437">
        <v>23</v>
      </c>
      <c r="AD3" s="437">
        <v>24</v>
      </c>
      <c r="AE3" s="437">
        <v>25</v>
      </c>
      <c r="AF3" s="437">
        <v>26</v>
      </c>
      <c r="AG3" s="437">
        <v>27</v>
      </c>
      <c r="AH3" s="437">
        <v>28</v>
      </c>
      <c r="AI3" s="437">
        <v>29</v>
      </c>
      <c r="AJ3" s="437">
        <v>30</v>
      </c>
      <c r="AK3" s="437">
        <v>31</v>
      </c>
      <c r="AL3" s="437">
        <v>32</v>
      </c>
      <c r="AM3" s="437">
        <v>33</v>
      </c>
      <c r="AN3" s="437">
        <v>34</v>
      </c>
      <c r="AO3" s="437">
        <v>35</v>
      </c>
      <c r="AP3" s="437">
        <v>36</v>
      </c>
      <c r="AQ3" s="437">
        <v>37</v>
      </c>
      <c r="AR3" s="437">
        <v>38</v>
      </c>
      <c r="AS3" s="437">
        <v>39</v>
      </c>
      <c r="AT3" s="437">
        <v>40</v>
      </c>
      <c r="AU3" s="437">
        <v>41</v>
      </c>
      <c r="AV3" s="437">
        <v>42</v>
      </c>
      <c r="AW3" s="437">
        <v>43</v>
      </c>
      <c r="AX3" s="437">
        <v>44</v>
      </c>
      <c r="AY3" s="437">
        <v>45</v>
      </c>
      <c r="AZ3" s="437">
        <v>46</v>
      </c>
      <c r="BA3" s="437">
        <v>47</v>
      </c>
      <c r="BB3" s="437">
        <v>48</v>
      </c>
      <c r="BC3" s="437">
        <v>49</v>
      </c>
      <c r="BD3" s="437">
        <v>50</v>
      </c>
      <c r="BE3" s="437">
        <v>51</v>
      </c>
      <c r="BF3" s="437">
        <v>52</v>
      </c>
      <c r="BG3" s="437">
        <v>53</v>
      </c>
      <c r="BH3" s="437">
        <v>54</v>
      </c>
      <c r="BI3" s="437">
        <v>55</v>
      </c>
      <c r="BJ3" s="439"/>
      <c r="BK3" s="439"/>
      <c r="BL3" s="439"/>
      <c r="BM3" s="439"/>
    </row>
    <row r="4" spans="1:65" s="55" customFormat="1" ht="15.5">
      <c r="A4" s="416"/>
      <c r="B4" s="416" t="s">
        <v>54</v>
      </c>
      <c r="C4" s="416"/>
      <c r="D4" s="416"/>
      <c r="E4" s="416"/>
      <c r="F4" s="412" t="s">
        <v>533</v>
      </c>
      <c r="G4" s="412" t="s">
        <v>532</v>
      </c>
      <c r="H4" s="412" t="s">
        <v>531</v>
      </c>
      <c r="I4" s="412" t="s">
        <v>530</v>
      </c>
      <c r="J4" s="412" t="s">
        <v>529</v>
      </c>
      <c r="K4" s="412" t="s">
        <v>528</v>
      </c>
      <c r="L4" s="412" t="s">
        <v>527</v>
      </c>
      <c r="M4" s="412" t="s">
        <v>526</v>
      </c>
      <c r="N4" s="412" t="s">
        <v>525</v>
      </c>
      <c r="O4" s="412" t="s">
        <v>524</v>
      </c>
      <c r="P4" s="412" t="s">
        <v>523</v>
      </c>
      <c r="Q4" s="412" t="s">
        <v>522</v>
      </c>
      <c r="R4" s="412" t="s">
        <v>521</v>
      </c>
      <c r="S4" s="412" t="s">
        <v>520</v>
      </c>
      <c r="T4" s="412" t="s">
        <v>519</v>
      </c>
      <c r="U4" s="412" t="s">
        <v>518</v>
      </c>
      <c r="V4" s="412" t="s">
        <v>517</v>
      </c>
      <c r="W4" s="412" t="s">
        <v>516</v>
      </c>
      <c r="X4" s="412" t="s">
        <v>604</v>
      </c>
      <c r="Y4" s="412" t="s">
        <v>605</v>
      </c>
      <c r="Z4" s="412" t="s">
        <v>606</v>
      </c>
      <c r="AA4" s="412" t="s">
        <v>607</v>
      </c>
      <c r="AB4" s="412" t="s">
        <v>608</v>
      </c>
      <c r="AC4" s="412" t="s">
        <v>609</v>
      </c>
      <c r="AD4" s="412" t="s">
        <v>610</v>
      </c>
      <c r="AE4" s="412" t="s">
        <v>611</v>
      </c>
      <c r="AF4" s="412" t="s">
        <v>612</v>
      </c>
      <c r="AG4" s="412" t="s">
        <v>613</v>
      </c>
      <c r="AH4" s="412" t="s">
        <v>614</v>
      </c>
      <c r="AI4" s="412" t="s">
        <v>615</v>
      </c>
      <c r="AJ4" s="412" t="s">
        <v>616</v>
      </c>
      <c r="AK4" s="412" t="s">
        <v>617</v>
      </c>
      <c r="AL4" s="412" t="s">
        <v>618</v>
      </c>
      <c r="AM4" s="412" t="s">
        <v>619</v>
      </c>
      <c r="AN4" s="412" t="s">
        <v>620</v>
      </c>
      <c r="AO4" s="412" t="s">
        <v>621</v>
      </c>
      <c r="AP4" s="412" t="s">
        <v>622</v>
      </c>
      <c r="AQ4" s="412" t="s">
        <v>623</v>
      </c>
      <c r="AR4" s="412" t="s">
        <v>624</v>
      </c>
      <c r="AS4" s="412" t="s">
        <v>625</v>
      </c>
      <c r="AT4" s="412" t="s">
        <v>626</v>
      </c>
      <c r="AU4" s="412" t="s">
        <v>627</v>
      </c>
      <c r="AV4" s="412" t="s">
        <v>628</v>
      </c>
      <c r="AW4" s="412" t="s">
        <v>629</v>
      </c>
      <c r="AX4" s="412" t="s">
        <v>630</v>
      </c>
      <c r="AY4" s="412" t="s">
        <v>631</v>
      </c>
      <c r="AZ4" s="412" t="s">
        <v>632</v>
      </c>
      <c r="BA4" s="412" t="s">
        <v>633</v>
      </c>
      <c r="BB4" s="412" t="s">
        <v>634</v>
      </c>
      <c r="BC4" s="412" t="s">
        <v>635</v>
      </c>
      <c r="BD4" s="412" t="s">
        <v>636</v>
      </c>
      <c r="BE4" s="412" t="s">
        <v>637</v>
      </c>
      <c r="BF4" s="412" t="s">
        <v>638</v>
      </c>
      <c r="BG4" s="412" t="s">
        <v>639</v>
      </c>
      <c r="BH4" s="412" t="s">
        <v>640</v>
      </c>
      <c r="BI4" s="412" t="s">
        <v>641</v>
      </c>
      <c r="BJ4" s="412"/>
      <c r="BK4" s="212"/>
      <c r="BL4" s="212"/>
      <c r="BM4" s="212"/>
    </row>
    <row r="5" spans="1:65" s="55" customFormat="1" ht="13">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212"/>
      <c r="BK5" s="212"/>
      <c r="BL5" s="212"/>
      <c r="BM5" s="212"/>
    </row>
    <row r="6" spans="1:65" s="172" customFormat="1" ht="12" customHeight="1">
      <c r="A6" s="212"/>
      <c r="B6" s="212" t="s">
        <v>101</v>
      </c>
      <c r="C6" s="212"/>
      <c r="D6" s="313">
        <v>2.2739900899011012E-2</v>
      </c>
      <c r="E6" s="212"/>
      <c r="F6" s="212"/>
      <c r="G6" s="313">
        <v>2.2739900899011012E-2</v>
      </c>
      <c r="H6" s="313">
        <v>2.2739900899011012E-2</v>
      </c>
      <c r="I6" s="313">
        <v>2.2739900899011012E-2</v>
      </c>
      <c r="J6" s="313">
        <v>2.2739900899011012E-2</v>
      </c>
      <c r="K6" s="313">
        <v>2.2739900899011012E-2</v>
      </c>
      <c r="L6" s="313">
        <v>2.2739900899011012E-2</v>
      </c>
      <c r="M6" s="313">
        <v>2.2739900899011012E-2</v>
      </c>
      <c r="N6" s="313">
        <v>2.2739900899011012E-2</v>
      </c>
      <c r="O6" s="313">
        <v>2.2739900899011012E-2</v>
      </c>
      <c r="P6" s="313">
        <v>2.2739900899011012E-2</v>
      </c>
      <c r="Q6" s="313">
        <v>2.2739900899011012E-2</v>
      </c>
      <c r="R6" s="313">
        <v>2.2739900899011012E-2</v>
      </c>
      <c r="S6" s="313">
        <v>2.2739900899011012E-2</v>
      </c>
      <c r="T6" s="313">
        <v>2.2739900899011012E-2</v>
      </c>
      <c r="U6" s="313">
        <v>2.2739900899011012E-2</v>
      </c>
      <c r="V6" s="313">
        <v>2.2739900899011012E-2</v>
      </c>
      <c r="W6" s="313">
        <v>2.2739900899011012E-2</v>
      </c>
      <c r="X6" s="313">
        <v>2.2739900899011012E-2</v>
      </c>
      <c r="Y6" s="313">
        <v>2.2739900899011012E-2</v>
      </c>
      <c r="Z6" s="313">
        <v>2.2739900899011012E-2</v>
      </c>
      <c r="AA6" s="313">
        <v>2.2739900899011012E-2</v>
      </c>
      <c r="AB6" s="313">
        <v>2.2739900899011012E-2</v>
      </c>
      <c r="AC6" s="313">
        <v>2.2739900899011012E-2</v>
      </c>
      <c r="AD6" s="313">
        <v>2.2739900899011012E-2</v>
      </c>
      <c r="AE6" s="313">
        <v>2.2739900899011012E-2</v>
      </c>
      <c r="AF6" s="313">
        <v>2.2739900899011012E-2</v>
      </c>
      <c r="AG6" s="313">
        <v>2.2739900899011012E-2</v>
      </c>
      <c r="AH6" s="313">
        <v>2.2739900899011012E-2</v>
      </c>
      <c r="AI6" s="313">
        <v>2.2739900899011012E-2</v>
      </c>
      <c r="AJ6" s="313">
        <v>2.2739900899011012E-2</v>
      </c>
      <c r="AK6" s="313">
        <v>2.2739900899011012E-2</v>
      </c>
      <c r="AL6" s="313">
        <v>2.2739900899011012E-2</v>
      </c>
      <c r="AM6" s="313">
        <v>2.2739900899011012E-2</v>
      </c>
      <c r="AN6" s="313">
        <v>2.2739900899011012E-2</v>
      </c>
      <c r="AO6" s="313">
        <v>2.2739900899011012E-2</v>
      </c>
      <c r="AP6" s="313">
        <v>2.2739900899011012E-2</v>
      </c>
      <c r="AQ6" s="313">
        <v>2.2739900899011012E-2</v>
      </c>
      <c r="AR6" s="313">
        <v>2.2739900899011012E-2</v>
      </c>
      <c r="AS6" s="313">
        <v>2.2739900899011012E-2</v>
      </c>
      <c r="AT6" s="313">
        <v>2.2739900899011012E-2</v>
      </c>
      <c r="AU6" s="313">
        <v>2.2739900899011012E-2</v>
      </c>
      <c r="AV6" s="313">
        <v>2.2739900899011012E-2</v>
      </c>
      <c r="AW6" s="313">
        <v>2.2739900899011012E-2</v>
      </c>
      <c r="AX6" s="313">
        <v>2.2739900899011012E-2</v>
      </c>
      <c r="AY6" s="313">
        <v>2.2739900899011012E-2</v>
      </c>
      <c r="AZ6" s="313">
        <v>2.2739900899011012E-2</v>
      </c>
      <c r="BA6" s="313">
        <v>2.2739900899011012E-2</v>
      </c>
      <c r="BB6" s="313">
        <v>2.2739900899011012E-2</v>
      </c>
      <c r="BC6" s="313">
        <v>2.2739900899011012E-2</v>
      </c>
      <c r="BD6" s="313">
        <v>2.2739900899011012E-2</v>
      </c>
      <c r="BE6" s="313">
        <v>2.2739900899011012E-2</v>
      </c>
      <c r="BF6" s="313">
        <v>2.2739900899011012E-2</v>
      </c>
      <c r="BG6" s="313">
        <v>2.2739900899011012E-2</v>
      </c>
      <c r="BH6" s="313">
        <v>2.2739900899011012E-2</v>
      </c>
      <c r="BI6" s="313">
        <v>2.2739900899011012E-2</v>
      </c>
      <c r="BJ6" s="212"/>
      <c r="BK6" s="212"/>
      <c r="BL6" s="212"/>
      <c r="BM6" s="212"/>
    </row>
    <row r="7" spans="1:65" s="172" customFormat="1">
      <c r="A7" s="212"/>
      <c r="B7" s="212" t="s">
        <v>39</v>
      </c>
      <c r="C7" s="212"/>
      <c r="D7" s="212"/>
      <c r="E7" s="212"/>
      <c r="F7" s="440">
        <v>1</v>
      </c>
      <c r="G7" s="441">
        <v>1.022739900899011</v>
      </c>
      <c r="H7" s="441">
        <v>1.0459969048909188</v>
      </c>
      <c r="I7" s="441">
        <v>1.0697827708488106</v>
      </c>
      <c r="J7" s="441">
        <v>1.0941095250413819</v>
      </c>
      <c r="K7" s="441">
        <v>1.118989467213487</v>
      </c>
      <c r="L7" s="441">
        <v>1.1444351768049588</v>
      </c>
      <c r="M7" s="441">
        <v>1.1704595193108456</v>
      </c>
      <c r="N7" s="441">
        <v>1.1970756527862783</v>
      </c>
      <c r="O7" s="441">
        <v>1.2242970344992572</v>
      </c>
      <c r="P7" s="441">
        <v>1.2521374277347235</v>
      </c>
      <c r="Q7" s="441">
        <v>1.2806109087533537</v>
      </c>
      <c r="R7" s="441">
        <v>1.3097318739085975</v>
      </c>
      <c r="S7" s="441">
        <v>1.339515046925555</v>
      </c>
      <c r="T7" s="441">
        <v>1.3699754863453761</v>
      </c>
      <c r="U7" s="441">
        <v>1.4011285931389443</v>
      </c>
      <c r="V7" s="441">
        <v>1.4329901184936946</v>
      </c>
      <c r="W7" s="441">
        <v>1.4655761717775033</v>
      </c>
      <c r="X7" s="441">
        <v>1.4989032286836756</v>
      </c>
      <c r="Y7" s="441">
        <v>1.53298813956115</v>
      </c>
      <c r="Z7" s="441">
        <v>1.5678481379341298</v>
      </c>
      <c r="AA7" s="441">
        <v>1.6035008492154508</v>
      </c>
      <c r="AB7" s="441">
        <v>1.6399642996180901</v>
      </c>
      <c r="AC7" s="441">
        <v>1.6772569252693215</v>
      </c>
      <c r="AD7" s="441">
        <v>1.7153975815321258</v>
      </c>
      <c r="AE7" s="441">
        <v>1.7544055525385696</v>
      </c>
      <c r="AF7" s="441">
        <v>1.7943005609399714</v>
      </c>
      <c r="AG7" s="441">
        <v>1.8351027778787863</v>
      </c>
      <c r="AH7" s="441">
        <v>1.8768328331872497</v>
      </c>
      <c r="AI7" s="441">
        <v>1.9195118258179378</v>
      </c>
      <c r="AJ7" s="441">
        <v>1.9631613345115173</v>
      </c>
      <c r="AK7" s="441">
        <v>2.0078034287070796</v>
      </c>
      <c r="AL7" s="441">
        <v>2.053460679700573</v>
      </c>
      <c r="AM7" s="441">
        <v>2.1001561720569799</v>
      </c>
      <c r="AN7" s="441">
        <v>2.1479135152820019</v>
      </c>
      <c r="AO7" s="441">
        <v>2.196756855759161</v>
      </c>
      <c r="AP7" s="441">
        <v>2.2467108889583476</v>
      </c>
      <c r="AQ7" s="441">
        <v>2.2978008719219893</v>
      </c>
      <c r="AR7" s="441">
        <v>2.3500526360351564</v>
      </c>
      <c r="AS7" s="441">
        <v>2.4034926000860555</v>
      </c>
      <c r="AT7" s="441">
        <v>2.4581477836235188</v>
      </c>
      <c r="AU7" s="441">
        <v>2.5140458206182412</v>
      </c>
      <c r="AV7" s="441">
        <v>2.5712149734346728</v>
      </c>
      <c r="AW7" s="441">
        <v>2.6296841471206305</v>
      </c>
      <c r="AX7" s="441">
        <v>2.6894829040218537</v>
      </c>
      <c r="AY7" s="441">
        <v>2.7506414787288951</v>
      </c>
      <c r="AZ7" s="441">
        <v>2.8131907933638991</v>
      </c>
      <c r="BA7" s="441">
        <v>2.8771624732150043</v>
      </c>
      <c r="BB7" s="441">
        <v>2.9425888627262671</v>
      </c>
      <c r="BC7" s="441">
        <v>3.0095030418511959</v>
      </c>
      <c r="BD7" s="441">
        <v>3.0779388427781642</v>
      </c>
      <c r="BE7" s="441">
        <v>3.1479308670361563</v>
      </c>
      <c r="BF7" s="441">
        <v>3.2195145029894965</v>
      </c>
      <c r="BG7" s="441">
        <v>3.2927259437304062</v>
      </c>
      <c r="BH7" s="441">
        <v>3.367602205378438</v>
      </c>
      <c r="BI7" s="441">
        <v>3.4441811457960347</v>
      </c>
      <c r="BJ7" s="212"/>
      <c r="BK7" s="212"/>
      <c r="BL7" s="212"/>
      <c r="BM7" s="212"/>
    </row>
    <row r="8" spans="1:65" s="172" customFormat="1">
      <c r="A8" s="212"/>
      <c r="B8" s="212"/>
      <c r="C8" s="212"/>
      <c r="D8" s="212"/>
      <c r="E8" s="212"/>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212"/>
      <c r="BK8" s="212"/>
      <c r="BL8" s="212"/>
      <c r="BM8" s="212"/>
    </row>
    <row r="9" spans="1:65" s="172" customFormat="1">
      <c r="A9" s="212"/>
      <c r="B9" s="312" t="s">
        <v>332</v>
      </c>
      <c r="C9" s="212"/>
      <c r="D9" s="212"/>
      <c r="E9" s="212"/>
      <c r="F9" s="442">
        <v>0</v>
      </c>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212"/>
      <c r="BK9" s="212"/>
      <c r="BL9" s="212"/>
      <c r="BM9" s="212"/>
    </row>
    <row r="10" spans="1:65" s="172" customFormat="1">
      <c r="A10" s="212"/>
      <c r="B10" s="312" t="s">
        <v>333</v>
      </c>
      <c r="C10" s="212"/>
      <c r="D10" s="212"/>
      <c r="E10" s="212"/>
      <c r="F10" s="443"/>
      <c r="G10" s="444">
        <v>9.2123505194273019</v>
      </c>
      <c r="H10" s="444">
        <v>1.346453357271769</v>
      </c>
      <c r="I10" s="444">
        <v>10.52914214201785</v>
      </c>
      <c r="J10" s="444">
        <v>9.737193694147761</v>
      </c>
      <c r="K10" s="444">
        <v>0</v>
      </c>
      <c r="L10" s="444">
        <v>0</v>
      </c>
      <c r="M10" s="444">
        <v>0</v>
      </c>
      <c r="N10" s="444">
        <v>0</v>
      </c>
      <c r="O10" s="444">
        <v>0</v>
      </c>
      <c r="P10" s="444">
        <v>0</v>
      </c>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212"/>
      <c r="BK10" s="212"/>
      <c r="BL10" s="212"/>
      <c r="BM10" s="212"/>
    </row>
    <row r="11" spans="1:65" s="172" customFormat="1" outlineLevel="1">
      <c r="A11" s="212"/>
      <c r="B11" s="312" t="s">
        <v>331</v>
      </c>
      <c r="C11" s="212"/>
      <c r="D11" s="212"/>
      <c r="E11" s="212"/>
      <c r="F11" s="443"/>
      <c r="G11" s="444">
        <v>9.4218384572860305</v>
      </c>
      <c r="H11" s="444">
        <v>1.4083860442862568</v>
      </c>
      <c r="I11" s="444">
        <v>11.263894855348836</v>
      </c>
      <c r="J11" s="444">
        <v>10.653556367939945</v>
      </c>
      <c r="K11" s="444">
        <v>0</v>
      </c>
      <c r="L11" s="444">
        <v>0</v>
      </c>
      <c r="M11" s="444">
        <v>0</v>
      </c>
      <c r="N11" s="444">
        <v>0</v>
      </c>
      <c r="O11" s="444">
        <v>0</v>
      </c>
      <c r="P11" s="444">
        <v>0</v>
      </c>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212"/>
      <c r="BK11" s="212"/>
      <c r="BL11" s="212"/>
      <c r="BM11" s="212"/>
    </row>
    <row r="12" spans="1:65" s="172" customFormat="1" outlineLevel="1">
      <c r="A12" s="212"/>
      <c r="B12" s="439"/>
      <c r="C12" s="212"/>
      <c r="D12" s="212"/>
      <c r="E12" s="212"/>
      <c r="F12" s="443"/>
      <c r="G12" s="445"/>
      <c r="H12" s="445"/>
      <c r="I12" s="445"/>
      <c r="J12" s="445"/>
      <c r="K12" s="445"/>
      <c r="L12" s="211"/>
      <c r="M12" s="211"/>
      <c r="N12" s="211"/>
      <c r="O12" s="211"/>
      <c r="P12" s="211"/>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212"/>
      <c r="BK12" s="212"/>
      <c r="BL12" s="212"/>
      <c r="BM12" s="212"/>
    </row>
    <row r="13" spans="1:65" s="172" customFormat="1" ht="13" outlineLevel="1">
      <c r="A13" s="104"/>
      <c r="B13" s="118" t="s">
        <v>643</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212"/>
      <c r="BL13" s="212"/>
      <c r="BM13" s="212"/>
    </row>
    <row r="14" spans="1:65" s="172" customFormat="1" ht="13" outlineLevel="1">
      <c r="A14" s="212"/>
      <c r="B14" s="446"/>
      <c r="C14" s="212"/>
      <c r="D14" s="212"/>
      <c r="E14" s="212"/>
      <c r="F14" s="443"/>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212"/>
      <c r="BK14" s="212"/>
      <c r="BL14" s="212"/>
      <c r="BM14" s="212"/>
    </row>
    <row r="15" spans="1:65" s="172" customFormat="1" outlineLevel="1">
      <c r="A15" s="212"/>
      <c r="B15" s="212" t="s">
        <v>100</v>
      </c>
      <c r="C15" s="212"/>
      <c r="D15" s="212"/>
      <c r="E15" s="212"/>
      <c r="F15" s="447"/>
      <c r="G15" s="170">
        <v>0</v>
      </c>
      <c r="H15" s="170">
        <v>0.61415670129515343</v>
      </c>
      <c r="I15" s="170">
        <v>0.70392025844660466</v>
      </c>
      <c r="J15" s="170">
        <v>1.4058630679144613</v>
      </c>
      <c r="K15" s="170">
        <v>2.0550093141909787</v>
      </c>
      <c r="L15" s="170">
        <v>2.0550093141909787</v>
      </c>
      <c r="M15" s="170">
        <v>2.0550093141909787</v>
      </c>
      <c r="N15" s="170">
        <v>2.0550093141909787</v>
      </c>
      <c r="O15" s="170">
        <v>2.0550093141909787</v>
      </c>
      <c r="P15" s="170">
        <v>2.0550093141909787</v>
      </c>
      <c r="Q15" s="170">
        <v>2.0550093141909787</v>
      </c>
      <c r="R15" s="170">
        <v>2.0550093141909787</v>
      </c>
      <c r="S15" s="170">
        <v>2.0550093141909787</v>
      </c>
      <c r="T15" s="170">
        <v>2.0550093141909787</v>
      </c>
      <c r="U15" s="170">
        <v>2.0550093141909787</v>
      </c>
      <c r="V15" s="170">
        <v>2.0550093141909787</v>
      </c>
      <c r="W15" s="170">
        <v>1.4408526128958288</v>
      </c>
      <c r="X15" s="170">
        <v>1.3510890557443744</v>
      </c>
      <c r="Y15" s="170">
        <v>0.64914624627651385</v>
      </c>
      <c r="Z15" s="170">
        <v>0</v>
      </c>
      <c r="AA15" s="170">
        <v>0</v>
      </c>
      <c r="AB15" s="170">
        <v>0</v>
      </c>
      <c r="AC15" s="170">
        <v>0</v>
      </c>
      <c r="AD15" s="170">
        <v>0</v>
      </c>
      <c r="AE15" s="170">
        <v>0</v>
      </c>
      <c r="AF15" s="170">
        <v>0</v>
      </c>
      <c r="AG15" s="170">
        <v>0</v>
      </c>
      <c r="AH15" s="170">
        <v>0</v>
      </c>
      <c r="AI15" s="170">
        <v>0</v>
      </c>
      <c r="AJ15" s="170">
        <v>0</v>
      </c>
      <c r="AK15" s="170">
        <v>0</v>
      </c>
      <c r="AL15" s="170">
        <v>0</v>
      </c>
      <c r="AM15" s="170">
        <v>0</v>
      </c>
      <c r="AN15" s="170">
        <v>0</v>
      </c>
      <c r="AO15" s="170">
        <v>0</v>
      </c>
      <c r="AP15" s="170">
        <v>0</v>
      </c>
      <c r="AQ15" s="170">
        <v>0</v>
      </c>
      <c r="AR15" s="170">
        <v>0</v>
      </c>
      <c r="AS15" s="170">
        <v>0</v>
      </c>
      <c r="AT15" s="170">
        <v>0</v>
      </c>
      <c r="AU15" s="170">
        <v>0</v>
      </c>
      <c r="AV15" s="170">
        <v>0</v>
      </c>
      <c r="AW15" s="170">
        <v>0</v>
      </c>
      <c r="AX15" s="170">
        <v>0</v>
      </c>
      <c r="AY15" s="170">
        <v>0</v>
      </c>
      <c r="AZ15" s="170">
        <v>0</v>
      </c>
      <c r="BA15" s="170">
        <v>0</v>
      </c>
      <c r="BB15" s="170">
        <v>0</v>
      </c>
      <c r="BC15" s="170">
        <v>0</v>
      </c>
      <c r="BD15" s="170">
        <v>0</v>
      </c>
      <c r="BE15" s="170">
        <v>0</v>
      </c>
      <c r="BF15" s="170">
        <v>0</v>
      </c>
      <c r="BG15" s="170">
        <v>0</v>
      </c>
      <c r="BH15" s="170">
        <v>0</v>
      </c>
      <c r="BI15" s="170">
        <v>0</v>
      </c>
      <c r="BJ15" s="212"/>
      <c r="BK15" s="212"/>
      <c r="BL15" s="212"/>
      <c r="BM15" s="212"/>
    </row>
    <row r="16" spans="1:65" s="172" customFormat="1" outlineLevel="1">
      <c r="A16" s="212"/>
      <c r="B16" s="212" t="s">
        <v>106</v>
      </c>
      <c r="C16" s="212"/>
      <c r="D16" s="212"/>
      <c r="E16" s="212"/>
      <c r="F16" s="448">
        <v>0</v>
      </c>
      <c r="G16" s="448">
        <v>9.2123505194273019</v>
      </c>
      <c r="H16" s="448">
        <v>9.9446471754039187</v>
      </c>
      <c r="I16" s="448">
        <v>19.769869058975164</v>
      </c>
      <c r="J16" s="448">
        <v>28.101199685208464</v>
      </c>
      <c r="K16" s="448">
        <v>26.046190371017484</v>
      </c>
      <c r="L16" s="448">
        <v>23.991181056826505</v>
      </c>
      <c r="M16" s="448">
        <v>21.936171742635526</v>
      </c>
      <c r="N16" s="448">
        <v>19.881162428444547</v>
      </c>
      <c r="O16" s="448">
        <v>17.826153114253568</v>
      </c>
      <c r="P16" s="448">
        <v>15.771143800062589</v>
      </c>
      <c r="Q16" s="448">
        <v>13.71613448587161</v>
      </c>
      <c r="R16" s="448">
        <v>11.661125171680631</v>
      </c>
      <c r="S16" s="448">
        <v>9.6061158574896517</v>
      </c>
      <c r="T16" s="448">
        <v>7.5511065432986726</v>
      </c>
      <c r="U16" s="448">
        <v>5.4960972291076935</v>
      </c>
      <c r="V16" s="448">
        <v>3.4410879149167148</v>
      </c>
      <c r="W16" s="448">
        <v>2.0002353020208861</v>
      </c>
      <c r="X16" s="448">
        <v>0.64914624627651163</v>
      </c>
      <c r="Y16" s="448">
        <v>-2.2204460492503131E-15</v>
      </c>
      <c r="Z16" s="448">
        <v>-2.2204460492503131E-15</v>
      </c>
      <c r="AA16" s="448">
        <v>-2.2204460492503131E-15</v>
      </c>
      <c r="AB16" s="448">
        <v>-2.2204460492503131E-15</v>
      </c>
      <c r="AC16" s="448">
        <v>-2.2204460492503131E-15</v>
      </c>
      <c r="AD16" s="448">
        <v>-2.2204460492503131E-15</v>
      </c>
      <c r="AE16" s="448">
        <v>-2.2204460492503131E-15</v>
      </c>
      <c r="AF16" s="448">
        <v>-2.2204460492503131E-15</v>
      </c>
      <c r="AG16" s="448">
        <v>-2.2204460492503131E-15</v>
      </c>
      <c r="AH16" s="448">
        <v>-2.2204460492503131E-15</v>
      </c>
      <c r="AI16" s="448">
        <v>-2.2204460492503131E-15</v>
      </c>
      <c r="AJ16" s="448">
        <v>-2.2204460492503131E-15</v>
      </c>
      <c r="AK16" s="448">
        <v>-2.2204460492503131E-15</v>
      </c>
      <c r="AL16" s="448">
        <v>-2.2204460492503131E-15</v>
      </c>
      <c r="AM16" s="448">
        <v>-2.2204460492503131E-15</v>
      </c>
      <c r="AN16" s="448">
        <v>-2.2204460492503131E-15</v>
      </c>
      <c r="AO16" s="448">
        <v>-2.2204460492503131E-15</v>
      </c>
      <c r="AP16" s="448">
        <v>-2.2204460492503131E-15</v>
      </c>
      <c r="AQ16" s="448">
        <v>-2.2204460492503131E-15</v>
      </c>
      <c r="AR16" s="448">
        <v>-2.2204460492503131E-15</v>
      </c>
      <c r="AS16" s="448">
        <v>-2.2204460492503131E-15</v>
      </c>
      <c r="AT16" s="448">
        <v>-2.2204460492503131E-15</v>
      </c>
      <c r="AU16" s="448">
        <v>-2.2204460492503131E-15</v>
      </c>
      <c r="AV16" s="448">
        <v>-2.2204460492503131E-15</v>
      </c>
      <c r="AW16" s="448">
        <v>-2.2204460492503131E-15</v>
      </c>
      <c r="AX16" s="448">
        <v>-2.2204460492503131E-15</v>
      </c>
      <c r="AY16" s="448">
        <v>-2.2204460492503131E-15</v>
      </c>
      <c r="AZ16" s="448">
        <v>-2.2204460492503131E-15</v>
      </c>
      <c r="BA16" s="448">
        <v>-2.2204460492503131E-15</v>
      </c>
      <c r="BB16" s="448">
        <v>-2.2204460492503131E-15</v>
      </c>
      <c r="BC16" s="448">
        <v>-2.2204460492503131E-15</v>
      </c>
      <c r="BD16" s="448">
        <v>-2.2204460492503131E-15</v>
      </c>
      <c r="BE16" s="448">
        <v>-2.2204460492503131E-15</v>
      </c>
      <c r="BF16" s="448">
        <v>-2.2204460492503131E-15</v>
      </c>
      <c r="BG16" s="448">
        <v>-2.2204460492503131E-15</v>
      </c>
      <c r="BH16" s="448">
        <v>-2.2204460492503131E-15</v>
      </c>
      <c r="BI16" s="448">
        <v>-2.2204460492503131E-15</v>
      </c>
      <c r="BJ16" s="212"/>
      <c r="BK16" s="212"/>
      <c r="BL16" s="212"/>
      <c r="BM16" s="212"/>
    </row>
    <row r="17" spans="1:65" s="172" customFormat="1" outlineLevel="1">
      <c r="A17" s="212"/>
      <c r="B17" s="212" t="s">
        <v>107</v>
      </c>
      <c r="C17" s="212"/>
      <c r="D17" s="212"/>
      <c r="E17" s="212"/>
      <c r="F17" s="447">
        <v>0</v>
      </c>
      <c r="G17" s="448">
        <v>0</v>
      </c>
      <c r="H17" s="448">
        <v>9.2123505194273019</v>
      </c>
      <c r="I17" s="448">
        <v>9.9446471754039187</v>
      </c>
      <c r="J17" s="448">
        <v>19.769869058975164</v>
      </c>
      <c r="K17" s="448">
        <v>28.101199685208464</v>
      </c>
      <c r="L17" s="448">
        <v>26.046190371017484</v>
      </c>
      <c r="M17" s="448">
        <v>23.991181056826505</v>
      </c>
      <c r="N17" s="448">
        <v>21.936171742635526</v>
      </c>
      <c r="O17" s="448">
        <v>19.881162428444547</v>
      </c>
      <c r="P17" s="448">
        <v>17.826153114253568</v>
      </c>
      <c r="Q17" s="448">
        <v>15.771143800062589</v>
      </c>
      <c r="R17" s="448">
        <v>13.71613448587161</v>
      </c>
      <c r="S17" s="448">
        <v>11.661125171680631</v>
      </c>
      <c r="T17" s="448">
        <v>9.6061158574896517</v>
      </c>
      <c r="U17" s="448">
        <v>7.5511065432986726</v>
      </c>
      <c r="V17" s="448">
        <v>5.4960972291076935</v>
      </c>
      <c r="W17" s="448">
        <v>3.4410879149167148</v>
      </c>
      <c r="X17" s="448">
        <v>2.0002353020208861</v>
      </c>
      <c r="Y17" s="448">
        <v>0.64914624627651163</v>
      </c>
      <c r="Z17" s="448">
        <v>-2.2204460492503131E-15</v>
      </c>
      <c r="AA17" s="448">
        <v>-2.2204460492503131E-15</v>
      </c>
      <c r="AB17" s="448">
        <v>-2.2204460492503131E-15</v>
      </c>
      <c r="AC17" s="448">
        <v>-2.2204460492503131E-15</v>
      </c>
      <c r="AD17" s="448">
        <v>-2.2204460492503131E-15</v>
      </c>
      <c r="AE17" s="448">
        <v>-2.2204460492503131E-15</v>
      </c>
      <c r="AF17" s="448">
        <v>-2.2204460492503131E-15</v>
      </c>
      <c r="AG17" s="448">
        <v>-2.2204460492503131E-15</v>
      </c>
      <c r="AH17" s="448">
        <v>-2.2204460492503131E-15</v>
      </c>
      <c r="AI17" s="448">
        <v>-2.2204460492503131E-15</v>
      </c>
      <c r="AJ17" s="448">
        <v>-2.2204460492503131E-15</v>
      </c>
      <c r="AK17" s="448">
        <v>-2.2204460492503131E-15</v>
      </c>
      <c r="AL17" s="448">
        <v>-2.2204460492503131E-15</v>
      </c>
      <c r="AM17" s="448">
        <v>-2.2204460492503131E-15</v>
      </c>
      <c r="AN17" s="448">
        <v>-2.2204460492503131E-15</v>
      </c>
      <c r="AO17" s="448">
        <v>-2.2204460492503131E-15</v>
      </c>
      <c r="AP17" s="448">
        <v>-2.2204460492503131E-15</v>
      </c>
      <c r="AQ17" s="448">
        <v>-2.2204460492503131E-15</v>
      </c>
      <c r="AR17" s="448">
        <v>-2.2204460492503131E-15</v>
      </c>
      <c r="AS17" s="448">
        <v>-2.2204460492503131E-15</v>
      </c>
      <c r="AT17" s="448">
        <v>-2.2204460492503131E-15</v>
      </c>
      <c r="AU17" s="448">
        <v>-2.2204460492503131E-15</v>
      </c>
      <c r="AV17" s="448">
        <v>-2.2204460492503131E-15</v>
      </c>
      <c r="AW17" s="448">
        <v>-2.2204460492503131E-15</v>
      </c>
      <c r="AX17" s="448">
        <v>-2.2204460492503131E-15</v>
      </c>
      <c r="AY17" s="448">
        <v>-2.2204460492503131E-15</v>
      </c>
      <c r="AZ17" s="448">
        <v>-2.2204460492503131E-15</v>
      </c>
      <c r="BA17" s="448">
        <v>-2.2204460492503131E-15</v>
      </c>
      <c r="BB17" s="448">
        <v>-2.2204460492503131E-15</v>
      </c>
      <c r="BC17" s="448">
        <v>-2.2204460492503131E-15</v>
      </c>
      <c r="BD17" s="448">
        <v>-2.2204460492503131E-15</v>
      </c>
      <c r="BE17" s="448">
        <v>-2.2204460492503131E-15</v>
      </c>
      <c r="BF17" s="448">
        <v>-2.2204460492503131E-15</v>
      </c>
      <c r="BG17" s="448">
        <v>-2.2204460492503131E-15</v>
      </c>
      <c r="BH17" s="448">
        <v>-2.2204460492503131E-15</v>
      </c>
      <c r="BI17" s="448">
        <v>-2.2204460492503131E-15</v>
      </c>
      <c r="BJ17" s="212"/>
      <c r="BK17" s="212"/>
      <c r="BL17" s="212"/>
      <c r="BM17" s="212"/>
    </row>
    <row r="18" spans="1:65" s="172" customFormat="1" outlineLevel="1">
      <c r="A18" s="212"/>
      <c r="B18" s="212"/>
      <c r="C18" s="212"/>
      <c r="D18" s="212"/>
      <c r="E18" s="212"/>
      <c r="F18" s="447"/>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212"/>
      <c r="BK18" s="212"/>
      <c r="BL18" s="212"/>
      <c r="BM18" s="212"/>
    </row>
    <row r="19" spans="1:65" s="172" customFormat="1" ht="13" outlineLevel="1">
      <c r="A19" s="104"/>
      <c r="B19" s="118" t="s">
        <v>469</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212"/>
      <c r="BL19" s="212"/>
      <c r="BM19" s="212"/>
    </row>
    <row r="20" spans="1:65" s="172" customFormat="1" ht="13" outlineLevel="1">
      <c r="A20" s="212"/>
      <c r="B20" s="446"/>
      <c r="C20" s="212"/>
      <c r="D20" s="212"/>
      <c r="E20" s="212"/>
      <c r="F20" s="447"/>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212"/>
      <c r="BK20" s="212"/>
      <c r="BL20" s="212"/>
      <c r="BM20" s="212"/>
    </row>
    <row r="21" spans="1:65" s="172" customFormat="1" outlineLevel="1">
      <c r="A21" s="21"/>
      <c r="B21" s="158" t="s">
        <v>102</v>
      </c>
      <c r="C21" s="21"/>
      <c r="D21" s="21"/>
      <c r="E21" s="21"/>
      <c r="F21" s="162"/>
      <c r="G21" s="170">
        <v>0</v>
      </c>
      <c r="H21" s="170">
        <v>0.21425167280517513</v>
      </c>
      <c r="I21" s="170">
        <v>0.23654204471268434</v>
      </c>
      <c r="J21" s="170">
        <v>0.48093674501701089</v>
      </c>
      <c r="K21" s="170">
        <v>0.69915622313476267</v>
      </c>
      <c r="L21" s="170">
        <v>0.66276379614510073</v>
      </c>
      <c r="M21" s="170">
        <v>0.62435471294359879</v>
      </c>
      <c r="N21" s="170">
        <v>0.58385607504200221</v>
      </c>
      <c r="O21" s="170">
        <v>0.54119271136242331</v>
      </c>
      <c r="P21" s="170">
        <v>0.49628711257644931</v>
      </c>
      <c r="Q21" s="170">
        <v>0.44905936363316912</v>
      </c>
      <c r="R21" s="170">
        <v>0.39942707442770353</v>
      </c>
      <c r="S21" s="170">
        <v>0.34730530856056241</v>
      </c>
      <c r="T21" s="170">
        <v>0.29260651013684741</v>
      </c>
      <c r="U21" s="170">
        <v>0.23524042855299568</v>
      </c>
      <c r="V21" s="170">
        <v>0.17511404121738772</v>
      </c>
      <c r="W21" s="170">
        <v>0.11213147414974611</v>
      </c>
      <c r="X21" s="170">
        <v>6.6661955736184941E-2</v>
      </c>
      <c r="Y21" s="170">
        <v>2.2126091950781961E-2</v>
      </c>
      <c r="Z21" s="170">
        <v>-7.7404745664155364E-17</v>
      </c>
      <c r="AA21" s="170">
        <v>-7.9164921909671413E-17</v>
      </c>
      <c r="AB21" s="170">
        <v>-8.0965124388575276E-17</v>
      </c>
      <c r="AC21" s="170">
        <v>-8.280626329344758E-17</v>
      </c>
      <c r="AD21" s="170">
        <v>-8.4689269514557997E-17</v>
      </c>
      <c r="AE21" s="170">
        <v>-8.6615095110528693E-17</v>
      </c>
      <c r="AF21" s="170">
        <v>-8.8584713789700513E-17</v>
      </c>
      <c r="AG21" s="170">
        <v>-9.0599121402445564E-17</v>
      </c>
      <c r="AH21" s="170">
        <v>-9.2659336444674645E-17</v>
      </c>
      <c r="AI21" s="170">
        <v>-9.4766400572794669E-17</v>
      </c>
      <c r="AJ21" s="170">
        <v>-9.6921379130375999E-17</v>
      </c>
      <c r="AK21" s="170">
        <v>-9.912536168679622E-17</v>
      </c>
      <c r="AL21" s="170">
        <v>-1.0137946258813261E-16</v>
      </c>
      <c r="AM21" s="170">
        <v>-1.0368482152058172E-16</v>
      </c>
      <c r="AN21" s="170">
        <v>-1.060426040866914E-16</v>
      </c>
      <c r="AO21" s="170">
        <v>-1.0845400239469583E-16</v>
      </c>
      <c r="AP21" s="170">
        <v>-1.1092023566125232E-16</v>
      </c>
      <c r="AQ21" s="170">
        <v>-1.1344255082788414E-16</v>
      </c>
      <c r="AR21" s="170">
        <v>-1.1602222319144125E-16</v>
      </c>
      <c r="AS21" s="170">
        <v>-1.1866055704889755E-16</v>
      </c>
      <c r="AT21" s="170">
        <v>-1.2135888635681092E-16</v>
      </c>
      <c r="AU21" s="170">
        <v>-1.2411857540577915E-16</v>
      </c>
      <c r="AV21" s="170">
        <v>-1.2694101951023301E-16</v>
      </c>
      <c r="AW21" s="170">
        <v>-1.2982764571391511E-16</v>
      </c>
      <c r="AX21" s="170">
        <v>-1.3277991351140148E-16</v>
      </c>
      <c r="AY21" s="170">
        <v>-1.3579931558602998E-16</v>
      </c>
      <c r="AZ21" s="170">
        <v>-1.3888737856460983E-16</v>
      </c>
      <c r="BA21" s="170">
        <v>-1.4204566378929247E-16</v>
      </c>
      <c r="BB21" s="170">
        <v>-1.4527576810699522E-16</v>
      </c>
      <c r="BC21" s="170">
        <v>-1.4857932467677602E-16</v>
      </c>
      <c r="BD21" s="170">
        <v>-1.5195800379556788E-16</v>
      </c>
      <c r="BE21" s="170">
        <v>-1.5541351374269059E-16</v>
      </c>
      <c r="BF21" s="170">
        <v>-1.5894760164356646E-16</v>
      </c>
      <c r="BG21" s="170">
        <v>-1.6256205435307669E-16</v>
      </c>
      <c r="BH21" s="170">
        <v>-1.6625869935900525E-16</v>
      </c>
      <c r="BI21" s="170">
        <v>-1.7003940570602751E-16</v>
      </c>
      <c r="BJ21" s="18"/>
      <c r="BK21" s="18"/>
      <c r="BL21" s="18"/>
      <c r="BM21" s="18"/>
    </row>
    <row r="22" spans="1:65" s="172" customFormat="1" outlineLevel="1">
      <c r="A22" s="21"/>
      <c r="B22" s="171" t="s">
        <v>103</v>
      </c>
      <c r="D22" s="21"/>
      <c r="E22" s="21"/>
      <c r="F22" s="162"/>
      <c r="G22" s="170">
        <v>0</v>
      </c>
      <c r="H22" s="170">
        <v>0.642406008672747</v>
      </c>
      <c r="I22" s="170">
        <v>0.75304176453761962</v>
      </c>
      <c r="J22" s="170">
        <v>1.5381681735091113</v>
      </c>
      <c r="K22" s="170">
        <v>2.2995337776053164</v>
      </c>
      <c r="L22" s="170">
        <v>2.3518249478219899</v>
      </c>
      <c r="M22" s="170">
        <v>2.4053052140672833</v>
      </c>
      <c r="N22" s="170">
        <v>2.4600016162670477</v>
      </c>
      <c r="O22" s="170">
        <v>2.5159418092323675</v>
      </c>
      <c r="P22" s="170">
        <v>2.5731540766419903</v>
      </c>
      <c r="Q22" s="170">
        <v>2.6316673453427155</v>
      </c>
      <c r="R22" s="170">
        <v>2.6915111999749723</v>
      </c>
      <c r="S22" s="170">
        <v>2.7527158979309814</v>
      </c>
      <c r="T22" s="170">
        <v>2.8153123846530637</v>
      </c>
      <c r="U22" s="170">
        <v>2.8793323092798326</v>
      </c>
      <c r="V22" s="170">
        <v>2.9448080406481765</v>
      </c>
      <c r="W22" s="170">
        <v>2.1116792565034816</v>
      </c>
      <c r="X22" s="170">
        <v>2.0251517478944216</v>
      </c>
      <c r="Y22" s="170">
        <v>0.99513349638253701</v>
      </c>
      <c r="Z22" s="170">
        <v>0</v>
      </c>
      <c r="AA22" s="170">
        <v>0</v>
      </c>
      <c r="AB22" s="170">
        <v>0</v>
      </c>
      <c r="AC22" s="170">
        <v>0</v>
      </c>
      <c r="AD22" s="170">
        <v>0</v>
      </c>
      <c r="AE22" s="170">
        <v>0</v>
      </c>
      <c r="AF22" s="170">
        <v>0</v>
      </c>
      <c r="AG22" s="170">
        <v>0</v>
      </c>
      <c r="AH22" s="170">
        <v>0</v>
      </c>
      <c r="AI22" s="170">
        <v>0</v>
      </c>
      <c r="AJ22" s="170">
        <v>0</v>
      </c>
      <c r="AK22" s="170">
        <v>0</v>
      </c>
      <c r="AL22" s="170">
        <v>0</v>
      </c>
      <c r="AM22" s="170">
        <v>0</v>
      </c>
      <c r="AN22" s="170">
        <v>0</v>
      </c>
      <c r="AO22" s="170">
        <v>0</v>
      </c>
      <c r="AP22" s="170">
        <v>0</v>
      </c>
      <c r="AQ22" s="170">
        <v>0</v>
      </c>
      <c r="AR22" s="170">
        <v>0</v>
      </c>
      <c r="AS22" s="170">
        <v>0</v>
      </c>
      <c r="AT22" s="170">
        <v>0</v>
      </c>
      <c r="AU22" s="170">
        <v>0</v>
      </c>
      <c r="AV22" s="170">
        <v>0</v>
      </c>
      <c r="AW22" s="170">
        <v>0</v>
      </c>
      <c r="AX22" s="170">
        <v>0</v>
      </c>
      <c r="AY22" s="170">
        <v>0</v>
      </c>
      <c r="AZ22" s="170">
        <v>0</v>
      </c>
      <c r="BA22" s="170">
        <v>0</v>
      </c>
      <c r="BB22" s="170">
        <v>0</v>
      </c>
      <c r="BC22" s="170">
        <v>0</v>
      </c>
      <c r="BD22" s="170">
        <v>0</v>
      </c>
      <c r="BE22" s="170">
        <v>0</v>
      </c>
      <c r="BF22" s="170">
        <v>0</v>
      </c>
      <c r="BG22" s="170">
        <v>0</v>
      </c>
      <c r="BH22" s="170">
        <v>0</v>
      </c>
      <c r="BI22" s="170">
        <v>0</v>
      </c>
      <c r="BJ22" s="18"/>
      <c r="BK22" s="18"/>
      <c r="BL22" s="18"/>
      <c r="BM22" s="18"/>
    </row>
    <row r="23" spans="1:65" s="172" customFormat="1" outlineLevel="1">
      <c r="A23" s="18"/>
      <c r="B23" s="18" t="s">
        <v>111</v>
      </c>
      <c r="C23" s="18"/>
      <c r="D23" s="18"/>
      <c r="E23" s="18"/>
      <c r="F23" s="31"/>
      <c r="G23" s="95">
        <v>0</v>
      </c>
      <c r="H23" s="95">
        <v>0.4281543358675719</v>
      </c>
      <c r="I23" s="95">
        <v>0.51649971982493526</v>
      </c>
      <c r="J23" s="95">
        <v>1.0572314284921003</v>
      </c>
      <c r="K23" s="95">
        <v>1.6003775544705539</v>
      </c>
      <c r="L23" s="95">
        <v>1.6890611516768892</v>
      </c>
      <c r="M23" s="95">
        <v>1.7809505011236846</v>
      </c>
      <c r="N23" s="95">
        <v>1.8761455412250454</v>
      </c>
      <c r="O23" s="95">
        <v>1.9747490978699442</v>
      </c>
      <c r="P23" s="95">
        <v>2.0768669640655411</v>
      </c>
      <c r="Q23" s="95">
        <v>2.1826079817095465</v>
      </c>
      <c r="R23" s="95">
        <v>2.2920841255472686</v>
      </c>
      <c r="S23" s="95">
        <v>2.405410589370419</v>
      </c>
      <c r="T23" s="95">
        <v>2.5227058745162161</v>
      </c>
      <c r="U23" s="95">
        <v>2.6440918807268368</v>
      </c>
      <c r="V23" s="95">
        <v>2.769693999430789</v>
      </c>
      <c r="W23" s="95">
        <v>1.9995477823537355</v>
      </c>
      <c r="X23" s="95">
        <v>1.9584897921582367</v>
      </c>
      <c r="Y23" s="95">
        <v>0.97300740443175504</v>
      </c>
      <c r="Z23" s="95">
        <v>7.7404745664155364E-17</v>
      </c>
      <c r="AA23" s="95">
        <v>7.9164921909671413E-17</v>
      </c>
      <c r="AB23" s="95">
        <v>8.0965124388575276E-17</v>
      </c>
      <c r="AC23" s="95">
        <v>8.280626329344758E-17</v>
      </c>
      <c r="AD23" s="95">
        <v>8.4689269514557997E-17</v>
      </c>
      <c r="AE23" s="95">
        <v>8.6615095110528693E-17</v>
      </c>
      <c r="AF23" s="95">
        <v>8.8584713789700513E-17</v>
      </c>
      <c r="AG23" s="95">
        <v>9.0599121402445564E-17</v>
      </c>
      <c r="AH23" s="95">
        <v>9.2659336444674645E-17</v>
      </c>
      <c r="AI23" s="95">
        <v>9.4766400572794669E-17</v>
      </c>
      <c r="AJ23" s="95">
        <v>9.6921379130375999E-17</v>
      </c>
      <c r="AK23" s="95">
        <v>9.912536168679622E-17</v>
      </c>
      <c r="AL23" s="95">
        <v>1.0137946258813261E-16</v>
      </c>
      <c r="AM23" s="95">
        <v>1.0368482152058172E-16</v>
      </c>
      <c r="AN23" s="95">
        <v>1.060426040866914E-16</v>
      </c>
      <c r="AO23" s="95">
        <v>1.0845400239469583E-16</v>
      </c>
      <c r="AP23" s="95">
        <v>1.1092023566125232E-16</v>
      </c>
      <c r="AQ23" s="95">
        <v>1.1344255082788414E-16</v>
      </c>
      <c r="AR23" s="95">
        <v>1.1602222319144125E-16</v>
      </c>
      <c r="AS23" s="95">
        <v>1.1866055704889755E-16</v>
      </c>
      <c r="AT23" s="95">
        <v>1.2135888635681092E-16</v>
      </c>
      <c r="AU23" s="95">
        <v>1.2411857540577915E-16</v>
      </c>
      <c r="AV23" s="95">
        <v>1.2694101951023301E-16</v>
      </c>
      <c r="AW23" s="95">
        <v>1.2982764571391511E-16</v>
      </c>
      <c r="AX23" s="95">
        <v>1.3277991351140148E-16</v>
      </c>
      <c r="AY23" s="95">
        <v>1.3579931558602998E-16</v>
      </c>
      <c r="AZ23" s="95">
        <v>1.3888737856460983E-16</v>
      </c>
      <c r="BA23" s="95">
        <v>1.4204566378929247E-16</v>
      </c>
      <c r="BB23" s="95">
        <v>1.4527576810699522E-16</v>
      </c>
      <c r="BC23" s="95">
        <v>1.4857932467677602E-16</v>
      </c>
      <c r="BD23" s="95">
        <v>1.5195800379556788E-16</v>
      </c>
      <c r="BE23" s="95">
        <v>1.5541351374269059E-16</v>
      </c>
      <c r="BF23" s="95">
        <v>1.5894760164356646E-16</v>
      </c>
      <c r="BG23" s="95">
        <v>1.6256205435307669E-16</v>
      </c>
      <c r="BH23" s="95">
        <v>1.6625869935900525E-16</v>
      </c>
      <c r="BI23" s="95">
        <v>1.7003940570602751E-16</v>
      </c>
      <c r="BJ23" s="18"/>
      <c r="BK23" s="18"/>
      <c r="BL23" s="18"/>
      <c r="BM23" s="18"/>
    </row>
    <row r="24" spans="1:65" s="172" customFormat="1" outlineLevel="1">
      <c r="A24" s="18"/>
      <c r="B24" s="4" t="s">
        <v>104</v>
      </c>
      <c r="C24" s="4"/>
      <c r="D24" s="18"/>
      <c r="E24" s="18"/>
      <c r="F24" s="95">
        <v>0</v>
      </c>
      <c r="G24" s="95">
        <v>9.4218384572860305</v>
      </c>
      <c r="H24" s="95">
        <v>10.402070165704718</v>
      </c>
      <c r="I24" s="95">
        <v>21.14946530122862</v>
      </c>
      <c r="J24" s="95">
        <v>30.745790240676463</v>
      </c>
      <c r="K24" s="429">
        <v>29.145412686205912</v>
      </c>
      <c r="L24" s="95">
        <v>27.45635153452902</v>
      </c>
      <c r="M24" s="95">
        <v>25.675401033405333</v>
      </c>
      <c r="N24" s="95">
        <v>23.799255492180286</v>
      </c>
      <c r="O24" s="95">
        <v>21.82450639431034</v>
      </c>
      <c r="P24" s="95">
        <v>19.747639430244803</v>
      </c>
      <c r="Q24" s="95">
        <v>17.565031448535255</v>
      </c>
      <c r="R24" s="95">
        <v>15.272947322987989</v>
      </c>
      <c r="S24" s="95">
        <v>12.86753673361757</v>
      </c>
      <c r="T24" s="95">
        <v>10.344830859101352</v>
      </c>
      <c r="U24" s="95">
        <v>7.7007389783745124</v>
      </c>
      <c r="V24" s="95">
        <v>4.9310449789437234</v>
      </c>
      <c r="W24" s="95">
        <v>2.9314971965899885</v>
      </c>
      <c r="X24" s="95">
        <v>0.97300740443175171</v>
      </c>
      <c r="Y24" s="95">
        <v>-3.403917458036143E-15</v>
      </c>
      <c r="Z24" s="95">
        <v>-3.4813222037002983E-15</v>
      </c>
      <c r="AA24" s="95">
        <v>-3.5604871256099695E-15</v>
      </c>
      <c r="AB24" s="95">
        <v>-3.641452249998545E-15</v>
      </c>
      <c r="AC24" s="95">
        <v>-3.7242585132919928E-15</v>
      </c>
      <c r="AD24" s="95">
        <v>-3.8089477828065511E-15</v>
      </c>
      <c r="AE24" s="95">
        <v>-3.8955628779170791E-15</v>
      </c>
      <c r="AF24" s="95">
        <v>-3.9841475917067798E-15</v>
      </c>
      <c r="AG24" s="95">
        <v>-4.0747467131092258E-15</v>
      </c>
      <c r="AH24" s="95">
        <v>-4.1674060495539003E-15</v>
      </c>
      <c r="AI24" s="95">
        <v>-4.262172450126695E-15</v>
      </c>
      <c r="AJ24" s="95">
        <v>-4.359093829257071E-15</v>
      </c>
      <c r="AK24" s="95">
        <v>-4.4582191909438676E-15</v>
      </c>
      <c r="AL24" s="95">
        <v>-4.5595986535319997E-15</v>
      </c>
      <c r="AM24" s="95">
        <v>-4.663283475052582E-15</v>
      </c>
      <c r="AN24" s="95">
        <v>-4.7693260791392735E-15</v>
      </c>
      <c r="AO24" s="95">
        <v>-4.8777800815339694E-15</v>
      </c>
      <c r="AP24" s="95">
        <v>-4.9887003171952215E-15</v>
      </c>
      <c r="AQ24" s="95">
        <v>-5.1021428680231059E-15</v>
      </c>
      <c r="AR24" s="95">
        <v>-5.2181650912145471E-15</v>
      </c>
      <c r="AS24" s="95">
        <v>-5.3368256482634446E-15</v>
      </c>
      <c r="AT24" s="95">
        <v>-5.4581845346202556E-15</v>
      </c>
      <c r="AU24" s="95">
        <v>-5.582303110026035E-15</v>
      </c>
      <c r="AV24" s="95">
        <v>-5.7092441295362678E-15</v>
      </c>
      <c r="AW24" s="95">
        <v>-5.8390717752501834E-15</v>
      </c>
      <c r="AX24" s="95">
        <v>-5.9718516887615845E-15</v>
      </c>
      <c r="AY24" s="95">
        <v>-6.107651004347614E-15</v>
      </c>
      <c r="AZ24" s="95">
        <v>-6.2465383829122238E-15</v>
      </c>
      <c r="BA24" s="95">
        <v>-6.3885840467015164E-15</v>
      </c>
      <c r="BB24" s="95">
        <v>-6.533859814808512E-15</v>
      </c>
      <c r="BC24" s="95">
        <v>-6.6824391394852879E-15</v>
      </c>
      <c r="BD24" s="95">
        <v>-6.8343971432808549E-15</v>
      </c>
      <c r="BE24" s="95">
        <v>-6.9898106570235455E-15</v>
      </c>
      <c r="BF24" s="95">
        <v>-7.1487582586671131E-15</v>
      </c>
      <c r="BG24" s="95">
        <v>-7.3113203130201885E-15</v>
      </c>
      <c r="BH24" s="95">
        <v>-7.4775790123791939E-15</v>
      </c>
      <c r="BI24" s="95">
        <v>-7.6476184180852221E-15</v>
      </c>
      <c r="BJ24" s="18"/>
      <c r="BK24" s="18"/>
      <c r="BL24" s="18"/>
      <c r="BM24" s="18"/>
    </row>
    <row r="25" spans="1:65" s="172" customFormat="1" outlineLevel="1">
      <c r="A25" s="18"/>
      <c r="B25" s="18" t="s">
        <v>105</v>
      </c>
      <c r="C25" s="18"/>
      <c r="D25" s="18"/>
      <c r="E25" s="18"/>
      <c r="F25" s="31">
        <v>0</v>
      </c>
      <c r="G25" s="95">
        <v>0</v>
      </c>
      <c r="H25" s="95">
        <v>9.6360901300912065</v>
      </c>
      <c r="I25" s="95">
        <v>10.638612210417401</v>
      </c>
      <c r="J25" s="95">
        <v>21.630402046245628</v>
      </c>
      <c r="K25" s="95">
        <v>31.444946463811227</v>
      </c>
      <c r="L25" s="95">
        <v>29.808176482351008</v>
      </c>
      <c r="M25" s="95">
        <v>28.080706247472616</v>
      </c>
      <c r="N25" s="95">
        <v>26.259257108447333</v>
      </c>
      <c r="O25" s="95">
        <v>24.34044820354271</v>
      </c>
      <c r="P25" s="95">
        <v>22.320793506886794</v>
      </c>
      <c r="Q25" s="95">
        <v>20.196698793877971</v>
      </c>
      <c r="R25" s="95">
        <v>17.964458522962961</v>
      </c>
      <c r="S25" s="95">
        <v>15.620252631548551</v>
      </c>
      <c r="T25" s="95">
        <v>13.160143243754415</v>
      </c>
      <c r="U25" s="95">
        <v>10.580071287654347</v>
      </c>
      <c r="V25" s="95">
        <v>7.8758530195919008</v>
      </c>
      <c r="W25" s="95">
        <v>5.0431764530934702</v>
      </c>
      <c r="X25" s="95">
        <v>2.9981591523261732</v>
      </c>
      <c r="Y25" s="95">
        <v>0.99513349638253368</v>
      </c>
      <c r="Z25" s="95">
        <v>-3.4813222037002983E-15</v>
      </c>
      <c r="AA25" s="95">
        <v>-3.5604871256099695E-15</v>
      </c>
      <c r="AB25" s="95">
        <v>-3.641452249998545E-15</v>
      </c>
      <c r="AC25" s="95">
        <v>-3.7242585132919928E-15</v>
      </c>
      <c r="AD25" s="95">
        <v>-3.8089477828065511E-15</v>
      </c>
      <c r="AE25" s="95">
        <v>-3.8955628779170791E-15</v>
      </c>
      <c r="AF25" s="95">
        <v>-3.9841475917067798E-15</v>
      </c>
      <c r="AG25" s="95">
        <v>-4.0747467131092258E-15</v>
      </c>
      <c r="AH25" s="95">
        <v>-4.1674060495539003E-15</v>
      </c>
      <c r="AI25" s="95">
        <v>-4.262172450126695E-15</v>
      </c>
      <c r="AJ25" s="95">
        <v>-4.359093829257071E-15</v>
      </c>
      <c r="AK25" s="95">
        <v>-4.4582191909438676E-15</v>
      </c>
      <c r="AL25" s="95">
        <v>-4.5595986535319997E-15</v>
      </c>
      <c r="AM25" s="95">
        <v>-4.663283475052582E-15</v>
      </c>
      <c r="AN25" s="95">
        <v>-4.7693260791392735E-15</v>
      </c>
      <c r="AO25" s="95">
        <v>-4.8777800815339694E-15</v>
      </c>
      <c r="AP25" s="95">
        <v>-4.9887003171952215E-15</v>
      </c>
      <c r="AQ25" s="95">
        <v>-5.1021428680231059E-15</v>
      </c>
      <c r="AR25" s="95">
        <v>-5.2181650912145471E-15</v>
      </c>
      <c r="AS25" s="95">
        <v>-5.3368256482634446E-15</v>
      </c>
      <c r="AT25" s="95">
        <v>-5.4581845346202556E-15</v>
      </c>
      <c r="AU25" s="95">
        <v>-5.582303110026035E-15</v>
      </c>
      <c r="AV25" s="95">
        <v>-5.7092441295362678E-15</v>
      </c>
      <c r="AW25" s="95">
        <v>-5.8390717752501834E-15</v>
      </c>
      <c r="AX25" s="95">
        <v>-5.9718516887615845E-15</v>
      </c>
      <c r="AY25" s="95">
        <v>-6.107651004347614E-15</v>
      </c>
      <c r="AZ25" s="95">
        <v>-6.2465383829122238E-15</v>
      </c>
      <c r="BA25" s="95">
        <v>-6.3885840467015164E-15</v>
      </c>
      <c r="BB25" s="95">
        <v>-6.533859814808512E-15</v>
      </c>
      <c r="BC25" s="95">
        <v>-6.6824391394852879E-15</v>
      </c>
      <c r="BD25" s="95">
        <v>-6.8343971432808549E-15</v>
      </c>
      <c r="BE25" s="95">
        <v>-6.9898106570235455E-15</v>
      </c>
      <c r="BF25" s="95">
        <v>-7.1487582586671131E-15</v>
      </c>
      <c r="BG25" s="95">
        <v>-7.3113203130201885E-15</v>
      </c>
      <c r="BH25" s="95">
        <v>-7.4775790123791939E-15</v>
      </c>
      <c r="BI25" s="95">
        <v>-7.6476184180852221E-15</v>
      </c>
      <c r="BJ25" s="18"/>
      <c r="BK25" s="18"/>
      <c r="BL25" s="18"/>
      <c r="BM25" s="18"/>
    </row>
    <row r="26" spans="1:65" s="172" customFormat="1" outlineLevel="1">
      <c r="A26" s="18"/>
      <c r="B26" s="18"/>
      <c r="C26" s="18"/>
      <c r="D26" s="18"/>
      <c r="E26" s="18"/>
      <c r="F26" s="31"/>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18"/>
      <c r="BK26" s="18"/>
      <c r="BL26" s="18"/>
      <c r="BM26" s="18"/>
    </row>
    <row r="27" spans="1:65" s="172" customFormat="1" ht="13" outlineLevel="1">
      <c r="A27" s="104"/>
      <c r="B27" s="597" t="s">
        <v>470</v>
      </c>
      <c r="C27" s="104"/>
      <c r="D27" s="104"/>
      <c r="E27" s="104"/>
      <c r="F27" s="120"/>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8"/>
      <c r="BL27" s="18"/>
      <c r="BM27" s="18"/>
    </row>
    <row r="28" spans="1:65" s="172" customFormat="1" ht="13" outlineLevel="1">
      <c r="A28" s="21"/>
      <c r="B28" s="27"/>
      <c r="C28" s="21"/>
      <c r="D28" s="21"/>
      <c r="E28" s="21"/>
      <c r="F28" s="162"/>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8"/>
      <c r="BK28" s="18"/>
      <c r="BL28" s="18"/>
      <c r="BM28" s="18"/>
    </row>
    <row r="29" spans="1:65" s="172" customFormat="1" outlineLevel="1">
      <c r="A29" s="21"/>
      <c r="B29" s="18" t="s">
        <v>11</v>
      </c>
      <c r="C29" s="21"/>
      <c r="D29" s="21"/>
      <c r="E29" s="21"/>
      <c r="F29" s="162"/>
      <c r="G29" s="95">
        <v>0</v>
      </c>
      <c r="H29" s="95">
        <v>1.2413355326801643</v>
      </c>
      <c r="I29" s="95">
        <v>1.2615399634184985</v>
      </c>
      <c r="J29" s="95">
        <v>2.5796915904164277</v>
      </c>
      <c r="K29" s="95">
        <v>3.6426560760262223</v>
      </c>
      <c r="L29" s="95">
        <v>3.1569685992227261</v>
      </c>
      <c r="M29" s="95">
        <v>2.7360394526596963</v>
      </c>
      <c r="N29" s="95">
        <v>2.3712341923050699</v>
      </c>
      <c r="O29" s="95">
        <v>2.0550696333310605</v>
      </c>
      <c r="P29" s="95">
        <v>1.7810603488869192</v>
      </c>
      <c r="Q29" s="95">
        <v>1.5435856357019966</v>
      </c>
      <c r="R29" s="95">
        <v>1.3377742176083971</v>
      </c>
      <c r="S29" s="95">
        <v>1.1594043219272774</v>
      </c>
      <c r="T29" s="95">
        <v>1.0048170790036404</v>
      </c>
      <c r="U29" s="95">
        <v>0.87084146846982158</v>
      </c>
      <c r="V29" s="95">
        <v>0.75472927267384526</v>
      </c>
      <c r="W29" s="95">
        <v>1.5972555945955844</v>
      </c>
      <c r="X29" s="95">
        <v>0.58223670880209166</v>
      </c>
      <c r="Y29" s="95">
        <v>1.4928219543531789</v>
      </c>
      <c r="Z29" s="95">
        <v>1.2334260146291385</v>
      </c>
      <c r="AA29" s="95">
        <v>0</v>
      </c>
      <c r="AB29" s="95">
        <v>0</v>
      </c>
      <c r="AC29" s="95">
        <v>0</v>
      </c>
      <c r="AD29" s="95">
        <v>0</v>
      </c>
      <c r="AE29" s="95">
        <v>0</v>
      </c>
      <c r="AF29" s="95">
        <v>0</v>
      </c>
      <c r="AG29" s="95">
        <v>0</v>
      </c>
      <c r="AH29" s="95">
        <v>0</v>
      </c>
      <c r="AI29" s="95">
        <v>0</v>
      </c>
      <c r="AJ29" s="95">
        <v>0</v>
      </c>
      <c r="AK29" s="95">
        <v>0</v>
      </c>
      <c r="AL29" s="95">
        <v>0</v>
      </c>
      <c r="AM29" s="95">
        <v>0</v>
      </c>
      <c r="AN29" s="95">
        <v>0</v>
      </c>
      <c r="AO29" s="95">
        <v>0</v>
      </c>
      <c r="AP29" s="95">
        <v>0</v>
      </c>
      <c r="AQ29" s="95">
        <v>0</v>
      </c>
      <c r="AR29" s="95">
        <v>0</v>
      </c>
      <c r="AS29" s="95">
        <v>0</v>
      </c>
      <c r="AT29" s="95">
        <v>0</v>
      </c>
      <c r="AU29" s="95">
        <v>0</v>
      </c>
      <c r="AV29" s="95">
        <v>0</v>
      </c>
      <c r="AW29" s="95">
        <v>0</v>
      </c>
      <c r="AX29" s="95">
        <v>0</v>
      </c>
      <c r="AY29" s="95">
        <v>0</v>
      </c>
      <c r="AZ29" s="95">
        <v>0</v>
      </c>
      <c r="BA29" s="95">
        <v>0</v>
      </c>
      <c r="BB29" s="95">
        <v>0</v>
      </c>
      <c r="BC29" s="95">
        <v>0</v>
      </c>
      <c r="BD29" s="95">
        <v>0</v>
      </c>
      <c r="BE29" s="95">
        <v>0</v>
      </c>
      <c r="BF29" s="95">
        <v>0</v>
      </c>
      <c r="BG29" s="95">
        <v>0</v>
      </c>
      <c r="BH29" s="95">
        <v>0</v>
      </c>
      <c r="BI29" s="95">
        <v>0</v>
      </c>
      <c r="BJ29" s="215"/>
      <c r="BK29" s="215"/>
      <c r="BL29" s="215"/>
      <c r="BM29" s="215"/>
    </row>
    <row r="30" spans="1:65" s="172" customFormat="1" outlineLevel="1">
      <c r="A30" s="215"/>
      <c r="B30" s="215" t="s">
        <v>12</v>
      </c>
      <c r="C30" s="215"/>
      <c r="D30" s="215"/>
      <c r="E30" s="215"/>
      <c r="F30" s="477">
        <v>0</v>
      </c>
      <c r="G30" s="477">
        <v>9.3100164951012321</v>
      </c>
      <c r="H30" s="477">
        <v>9.46154972563874</v>
      </c>
      <c r="I30" s="477">
        <v>19.34768692812321</v>
      </c>
      <c r="J30" s="477">
        <v>27.319920570196672</v>
      </c>
      <c r="K30" s="477">
        <v>23.677264494170451</v>
      </c>
      <c r="L30" s="477">
        <v>20.520295894947726</v>
      </c>
      <c r="M30" s="477">
        <v>17.784256442288029</v>
      </c>
      <c r="N30" s="477">
        <v>15.413022249982959</v>
      </c>
      <c r="O30" s="477">
        <v>13.357952616651898</v>
      </c>
      <c r="P30" s="477">
        <v>11.576892267764979</v>
      </c>
      <c r="Q30" s="477">
        <v>10.033306632062983</v>
      </c>
      <c r="R30" s="477">
        <v>8.6955324144545862</v>
      </c>
      <c r="S30" s="477">
        <v>7.5361280925273091</v>
      </c>
      <c r="T30" s="477">
        <v>6.5313110135236689</v>
      </c>
      <c r="U30" s="477">
        <v>5.6604695450538474</v>
      </c>
      <c r="V30" s="477">
        <v>4.9057402723800019</v>
      </c>
      <c r="W30" s="477">
        <v>3.3084846777844175</v>
      </c>
      <c r="X30" s="477">
        <v>2.7262479689823258</v>
      </c>
      <c r="Y30" s="477">
        <v>1.2334260146291469</v>
      </c>
      <c r="Z30" s="477">
        <v>8.4376949871511897E-15</v>
      </c>
      <c r="AA30" s="477">
        <v>8.4376949871511897E-15</v>
      </c>
      <c r="AB30" s="477">
        <v>8.4376949871511897E-15</v>
      </c>
      <c r="AC30" s="477">
        <v>8.4376949871511897E-15</v>
      </c>
      <c r="AD30" s="477">
        <v>8.4376949871511897E-15</v>
      </c>
      <c r="AE30" s="477">
        <v>8.4376949871511897E-15</v>
      </c>
      <c r="AF30" s="477">
        <v>8.4376949871511897E-15</v>
      </c>
      <c r="AG30" s="477">
        <v>8.4376949871511897E-15</v>
      </c>
      <c r="AH30" s="477">
        <v>8.4376949871511897E-15</v>
      </c>
      <c r="AI30" s="477">
        <v>8.4376949871511897E-15</v>
      </c>
      <c r="AJ30" s="477">
        <v>8.4376949871511897E-15</v>
      </c>
      <c r="AK30" s="477">
        <v>8.4376949871511897E-15</v>
      </c>
      <c r="AL30" s="477">
        <v>8.4376949871511897E-15</v>
      </c>
      <c r="AM30" s="477">
        <v>8.4376949871511897E-15</v>
      </c>
      <c r="AN30" s="477">
        <v>8.4376949871511897E-15</v>
      </c>
      <c r="AO30" s="477">
        <v>8.4376949871511897E-15</v>
      </c>
      <c r="AP30" s="477">
        <v>8.4376949871511897E-15</v>
      </c>
      <c r="AQ30" s="477">
        <v>8.4376949871511897E-15</v>
      </c>
      <c r="AR30" s="477">
        <v>8.4376949871511897E-15</v>
      </c>
      <c r="AS30" s="477">
        <v>8.4376949871511897E-15</v>
      </c>
      <c r="AT30" s="477">
        <v>8.4376949871511897E-15</v>
      </c>
      <c r="AU30" s="477">
        <v>8.4376949871511897E-15</v>
      </c>
      <c r="AV30" s="477">
        <v>8.4376949871511897E-15</v>
      </c>
      <c r="AW30" s="477">
        <v>8.4376949871511897E-15</v>
      </c>
      <c r="AX30" s="477">
        <v>8.4376949871511897E-15</v>
      </c>
      <c r="AY30" s="477">
        <v>8.4376949871511897E-15</v>
      </c>
      <c r="AZ30" s="477">
        <v>8.4376949871511897E-15</v>
      </c>
      <c r="BA30" s="477">
        <v>8.4376949871511897E-15</v>
      </c>
      <c r="BB30" s="477">
        <v>8.4376949871511897E-15</v>
      </c>
      <c r="BC30" s="477">
        <v>8.4376949871511897E-15</v>
      </c>
      <c r="BD30" s="477">
        <v>8.4376949871511897E-15</v>
      </c>
      <c r="BE30" s="477">
        <v>8.4376949871511897E-15</v>
      </c>
      <c r="BF30" s="477">
        <v>8.4376949871511897E-15</v>
      </c>
      <c r="BG30" s="477">
        <v>8.4376949871511897E-15</v>
      </c>
      <c r="BH30" s="477">
        <v>8.4376949871511897E-15</v>
      </c>
      <c r="BI30" s="477">
        <v>8.4376949871511897E-15</v>
      </c>
      <c r="BJ30" s="215"/>
      <c r="BK30" s="215"/>
      <c r="BL30" s="215"/>
      <c r="BM30" s="215"/>
    </row>
    <row r="31" spans="1:65" s="172" customFormat="1" outlineLevel="1">
      <c r="A31" s="215"/>
      <c r="B31" s="215"/>
      <c r="C31" s="215"/>
      <c r="D31" s="215"/>
      <c r="E31" s="215"/>
      <c r="F31" s="215"/>
      <c r="G31" s="215"/>
      <c r="H31" s="215"/>
      <c r="I31" s="215"/>
      <c r="J31" s="215"/>
      <c r="K31" s="215"/>
      <c r="L31" s="215"/>
      <c r="M31" s="215"/>
      <c r="N31" s="215"/>
      <c r="O31" s="215"/>
      <c r="P31" s="215"/>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row>
    <row r="32" spans="1:65" s="172" customFormat="1" ht="13" outlineLevel="1">
      <c r="A32" s="104"/>
      <c r="B32" s="118" t="s">
        <v>327</v>
      </c>
      <c r="C32" s="104"/>
      <c r="D32" s="104"/>
      <c r="E32" s="104"/>
      <c r="F32" s="120"/>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8"/>
      <c r="BL32" s="18"/>
      <c r="BM32" s="18"/>
    </row>
    <row r="33" spans="1:65" s="172" customFormat="1" ht="13" outlineLevel="1">
      <c r="A33" s="396"/>
      <c r="B33" s="27" t="s">
        <v>454</v>
      </c>
      <c r="C33" s="396"/>
      <c r="D33" s="396"/>
      <c r="E33" s="396"/>
      <c r="F33" s="162"/>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8"/>
      <c r="BK33" s="18"/>
      <c r="BL33" s="18"/>
      <c r="BM33" s="18"/>
    </row>
    <row r="34" spans="1:65" s="172" customFormat="1" outlineLevel="1">
      <c r="A34" s="396"/>
      <c r="B34" s="18" t="s">
        <v>237</v>
      </c>
      <c r="C34" s="396"/>
      <c r="D34" s="396"/>
      <c r="E34" s="396"/>
      <c r="F34" s="162"/>
      <c r="G34" s="95">
        <v>0</v>
      </c>
      <c r="H34" s="95">
        <v>9.4218384572860305</v>
      </c>
      <c r="I34" s="95">
        <v>10.402070165704718</v>
      </c>
      <c r="J34" s="95">
        <v>21.14946530122862</v>
      </c>
      <c r="K34" s="95">
        <v>30.745790240676463</v>
      </c>
      <c r="L34" s="95">
        <v>0</v>
      </c>
      <c r="M34" s="95">
        <v>0</v>
      </c>
      <c r="N34" s="95">
        <v>0</v>
      </c>
      <c r="O34" s="95">
        <v>0</v>
      </c>
      <c r="P34" s="95">
        <v>0</v>
      </c>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215"/>
      <c r="BK34" s="215"/>
      <c r="BL34" s="215"/>
      <c r="BM34" s="215"/>
    </row>
    <row r="35" spans="1:65" s="172" customFormat="1" outlineLevel="1">
      <c r="A35" s="18"/>
      <c r="B35" s="18" t="s">
        <v>328</v>
      </c>
      <c r="C35" s="18"/>
      <c r="D35" s="18"/>
      <c r="E35" s="18"/>
      <c r="F35" s="18"/>
      <c r="G35" s="95">
        <v>9.4218384572860305</v>
      </c>
      <c r="H35" s="95">
        <v>1.4083860442862568</v>
      </c>
      <c r="I35" s="95">
        <v>11.263894855348836</v>
      </c>
      <c r="J35" s="95">
        <v>10.653556367939945</v>
      </c>
      <c r="K35" s="95">
        <v>0</v>
      </c>
      <c r="L35" s="95">
        <v>0</v>
      </c>
      <c r="M35" s="95">
        <v>0</v>
      </c>
      <c r="N35" s="95">
        <v>0</v>
      </c>
      <c r="O35" s="95">
        <v>0</v>
      </c>
      <c r="P35" s="95">
        <v>0</v>
      </c>
      <c r="Q35" s="95"/>
      <c r="R35" s="95"/>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row>
    <row r="36" spans="1:65" s="172" customFormat="1" outlineLevel="1">
      <c r="A36" s="18"/>
      <c r="B36" s="18" t="s">
        <v>329</v>
      </c>
      <c r="C36" s="18"/>
      <c r="D36" s="18"/>
      <c r="E36" s="18"/>
      <c r="F36" s="18"/>
      <c r="G36" s="95">
        <v>0</v>
      </c>
      <c r="H36" s="95">
        <v>-0.642406008672747</v>
      </c>
      <c r="I36" s="95">
        <v>-0.75304176453761962</v>
      </c>
      <c r="J36" s="95">
        <v>-1.5381681735091113</v>
      </c>
      <c r="K36" s="95">
        <v>-2.2995337776053164</v>
      </c>
      <c r="L36" s="95">
        <v>0</v>
      </c>
      <c r="M36" s="95">
        <v>0</v>
      </c>
      <c r="N36" s="95">
        <v>0</v>
      </c>
      <c r="O36" s="95">
        <v>0</v>
      </c>
      <c r="P36" s="95">
        <v>0</v>
      </c>
      <c r="Q36" s="95"/>
      <c r="R36" s="95"/>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row>
    <row r="37" spans="1:65" s="172" customFormat="1" outlineLevel="1">
      <c r="A37" s="18"/>
      <c r="B37" s="18" t="s">
        <v>102</v>
      </c>
      <c r="C37" s="18"/>
      <c r="D37" s="18"/>
      <c r="E37" s="18"/>
      <c r="F37" s="18"/>
      <c r="G37" s="95">
        <v>0</v>
      </c>
      <c r="H37" s="95">
        <v>0.21425167280517513</v>
      </c>
      <c r="I37" s="95">
        <v>0.23654204471268434</v>
      </c>
      <c r="J37" s="95">
        <v>0.48093674501701089</v>
      </c>
      <c r="K37" s="95">
        <v>0.69915622313476267</v>
      </c>
      <c r="L37" s="95">
        <v>0</v>
      </c>
      <c r="M37" s="95">
        <v>0</v>
      </c>
      <c r="N37" s="95">
        <v>0</v>
      </c>
      <c r="O37" s="95">
        <v>0</v>
      </c>
      <c r="P37" s="95">
        <v>0</v>
      </c>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row>
    <row r="38" spans="1:65" s="172" customFormat="1" outlineLevel="1">
      <c r="A38" s="18"/>
      <c r="B38" s="18" t="s">
        <v>330</v>
      </c>
      <c r="C38" s="18"/>
      <c r="D38" s="18"/>
      <c r="E38" s="18"/>
      <c r="F38" s="18"/>
      <c r="G38" s="95">
        <v>9.4218384572860305</v>
      </c>
      <c r="H38" s="95">
        <v>10.402070165704716</v>
      </c>
      <c r="I38" s="95">
        <v>21.149465301228616</v>
      </c>
      <c r="J38" s="95">
        <v>30.745790240676467</v>
      </c>
      <c r="K38" s="95">
        <v>29.145412686205912</v>
      </c>
      <c r="L38" s="95">
        <v>0</v>
      </c>
      <c r="M38" s="95">
        <v>0</v>
      </c>
      <c r="N38" s="95">
        <v>0</v>
      </c>
      <c r="O38" s="95">
        <v>0</v>
      </c>
      <c r="P38" s="95">
        <v>0</v>
      </c>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row>
    <row r="39" spans="1:65" s="172" customFormat="1" outlineLevel="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row>
    <row r="40" spans="1:65" s="172" customFormat="1" outlineLevel="1">
      <c r="A40" s="18"/>
      <c r="B40" s="397" t="s">
        <v>334</v>
      </c>
      <c r="C40" s="397"/>
      <c r="D40" s="397"/>
      <c r="E40" s="397"/>
      <c r="F40" s="397"/>
      <c r="G40" s="398" t="s">
        <v>644</v>
      </c>
      <c r="H40" s="398" t="s">
        <v>644</v>
      </c>
      <c r="I40" s="398" t="s">
        <v>644</v>
      </c>
      <c r="J40" s="398" t="s">
        <v>644</v>
      </c>
      <c r="K40" s="398" t="s">
        <v>644</v>
      </c>
      <c r="L40" s="398" t="s">
        <v>514</v>
      </c>
      <c r="M40" s="398" t="s">
        <v>514</v>
      </c>
      <c r="N40" s="398" t="s">
        <v>514</v>
      </c>
      <c r="O40" s="398" t="s">
        <v>514</v>
      </c>
      <c r="P40" s="398" t="s">
        <v>514</v>
      </c>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row>
    <row r="41" spans="1:65" s="172" customFormat="1" outlineLevel="1">
      <c r="A41" s="18"/>
      <c r="B41" s="18"/>
      <c r="C41" s="18"/>
      <c r="D41" s="18"/>
      <c r="E41" s="18"/>
      <c r="F41" s="18"/>
      <c r="G41" s="428"/>
      <c r="H41" s="428"/>
      <c r="I41" s="428"/>
      <c r="J41" s="428"/>
      <c r="K41" s="42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row>
    <row r="42" spans="1:65" s="172" customFormat="1" ht="13" outlineLevel="1">
      <c r="A42" s="18"/>
      <c r="B42" s="32" t="s">
        <v>455</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row>
    <row r="43" spans="1:65" s="172" customFormat="1" outlineLevel="1">
      <c r="A43" s="18"/>
      <c r="B43" s="312" t="s">
        <v>400</v>
      </c>
      <c r="C43" s="212"/>
      <c r="D43" s="212"/>
      <c r="E43" s="212"/>
      <c r="F43" s="212"/>
      <c r="G43" s="444">
        <v>0</v>
      </c>
      <c r="H43" s="517">
        <v>9.3100164951012321</v>
      </c>
      <c r="I43" s="517">
        <v>9.46154972563874</v>
      </c>
      <c r="J43" s="517">
        <v>19.34768692812321</v>
      </c>
      <c r="K43" s="517">
        <v>27.319920570196672</v>
      </c>
      <c r="L43" s="517">
        <v>0</v>
      </c>
      <c r="M43" s="517">
        <v>0</v>
      </c>
      <c r="N43" s="517">
        <v>0</v>
      </c>
      <c r="O43" s="517">
        <v>0</v>
      </c>
      <c r="P43" s="517">
        <v>0</v>
      </c>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row>
    <row r="44" spans="1:65" s="172" customFormat="1" outlineLevel="1">
      <c r="A44" s="18"/>
      <c r="B44" s="312" t="s">
        <v>401</v>
      </c>
      <c r="C44" s="212"/>
      <c r="D44" s="212"/>
      <c r="E44" s="212"/>
      <c r="F44" s="212"/>
      <c r="G44" s="444">
        <v>9.3100164951012321</v>
      </c>
      <c r="H44" s="517">
        <v>1.3928687632176724</v>
      </c>
      <c r="I44" s="517">
        <v>11.147677165902966</v>
      </c>
      <c r="J44" s="517">
        <v>10.551925232489889</v>
      </c>
      <c r="K44" s="517">
        <v>0</v>
      </c>
      <c r="L44" s="517">
        <v>0</v>
      </c>
      <c r="M44" s="517">
        <v>0</v>
      </c>
      <c r="N44" s="517">
        <v>0</v>
      </c>
      <c r="O44" s="517">
        <v>0</v>
      </c>
      <c r="P44" s="517">
        <v>0</v>
      </c>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row>
    <row r="45" spans="1:65" s="172" customFormat="1" outlineLevel="1">
      <c r="A45" s="18"/>
      <c r="B45" s="312" t="s">
        <v>485</v>
      </c>
      <c r="C45" s="212"/>
      <c r="D45" s="212"/>
      <c r="E45" s="212"/>
      <c r="F45" s="212"/>
      <c r="G45" s="444">
        <v>0</v>
      </c>
      <c r="H45" s="517">
        <v>0</v>
      </c>
      <c r="I45" s="517">
        <v>0</v>
      </c>
      <c r="J45" s="517">
        <v>0</v>
      </c>
      <c r="K45" s="517">
        <v>0</v>
      </c>
      <c r="L45" s="517">
        <v>0</v>
      </c>
      <c r="M45" s="517">
        <v>0</v>
      </c>
      <c r="N45" s="517">
        <v>0</v>
      </c>
      <c r="O45" s="517">
        <v>0</v>
      </c>
      <c r="P45" s="517">
        <v>0</v>
      </c>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row>
    <row r="46" spans="1:65" s="172" customFormat="1" outlineLevel="1">
      <c r="A46" s="18"/>
      <c r="B46" s="312" t="s">
        <v>11</v>
      </c>
      <c r="C46" s="212"/>
      <c r="D46" s="212"/>
      <c r="E46" s="212"/>
      <c r="F46" s="212"/>
      <c r="G46" s="444">
        <v>0</v>
      </c>
      <c r="H46" s="517">
        <v>-1.2413355326801643</v>
      </c>
      <c r="I46" s="517">
        <v>-1.2615399634184985</v>
      </c>
      <c r="J46" s="517">
        <v>-2.5796915904164277</v>
      </c>
      <c r="K46" s="517">
        <v>-3.6426560760262223</v>
      </c>
      <c r="L46" s="517">
        <v>0</v>
      </c>
      <c r="M46" s="517">
        <v>0</v>
      </c>
      <c r="N46" s="517">
        <v>0</v>
      </c>
      <c r="O46" s="517">
        <v>0</v>
      </c>
      <c r="P46" s="517">
        <v>0</v>
      </c>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row>
    <row r="47" spans="1:65" s="172" customFormat="1" outlineLevel="1">
      <c r="A47" s="18"/>
      <c r="B47" s="312" t="s">
        <v>402</v>
      </c>
      <c r="C47" s="212"/>
      <c r="D47" s="212"/>
      <c r="E47" s="212"/>
      <c r="F47" s="212"/>
      <c r="G47" s="444">
        <v>9.3100164951012321</v>
      </c>
      <c r="H47" s="517">
        <v>9.46154972563874</v>
      </c>
      <c r="I47" s="517">
        <v>19.347686928123206</v>
      </c>
      <c r="J47" s="517">
        <v>27.319920570196672</v>
      </c>
      <c r="K47" s="517">
        <v>23.677264494170451</v>
      </c>
      <c r="L47" s="517">
        <v>0</v>
      </c>
      <c r="M47" s="517">
        <v>0</v>
      </c>
      <c r="N47" s="517">
        <v>0</v>
      </c>
      <c r="O47" s="517">
        <v>0</v>
      </c>
      <c r="P47" s="517">
        <v>0</v>
      </c>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row>
    <row r="48" spans="1:65" s="172" customFormat="1" outlineLevel="1">
      <c r="A48" s="215"/>
      <c r="B48" s="215"/>
      <c r="C48" s="215"/>
      <c r="D48" s="215"/>
      <c r="E48" s="215"/>
      <c r="F48" s="215"/>
      <c r="G48" s="426"/>
      <c r="H48" s="426"/>
      <c r="I48" s="426"/>
      <c r="J48" s="426"/>
      <c r="K48" s="426"/>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row>
    <row r="49" spans="1:65" s="172" customFormat="1" outlineLevel="1">
      <c r="A49" s="18"/>
      <c r="B49" s="397" t="s">
        <v>334</v>
      </c>
      <c r="C49" s="397"/>
      <c r="D49" s="397"/>
      <c r="E49" s="397"/>
      <c r="F49" s="397"/>
      <c r="G49" s="398" t="s">
        <v>644</v>
      </c>
      <c r="H49" s="398" t="s">
        <v>644</v>
      </c>
      <c r="I49" s="398" t="s">
        <v>644</v>
      </c>
      <c r="J49" s="398" t="s">
        <v>644</v>
      </c>
      <c r="K49" s="398" t="s">
        <v>644</v>
      </c>
      <c r="L49" s="398" t="s">
        <v>514</v>
      </c>
      <c r="M49" s="398" t="s">
        <v>514</v>
      </c>
      <c r="N49" s="398" t="s">
        <v>514</v>
      </c>
      <c r="O49" s="398" t="s">
        <v>514</v>
      </c>
      <c r="P49" s="398" t="s">
        <v>514</v>
      </c>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row>
    <row r="50" spans="1:65" s="172" customFormat="1" outlineLevel="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row>
    <row r="51" spans="1:65" s="172" customFormat="1" outlineLevel="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row>
    <row r="52" spans="1:65" s="172" customFormat="1" outlineLevel="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row>
    <row r="53" spans="1:65" s="172" customFormat="1" outlineLevel="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row>
    <row r="54" spans="1:65" s="172" customFormat="1" outlineLevel="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row>
    <row r="55" spans="1:65" s="172" customFormat="1" outlineLevel="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row>
    <row r="56" spans="1:65" s="172" customFormat="1" outlineLevel="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row>
    <row r="57" spans="1:65" s="172" customFormat="1" outlineLevel="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row>
    <row r="58" spans="1:65" s="172" customFormat="1" outlineLevel="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row>
    <row r="59" spans="1:65" s="172" customFormat="1" outlineLevel="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row>
    <row r="60" spans="1:65" s="172" customFormat="1" outlineLevel="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row>
    <row r="61" spans="1:65" s="172" customForma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row>
    <row r="62" spans="1:65" s="172" customFormat="1" outlineLevel="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row>
    <row r="63" spans="1:65" s="172" customFormat="1" outlineLevel="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row>
    <row r="64" spans="1:65" s="172" customFormat="1" outlineLevel="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row>
    <row r="65" spans="1:65" s="172" customFormat="1" outlineLevel="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row>
    <row r="66" spans="1:65" s="172" customFormat="1" outlineLevel="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row>
    <row r="67" spans="1:65" s="172" customFormat="1" outlineLevel="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row>
    <row r="68" spans="1:65" s="172" customFormat="1" outlineLevel="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row>
    <row r="69" spans="1:65" s="172" customFormat="1" outlineLevel="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row>
    <row r="70" spans="1:65" s="172" customFormat="1" outlineLevel="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row>
    <row r="71" spans="1:65" s="172" customFormat="1" outlineLevel="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row>
    <row r="72" spans="1:65" s="172" customFormat="1" outlineLevel="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row>
    <row r="73" spans="1:65" s="172" customFormat="1" outlineLevel="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row>
    <row r="74" spans="1:65" s="172" customFormat="1" outlineLevel="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row>
    <row r="75" spans="1:65" s="172" customFormat="1" outlineLevel="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row>
    <row r="76" spans="1:65" s="172" customFormat="1" outlineLevel="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row>
    <row r="77" spans="1:65" s="172" customFormat="1" outlineLevel="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row>
    <row r="78" spans="1:65" s="172" customFormat="1" outlineLevel="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row>
    <row r="79" spans="1:65" s="172" customFormat="1" outlineLevel="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row>
    <row r="80" spans="1:65" s="172" customFormat="1" outlineLevel="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row>
    <row r="81" spans="1:65" s="172" customFormat="1" outlineLevel="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row>
    <row r="82" spans="1:65" s="172" customFormat="1" outlineLevel="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row>
    <row r="83" spans="1:65" s="172" customFormat="1" outlineLevel="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row>
    <row r="84" spans="1:65" s="172" customFormat="1" outlineLevel="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row>
    <row r="85" spans="1:65" s="172" customFormat="1" outlineLevel="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row>
    <row r="86" spans="1:65" s="172" customFormat="1" outlineLevel="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row>
    <row r="87" spans="1:65" s="172" customFormat="1" outlineLevel="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row>
    <row r="88" spans="1:65" s="172" customFormat="1" outlineLevel="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row>
    <row r="89" spans="1:65" s="172" customFormat="1" outlineLevel="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row>
    <row r="90" spans="1:65" s="172" customFormat="1" outlineLevel="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row>
    <row r="91" spans="1:65" s="172" customFormat="1" outlineLevel="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row>
    <row r="92" spans="1:65" s="172" customFormat="1" outlineLevel="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row>
    <row r="93" spans="1:65" s="172" customFormat="1" outlineLevel="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row>
    <row r="94" spans="1:65" s="172" customFormat="1" outlineLevel="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row>
    <row r="95" spans="1:65" s="172" customFormat="1" outlineLevel="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row>
    <row r="96" spans="1:65" s="172" customFormat="1" outlineLevel="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row>
    <row r="97" spans="1:65" s="172" customFormat="1" outlineLevel="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row>
    <row r="98" spans="1:65" s="172" customFormat="1" outlineLevel="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row>
    <row r="99" spans="1:65" s="172" customFormat="1" outlineLevel="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row>
    <row r="100" spans="1:65" s="172" customFormat="1" outlineLevel="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row>
    <row r="101" spans="1:65" s="172" customFormat="1" outlineLevel="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row>
    <row r="102" spans="1:65" s="172" customFormat="1" outlineLevel="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row>
    <row r="103" spans="1:65" s="172" customFormat="1" outlineLevel="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row>
    <row r="104" spans="1:65" s="172" customFormat="1" outlineLevel="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row>
    <row r="105" spans="1:65" s="172" customFormat="1" outlineLevel="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row>
    <row r="106" spans="1:65" s="172" customFormat="1" outlineLevel="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row>
    <row r="107" spans="1:65" s="172" customFormat="1" outlineLevel="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row>
    <row r="108" spans="1:65" s="172" customFormat="1" outlineLevel="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row>
    <row r="109" spans="1:65" s="172" customFormat="1" outlineLevel="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row>
    <row r="110" spans="1:65" s="172" customFormat="1" outlineLevel="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row>
    <row r="111" spans="1:65" s="172" customFormat="1" outlineLevel="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row>
    <row r="112" spans="1:65" s="172" customForma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row>
    <row r="113" spans="1:65" s="172"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row>
    <row r="114" spans="1:65" s="172"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row>
    <row r="115" spans="1:65" s="172" customForma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row>
    <row r="116" spans="1:65" s="172" customFormat="1" ht="12.75" customHeight="1" outlineLevel="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row>
    <row r="117" spans="1:65" s="172" customFormat="1" ht="12.75" customHeight="1" outlineLevel="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row>
    <row r="118" spans="1:65" s="172" customFormat="1" outlineLevel="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row>
    <row r="119" spans="1:65" s="172" customFormat="1" outlineLevel="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row>
    <row r="120" spans="1:65" s="172" customFormat="1" outlineLevel="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row>
    <row r="121" spans="1:65" s="172" customFormat="1" outlineLevel="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row>
    <row r="122" spans="1:65" s="172" customFormat="1" outlineLevel="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row>
    <row r="123" spans="1:65" s="172" customFormat="1" outlineLevel="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row>
    <row r="124" spans="1:65" s="172" customFormat="1" outlineLevel="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row>
    <row r="125" spans="1:65" s="172" customFormat="1" outlineLevel="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row>
    <row r="126" spans="1:65" s="172" customFormat="1" outlineLevel="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row>
    <row r="127" spans="1:65" s="172" customFormat="1" outlineLevel="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row>
    <row r="128" spans="1:65" s="172" customFormat="1" outlineLevel="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row>
    <row r="129" spans="1:65" s="172" customFormat="1" ht="12.75" customHeight="1" outlineLevel="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row>
    <row r="130" spans="1:65" s="172" customFormat="1" ht="12.75" customHeight="1" outlineLevel="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row>
    <row r="131" spans="1:65" s="172" customFormat="1" outlineLevel="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row>
    <row r="132" spans="1:65" s="172" customFormat="1" outlineLevel="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row>
    <row r="133" spans="1:65" s="172" customFormat="1" outlineLevel="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row>
    <row r="134" spans="1:65" s="172" customFormat="1" outlineLevel="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row>
    <row r="135" spans="1:65" s="172" customFormat="1" outlineLevel="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row>
    <row r="136" spans="1:65" s="172" customFormat="1" outlineLevel="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row>
    <row r="137" spans="1:65" s="172" customFormat="1" outlineLevel="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row>
    <row r="138" spans="1:65" s="172" customFormat="1" outlineLevel="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row>
    <row r="139" spans="1:65" s="172" customFormat="1" outlineLevel="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row>
    <row r="140" spans="1:65" s="172" customFormat="1" outlineLevel="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row>
    <row r="141" spans="1:65" s="172" customFormat="1" outlineLevel="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row>
    <row r="142" spans="1:65" s="172" customFormat="1" ht="12.75" customHeight="1" outlineLevel="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row>
    <row r="143" spans="1:65" s="172" customFormat="1" ht="12.75" customHeight="1" outlineLevel="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row>
    <row r="144" spans="1:65" s="172" customFormat="1" outlineLevel="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row>
    <row r="145" spans="1:65" s="172" customFormat="1" outlineLevel="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row>
    <row r="146" spans="1:65" s="172" customFormat="1" outlineLevel="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row>
    <row r="147" spans="1:65" s="172" customFormat="1" outlineLevel="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row>
    <row r="148" spans="1:65" s="172" customFormat="1" outlineLevel="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row>
    <row r="149" spans="1:65" s="172" customFormat="1" outlineLevel="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row>
    <row r="150" spans="1:65" s="172" customFormat="1" outlineLevel="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row>
    <row r="151" spans="1:65" s="172" customFormat="1" outlineLevel="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row>
    <row r="152" spans="1:65" s="172" customFormat="1" outlineLevel="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row>
    <row r="153" spans="1:65" s="172" customFormat="1" outlineLevel="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row>
    <row r="154" spans="1:65" s="172" customFormat="1" outlineLevel="1">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row>
    <row r="155" spans="1:65" s="172" customFormat="1" ht="12.75" customHeight="1" outlineLevel="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row>
    <row r="156" spans="1:65" s="172" customFormat="1" ht="12.75" customHeight="1" outlineLevel="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row>
    <row r="157" spans="1:65" s="172" customFormat="1" outlineLevel="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row>
    <row r="158" spans="1:65" s="172" customFormat="1" outlineLevel="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row>
    <row r="159" spans="1:65" s="172" customFormat="1" outlineLevel="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row>
    <row r="160" spans="1:65" s="172" customFormat="1" outlineLevel="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row>
    <row r="161" spans="1:65" s="172" customFormat="1" outlineLevel="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row>
    <row r="162" spans="1:65" s="172" customFormat="1" outlineLevel="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row>
    <row r="163" spans="1:65" s="172" customFormat="1" outlineLevel="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row>
    <row r="164" spans="1:65" s="172" customFormat="1" outlineLevel="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row>
    <row r="165" spans="1:65" s="172" customFormat="1" outlineLevel="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row>
    <row r="166" spans="1:65" s="172" customFormat="1" outlineLevel="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row>
    <row r="167" spans="1:65" s="172" customFormat="1" outlineLevel="1">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row>
    <row r="168" spans="1:65" s="172" customFormat="1" ht="12.75" customHeight="1" outlineLevel="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row>
    <row r="169" spans="1:65" s="172" customFormat="1" ht="12.75" customHeight="1" outlineLevel="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row>
    <row r="170" spans="1:65" s="172" customFormat="1" outlineLevel="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row>
    <row r="171" spans="1:65" s="172" customFormat="1" outlineLevel="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row>
    <row r="172" spans="1:65" s="172" customFormat="1" outlineLevel="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row>
    <row r="173" spans="1:65" s="172" customFormat="1" outlineLevel="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row>
    <row r="174" spans="1:65" s="172" customFormat="1" outlineLevel="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row>
    <row r="175" spans="1:65" s="172" customFormat="1" outlineLevel="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row>
    <row r="176" spans="1:65" s="172" customFormat="1" outlineLevel="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row>
    <row r="177" spans="1:65" s="172" customFormat="1" outlineLevel="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row>
    <row r="178" spans="1:65" s="172" customFormat="1" outlineLevel="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row>
    <row r="179" spans="1:65" s="172" customFormat="1" outlineLevel="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row>
    <row r="180" spans="1:65" s="172" customFormat="1" outlineLevel="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row>
    <row r="181" spans="1:65" s="172" customFormat="1" ht="12.75" customHeight="1" outlineLevel="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row>
    <row r="182" spans="1:65" s="172" customFormat="1" ht="12.75" customHeight="1" outlineLevel="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row>
    <row r="183" spans="1:65" s="172" customFormat="1" outlineLevel="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row>
    <row r="184" spans="1:65" s="172" customFormat="1" outlineLevel="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row>
    <row r="185" spans="1:65" s="172" customFormat="1" outlineLevel="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row>
    <row r="186" spans="1:65" s="172" customFormat="1" outlineLevel="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row>
    <row r="187" spans="1:65" s="172" customFormat="1" outlineLevel="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row>
    <row r="188" spans="1:65" s="172" customFormat="1" outlineLevel="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row>
    <row r="189" spans="1:65" s="172" customFormat="1" outlineLevel="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row>
    <row r="190" spans="1:65" s="172" customFormat="1" outlineLevel="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row>
    <row r="191" spans="1:65" s="172" customFormat="1" outlineLevel="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row>
    <row r="192" spans="1:65" s="172" customFormat="1" outlineLevel="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row>
    <row r="193" spans="1:65" s="172" customFormat="1" outlineLevel="1">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row>
    <row r="194" spans="1:65" s="172" customFormat="1" ht="12.75" customHeight="1" outlineLevel="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row>
    <row r="195" spans="1:65" s="172" customFormat="1" ht="12.75" customHeight="1" outlineLevel="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row>
    <row r="196" spans="1:65" s="172" customFormat="1" outlineLevel="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row>
    <row r="197" spans="1:65" s="172" customFormat="1" outlineLevel="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row>
    <row r="198" spans="1:65" s="172" customFormat="1" outlineLevel="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row>
    <row r="199" spans="1:65" s="172" customFormat="1" outlineLevel="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row>
    <row r="200" spans="1:65" s="172" customFormat="1" outlineLevel="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row>
    <row r="201" spans="1:65" s="172" customFormat="1" outlineLevel="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row>
    <row r="202" spans="1:65" s="172" customFormat="1" outlineLevel="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row>
    <row r="203" spans="1:65" s="172" customFormat="1" outlineLevel="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row>
    <row r="204" spans="1:65" s="172" customFormat="1" outlineLevel="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row>
    <row r="205" spans="1:65" s="172" customFormat="1" outlineLevel="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row>
    <row r="206" spans="1:65" s="172" customFormat="1" outlineLevel="1">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row>
    <row r="207" spans="1:65" s="172" customFormat="1" ht="12.75" customHeight="1" outlineLevel="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row>
    <row r="208" spans="1:65" s="172" customFormat="1" ht="12.75" customHeight="1" outlineLevel="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row>
    <row r="209" spans="1:65" s="172" customFormat="1" outlineLevel="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row>
    <row r="210" spans="1:65" s="172" customFormat="1" outlineLevel="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row>
    <row r="211" spans="1:65" s="172" customFormat="1" outlineLevel="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row>
    <row r="212" spans="1:65" s="172" customFormat="1" outlineLevel="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row>
    <row r="213" spans="1:65" s="172" customFormat="1" outlineLevel="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row>
    <row r="214" spans="1:65" s="172" customFormat="1" outlineLevel="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row>
    <row r="215" spans="1:65" s="172" customFormat="1" outlineLevel="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row>
    <row r="216" spans="1:65" s="172" customFormat="1" outlineLevel="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row>
    <row r="217" spans="1:65" s="172" customFormat="1" outlineLevel="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row>
    <row r="218" spans="1:65" s="172" customFormat="1" outlineLevel="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row>
    <row r="219" spans="1:65" s="172" customFormat="1" outlineLevel="1">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row>
    <row r="220" spans="1:65" s="172" customFormat="1" ht="12.75" customHeight="1" outlineLevel="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row>
    <row r="221" spans="1:65" s="172" customFormat="1" ht="12.75" customHeight="1" outlineLevel="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row>
    <row r="222" spans="1:65" s="172" customFormat="1" ht="12.75" customHeight="1" outlineLevel="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row>
    <row r="223" spans="1:65" s="172" customFormat="1" ht="12.75" customHeight="1" outlineLevel="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row>
    <row r="224" spans="1:65" s="172" customFormat="1" ht="12.75" customHeight="1" outlineLevel="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row>
    <row r="225" spans="1:65" s="172" customFormat="1" ht="12.75" customHeight="1" outlineLevel="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row>
    <row r="226" spans="1:65" s="172" customFormat="1" ht="12.75" customHeight="1" outlineLevel="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row>
    <row r="227" spans="1:65" s="172" customFormat="1" ht="12.75" customHeight="1" outlineLevel="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row>
    <row r="228" spans="1:65" s="172" customFormat="1" ht="12.75" customHeight="1" outlineLevel="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row>
    <row r="229" spans="1:65" s="172" customFormat="1" ht="12.75" customHeight="1" outlineLevel="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row>
    <row r="230" spans="1:65" s="172" customFormat="1" ht="12.75" customHeight="1" outlineLevel="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row>
    <row r="231" spans="1:65" s="172" customFormat="1" ht="12.75" customHeight="1" outlineLevel="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row>
    <row r="232" spans="1:65" s="172" customFormat="1" outlineLevel="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row>
    <row r="233" spans="1:65" s="172" customFormat="1" ht="12.75" customHeight="1" outlineLevel="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row>
    <row r="234" spans="1:65" s="172" customFormat="1" ht="12.75" customHeight="1" outlineLevel="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row>
    <row r="235" spans="1:65" s="172" customFormat="1" outlineLevel="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row>
    <row r="236" spans="1:65" s="172" customFormat="1" outlineLevel="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row>
    <row r="237" spans="1:65" s="172" customFormat="1" outlineLevel="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row>
    <row r="238" spans="1:65" s="172" customFormat="1" outlineLevel="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row>
    <row r="239" spans="1:65" s="172" customFormat="1" outlineLevel="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row>
    <row r="240" spans="1:65" s="172" customFormat="1" outlineLevel="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row>
    <row r="241" spans="1:65" s="172" customFormat="1" outlineLevel="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row>
    <row r="242" spans="1:65" s="172" customFormat="1" outlineLevel="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row>
    <row r="243" spans="1:65" s="172" customFormat="1" outlineLevel="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row>
    <row r="244" spans="1:65" s="172" customFormat="1" outlineLevel="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row>
    <row r="245" spans="1:65" s="172" customFormat="1" outlineLevel="1">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row>
    <row r="246" spans="1:65" s="172" customFormat="1" ht="12.75" customHeight="1" outlineLevel="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row>
    <row r="247" spans="1:65" s="172" customFormat="1" ht="12.75" customHeight="1" outlineLevel="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row>
    <row r="248" spans="1:65" s="172" customFormat="1" outlineLevel="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row>
    <row r="249" spans="1:65" s="172" customFormat="1" outlineLevel="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row>
    <row r="250" spans="1:65" s="172" customFormat="1" outlineLevel="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row>
    <row r="251" spans="1:65" s="172" customFormat="1" outlineLevel="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row>
    <row r="252" spans="1:65" s="172" customFormat="1" outlineLevel="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row>
    <row r="253" spans="1:65" s="172" customFormat="1" outlineLevel="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row>
    <row r="254" spans="1:65" s="172" customFormat="1" outlineLevel="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row>
    <row r="255" spans="1:65" s="172" customFormat="1" outlineLevel="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row>
    <row r="256" spans="1:65" s="172" customFormat="1" outlineLevel="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row>
    <row r="257" spans="1:65" s="172" customFormat="1" outlineLevel="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row>
    <row r="258" spans="1:65" s="172" customFormat="1" outlineLevel="1">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row>
    <row r="259" spans="1:65" s="172" customFormat="1" ht="12.75" customHeight="1" outlineLevel="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row>
    <row r="260" spans="1:65" s="172" customFormat="1" ht="12.75" customHeight="1" outlineLevel="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row>
    <row r="261" spans="1:65" s="172" customFormat="1" outlineLevel="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row>
    <row r="262" spans="1:65" s="172" customFormat="1" outlineLevel="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row>
    <row r="263" spans="1:65" s="172" customFormat="1" outlineLevel="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row>
    <row r="264" spans="1:65" s="172" customFormat="1" outlineLevel="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row>
    <row r="265" spans="1:65" s="172" customFormat="1" outlineLevel="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row>
    <row r="266" spans="1:65" s="172" customFormat="1" outlineLevel="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row>
    <row r="267" spans="1:65" s="172" customFormat="1" outlineLevel="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row>
    <row r="268" spans="1:65" s="172" customFormat="1" outlineLevel="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row>
    <row r="269" spans="1:65" s="172" customFormat="1" outlineLevel="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row>
    <row r="270" spans="1:65" s="172" customFormat="1" outlineLevel="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row>
    <row r="271" spans="1:65" s="172" customFormat="1" outlineLevel="1">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row>
    <row r="272" spans="1:65" s="172" customFormat="1" ht="12.75" customHeight="1" outlineLevel="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row>
    <row r="273" spans="1:65" s="172" customFormat="1" ht="12.75" customHeight="1" outlineLevel="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row>
    <row r="274" spans="1:65" s="172" customFormat="1" outlineLevel="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row>
    <row r="275" spans="1:65" s="172" customFormat="1" outlineLevel="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row>
    <row r="276" spans="1:65" s="172" customFormat="1" outlineLevel="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row>
    <row r="277" spans="1:65" s="172" customFormat="1" outlineLevel="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row>
    <row r="278" spans="1:65" s="172" customFormat="1" outlineLevel="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row>
    <row r="279" spans="1:65" s="172" customFormat="1" outlineLevel="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row>
    <row r="280" spans="1:65" s="172" customFormat="1" outlineLevel="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row>
    <row r="281" spans="1:65" s="172" customFormat="1" outlineLevel="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row>
    <row r="282" spans="1:65" s="172" customFormat="1" outlineLevel="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row>
    <row r="283" spans="1:65" s="172" customFormat="1" outlineLevel="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row>
    <row r="284" spans="1:65" s="172" customFormat="1" outlineLevel="1">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row>
    <row r="285" spans="1:65" s="172" customFormat="1" ht="12.75" customHeight="1" outlineLevel="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row>
    <row r="286" spans="1:65" s="172" customFormat="1" ht="12.75" customHeight="1" outlineLevel="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row>
    <row r="287" spans="1:65" s="172" customFormat="1" outlineLevel="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row>
    <row r="288" spans="1:65" s="172" customFormat="1" outlineLevel="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row>
    <row r="289" spans="1:65" s="172" customFormat="1" outlineLevel="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row>
    <row r="290" spans="1:65" s="172" customFormat="1" outlineLevel="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row>
    <row r="291" spans="1:65" s="172" customFormat="1" outlineLevel="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row>
    <row r="292" spans="1:65" s="172" customFormat="1" outlineLevel="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row>
    <row r="293" spans="1:65" s="172" customFormat="1" outlineLevel="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row>
    <row r="294" spans="1:65" s="172" customFormat="1" outlineLevel="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row>
    <row r="295" spans="1:65" s="172" customFormat="1" outlineLevel="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row>
    <row r="296" spans="1:65" s="172" customFormat="1" outlineLevel="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row>
    <row r="297" spans="1:65" s="172" customFormat="1" outlineLevel="1">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row>
    <row r="298" spans="1:65" s="172" customFormat="1" ht="12.75" customHeight="1" outlineLevel="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row>
    <row r="299" spans="1:65" s="172" customFormat="1" ht="12.75" customHeight="1" outlineLevel="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row>
    <row r="300" spans="1:65" s="172" customFormat="1" outlineLevel="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row>
    <row r="301" spans="1:65" s="172" customFormat="1" outlineLevel="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row>
    <row r="302" spans="1:65" s="172" customFormat="1" outlineLevel="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row>
    <row r="303" spans="1:65" s="172" customFormat="1" outlineLevel="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row>
    <row r="304" spans="1:65" s="172" customFormat="1" outlineLevel="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row>
    <row r="305" spans="1:65" s="172" customFormat="1" outlineLevel="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row>
    <row r="306" spans="1:65" s="172" customFormat="1" outlineLevel="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row>
    <row r="307" spans="1:65" s="172" customFormat="1" outlineLevel="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row>
    <row r="308" spans="1:65" s="172" customFormat="1" outlineLevel="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row>
    <row r="309" spans="1:65" s="172" customFormat="1" outlineLevel="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row>
    <row r="310" spans="1:65" s="172" customFormat="1" outlineLevel="1">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row>
    <row r="311" spans="1:65" s="172" customFormat="1" ht="12.75" customHeight="1" outlineLevel="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row>
    <row r="312" spans="1:65" s="172" customFormat="1" ht="12.75" customHeight="1" outlineLevel="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row>
    <row r="313" spans="1:65" s="172" customFormat="1" outlineLevel="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row>
    <row r="314" spans="1:65" s="172" customFormat="1" outlineLevel="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row>
    <row r="315" spans="1:65" s="172" customFormat="1" outlineLevel="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row>
    <row r="316" spans="1:65" s="172" customFormat="1" outlineLevel="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row>
    <row r="317" spans="1:65" s="172" customFormat="1" outlineLevel="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row>
    <row r="318" spans="1:65" s="172" customFormat="1" outlineLevel="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row>
    <row r="319" spans="1:65" s="172" customFormat="1" outlineLevel="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row>
    <row r="320" spans="1:65" s="172" customFormat="1" outlineLevel="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row>
    <row r="321" spans="1:65" s="172" customFormat="1" outlineLevel="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row>
    <row r="322" spans="1:65" s="172" customFormat="1" outlineLevel="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row>
    <row r="323" spans="1:65" s="172" customFormat="1" outlineLevel="1">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row>
    <row r="324" spans="1:65" s="172" customFormat="1" ht="12.75" customHeight="1" outlineLevel="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row>
    <row r="325" spans="1:65" s="172" customFormat="1" ht="12.75" customHeight="1" outlineLevel="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row>
    <row r="326" spans="1:65" s="172" customFormat="1" outlineLevel="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row>
    <row r="327" spans="1:65" s="172" customFormat="1" outlineLevel="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row>
    <row r="328" spans="1:65" s="172" customFormat="1" outlineLevel="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row>
    <row r="329" spans="1:65" s="172" customFormat="1" outlineLevel="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row>
    <row r="330" spans="1:65" s="172" customFormat="1" outlineLevel="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row>
    <row r="331" spans="1:65" s="172" customFormat="1" outlineLevel="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row>
    <row r="332" spans="1:65" s="172" customFormat="1" outlineLevel="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row>
    <row r="333" spans="1:65" s="172" customFormat="1" outlineLevel="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row>
    <row r="334" spans="1:65" s="172" customFormat="1" outlineLevel="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row>
    <row r="335" spans="1:65" s="172" customFormat="1" outlineLevel="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row>
    <row r="336" spans="1:65" s="172" customFormat="1" outlineLevel="1">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row>
    <row r="337" spans="1:65" s="172" customFormat="1" ht="12.75" customHeight="1" outlineLevel="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row>
    <row r="338" spans="1:65" s="172" customFormat="1" ht="12.75" customHeight="1" outlineLevel="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row>
    <row r="339" spans="1:65" s="172" customFormat="1" outlineLevel="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row>
    <row r="340" spans="1:65" s="172" customFormat="1" outlineLevel="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row>
    <row r="341" spans="1:65" s="172" customFormat="1" outlineLevel="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row>
    <row r="342" spans="1:65" s="172" customFormat="1" outlineLevel="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row>
    <row r="343" spans="1:65" s="172" customFormat="1" outlineLevel="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row>
    <row r="344" spans="1:65" s="172" customFormat="1" outlineLevel="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row>
    <row r="345" spans="1:65" s="172" customFormat="1" outlineLevel="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row>
    <row r="346" spans="1:65" s="172" customFormat="1" outlineLevel="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row>
    <row r="347" spans="1:65" s="172" customFormat="1" outlineLevel="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row>
    <row r="348" spans="1:65" s="172" customFormat="1" outlineLevel="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row>
    <row r="349" spans="1:65" s="172" customFormat="1" outlineLevel="1">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row>
    <row r="350" spans="1:65" s="172" customFormat="1" ht="12.75" customHeight="1" outlineLevel="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row>
    <row r="351" spans="1:65" s="172" customFormat="1" ht="12.75" customHeight="1" outlineLevel="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row>
    <row r="352" spans="1:65" s="172" customFormat="1" outlineLevel="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row>
    <row r="353" spans="1:65" s="172" customFormat="1" outlineLevel="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row>
    <row r="354" spans="1:65" s="172" customFormat="1" outlineLevel="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row>
    <row r="355" spans="1:65" s="172" customFormat="1" outlineLevel="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row>
    <row r="356" spans="1:65" s="172" customFormat="1" outlineLevel="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row>
    <row r="357" spans="1:65" s="172" customFormat="1" outlineLevel="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row>
    <row r="358" spans="1:65" s="172" customFormat="1" outlineLevel="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row>
    <row r="359" spans="1:65" s="172" customFormat="1" outlineLevel="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row>
    <row r="360" spans="1:65" s="172" customFormat="1" outlineLevel="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row>
    <row r="361" spans="1:65" s="172" customFormat="1" outlineLevel="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row>
    <row r="362" spans="1:65" s="172" customFormat="1" outlineLevel="1">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row>
    <row r="363" spans="1:65" s="172" customFormat="1" ht="12.75" customHeight="1" outlineLevel="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row>
    <row r="364" spans="1:65" s="172" customFormat="1" ht="12.75" customHeight="1" outlineLevel="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row>
    <row r="365" spans="1:65" s="172" customFormat="1" outlineLevel="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row>
    <row r="366" spans="1:65" s="172" customFormat="1" outlineLevel="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row>
    <row r="367" spans="1:65" s="172" customFormat="1" outlineLevel="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row>
    <row r="368" spans="1:65" s="172" customFormat="1" outlineLevel="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row>
    <row r="369" spans="1:65" s="172" customFormat="1" outlineLevel="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row>
    <row r="370" spans="1:65" s="172" customFormat="1" outlineLevel="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row>
    <row r="371" spans="1:65" s="172" customFormat="1" outlineLevel="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row>
    <row r="372" spans="1:65" s="172" customFormat="1" outlineLevel="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row>
    <row r="373" spans="1:65" s="172" customFormat="1" outlineLevel="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row>
    <row r="374" spans="1:65" s="172" customFormat="1" outlineLevel="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row>
    <row r="375" spans="1:65" s="172" customFormat="1" outlineLevel="1">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row>
    <row r="376" spans="1:65" s="172" customFormat="1" ht="12.75" customHeight="1" outlineLevel="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row>
    <row r="377" spans="1:65" s="172" customFormat="1" ht="12.75" customHeight="1" outlineLevel="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row>
    <row r="378" spans="1:65" s="172" customFormat="1" outlineLevel="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row>
    <row r="379" spans="1:65" s="172" customFormat="1" outlineLevel="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row>
    <row r="380" spans="1:65" s="172" customFormat="1" outlineLevel="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row>
    <row r="381" spans="1:65" s="172" customFormat="1" outlineLevel="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row>
    <row r="382" spans="1:65" s="172" customFormat="1" outlineLevel="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row>
    <row r="383" spans="1:65" s="172" customFormat="1" outlineLevel="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row>
    <row r="384" spans="1:65" s="172" customFormat="1" outlineLevel="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row>
    <row r="385" spans="1:65" s="172" customFormat="1" outlineLevel="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row>
    <row r="386" spans="1:65" s="172" customFormat="1" outlineLevel="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row>
    <row r="387" spans="1:65" s="172" customFormat="1" outlineLevel="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row>
    <row r="388" spans="1:65" s="172" customFormat="1" outlineLevel="1">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row>
    <row r="389" spans="1:65" s="172" customFormat="1" ht="12.75" customHeight="1" outlineLevel="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row>
    <row r="390" spans="1:65" s="172" customFormat="1" ht="12.75" customHeight="1" outlineLevel="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row>
    <row r="391" spans="1:65" s="172" customFormat="1" outlineLevel="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row>
    <row r="392" spans="1:65" s="172" customFormat="1" outlineLevel="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row>
    <row r="393" spans="1:65" s="172" customFormat="1" outlineLevel="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row>
    <row r="394" spans="1:65" s="172" customFormat="1" outlineLevel="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row>
    <row r="395" spans="1:65" s="172" customFormat="1" outlineLevel="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row>
    <row r="396" spans="1:65" s="172" customFormat="1" outlineLevel="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row>
    <row r="397" spans="1:65" s="172" customFormat="1" outlineLevel="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row>
    <row r="398" spans="1:65" s="172" customFormat="1" outlineLevel="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row>
    <row r="399" spans="1:65" s="172" customFormat="1" outlineLevel="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row>
    <row r="400" spans="1:65" s="172" customFormat="1" outlineLevel="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row>
    <row r="401" spans="1:65" s="172" customFormat="1" outlineLevel="1">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row>
    <row r="402" spans="1:65" s="172" customFormat="1" ht="12.75" customHeight="1" outlineLevel="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row>
    <row r="403" spans="1:65" s="172" customFormat="1" ht="12.75" customHeight="1" outlineLevel="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row>
    <row r="404" spans="1:65" s="172" customFormat="1" outlineLevel="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row>
    <row r="405" spans="1:65" s="172" customFormat="1" outlineLevel="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row>
    <row r="406" spans="1:65" s="172" customFormat="1" outlineLevel="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row>
    <row r="407" spans="1:65" s="172" customFormat="1" outlineLevel="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row>
    <row r="408" spans="1:65" s="172" customFormat="1" outlineLevel="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row>
    <row r="409" spans="1:65" s="172" customFormat="1" outlineLevel="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row>
    <row r="410" spans="1:65" s="172" customFormat="1" outlineLevel="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row>
    <row r="411" spans="1:65" s="172" customFormat="1" outlineLevel="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row>
    <row r="412" spans="1:65" s="172" customFormat="1" outlineLevel="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row>
    <row r="413" spans="1:65" s="172" customFormat="1" outlineLevel="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row>
    <row r="414" spans="1:65" s="172" customFormat="1" outlineLevel="1">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row>
    <row r="415" spans="1:65" s="172" customFormat="1" ht="12.75" customHeight="1" outlineLevel="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row>
    <row r="416" spans="1:65" s="172" customFormat="1" ht="12.75" customHeight="1" outlineLevel="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row>
    <row r="417" spans="1:65" s="172" customFormat="1" outlineLevel="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row>
    <row r="418" spans="1:65" s="172" customFormat="1" outlineLevel="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row>
    <row r="419" spans="1:65" s="172" customFormat="1" outlineLevel="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row>
    <row r="420" spans="1:65" s="172" customFormat="1" outlineLevel="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row>
    <row r="421" spans="1:65" s="172" customFormat="1" outlineLevel="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row>
    <row r="422" spans="1:65" s="172" customFormat="1" outlineLevel="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row>
    <row r="423" spans="1:65" s="172" customFormat="1" outlineLevel="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row>
    <row r="424" spans="1:65" s="172" customFormat="1" outlineLevel="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row>
    <row r="425" spans="1:65" s="172" customFormat="1" outlineLevel="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row>
    <row r="426" spans="1:65" s="172" customFormat="1" outlineLevel="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row>
    <row r="427" spans="1:65" s="172" customFormat="1" outlineLevel="1">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row>
    <row r="428" spans="1:65" s="172" customFormat="1" ht="12.75" customHeight="1" outlineLevel="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row>
    <row r="429" spans="1:65" s="172" customFormat="1" ht="12.75" customHeight="1" outlineLevel="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row>
    <row r="430" spans="1:65" s="172" customFormat="1" outlineLevel="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row>
    <row r="431" spans="1:65" s="172" customFormat="1" outlineLevel="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row>
    <row r="432" spans="1:65" s="172" customFormat="1" outlineLevel="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row>
    <row r="433" spans="1:65" s="172" customFormat="1" outlineLevel="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row>
    <row r="434" spans="1:65" s="172" customFormat="1" outlineLevel="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row>
    <row r="435" spans="1:65" s="172" customFormat="1" outlineLevel="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row>
    <row r="436" spans="1:65" s="172" customFormat="1" outlineLevel="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row>
    <row r="437" spans="1:65" s="172" customFormat="1" outlineLevel="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row>
    <row r="438" spans="1:65" s="172" customFormat="1" outlineLevel="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row>
    <row r="439" spans="1:65" s="172" customFormat="1" outlineLevel="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row>
    <row r="440" spans="1:65" s="172" customFormat="1" outlineLevel="1">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row>
    <row r="441" spans="1:65" s="172" customFormat="1" ht="12.75" customHeight="1" outlineLevel="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row>
    <row r="442" spans="1:65" s="172" customFormat="1" ht="12.75" customHeight="1" outlineLevel="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row>
    <row r="443" spans="1:65" s="172" customFormat="1" outlineLevel="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row>
    <row r="444" spans="1:65" s="172" customFormat="1" outlineLevel="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row>
    <row r="445" spans="1:65" s="172" customFormat="1" outlineLevel="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row>
    <row r="446" spans="1:65" s="172" customFormat="1" outlineLevel="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row>
    <row r="447" spans="1:65" s="172" customFormat="1" outlineLevel="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row>
    <row r="448" spans="1:65" s="172" customFormat="1" outlineLevel="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row>
    <row r="449" spans="1:65" s="172" customFormat="1" outlineLevel="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row>
    <row r="450" spans="1:65" s="172" customFormat="1" outlineLevel="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row>
    <row r="451" spans="1:65" s="172" customFormat="1" outlineLevel="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row>
    <row r="452" spans="1:65" s="172" customFormat="1" outlineLevel="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row>
    <row r="453" spans="1:65" s="172" customFormat="1" outlineLevel="1">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row>
    <row r="454" spans="1:65" s="172" customFormat="1" ht="12.75" customHeight="1" outlineLevel="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row>
    <row r="455" spans="1:65" s="172" customFormat="1" ht="12.75" customHeight="1" outlineLevel="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row>
    <row r="456" spans="1:65" s="172" customFormat="1" outlineLevel="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row>
    <row r="457" spans="1:65" s="172" customFormat="1" outlineLevel="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row>
    <row r="458" spans="1:65" s="172" customFormat="1" outlineLevel="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row>
    <row r="459" spans="1:65" s="172" customFormat="1" outlineLevel="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row>
    <row r="460" spans="1:65" s="172" customFormat="1" outlineLevel="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row>
    <row r="461" spans="1:65" s="172" customFormat="1" outlineLevel="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row>
    <row r="462" spans="1:65" s="172" customFormat="1" outlineLevel="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row>
    <row r="463" spans="1:65" s="172" customFormat="1" outlineLevel="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row>
    <row r="464" spans="1:65" s="172" customFormat="1" outlineLevel="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row>
    <row r="465" spans="1:65" s="172" customFormat="1" outlineLevel="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row>
    <row r="466" spans="1:65" s="172" customFormat="1" outlineLevel="1">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row>
    <row r="467" spans="1:65" s="172" customFormat="1" ht="12.75" customHeight="1" outlineLevel="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row>
    <row r="468" spans="1:65" s="172" customFormat="1" ht="12.75" customHeight="1" outlineLevel="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row>
    <row r="469" spans="1:65" s="172" customFormat="1" outlineLevel="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row>
    <row r="470" spans="1:65" s="172" customFormat="1" outlineLevel="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row>
    <row r="471" spans="1:65" s="172" customFormat="1" outlineLevel="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row>
    <row r="472" spans="1:65" s="172" customFormat="1" outlineLevel="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row>
    <row r="473" spans="1:65" s="172" customFormat="1" outlineLevel="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row>
    <row r="474" spans="1:65" s="172" customFormat="1" outlineLevel="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row>
    <row r="475" spans="1:65" s="172" customFormat="1" outlineLevel="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row>
    <row r="476" spans="1:65" s="172" customFormat="1" outlineLevel="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row>
    <row r="477" spans="1:65" s="172" customFormat="1" outlineLevel="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row>
    <row r="478" spans="1:65" s="172" customFormat="1" outlineLevel="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row>
    <row r="479" spans="1:65" s="172" customFormat="1" outlineLevel="1">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row>
    <row r="480" spans="1:65" s="172" customFormat="1" ht="12.75" customHeight="1" outlineLevel="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row>
    <row r="481" spans="1:65" s="172" customFormat="1" ht="12.75" customHeight="1" outlineLevel="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row>
    <row r="482" spans="1:65" s="172" customFormat="1" outlineLevel="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row>
    <row r="483" spans="1:65" s="172" customFormat="1" outlineLevel="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row>
    <row r="484" spans="1:65" s="172" customFormat="1" outlineLevel="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row>
    <row r="485" spans="1:65" s="172" customFormat="1" outlineLevel="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row>
    <row r="486" spans="1:65" s="172" customFormat="1" outlineLevel="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row>
    <row r="487" spans="1:65" s="172" customFormat="1" outlineLevel="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row>
    <row r="488" spans="1:65" s="172" customFormat="1" outlineLevel="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row>
    <row r="489" spans="1:65" s="172" customFormat="1" outlineLevel="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row>
    <row r="490" spans="1:65" s="172" customFormat="1" outlineLevel="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row>
    <row r="491" spans="1:65" s="172" customFormat="1" outlineLevel="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row>
    <row r="492" spans="1:65" s="172" customFormat="1" outlineLevel="1">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row>
    <row r="493" spans="1:65" s="172" customFormat="1" ht="12.75" customHeight="1" outlineLevel="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row>
    <row r="494" spans="1:65" s="172" customFormat="1" ht="12.75" customHeight="1" outlineLevel="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row>
    <row r="495" spans="1:65" s="172" customFormat="1" outlineLevel="2">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row>
    <row r="496" spans="1:65" s="172" customFormat="1" outlineLevel="2">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row>
    <row r="497" spans="1:65" s="172" customFormat="1" outlineLevel="2">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row>
    <row r="498" spans="1:65" s="172" customFormat="1" outlineLevel="2">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row>
    <row r="499" spans="1:65" s="172" customFormat="1" outlineLevel="2">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row>
    <row r="500" spans="1:65" s="172" customFormat="1" outlineLevel="2">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row>
    <row r="501" spans="1:65" s="172" customFormat="1" outlineLevel="2">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row>
    <row r="502" spans="1:65" s="172" customFormat="1" outlineLevel="2">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row>
    <row r="503" spans="1:65" s="172" customFormat="1" outlineLevel="2">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row>
    <row r="504" spans="1:65" s="172" customFormat="1" outlineLevel="2">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row>
    <row r="505" spans="1:65" s="172" customFormat="1" outlineLevel="1">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row>
    <row r="506" spans="1:65" s="172" customFormat="1" ht="12.75" customHeight="1" outlineLevel="2">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row>
    <row r="507" spans="1:65" s="172" customFormat="1" ht="12.75" customHeight="1" outlineLevel="2">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row>
    <row r="508" spans="1:65" s="172" customFormat="1" outlineLevel="2">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row>
    <row r="509" spans="1:65" s="172" customFormat="1" outlineLevel="2">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row>
    <row r="510" spans="1:65" s="172" customFormat="1" outlineLevel="2">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row>
    <row r="511" spans="1:65" s="172" customFormat="1" outlineLevel="2">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row>
    <row r="512" spans="1:65" s="172" customFormat="1" outlineLevel="2">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row>
    <row r="513" spans="1:65" s="172" customFormat="1" outlineLevel="2">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row>
    <row r="514" spans="1:65" s="172" customFormat="1" outlineLevel="2">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row>
    <row r="515" spans="1:65" s="172" customFormat="1" outlineLevel="2">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row>
    <row r="516" spans="1:65" s="172" customFormat="1" outlineLevel="2">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row>
    <row r="517" spans="1:65" s="172" customFormat="1" outlineLevel="2">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row>
    <row r="518" spans="1:65" s="172" customFormat="1" outlineLevel="1">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row>
    <row r="519" spans="1:65" s="172" customFormat="1" ht="12.75" customHeight="1" outlineLevel="2">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row>
    <row r="520" spans="1:65" s="172" customFormat="1" ht="12.75" customHeight="1" outlineLevel="2">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row>
    <row r="521" spans="1:65" s="172" customFormat="1" outlineLevel="2">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row>
    <row r="522" spans="1:65" s="172" customFormat="1" outlineLevel="2">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row>
    <row r="523" spans="1:65" s="172" customFormat="1" outlineLevel="2">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row>
    <row r="524" spans="1:65" s="172" customFormat="1" outlineLevel="2">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row>
    <row r="525" spans="1:65" s="172" customFormat="1" outlineLevel="2">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row>
    <row r="526" spans="1:65" s="172" customFormat="1" outlineLevel="2">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row>
    <row r="527" spans="1:65" s="172" customFormat="1" outlineLevel="2">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row>
    <row r="528" spans="1:65" s="172" customFormat="1" outlineLevel="2">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row>
    <row r="529" spans="1:65" s="172" customFormat="1" outlineLevel="2">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row>
    <row r="530" spans="1:65" s="172" customFormat="1" outlineLevel="2">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row>
    <row r="531" spans="1:65" s="172" customFormat="1" outlineLevel="1">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row>
    <row r="532" spans="1:65" s="172" customFormat="1" ht="12.75" customHeight="1" outlineLevel="2">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row>
    <row r="533" spans="1:65" s="172" customFormat="1" ht="12.75" customHeight="1" outlineLevel="2">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row>
    <row r="534" spans="1:65" s="172" customFormat="1" outlineLevel="2">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row>
    <row r="535" spans="1:65" s="172" customFormat="1" outlineLevel="2">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row>
    <row r="536" spans="1:65" s="172" customFormat="1" outlineLevel="2">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row>
    <row r="537" spans="1:65" s="172" customFormat="1" outlineLevel="2">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row>
    <row r="538" spans="1:65" s="172" customFormat="1" outlineLevel="2">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row>
    <row r="539" spans="1:65" s="172" customFormat="1" outlineLevel="2">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row>
    <row r="540" spans="1:65" s="172" customFormat="1" outlineLevel="2">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row>
    <row r="541" spans="1:65" s="172" customFormat="1" outlineLevel="2">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row>
    <row r="542" spans="1:65" s="172" customFormat="1" outlineLevel="2">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row>
    <row r="543" spans="1:65" s="172" customFormat="1" outlineLevel="2">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row>
    <row r="544" spans="1:65" s="172" customFormat="1" outlineLevel="1">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row>
    <row r="545" spans="1:65" s="172" customFormat="1" ht="12.75" customHeight="1" outlineLevel="2">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row>
    <row r="546" spans="1:65" s="172" customFormat="1" ht="12.75" customHeight="1" outlineLevel="2">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row>
    <row r="547" spans="1:65" s="172" customFormat="1" outlineLevel="2">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row>
    <row r="548" spans="1:65" s="172" customFormat="1" outlineLevel="2">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row>
    <row r="549" spans="1:65" s="172" customFormat="1" outlineLevel="2">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row>
    <row r="550" spans="1:65" s="172" customFormat="1" outlineLevel="2">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row>
    <row r="551" spans="1:65" s="172" customFormat="1" outlineLevel="2">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row>
    <row r="552" spans="1:65" s="172" customFormat="1" outlineLevel="2">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row>
    <row r="553" spans="1:65" s="172" customFormat="1" outlineLevel="2">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row>
    <row r="554" spans="1:65" s="172" customFormat="1" outlineLevel="2">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row>
    <row r="555" spans="1:65" s="172" customFormat="1" outlineLevel="2">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row>
    <row r="556" spans="1:65" s="172" customFormat="1" outlineLevel="2">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row>
    <row r="557" spans="1:65" s="172" customFormat="1" outlineLevel="1">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row>
    <row r="558" spans="1:65" s="172" customFormat="1" ht="12.75" customHeight="1" outlineLevel="2">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row>
    <row r="559" spans="1:65" s="172" customFormat="1" ht="12.75" customHeight="1" outlineLevel="2">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row>
    <row r="560" spans="1:65" s="172" customFormat="1" outlineLevel="2">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row>
    <row r="561" spans="1:65" s="172" customFormat="1" outlineLevel="2">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row>
    <row r="562" spans="1:65" s="172" customFormat="1" outlineLevel="2">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row>
    <row r="563" spans="1:65" s="172" customFormat="1" outlineLevel="2">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row>
    <row r="564" spans="1:65" s="172" customFormat="1" outlineLevel="2">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row>
    <row r="565" spans="1:65" s="172" customFormat="1" outlineLevel="2">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row>
    <row r="566" spans="1:65" s="172" customFormat="1" outlineLevel="2">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row>
    <row r="567" spans="1:65" s="172" customFormat="1" outlineLevel="2">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row>
    <row r="568" spans="1:65" s="172" customFormat="1" outlineLevel="2">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row>
    <row r="569" spans="1:65" s="172" customFormat="1" outlineLevel="2">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row>
    <row r="570" spans="1:65" s="172" customFormat="1" outlineLevel="1">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row>
    <row r="571" spans="1:65" s="172" customFormat="1" ht="12.75" customHeight="1" outlineLevel="2">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row>
    <row r="572" spans="1:65" s="172" customFormat="1" ht="12.75" customHeight="1" outlineLevel="2">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row>
    <row r="573" spans="1:65" s="172" customFormat="1" outlineLevel="2">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row>
    <row r="574" spans="1:65" s="172" customFormat="1" outlineLevel="2">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row>
    <row r="575" spans="1:65" s="172" customFormat="1" outlineLevel="2">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row>
    <row r="576" spans="1:65" s="172" customFormat="1" outlineLevel="2">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row>
    <row r="577" spans="1:65" s="172" customFormat="1" outlineLevel="2">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row>
    <row r="578" spans="1:65" s="172" customFormat="1" outlineLevel="2">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row>
    <row r="579" spans="1:65" s="172" customFormat="1" outlineLevel="2">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row>
    <row r="580" spans="1:65" s="172" customFormat="1" outlineLevel="2">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row>
    <row r="581" spans="1:65" s="172" customFormat="1" outlineLevel="2">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row>
    <row r="582" spans="1:65" s="172" customFormat="1" outlineLevel="2">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row>
    <row r="583" spans="1:65" s="172" customFormat="1" outlineLevel="1">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row>
    <row r="584" spans="1:65" s="172" customFormat="1" ht="12.75" customHeight="1" outlineLevel="2">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row>
    <row r="585" spans="1:65" s="172" customFormat="1" ht="12.75" customHeight="1" outlineLevel="2">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row>
    <row r="586" spans="1:65" s="172" customFormat="1" outlineLevel="2">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row>
    <row r="587" spans="1:65" s="172" customFormat="1" outlineLevel="2">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row>
    <row r="588" spans="1:65" s="172" customFormat="1" outlineLevel="2">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row>
    <row r="589" spans="1:65" s="172" customFormat="1" outlineLevel="2">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row>
    <row r="590" spans="1:65" s="172" customFormat="1" outlineLevel="2">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row>
    <row r="591" spans="1:65" s="172" customFormat="1" outlineLevel="2">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row>
    <row r="592" spans="1:65" s="172" customFormat="1" outlineLevel="2">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row>
    <row r="593" spans="1:65" s="172" customFormat="1" outlineLevel="2">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row>
    <row r="594" spans="1:65" s="172" customFormat="1" outlineLevel="2">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row>
    <row r="595" spans="1:65" s="172" customFormat="1" outlineLevel="2">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row>
    <row r="596" spans="1:65" s="172" customFormat="1" outlineLevel="1">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row>
    <row r="597" spans="1:65" s="172" customFormat="1" ht="12.75" customHeight="1" outlineLevel="2">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row>
    <row r="598" spans="1:65" s="172" customFormat="1" ht="12.75" customHeight="1" outlineLevel="2">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row>
    <row r="599" spans="1:65" s="172" customFormat="1" ht="12.75" customHeight="1" outlineLevel="2">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row>
    <row r="600" spans="1:65" s="172" customFormat="1" ht="12.75" customHeight="1" outlineLevel="2">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row>
    <row r="601" spans="1:65" s="172" customFormat="1" ht="12.75" customHeight="1" outlineLevel="2">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row>
    <row r="602" spans="1:65" s="172" customFormat="1" ht="12.75" customHeight="1" outlineLevel="2">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row>
    <row r="603" spans="1:65" s="172" customFormat="1" ht="12.75" customHeight="1" outlineLevel="2">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row>
    <row r="604" spans="1:65" s="172" customFormat="1" ht="12.75" customHeight="1" outlineLevel="2">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row>
    <row r="605" spans="1:65" s="172" customFormat="1" ht="12.75" customHeight="1" outlineLevel="2">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row>
    <row r="606" spans="1:65" s="172" customFormat="1" ht="12.75" customHeight="1" outlineLevel="2">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row>
    <row r="607" spans="1:65" s="172" customFormat="1" ht="12.75" customHeight="1" outlineLevel="2">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row>
    <row r="608" spans="1:65" s="172" customFormat="1" ht="12.75" customHeight="1" outlineLevel="2">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row>
    <row r="609" spans="1:65" s="172" customFormat="1" outlineLevel="1">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row>
    <row r="610" spans="1:65" s="172" customFormat="1" ht="12.75" customHeight="1" outlineLevel="2">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row>
    <row r="611" spans="1:65" s="172" customFormat="1" ht="12.75" customHeight="1" outlineLevel="2">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row>
    <row r="612" spans="1:65" s="172" customFormat="1" outlineLevel="2">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row>
    <row r="613" spans="1:65" s="172" customFormat="1" outlineLevel="2">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row>
    <row r="614" spans="1:65" s="172" customFormat="1" outlineLevel="2">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row>
    <row r="615" spans="1:65" s="172" customFormat="1" outlineLevel="2">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row>
    <row r="616" spans="1:65" s="172" customFormat="1" outlineLevel="2">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row>
    <row r="617" spans="1:65" s="172" customFormat="1" outlineLevel="2">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row>
    <row r="618" spans="1:65" s="172" customFormat="1" outlineLevel="2">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row>
    <row r="619" spans="1:65" s="172" customFormat="1" outlineLevel="2">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row>
    <row r="620" spans="1:65" s="172" customFormat="1" outlineLevel="2">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row>
    <row r="621" spans="1:65" s="172" customFormat="1" outlineLevel="2">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row>
    <row r="622" spans="1:65" s="172" customFormat="1" outlineLevel="1">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row>
    <row r="623" spans="1:65" s="172" customFormat="1" ht="12.75" customHeight="1" outlineLevel="2">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row>
    <row r="624" spans="1:65" s="172" customFormat="1" ht="12.75" customHeight="1" outlineLevel="2">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row>
    <row r="625" spans="1:65" s="172" customFormat="1" outlineLevel="2">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row>
    <row r="626" spans="1:65" s="172" customFormat="1" outlineLevel="2">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row>
    <row r="627" spans="1:65" s="172" customFormat="1" outlineLevel="2">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row>
    <row r="628" spans="1:65" s="172" customFormat="1" outlineLevel="2">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row>
    <row r="629" spans="1:65" s="172" customFormat="1" outlineLevel="2">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row>
    <row r="630" spans="1:65" s="172" customFormat="1" outlineLevel="2">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row>
    <row r="631" spans="1:65" s="172" customFormat="1" outlineLevel="2">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row>
    <row r="632" spans="1:65" s="172" customFormat="1" outlineLevel="2">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row>
    <row r="633" spans="1:65" s="172" customFormat="1" outlineLevel="2">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row>
    <row r="634" spans="1:65" s="172" customFormat="1" outlineLevel="2">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row>
    <row r="635" spans="1:65" s="172" customFormat="1" outlineLevel="1">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row>
    <row r="636" spans="1:65" s="172" customFormat="1" ht="12.75" customHeight="1" outlineLevel="2">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row>
    <row r="637" spans="1:65" s="172" customFormat="1" ht="12.75" customHeight="1" outlineLevel="2">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row>
    <row r="638" spans="1:65" s="172" customFormat="1" outlineLevel="2">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row>
    <row r="639" spans="1:65" s="172" customFormat="1" outlineLevel="2">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row>
    <row r="640" spans="1:65" s="172" customFormat="1" outlineLevel="2">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row>
    <row r="641" spans="1:65" s="172" customFormat="1" outlineLevel="2">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row>
    <row r="642" spans="1:65" s="172" customFormat="1" outlineLevel="2">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row>
    <row r="643" spans="1:65" s="172" customFormat="1" outlineLevel="2">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row>
    <row r="644" spans="1:65" s="172" customFormat="1" outlineLevel="2">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row>
    <row r="645" spans="1:65" s="172" customFormat="1" outlineLevel="2">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row>
    <row r="646" spans="1:65" s="172" customFormat="1" outlineLevel="2">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row>
    <row r="647" spans="1:65" s="172" customFormat="1" outlineLevel="2">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row>
    <row r="648" spans="1:65" s="172" customFormat="1" outlineLevel="1">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row>
    <row r="649" spans="1:65" s="172" customFormat="1" ht="12.75" customHeight="1" outlineLevel="2">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row>
    <row r="650" spans="1:65" s="172" customFormat="1" ht="12.75" customHeight="1" outlineLevel="2">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row>
    <row r="651" spans="1:65" s="172" customFormat="1" outlineLevel="2">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row>
    <row r="652" spans="1:65" s="172" customFormat="1" outlineLevel="2">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row>
    <row r="653" spans="1:65" s="172" customFormat="1" outlineLevel="2">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row>
    <row r="654" spans="1:65" s="172" customFormat="1" outlineLevel="2">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row>
    <row r="655" spans="1:65" s="172" customFormat="1" outlineLevel="2">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row>
    <row r="656" spans="1:65" s="172" customFormat="1" outlineLevel="2">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row>
    <row r="657" spans="1:65" s="172" customFormat="1" outlineLevel="2">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row>
    <row r="658" spans="1:65" s="172" customFormat="1" outlineLevel="2">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row>
    <row r="659" spans="1:65" s="172" customFormat="1" outlineLevel="2">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row>
    <row r="660" spans="1:65" s="172" customFormat="1" outlineLevel="2">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row>
    <row r="661" spans="1:65" s="172" customFormat="1" outlineLevel="1">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row>
    <row r="662" spans="1:65" s="172" customFormat="1" ht="12.75" customHeight="1" outlineLevel="2">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row>
    <row r="663" spans="1:65" s="172" customFormat="1" ht="12.75" customHeight="1" outlineLevel="2">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row>
    <row r="664" spans="1:65" s="172" customFormat="1" outlineLevel="2">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row>
    <row r="665" spans="1:65" s="172" customFormat="1" outlineLevel="2">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row>
    <row r="666" spans="1:65" s="172" customFormat="1" outlineLevel="2">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row>
    <row r="667" spans="1:65" s="172" customFormat="1" outlineLevel="2">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row>
    <row r="668" spans="1:65" s="172" customFormat="1" outlineLevel="2">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row>
    <row r="669" spans="1:65" s="172" customFormat="1" outlineLevel="2">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row>
    <row r="670" spans="1:65" s="172" customFormat="1" outlineLevel="2">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row>
    <row r="671" spans="1:65" s="172" customFormat="1" outlineLevel="2">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row>
    <row r="672" spans="1:65" s="172" customFormat="1" outlineLevel="2">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row>
    <row r="673" spans="1:65" s="172" customFormat="1" outlineLevel="2">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row>
    <row r="674" spans="1:65" s="172" customFormat="1" outlineLevel="1">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row>
    <row r="675" spans="1:65" s="172" customFormat="1" ht="12.75" customHeight="1" outlineLevel="2">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row>
    <row r="676" spans="1:65" s="172" customFormat="1" ht="12.75" customHeight="1" outlineLevel="2">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row>
    <row r="677" spans="1:65" s="172" customFormat="1" outlineLevel="2">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row>
    <row r="678" spans="1:65" s="172" customFormat="1" outlineLevel="2">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row>
    <row r="679" spans="1:65" s="172" customFormat="1" outlineLevel="2">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row>
    <row r="680" spans="1:65" s="172" customFormat="1" outlineLevel="2">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row>
    <row r="681" spans="1:65" s="172" customFormat="1" outlineLevel="2">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row>
    <row r="682" spans="1:65" s="172" customFormat="1" outlineLevel="2">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row>
    <row r="683" spans="1:65" s="172" customFormat="1" outlineLevel="2">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row>
    <row r="684" spans="1:65" s="172" customFormat="1" outlineLevel="2">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row>
    <row r="685" spans="1:65" s="172" customFormat="1" outlineLevel="2">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row>
    <row r="686" spans="1:65" s="172" customFormat="1" outlineLevel="2">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row>
    <row r="687" spans="1:65" s="172" customFormat="1" outlineLevel="1">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row>
    <row r="688" spans="1:65" s="172" customFormat="1" ht="12.75" customHeight="1" outlineLevel="2">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row>
    <row r="689" spans="1:65" s="172" customFormat="1" ht="12.75" customHeight="1" outlineLevel="2">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row>
    <row r="690" spans="1:65" s="172" customFormat="1" outlineLevel="2">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row>
    <row r="691" spans="1:65" s="172" customFormat="1" outlineLevel="2">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row>
    <row r="692" spans="1:65" s="172" customFormat="1" outlineLevel="2">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row>
    <row r="693" spans="1:65" s="172" customFormat="1" outlineLevel="2">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row>
    <row r="694" spans="1:65" s="172" customFormat="1" outlineLevel="2">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row>
    <row r="695" spans="1:65" s="172" customFormat="1" outlineLevel="2">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row>
    <row r="696" spans="1:65" s="172" customFormat="1" outlineLevel="2">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row>
    <row r="697" spans="1:65" s="172" customFormat="1" outlineLevel="2">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row>
    <row r="698" spans="1:65" s="172" customFormat="1" outlineLevel="2">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row>
    <row r="699" spans="1:65" s="172" customFormat="1" outlineLevel="2">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row>
    <row r="700" spans="1:65" s="172" customFormat="1" outlineLevel="1">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row>
    <row r="701" spans="1:65" s="172" customFormat="1" ht="12.75" customHeight="1" outlineLevel="2">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row>
    <row r="702" spans="1:65" s="172" customFormat="1" ht="12.75" customHeight="1" outlineLevel="2">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row>
    <row r="703" spans="1:65" s="172" customFormat="1" outlineLevel="2">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row>
    <row r="704" spans="1:65" s="172" customFormat="1" outlineLevel="2">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row>
    <row r="705" spans="1:65" s="172" customFormat="1" outlineLevel="2">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row>
    <row r="706" spans="1:65" s="172" customFormat="1" outlineLevel="2">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row>
    <row r="707" spans="1:65" s="172" customFormat="1" outlineLevel="2">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row>
    <row r="708" spans="1:65" s="172" customFormat="1" outlineLevel="2">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row>
    <row r="709" spans="1:65" s="172" customFormat="1" outlineLevel="2">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row>
    <row r="710" spans="1:65" s="172" customFormat="1" outlineLevel="2">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row>
    <row r="711" spans="1:65" s="172" customFormat="1" outlineLevel="2">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row>
    <row r="712" spans="1:65" s="172" customFormat="1" outlineLevel="2">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row>
    <row r="713" spans="1:65" s="172" customFormat="1" outlineLevel="1">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row>
    <row r="714" spans="1:65" s="172" customFormat="1" ht="12.75" customHeight="1" outlineLevel="2">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row>
    <row r="715" spans="1:65" s="172" customFormat="1" ht="12.75" customHeight="1" outlineLevel="2">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row>
    <row r="716" spans="1:65" s="172" customFormat="1" outlineLevel="2">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row>
    <row r="717" spans="1:65" s="172" customFormat="1" outlineLevel="2">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row>
    <row r="718" spans="1:65" s="172" customFormat="1" outlineLevel="2">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row>
    <row r="719" spans="1:65" s="172" customFormat="1" outlineLevel="2">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row>
    <row r="720" spans="1:65" s="172" customFormat="1" outlineLevel="2">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row>
    <row r="721" spans="1:65" s="172" customFormat="1" outlineLevel="2">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row>
    <row r="722" spans="1:65" s="172" customFormat="1" outlineLevel="2">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row>
    <row r="723" spans="1:65" s="172" customFormat="1" outlineLevel="2">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row>
    <row r="724" spans="1:65" s="172" customFormat="1" outlineLevel="2">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row>
    <row r="725" spans="1:65" s="172" customFormat="1" outlineLevel="2">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row>
    <row r="726" spans="1:65" s="172" customFormat="1" outlineLevel="1">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row>
    <row r="727" spans="1:65" s="172" customFormat="1" ht="12.75" customHeight="1" outlineLevel="2">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row>
    <row r="728" spans="1:65" s="172" customFormat="1" ht="12.75" customHeight="1" outlineLevel="2">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row>
    <row r="729" spans="1:65" s="172" customFormat="1" outlineLevel="2">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row>
    <row r="730" spans="1:65" s="172" customFormat="1" outlineLevel="2">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row>
    <row r="731" spans="1:65" s="172" customFormat="1" outlineLevel="2">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row>
    <row r="732" spans="1:65" s="172" customFormat="1" outlineLevel="2">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row>
    <row r="733" spans="1:65" s="172" customFormat="1" outlineLevel="2">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row>
    <row r="734" spans="1:65" s="172" customFormat="1" outlineLevel="2">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row>
    <row r="735" spans="1:65" s="172" customFormat="1" outlineLevel="2">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row>
    <row r="736" spans="1:65" s="172" customFormat="1" outlineLevel="2">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row>
    <row r="737" spans="1:65" s="172" customFormat="1" outlineLevel="2">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row>
    <row r="738" spans="1:65" s="172" customFormat="1" outlineLevel="2">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row>
    <row r="739" spans="1:65" s="172" customFormat="1" outlineLevel="1">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row>
    <row r="740" spans="1:65" s="172" customFormat="1" ht="12.75" customHeight="1" outlineLevel="2">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row>
    <row r="741" spans="1:65" s="172" customFormat="1" ht="12.75" customHeight="1" outlineLevel="2">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row>
    <row r="742" spans="1:65" s="172" customFormat="1" outlineLevel="2">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row>
    <row r="743" spans="1:65" s="172" customFormat="1" outlineLevel="2">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row>
    <row r="744" spans="1:65" s="172" customFormat="1" outlineLevel="2">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row>
    <row r="745" spans="1:65" s="172" customFormat="1" outlineLevel="2">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row>
    <row r="746" spans="1:65" s="172" customFormat="1" outlineLevel="2">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row>
    <row r="747" spans="1:65" s="172" customFormat="1" outlineLevel="2">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row>
    <row r="748" spans="1:65" s="172" customFormat="1" outlineLevel="2">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row>
    <row r="749" spans="1:65" s="172" customFormat="1" outlineLevel="2">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row>
    <row r="750" spans="1:65" s="172" customFormat="1" outlineLevel="2">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row>
    <row r="751" spans="1:65" s="172" customFormat="1" outlineLevel="2">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row>
    <row r="752" spans="1:65" s="172" customFormat="1" outlineLevel="1">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row>
    <row r="753" spans="1:65" s="172" customFormat="1" ht="12.75" customHeight="1" outlineLevel="2">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row>
    <row r="754" spans="1:65" s="172" customFormat="1" ht="12.75" customHeight="1" outlineLevel="2">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row>
    <row r="755" spans="1:65" s="172" customFormat="1" outlineLevel="2">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row>
    <row r="756" spans="1:65" s="172" customFormat="1" outlineLevel="2">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row>
    <row r="757" spans="1:65" s="172" customFormat="1" outlineLevel="2">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row>
    <row r="758" spans="1:65" s="172" customFormat="1" outlineLevel="2">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row>
    <row r="759" spans="1:65" s="172" customFormat="1" outlineLevel="2">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row>
    <row r="760" spans="1:65" s="172" customFormat="1" outlineLevel="2">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row>
    <row r="761" spans="1:65" s="172" customFormat="1" outlineLevel="2">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row>
    <row r="762" spans="1:65" s="172" customFormat="1" outlineLevel="2">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row>
    <row r="763" spans="1:65" s="172" customFormat="1" outlineLevel="2">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row>
    <row r="764" spans="1:65" s="172" customFormat="1" outlineLevel="2">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row>
    <row r="765" spans="1:65" s="172" customFormat="1" outlineLevel="1">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row>
    <row r="766" spans="1:65" s="172" customFormat="1">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row>
    <row r="767" spans="1:65" s="172" customFormat="1" ht="12.75" customHeight="1">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row>
    <row r="768" spans="1:65" s="172" customFormat="1" ht="12.75" customHeight="1">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row>
    <row r="769" spans="1:65" s="172" customFormat="1">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row>
    <row r="770" spans="1:65" s="172" customFormat="1">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row>
    <row r="771" spans="1:65" s="4" customFormat="1">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row>
    <row r="772" spans="1:65" s="4" customFormat="1">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row>
    <row r="773" spans="1:65" s="4" customFormat="1">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row>
    <row r="774" spans="1:65" s="4" customFormat="1">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row>
    <row r="775" spans="1:65" s="4" customFormat="1">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row>
    <row r="776" spans="1:65" s="4" customFormat="1">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row>
    <row r="777" spans="1:65" s="4" customFormat="1">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row>
    <row r="778" spans="1:65" s="4" customFormat="1">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row>
    <row r="779" spans="1:65" s="4" customFormat="1">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row>
    <row r="780" spans="1:65" s="4" customFormat="1" outlineLevel="2">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row>
    <row r="781" spans="1:65" s="4" customFormat="1" ht="12.75" customHeight="1" outlineLevel="2">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row>
    <row r="782" spans="1:65" s="4" customFormat="1" outlineLevel="2">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row>
    <row r="783" spans="1:65" s="4" customFormat="1" outlineLevel="2">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row>
    <row r="784" spans="1:65" s="4" customFormat="1" outlineLevel="2">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row>
    <row r="785" spans="1:65" s="4" customFormat="1" outlineLevel="2">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row>
    <row r="786" spans="1:65" s="4" customFormat="1" outlineLevel="2">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row>
    <row r="787" spans="1:65" s="4" customFormat="1" outlineLevel="2">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row>
    <row r="788" spans="1:65" s="4" customFormat="1" outlineLevel="2">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row>
    <row r="789" spans="1:65" s="4" customFormat="1" outlineLevel="2">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row>
    <row r="790" spans="1:65" s="4" customFormat="1" outlineLevel="2">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row>
    <row r="791" spans="1:65" s="4" customFormat="1" outlineLevel="2">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row>
    <row r="792" spans="1:65" s="4" customFormat="1" outlineLevel="1">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row>
    <row r="793" spans="1:65" s="4" customFormat="1" outlineLevel="2">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row>
    <row r="794" spans="1:65" s="4" customFormat="1" ht="12.75" customHeight="1" outlineLevel="2">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row>
    <row r="795" spans="1:65" s="4" customFormat="1" outlineLevel="2">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row>
    <row r="796" spans="1:65" s="4" customFormat="1" outlineLevel="2">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row>
    <row r="797" spans="1:65" s="4" customFormat="1" outlineLevel="2">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row>
    <row r="798" spans="1:65" s="4" customFormat="1" outlineLevel="2">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row>
    <row r="799" spans="1:65" s="4" customFormat="1" outlineLevel="2">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row>
    <row r="800" spans="1:65" s="4" customFormat="1" outlineLevel="2">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row>
    <row r="801" spans="1:65" s="4" customFormat="1" outlineLevel="2">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row>
    <row r="802" spans="1:65" s="4" customFormat="1" outlineLevel="2">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row>
    <row r="803" spans="1:65" s="4" customFormat="1" outlineLevel="2">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row>
    <row r="804" spans="1:65" s="4" customFormat="1" outlineLevel="2">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row>
    <row r="805" spans="1:65" s="4" customFormat="1" outlineLevel="1">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row>
    <row r="806" spans="1:65" s="4" customFormat="1" outlineLevel="2">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row>
    <row r="807" spans="1:65" s="4" customFormat="1" ht="12.75" customHeight="1" outlineLevel="2">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row>
    <row r="808" spans="1:65" s="4" customFormat="1" outlineLevel="2">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row>
    <row r="809" spans="1:65" s="4" customFormat="1" outlineLevel="2">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row>
    <row r="810" spans="1:65" s="4" customFormat="1" outlineLevel="2">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row>
    <row r="811" spans="1:65" s="4" customFormat="1" outlineLevel="2">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row>
    <row r="812" spans="1:65" s="4" customFormat="1" outlineLevel="2">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row>
    <row r="813" spans="1:65" s="4" customFormat="1" outlineLevel="2">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row>
    <row r="814" spans="1:65" s="4" customFormat="1" outlineLevel="2">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row>
    <row r="815" spans="1:65" s="4" customFormat="1" outlineLevel="2">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row>
    <row r="816" spans="1:65" s="4" customFormat="1" outlineLevel="2">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row>
    <row r="817" spans="1:65" s="4" customFormat="1" outlineLevel="2">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row>
    <row r="818" spans="1:65" s="4" customFormat="1" outlineLevel="1">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row>
    <row r="819" spans="1:65" s="4" customFormat="1" outlineLevel="2">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row>
    <row r="820" spans="1:65" s="4" customFormat="1" ht="12.75" customHeight="1" outlineLevel="2">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row>
    <row r="821" spans="1:65" s="4" customFormat="1" outlineLevel="2">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row>
    <row r="822" spans="1:65" s="4" customFormat="1" outlineLevel="2">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row>
    <row r="823" spans="1:65" s="4" customFormat="1" outlineLevel="2">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row>
    <row r="824" spans="1:65" s="4" customFormat="1" outlineLevel="2">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row>
    <row r="825" spans="1:65" s="4" customFormat="1" outlineLevel="2">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row>
    <row r="826" spans="1:65" s="4" customFormat="1" outlineLevel="2">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row>
    <row r="827" spans="1:65" s="4" customFormat="1" outlineLevel="2">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row>
    <row r="828" spans="1:65" s="4" customFormat="1" outlineLevel="2">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row>
    <row r="829" spans="1:65" s="4" customFormat="1" outlineLevel="2">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row>
    <row r="830" spans="1:65" s="4" customFormat="1" outlineLevel="2">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row>
    <row r="831" spans="1:65" s="4" customFormat="1" outlineLevel="1">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row>
    <row r="832" spans="1:65" s="4" customFormat="1" outlineLevel="2">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row>
    <row r="833" spans="1:65" s="4" customFormat="1" ht="12.75" customHeight="1" outlineLevel="2">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row>
    <row r="834" spans="1:65" s="4" customFormat="1" outlineLevel="2">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row>
    <row r="835" spans="1:65" s="4" customFormat="1" outlineLevel="2">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row>
    <row r="836" spans="1:65" s="4" customFormat="1" outlineLevel="2">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row>
    <row r="837" spans="1:65" s="4" customFormat="1" outlineLevel="2">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row>
    <row r="838" spans="1:65" s="4" customFormat="1" outlineLevel="2">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row>
    <row r="839" spans="1:65" s="4" customFormat="1" outlineLevel="2">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row>
    <row r="840" spans="1:65" s="4" customFormat="1" outlineLevel="2">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row>
    <row r="841" spans="1:65" s="4" customFormat="1" outlineLevel="2">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row>
    <row r="842" spans="1:65" s="4" customFormat="1" outlineLevel="2">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row>
    <row r="843" spans="1:65" s="4" customFormat="1" outlineLevel="2">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row>
    <row r="844" spans="1:65" s="4" customFormat="1" outlineLevel="1">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row>
    <row r="845" spans="1:65" s="4" customFormat="1" outlineLevel="2">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row>
    <row r="846" spans="1:65" s="4" customFormat="1" ht="12.75" customHeight="1" outlineLevel="2">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row>
    <row r="847" spans="1:65" s="4" customFormat="1" outlineLevel="2">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row>
    <row r="848" spans="1:65" s="4" customFormat="1" outlineLevel="2">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row>
    <row r="849" spans="1:65" s="4" customFormat="1" outlineLevel="2">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row>
    <row r="850" spans="1:65" s="4" customFormat="1" outlineLevel="2">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row>
    <row r="851" spans="1:65" s="4" customFormat="1" outlineLevel="2">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row>
    <row r="852" spans="1:65" s="4" customFormat="1" outlineLevel="2">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row>
    <row r="853" spans="1:65" s="4" customFormat="1" outlineLevel="2">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row>
    <row r="854" spans="1:65" s="4" customFormat="1" outlineLevel="2">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row>
    <row r="855" spans="1:65" s="4" customFormat="1" outlineLevel="2">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row>
    <row r="856" spans="1:65" s="4" customFormat="1" outlineLevel="2">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row>
    <row r="857" spans="1:65" s="4" customFormat="1" outlineLevel="1">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row>
    <row r="858" spans="1:65" s="4" customFormat="1" outlineLevel="2">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row>
    <row r="859" spans="1:65" s="4" customFormat="1" ht="12.75" customHeight="1" outlineLevel="2">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row>
    <row r="860" spans="1:65" s="4" customFormat="1" outlineLevel="2">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row>
    <row r="861" spans="1:65" s="4" customFormat="1" outlineLevel="2">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row>
    <row r="862" spans="1:65" s="4" customFormat="1" outlineLevel="2">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row>
    <row r="863" spans="1:65" s="4" customFormat="1" outlineLevel="2">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row>
    <row r="864" spans="1:65" s="4" customFormat="1" outlineLevel="2">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row>
    <row r="865" spans="1:65" s="4" customFormat="1" outlineLevel="2">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row>
    <row r="866" spans="1:65" s="4" customFormat="1" outlineLevel="2">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row>
    <row r="867" spans="1:65" s="4" customFormat="1" outlineLevel="2">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row>
    <row r="868" spans="1:65" s="4" customFormat="1" outlineLevel="2">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row>
    <row r="869" spans="1:65" s="4" customFormat="1" outlineLevel="2">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row>
    <row r="870" spans="1:65" s="4" customFormat="1" outlineLevel="1">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row>
    <row r="871" spans="1:65" s="4" customFormat="1" outlineLevel="2">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row>
    <row r="872" spans="1:65" s="4" customFormat="1" ht="12.75" customHeight="1" outlineLevel="2">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row>
    <row r="873" spans="1:65" s="4" customFormat="1" outlineLevel="2">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row>
    <row r="874" spans="1:65" s="4" customFormat="1" outlineLevel="2">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row>
    <row r="875" spans="1:65" s="4" customFormat="1" outlineLevel="2">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row>
    <row r="876" spans="1:65" s="4" customFormat="1" outlineLevel="2">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row>
    <row r="877" spans="1:65" s="4" customFormat="1" outlineLevel="2">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row>
    <row r="878" spans="1:65" s="4" customFormat="1" outlineLevel="2">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row>
    <row r="879" spans="1:65" s="4" customFormat="1" outlineLevel="2">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row>
    <row r="880" spans="1:65" s="4" customFormat="1" outlineLevel="2">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row>
    <row r="881" spans="1:65" s="4" customFormat="1" outlineLevel="2">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row>
    <row r="882" spans="1:65" s="4" customFormat="1" outlineLevel="2">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row>
    <row r="883" spans="1:65" s="4" customFormat="1" outlineLevel="1">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row>
    <row r="884" spans="1:65" s="4" customFormat="1" outlineLevel="2">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row>
    <row r="885" spans="1:65" s="4" customFormat="1" ht="12.75" customHeight="1" outlineLevel="2">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row>
    <row r="886" spans="1:65" s="4" customFormat="1" outlineLevel="2">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row>
    <row r="887" spans="1:65" s="4" customFormat="1" outlineLevel="2">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row>
    <row r="888" spans="1:65" s="4" customFormat="1" outlineLevel="2">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row>
    <row r="889" spans="1:65" s="4" customFormat="1" outlineLevel="2">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row>
    <row r="890" spans="1:65" s="4" customFormat="1" outlineLevel="2">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row>
    <row r="891" spans="1:65" s="4" customFormat="1" outlineLevel="2">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row>
    <row r="892" spans="1:65" s="4" customFormat="1" outlineLevel="2">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row>
    <row r="893" spans="1:65" s="4" customFormat="1" outlineLevel="2">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row>
    <row r="894" spans="1:65" s="4" customFormat="1" outlineLevel="2">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row>
    <row r="895" spans="1:65" s="4" customFormat="1" outlineLevel="2">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row>
    <row r="896" spans="1:65" s="4" customFormat="1" outlineLevel="1">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row>
    <row r="897" spans="1:65" s="4" customFormat="1" outlineLevel="2">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row>
    <row r="898" spans="1:65" s="4" customFormat="1" ht="12.75" customHeight="1" outlineLevel="2">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row>
    <row r="899" spans="1:65" s="4" customFormat="1" outlineLevel="2">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row>
    <row r="900" spans="1:65" s="4" customFormat="1" outlineLevel="2">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row>
    <row r="901" spans="1:65" s="4" customFormat="1" outlineLevel="2">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row>
    <row r="902" spans="1:65" s="4" customFormat="1" outlineLevel="2">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row>
    <row r="903" spans="1:65" s="4" customFormat="1" outlineLevel="2">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row>
    <row r="904" spans="1:65" s="4" customFormat="1" outlineLevel="2">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row>
    <row r="905" spans="1:65" s="4" customFormat="1" outlineLevel="2">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row>
    <row r="906" spans="1:65" s="4" customFormat="1" outlineLevel="2">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row>
    <row r="907" spans="1:65" s="4" customFormat="1" outlineLevel="2">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row>
    <row r="908" spans="1:65" s="4" customFormat="1" outlineLevel="2">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row>
    <row r="909" spans="1:65" s="4" customFormat="1" outlineLevel="1">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row>
    <row r="910" spans="1:65" s="4" customFormat="1" outlineLevel="2">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row>
    <row r="911" spans="1:65" s="4" customFormat="1" ht="12.75" customHeight="1" outlineLevel="2">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row>
    <row r="912" spans="1:65" s="4" customFormat="1" outlineLevel="2">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row>
    <row r="913" spans="1:65" s="4" customFormat="1" outlineLevel="2">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row>
    <row r="914" spans="1:65" s="4" customFormat="1" outlineLevel="2">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row>
    <row r="915" spans="1:65" s="4" customFormat="1" outlineLevel="2">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row>
    <row r="916" spans="1:65" s="4" customFormat="1" outlineLevel="2">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row>
    <row r="917" spans="1:65" s="4" customFormat="1" outlineLevel="2">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row>
    <row r="918" spans="1:65" s="4" customFormat="1" outlineLevel="2">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row>
    <row r="919" spans="1:65" s="4" customFormat="1" outlineLevel="2">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row>
    <row r="920" spans="1:65" s="4" customFormat="1" outlineLevel="2">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row>
    <row r="921" spans="1:65" s="4" customFormat="1" outlineLevel="2">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row>
    <row r="922" spans="1:65" s="4" customFormat="1" outlineLevel="1">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row>
    <row r="923" spans="1:65" s="4" customFormat="1" outlineLevel="2">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row>
    <row r="924" spans="1:65" s="4" customFormat="1" ht="12.75" customHeight="1" outlineLevel="2">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row>
    <row r="925" spans="1:65" s="4" customFormat="1" outlineLevel="2">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row>
    <row r="926" spans="1:65" s="4" customFormat="1" outlineLevel="2">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row>
    <row r="927" spans="1:65" s="4" customFormat="1" outlineLevel="2">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row>
    <row r="928" spans="1:65" s="4" customFormat="1" outlineLevel="2">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row>
    <row r="929" spans="1:65" s="4" customFormat="1" outlineLevel="2">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row>
    <row r="930" spans="1:65" s="4" customFormat="1" outlineLevel="2">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row>
    <row r="931" spans="1:65" s="4" customFormat="1" outlineLevel="2">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row>
    <row r="932" spans="1:65" s="4" customFormat="1" outlineLevel="2">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row>
    <row r="933" spans="1:65" s="4" customFormat="1" outlineLevel="2">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row>
    <row r="934" spans="1:65" s="4" customFormat="1" outlineLevel="2">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row>
    <row r="935" spans="1:65" s="4" customFormat="1" outlineLevel="1">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row>
    <row r="936" spans="1:65" s="4" customFormat="1" outlineLevel="2">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row>
    <row r="937" spans="1:65" s="4" customFormat="1" ht="12.75" customHeight="1" outlineLevel="2">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row>
    <row r="938" spans="1:65" s="4" customFormat="1" outlineLevel="2">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row>
    <row r="939" spans="1:65" s="4" customFormat="1" outlineLevel="2">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row>
    <row r="940" spans="1:65" s="4" customFormat="1" outlineLevel="2">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row>
    <row r="941" spans="1:65" s="4" customFormat="1" outlineLevel="2">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row>
    <row r="942" spans="1:65" s="4" customFormat="1" outlineLevel="2">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row>
    <row r="943" spans="1:65" s="4" customFormat="1" outlineLevel="2">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row>
    <row r="944" spans="1:65" s="4" customFormat="1" outlineLevel="2">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row>
    <row r="945" spans="1:65" s="4" customFormat="1" outlineLevel="2">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row>
    <row r="946" spans="1:65" s="4" customFormat="1" outlineLevel="2">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row>
    <row r="947" spans="1:65" s="4" customFormat="1" outlineLevel="2">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row>
    <row r="948" spans="1:65" s="4" customFormat="1" outlineLevel="1">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row>
    <row r="949" spans="1:65" s="4" customFormat="1" outlineLevel="2">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row>
    <row r="950" spans="1:65" s="4" customFormat="1" ht="12.75" customHeight="1" outlineLevel="2">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row>
    <row r="951" spans="1:65" s="4" customFormat="1" outlineLevel="2">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row>
    <row r="952" spans="1:65" s="4" customFormat="1" outlineLevel="2">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row>
    <row r="953" spans="1:65" s="4" customFormat="1" outlineLevel="2">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row>
    <row r="954" spans="1:65" s="4" customFormat="1" outlineLevel="2">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row>
    <row r="955" spans="1:65" s="4" customFormat="1" outlineLevel="2">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row>
    <row r="956" spans="1:65" s="4" customFormat="1" outlineLevel="2">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row>
    <row r="957" spans="1:65" s="4" customFormat="1" outlineLevel="2">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row>
    <row r="958" spans="1:65" s="4" customFormat="1" outlineLevel="2">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row>
    <row r="959" spans="1:65" s="4" customFormat="1" outlineLevel="2">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row>
    <row r="960" spans="1:65" s="4" customFormat="1" outlineLevel="2">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row>
    <row r="961" spans="1:65" s="4" customFormat="1" outlineLevel="1">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row>
    <row r="962" spans="1:65" s="4" customFormat="1" outlineLevel="2">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row>
    <row r="963" spans="1:65" s="4" customFormat="1" ht="12.75" customHeight="1" outlineLevel="2">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row>
    <row r="964" spans="1:65" s="4" customFormat="1" outlineLevel="2">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row>
    <row r="965" spans="1:65" s="4" customFormat="1" outlineLevel="2">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row>
    <row r="966" spans="1:65" s="4" customFormat="1" outlineLevel="2">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row>
    <row r="967" spans="1:65" s="4" customFormat="1" outlineLevel="2">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row>
    <row r="968" spans="1:65" s="4" customFormat="1" outlineLevel="2">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row>
    <row r="969" spans="1:65" s="4" customFormat="1" outlineLevel="2">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row>
    <row r="970" spans="1:65" s="4" customFormat="1" outlineLevel="2">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row>
    <row r="971" spans="1:65" s="4" customFormat="1" outlineLevel="2">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row>
    <row r="972" spans="1:65" s="4" customFormat="1" outlineLevel="2">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row>
    <row r="973" spans="1:65" s="4" customFormat="1" outlineLevel="2">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row>
    <row r="974" spans="1:65" s="4" customFormat="1" outlineLevel="1">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row>
    <row r="975" spans="1:65" s="4" customFormat="1" outlineLevel="2">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row>
    <row r="976" spans="1:65" s="4" customFormat="1" ht="12.75" customHeight="1" outlineLevel="2">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row>
    <row r="977" spans="1:65" s="4" customFormat="1" outlineLevel="2">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row>
    <row r="978" spans="1:65" s="4" customFormat="1" outlineLevel="2">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row>
    <row r="979" spans="1:65" s="4" customFormat="1" outlineLevel="2">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row>
    <row r="980" spans="1:65" s="4" customFormat="1" outlineLevel="2">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row>
    <row r="981" spans="1:65" s="4" customFormat="1" outlineLevel="2">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row>
    <row r="982" spans="1:65" s="4" customFormat="1" outlineLevel="2">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row>
    <row r="983" spans="1:65" s="4" customFormat="1" outlineLevel="2">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row>
    <row r="984" spans="1:65" s="4" customFormat="1" outlineLevel="2">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row>
    <row r="985" spans="1:65" s="4" customFormat="1" outlineLevel="2">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row>
    <row r="986" spans="1:65" s="4" customFormat="1" outlineLevel="2">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row>
    <row r="987" spans="1:65" s="4" customFormat="1" outlineLevel="1">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row>
    <row r="988" spans="1:65" s="4" customFormat="1" outlineLevel="2">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row>
    <row r="989" spans="1:65" s="4" customFormat="1" ht="12.75" customHeight="1" outlineLevel="2">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row>
    <row r="990" spans="1:65" s="4" customFormat="1" outlineLevel="2">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row>
    <row r="991" spans="1:65" s="4" customFormat="1" outlineLevel="2">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row>
    <row r="992" spans="1:65" s="4" customFormat="1" outlineLevel="2">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row>
    <row r="993" spans="1:65" s="4" customFormat="1" outlineLevel="2">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row>
    <row r="994" spans="1:65" s="4" customFormat="1" outlineLevel="2">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row>
    <row r="995" spans="1:65" s="4" customFormat="1" outlineLevel="2">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row>
    <row r="996" spans="1:65" s="4" customFormat="1" outlineLevel="2">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row>
    <row r="997" spans="1:65" s="4" customFormat="1" outlineLevel="2">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row>
    <row r="998" spans="1:65" s="4" customFormat="1" outlineLevel="2">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row>
    <row r="999" spans="1:65" s="4" customFormat="1" outlineLevel="2">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row>
    <row r="1000" spans="1:65" s="4" customFormat="1" outlineLevel="1">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row>
    <row r="1001" spans="1:65" s="4" customFormat="1" outlineLevel="2">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row>
    <row r="1002" spans="1:65" s="4" customFormat="1" ht="12.75" customHeight="1" outlineLevel="2">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row>
    <row r="1003" spans="1:65" s="4" customFormat="1" outlineLevel="2">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row>
    <row r="1004" spans="1:65" s="4" customFormat="1" outlineLevel="2">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row>
    <row r="1005" spans="1:65" s="4" customFormat="1" outlineLevel="2">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row>
    <row r="1006" spans="1:65" s="4" customFormat="1" outlineLevel="2">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row>
    <row r="1007" spans="1:65" s="4" customFormat="1" outlineLevel="2">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row>
    <row r="1008" spans="1:65" s="4" customFormat="1" outlineLevel="2">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row>
    <row r="1009" spans="1:65" s="4" customFormat="1" outlineLevel="2">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row>
    <row r="1010" spans="1:65" s="4" customFormat="1" outlineLevel="2">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row>
    <row r="1011" spans="1:65" s="4" customFormat="1" outlineLevel="2">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row>
    <row r="1012" spans="1:65" s="4" customFormat="1" outlineLevel="2">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row>
    <row r="1013" spans="1:65" s="4" customFormat="1" outlineLevel="1">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row>
    <row r="1014" spans="1:65" s="4" customFormat="1" outlineLevel="2">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row>
    <row r="1015" spans="1:65" s="4" customFormat="1" ht="12.75" customHeight="1" outlineLevel="2">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row>
    <row r="1016" spans="1:65" s="4" customFormat="1" outlineLevel="2">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row>
    <row r="1017" spans="1:65" s="4" customFormat="1" outlineLevel="2">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row>
    <row r="1018" spans="1:65" s="4" customFormat="1" outlineLevel="2">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row>
    <row r="1019" spans="1:65" s="4" customFormat="1" outlineLevel="2">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row>
    <row r="1020" spans="1:65" s="4" customFormat="1" outlineLevel="2">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row>
    <row r="1021" spans="1:65" s="4" customFormat="1" outlineLevel="2">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row>
    <row r="1022" spans="1:65" s="4" customFormat="1" outlineLevel="2">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row>
    <row r="1023" spans="1:65" s="4" customFormat="1" outlineLevel="2">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row>
    <row r="1024" spans="1:65" s="4" customFormat="1" outlineLevel="2">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row>
    <row r="1025" spans="1:65" s="4" customFormat="1" outlineLevel="2">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row>
    <row r="1026" spans="1:65" s="4" customFormat="1" outlineLevel="1">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row>
    <row r="1027" spans="1:65" s="4" customFormat="1" outlineLevel="2">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row>
    <row r="1028" spans="1:65" s="4" customFormat="1" ht="12.75" customHeight="1" outlineLevel="2">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row>
    <row r="1029" spans="1:65" s="4" customFormat="1" outlineLevel="2">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row>
    <row r="1030" spans="1:65" s="4" customFormat="1" outlineLevel="2">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row>
    <row r="1031" spans="1:65" s="4" customFormat="1" outlineLevel="2">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row>
    <row r="1032" spans="1:65" s="4" customFormat="1" outlineLevel="2">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row>
    <row r="1033" spans="1:65" s="4" customFormat="1" outlineLevel="2">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row>
    <row r="1034" spans="1:65" s="4" customFormat="1" outlineLevel="2">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row>
    <row r="1035" spans="1:65" s="4" customFormat="1" outlineLevel="2">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row>
    <row r="1036" spans="1:65" s="4" customFormat="1" outlineLevel="2">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row>
    <row r="1037" spans="1:65" s="4" customFormat="1" outlineLevel="2">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row>
    <row r="1038" spans="1:65" s="4" customFormat="1" outlineLevel="2">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row>
    <row r="1039" spans="1:65" s="4" customFormat="1" outlineLevel="1">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row>
    <row r="1040" spans="1:65" s="4" customFormat="1" outlineLevel="2">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row>
    <row r="1041" spans="1:65" s="4" customFormat="1" ht="12.75" customHeight="1" outlineLevel="2">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row>
    <row r="1042" spans="1:65" s="4" customFormat="1" outlineLevel="2">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row>
    <row r="1043" spans="1:65" s="4" customFormat="1" outlineLevel="2">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row>
    <row r="1044" spans="1:65" s="4" customFormat="1" outlineLevel="2">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row>
    <row r="1045" spans="1:65" s="4" customFormat="1" outlineLevel="2">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row>
    <row r="1046" spans="1:65" s="4" customFormat="1" outlineLevel="2">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row>
    <row r="1047" spans="1:65" s="4" customFormat="1" outlineLevel="2">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row>
    <row r="1048" spans="1:65" s="4" customFormat="1" outlineLevel="2">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row>
    <row r="1049" spans="1:65" s="4" customFormat="1" outlineLevel="2">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row>
    <row r="1050" spans="1:65" s="4" customFormat="1" outlineLevel="2">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row>
    <row r="1051" spans="1:65" s="4" customFormat="1" outlineLevel="2">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row>
    <row r="1052" spans="1:65" s="4" customFormat="1" outlineLevel="1">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row>
    <row r="1053" spans="1:65" s="4" customFormat="1" outlineLevel="2">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row>
    <row r="1054" spans="1:65" s="4" customFormat="1" ht="12.75" customHeight="1" outlineLevel="2">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row>
    <row r="1055" spans="1:65" s="4" customFormat="1" outlineLevel="2">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row>
    <row r="1056" spans="1:65" s="4" customFormat="1" outlineLevel="2">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row>
    <row r="1057" spans="1:65" s="4" customFormat="1" outlineLevel="2">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row>
    <row r="1058" spans="1:65" s="4" customFormat="1" outlineLevel="2">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row>
    <row r="1059" spans="1:65" s="4" customFormat="1" outlineLevel="2">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row>
    <row r="1060" spans="1:65" s="4" customFormat="1" outlineLevel="2">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row>
    <row r="1061" spans="1:65" s="4" customFormat="1" outlineLevel="2">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row>
    <row r="1062" spans="1:65" s="4" customFormat="1" outlineLevel="2">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row>
    <row r="1063" spans="1:65" s="4" customFormat="1" outlineLevel="2">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row>
    <row r="1064" spans="1:65" s="4" customFormat="1" outlineLevel="2">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row>
    <row r="1065" spans="1:65" s="4" customFormat="1" outlineLevel="1">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row>
    <row r="1066" spans="1:65" s="4" customFormat="1" outlineLevel="2">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row>
    <row r="1067" spans="1:65" s="4" customFormat="1" ht="12.75" customHeight="1" outlineLevel="2">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row>
    <row r="1068" spans="1:65" s="4" customFormat="1" outlineLevel="2">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row>
    <row r="1069" spans="1:65" s="4" customFormat="1" outlineLevel="2">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row>
    <row r="1070" spans="1:65" s="4" customFormat="1" outlineLevel="2">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row>
    <row r="1071" spans="1:65" s="4" customFormat="1" outlineLevel="2">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row>
    <row r="1072" spans="1:65" s="4" customFormat="1" outlineLevel="2">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row>
    <row r="1073" spans="1:65" s="4" customFormat="1" outlineLevel="2">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row>
    <row r="1074" spans="1:65" s="4" customFormat="1" outlineLevel="2">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row>
    <row r="1075" spans="1:65" s="4" customFormat="1" outlineLevel="2">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row>
    <row r="1076" spans="1:65" s="4" customFormat="1" outlineLevel="2">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row>
    <row r="1077" spans="1:65" s="4" customFormat="1" outlineLevel="2">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row>
    <row r="1078" spans="1:65" s="4" customFormat="1" outlineLevel="1">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row>
    <row r="1079" spans="1:65" s="4" customFormat="1" outlineLevel="2">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row>
    <row r="1080" spans="1:65" s="4" customFormat="1" ht="12.75" customHeight="1" outlineLevel="2">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row>
    <row r="1081" spans="1:65" s="4" customFormat="1" outlineLevel="2">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row>
    <row r="1082" spans="1:65" s="4" customFormat="1" outlineLevel="2">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row>
    <row r="1083" spans="1:65" s="4" customFormat="1" outlineLevel="2">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row>
    <row r="1084" spans="1:65" s="4" customFormat="1" outlineLevel="2">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row>
    <row r="1085" spans="1:65" s="4" customFormat="1" outlineLevel="2">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row>
    <row r="1086" spans="1:65" s="4" customFormat="1" outlineLevel="2">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row>
    <row r="1087" spans="1:65" s="4" customFormat="1" outlineLevel="2">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row>
    <row r="1088" spans="1:65" s="4" customFormat="1" outlineLevel="2">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row>
    <row r="1089" spans="1:65" s="4" customFormat="1" outlineLevel="2">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row>
    <row r="1090" spans="1:65" s="4" customFormat="1" outlineLevel="2">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row>
    <row r="1091" spans="1:65" s="4" customFormat="1" outlineLevel="1">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row>
    <row r="1092" spans="1:65" s="4" customFormat="1" outlineLevel="2">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row>
    <row r="1093" spans="1:65" s="4" customFormat="1" ht="12.75" customHeight="1" outlineLevel="2">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row>
    <row r="1094" spans="1:65" s="4" customFormat="1" outlineLevel="2">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row>
    <row r="1095" spans="1:65" s="4" customFormat="1" outlineLevel="2">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row>
    <row r="1096" spans="1:65" s="4" customFormat="1" outlineLevel="2">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row>
    <row r="1097" spans="1:65" s="4" customFormat="1" outlineLevel="2">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row>
    <row r="1098" spans="1:65" s="4" customFormat="1" outlineLevel="2">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row>
    <row r="1099" spans="1:65" s="4" customFormat="1" outlineLevel="2">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row>
    <row r="1100" spans="1:65" s="4" customFormat="1" outlineLevel="2">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row>
    <row r="1101" spans="1:65" s="4" customFormat="1" outlineLevel="2">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row>
    <row r="1102" spans="1:65" s="4" customFormat="1" outlineLevel="2">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row>
    <row r="1103" spans="1:65" s="4" customFormat="1" outlineLevel="2">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row>
    <row r="1104" spans="1:65" s="4" customFormat="1" outlineLevel="1">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row>
    <row r="1105" spans="1:65" s="4" customFormat="1" outlineLevel="2">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row>
    <row r="1106" spans="1:65" s="4" customFormat="1" ht="12.75" customHeight="1" outlineLevel="2">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row>
    <row r="1107" spans="1:65" s="4" customFormat="1" outlineLevel="2">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row>
    <row r="1108" spans="1:65" s="4" customFormat="1" outlineLevel="2">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row>
    <row r="1109" spans="1:65" s="4" customFormat="1" outlineLevel="2">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row>
    <row r="1110" spans="1:65" s="4" customFormat="1" outlineLevel="2">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row>
    <row r="1111" spans="1:65" s="4" customFormat="1" outlineLevel="2">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row>
    <row r="1112" spans="1:65" s="4" customFormat="1" outlineLevel="2">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row>
    <row r="1113" spans="1:65" s="4" customFormat="1" outlineLevel="2">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row>
    <row r="1114" spans="1:65" s="4" customFormat="1" outlineLevel="2">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row>
    <row r="1115" spans="1:65" s="4" customFormat="1" outlineLevel="2">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row>
    <row r="1116" spans="1:65" s="4" customFormat="1" outlineLevel="2">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row>
    <row r="1117" spans="1:65" s="4" customFormat="1" outlineLevel="1">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row>
    <row r="1118" spans="1:65" s="4" customFormat="1" outlineLevel="2">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row>
    <row r="1119" spans="1:65" s="4" customFormat="1" ht="12.75" customHeight="1" outlineLevel="2">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row>
    <row r="1120" spans="1:65" s="4" customFormat="1" outlineLevel="2">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row>
    <row r="1121" spans="1:65" s="4" customFormat="1" outlineLevel="2">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row>
    <row r="1122" spans="1:65" s="4" customFormat="1" outlineLevel="2">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row>
    <row r="1123" spans="1:65" s="4" customFormat="1" outlineLevel="2">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row>
    <row r="1124" spans="1:65" s="4" customFormat="1" outlineLevel="2">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row>
    <row r="1125" spans="1:65" s="4" customFormat="1" outlineLevel="2">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row>
    <row r="1126" spans="1:65" s="4" customFormat="1" outlineLevel="2">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row>
    <row r="1127" spans="1:65" s="4" customFormat="1" outlineLevel="2">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row>
    <row r="1128" spans="1:65" s="4" customFormat="1" outlineLevel="2">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row>
    <row r="1129" spans="1:65" s="4" customFormat="1" outlineLevel="2">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row>
    <row r="1130" spans="1:65" s="4" customFormat="1" outlineLevel="1">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row>
    <row r="1131" spans="1:65" s="4" customFormat="1" outlineLevel="2">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row>
    <row r="1132" spans="1:65" s="4" customFormat="1" ht="12.75" customHeight="1" outlineLevel="2">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row>
    <row r="1133" spans="1:65" s="4" customFormat="1" outlineLevel="2">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row>
    <row r="1134" spans="1:65" s="4" customFormat="1" outlineLevel="2">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row>
    <row r="1135" spans="1:65" s="4" customFormat="1" outlineLevel="2">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row>
    <row r="1136" spans="1:65" s="4" customFormat="1" outlineLevel="2">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row>
    <row r="1137" spans="1:65" s="4" customFormat="1" outlineLevel="2">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row>
    <row r="1138" spans="1:65" s="4" customFormat="1" outlineLevel="2">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row>
    <row r="1139" spans="1:65" s="4" customFormat="1" outlineLevel="2">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row>
    <row r="1140" spans="1:65" s="4" customFormat="1" outlineLevel="2">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row>
    <row r="1141" spans="1:65" s="4" customFormat="1" outlineLevel="2">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row>
    <row r="1142" spans="1:65" s="4" customFormat="1" outlineLevel="2">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row>
    <row r="1143" spans="1:65" s="4" customFormat="1" outlineLevel="1">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row>
    <row r="1144" spans="1:65" s="4" customFormat="1" outlineLevel="2">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row>
    <row r="1145" spans="1:65" s="4" customFormat="1" ht="12.75" customHeight="1" outlineLevel="2">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row>
    <row r="1146" spans="1:65" s="4" customFormat="1" outlineLevel="2">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row>
    <row r="1147" spans="1:65" s="4" customFormat="1" outlineLevel="2">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row>
    <row r="1148" spans="1:65" s="4" customFormat="1" outlineLevel="2">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row>
    <row r="1149" spans="1:65" s="4" customFormat="1" outlineLevel="2">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row>
    <row r="1150" spans="1:65" s="4" customFormat="1" outlineLevel="2">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row>
    <row r="1151" spans="1:65" s="4" customFormat="1" outlineLevel="2">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row>
    <row r="1152" spans="1:65" s="4" customFormat="1" outlineLevel="2">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row>
    <row r="1153" spans="1:65" s="4" customFormat="1" outlineLevel="2">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row>
    <row r="1154" spans="1:65" s="4" customFormat="1" outlineLevel="2">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row>
    <row r="1155" spans="1:65" s="4" customFormat="1" outlineLevel="2">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row>
    <row r="1156" spans="1:65" s="4" customFormat="1" outlineLevel="1">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row>
    <row r="1157" spans="1:65" s="4" customFormat="1" outlineLevel="2">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row>
    <row r="1158" spans="1:65" s="4" customFormat="1" ht="12.75" customHeight="1" outlineLevel="2">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row>
    <row r="1159" spans="1:65" s="4" customFormat="1" outlineLevel="2">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row>
    <row r="1160" spans="1:65" s="4" customFormat="1" outlineLevel="2">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row>
    <row r="1161" spans="1:65" s="4" customFormat="1" outlineLevel="2">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row>
    <row r="1162" spans="1:65" s="4" customFormat="1" outlineLevel="2">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row>
    <row r="1163" spans="1:65" s="4" customFormat="1" outlineLevel="2">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row>
    <row r="1164" spans="1:65" s="4" customFormat="1" outlineLevel="2">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row>
    <row r="1165" spans="1:65" s="4" customFormat="1" outlineLevel="2">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row>
    <row r="1166" spans="1:65" s="4" customFormat="1" outlineLevel="2">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row>
    <row r="1167" spans="1:65" s="4" customFormat="1" outlineLevel="2">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row>
    <row r="1168" spans="1:65" s="4" customFormat="1" outlineLevel="2">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row>
    <row r="1169" spans="1:65" s="4" customFormat="1" outlineLevel="1">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row>
    <row r="1170" spans="1:65" s="4" customFormat="1" outlineLevel="2">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row>
    <row r="1171" spans="1:65" s="4" customFormat="1" ht="12.75" customHeight="1" outlineLevel="2">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row>
    <row r="1172" spans="1:65" s="4" customFormat="1" outlineLevel="2">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row>
    <row r="1173" spans="1:65" s="4" customFormat="1" outlineLevel="2">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row>
    <row r="1174" spans="1:65" s="4" customFormat="1" outlineLevel="2">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row>
    <row r="1175" spans="1:65" s="4" customFormat="1" outlineLevel="2">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row>
    <row r="1176" spans="1:65" s="4" customFormat="1" outlineLevel="2">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row>
    <row r="1177" spans="1:65" s="4" customFormat="1" outlineLevel="2">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row>
    <row r="1178" spans="1:65" s="4" customFormat="1" outlineLevel="2">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row>
    <row r="1179" spans="1:65" s="4" customFormat="1" outlineLevel="2">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row>
    <row r="1180" spans="1:65" s="4" customFormat="1" outlineLevel="2">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row>
    <row r="1181" spans="1:65" s="4" customFormat="1" outlineLevel="2">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row>
    <row r="1182" spans="1:65" s="4" customFormat="1" outlineLevel="1">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row>
    <row r="1183" spans="1:65" s="4" customFormat="1" outlineLevel="2">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row>
    <row r="1184" spans="1:65" s="4" customFormat="1" ht="12.75" customHeight="1" outlineLevel="2">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row>
    <row r="1185" spans="1:65" s="4" customFormat="1" outlineLevel="2">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row>
    <row r="1186" spans="1:65" s="4" customFormat="1" outlineLevel="2">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row>
    <row r="1187" spans="1:65" s="4" customFormat="1" outlineLevel="2">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row>
    <row r="1188" spans="1:65" s="4" customFormat="1" outlineLevel="2">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row>
    <row r="1189" spans="1:65" s="4" customFormat="1" outlineLevel="2">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row>
    <row r="1190" spans="1:65" s="4" customFormat="1" outlineLevel="2">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row>
    <row r="1191" spans="1:65" s="4" customFormat="1" outlineLevel="2">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row>
    <row r="1192" spans="1:65" s="4" customFormat="1" outlineLevel="2">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row>
    <row r="1193" spans="1:65" s="4" customFormat="1" outlineLevel="2">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row>
    <row r="1194" spans="1:65" s="4" customFormat="1" outlineLevel="2">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row>
    <row r="1195" spans="1:65" s="4" customFormat="1" outlineLevel="1">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row>
    <row r="1196" spans="1:65" s="4" customFormat="1" outlineLevel="2">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row>
    <row r="1197" spans="1:65" s="4" customFormat="1" ht="12.75" customHeight="1" outlineLevel="2">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row>
    <row r="1198" spans="1:65" s="4" customFormat="1" outlineLevel="2">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row>
    <row r="1199" spans="1:65" s="4" customFormat="1" outlineLevel="2">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row>
    <row r="1200" spans="1:65" s="4" customFormat="1" outlineLevel="2">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row>
    <row r="1201" spans="1:65" s="4" customFormat="1" outlineLevel="2">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row>
    <row r="1202" spans="1:65" s="4" customFormat="1" outlineLevel="2">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row>
    <row r="1203" spans="1:65" s="4" customFormat="1" outlineLevel="2">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row>
    <row r="1204" spans="1:65" s="4" customFormat="1" outlineLevel="2">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row>
    <row r="1205" spans="1:65" s="4" customFormat="1" outlineLevel="2">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row>
    <row r="1206" spans="1:65" s="4" customFormat="1" outlineLevel="2">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row>
    <row r="1207" spans="1:65" s="4" customFormat="1" outlineLevel="2">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row>
    <row r="1208" spans="1:65" s="4" customFormat="1" outlineLevel="1">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row>
    <row r="1209" spans="1:65" s="4" customFormat="1" outlineLevel="2">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row>
    <row r="1210" spans="1:65" s="4" customFormat="1" ht="12.75" customHeight="1" outlineLevel="2">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row>
    <row r="1211" spans="1:65" s="4" customFormat="1" outlineLevel="2">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row>
    <row r="1212" spans="1:65" s="4" customFormat="1" outlineLevel="2">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row>
    <row r="1213" spans="1:65" s="4" customFormat="1" outlineLevel="2">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row>
    <row r="1214" spans="1:65" s="4" customFormat="1" outlineLevel="2">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row>
    <row r="1215" spans="1:65" s="4" customFormat="1" outlineLevel="2">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row>
    <row r="1216" spans="1:65" s="4" customFormat="1" outlineLevel="2">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row>
    <row r="1217" spans="1:65" s="4" customFormat="1" outlineLevel="2">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row>
    <row r="1218" spans="1:65" s="4" customFormat="1" outlineLevel="2">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row>
    <row r="1219" spans="1:65" s="4" customFormat="1" outlineLevel="2">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row>
    <row r="1220" spans="1:65" s="4" customFormat="1" outlineLevel="2">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row>
    <row r="1221" spans="1:65" s="4" customFormat="1" outlineLevel="1">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row>
    <row r="1222" spans="1:65" s="4" customFormat="1" outlineLevel="2">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row>
    <row r="1223" spans="1:65" s="4" customFormat="1" ht="12.75" customHeight="1" outlineLevel="2">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row>
    <row r="1224" spans="1:65" s="4" customFormat="1" outlineLevel="2">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row>
    <row r="1225" spans="1:65" s="4" customFormat="1" outlineLevel="2">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row>
    <row r="1226" spans="1:65" s="4" customFormat="1" outlineLevel="2">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row>
    <row r="1227" spans="1:65" s="4" customFormat="1" outlineLevel="2">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row>
    <row r="1228" spans="1:65" s="4" customFormat="1" outlineLevel="2">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row>
    <row r="1229" spans="1:65" s="4" customFormat="1" outlineLevel="2">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row>
    <row r="1230" spans="1:65" s="4" customFormat="1" outlineLevel="2">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row>
    <row r="1231" spans="1:65" s="4" customFormat="1" outlineLevel="2">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row>
    <row r="1232" spans="1:65" s="4" customFormat="1" outlineLevel="2">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row>
    <row r="1233" spans="1:65" s="4" customFormat="1" outlineLevel="2">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row>
    <row r="1234" spans="1:65" s="4" customFormat="1" outlineLevel="1">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row>
    <row r="1235" spans="1:65" s="4" customFormat="1" outlineLevel="2">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row>
    <row r="1236" spans="1:65" s="4" customFormat="1" ht="12.75" customHeight="1" outlineLevel="2">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row>
    <row r="1237" spans="1:65" s="4" customFormat="1" outlineLevel="2">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row>
    <row r="1238" spans="1:65" s="4" customFormat="1" outlineLevel="2">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row>
    <row r="1239" spans="1:65" s="4" customFormat="1" outlineLevel="2">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row>
    <row r="1240" spans="1:65" s="4" customFormat="1" outlineLevel="2">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row>
    <row r="1241" spans="1:65" s="4" customFormat="1" outlineLevel="2">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row>
    <row r="1242" spans="1:65" s="4" customFormat="1" outlineLevel="2">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row>
    <row r="1243" spans="1:65" s="4" customFormat="1" outlineLevel="2">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row>
    <row r="1244" spans="1:65" s="4" customFormat="1" outlineLevel="2">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row>
    <row r="1245" spans="1:65" s="4" customFormat="1" outlineLevel="2">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row>
    <row r="1246" spans="1:65" s="4" customFormat="1" outlineLevel="2">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row>
    <row r="1247" spans="1:65" s="4" customFormat="1" outlineLevel="1">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row>
    <row r="1248" spans="1:65" s="4" customFormat="1" outlineLevel="2">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row>
    <row r="1249" spans="1:65" s="4" customFormat="1" ht="12.75" customHeight="1" outlineLevel="2">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row>
    <row r="1250" spans="1:65" s="4" customFormat="1" outlineLevel="2">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row>
    <row r="1251" spans="1:65" s="4" customFormat="1" outlineLevel="2">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row>
    <row r="1252" spans="1:65" s="4" customFormat="1" outlineLevel="2">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row>
    <row r="1253" spans="1:65" s="4" customFormat="1" outlineLevel="2">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row>
    <row r="1254" spans="1:65" s="4" customFormat="1" outlineLevel="2">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row>
    <row r="1255" spans="1:65" s="4" customFormat="1" outlineLevel="2">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row>
    <row r="1256" spans="1:65" s="4" customFormat="1" outlineLevel="2">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row>
    <row r="1257" spans="1:65" s="4" customFormat="1" outlineLevel="2">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row>
    <row r="1258" spans="1:65" s="4" customFormat="1" outlineLevel="2">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row>
    <row r="1259" spans="1:65" s="4" customFormat="1" outlineLevel="2">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row>
    <row r="1260" spans="1:65" s="4" customFormat="1" outlineLevel="1">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row>
    <row r="1261" spans="1:65" s="4" customFormat="1" outlineLevel="2">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row>
    <row r="1262" spans="1:65" s="4" customFormat="1" ht="12.75" customHeight="1" outlineLevel="2">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row>
    <row r="1263" spans="1:65" s="4" customFormat="1" outlineLevel="2">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row>
    <row r="1264" spans="1:65" s="4" customFormat="1" outlineLevel="2">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row>
    <row r="1265" spans="1:65" s="4" customFormat="1" outlineLevel="2">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row>
    <row r="1266" spans="1:65" s="4" customFormat="1" outlineLevel="2">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row>
    <row r="1267" spans="1:65" s="4" customFormat="1" outlineLevel="2">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row>
    <row r="1268" spans="1:65" s="4" customFormat="1" outlineLevel="2">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row>
    <row r="1269" spans="1:65" s="4" customFormat="1" outlineLevel="2">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row>
    <row r="1270" spans="1:65" s="4" customFormat="1" outlineLevel="2">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row>
    <row r="1271" spans="1:65" s="4" customFormat="1" outlineLevel="2">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row>
    <row r="1272" spans="1:65" s="4" customFormat="1" outlineLevel="2">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row>
    <row r="1273" spans="1:65" s="4" customFormat="1" outlineLevel="1">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row>
    <row r="1274" spans="1:65" s="4" customFormat="1" outlineLevel="2">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row>
    <row r="1275" spans="1:65" s="4" customFormat="1" ht="12.75" customHeight="1" outlineLevel="2">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row>
    <row r="1276" spans="1:65" s="4" customFormat="1" outlineLevel="2">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row>
    <row r="1277" spans="1:65" s="4" customFormat="1" outlineLevel="2">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row>
    <row r="1278" spans="1:65" s="4" customFormat="1" outlineLevel="2">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row>
    <row r="1279" spans="1:65" s="4" customFormat="1" outlineLevel="2">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row>
    <row r="1280" spans="1:65" s="4" customFormat="1" outlineLevel="2">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row>
    <row r="1281" spans="1:65" s="4" customFormat="1" outlineLevel="2">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row>
    <row r="1282" spans="1:65" s="4" customFormat="1" outlineLevel="2">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row>
    <row r="1283" spans="1:65" s="4" customFormat="1" outlineLevel="2">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row>
    <row r="1284" spans="1:65" s="4" customFormat="1" outlineLevel="2">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row>
    <row r="1285" spans="1:65" s="4" customFormat="1" outlineLevel="2">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row>
    <row r="1286" spans="1:65" s="4" customFormat="1" outlineLevel="1">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row>
    <row r="1287" spans="1:65" s="4" customFormat="1" outlineLevel="2">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row>
    <row r="1288" spans="1:65" s="4" customFormat="1" ht="12.75" customHeight="1" outlineLevel="2">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row>
    <row r="1289" spans="1:65" s="4" customFormat="1" outlineLevel="2">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row>
    <row r="1290" spans="1:65" s="4" customFormat="1" outlineLevel="2">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row>
    <row r="1291" spans="1:65" s="4" customFormat="1" outlineLevel="2">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row>
    <row r="1292" spans="1:65" s="4" customFormat="1" outlineLevel="2">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row>
    <row r="1293" spans="1:65" s="4" customFormat="1" outlineLevel="2">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row>
    <row r="1294" spans="1:65" s="4" customFormat="1" outlineLevel="2">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row>
    <row r="1295" spans="1:65" s="4" customFormat="1" outlineLevel="2">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row>
    <row r="1296" spans="1:65" s="4" customFormat="1" outlineLevel="2">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row>
    <row r="1297" spans="1:65" s="4" customFormat="1" outlineLevel="2">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row>
    <row r="1298" spans="1:65" s="4" customFormat="1" outlineLevel="2">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row>
    <row r="1299" spans="1:65" s="4" customFormat="1" outlineLevel="1">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row>
    <row r="1300" spans="1:65" s="4" customFormat="1" outlineLevel="2">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row>
    <row r="1301" spans="1:65" s="4" customFormat="1" ht="12.75" customHeight="1" outlineLevel="2">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row>
    <row r="1302" spans="1:65" s="4" customFormat="1" outlineLevel="2">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row>
    <row r="1303" spans="1:65" s="4" customFormat="1" outlineLevel="2">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row>
    <row r="1304" spans="1:65" s="4" customFormat="1" outlineLevel="2">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row>
    <row r="1305" spans="1:65" s="4" customFormat="1" outlineLevel="2">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row>
    <row r="1306" spans="1:65" s="4" customFormat="1" outlineLevel="2">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row>
    <row r="1307" spans="1:65" s="4" customFormat="1" outlineLevel="2">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row>
    <row r="1308" spans="1:65" s="4" customFormat="1" outlineLevel="2">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row>
    <row r="1309" spans="1:65" s="4" customFormat="1" outlineLevel="2">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row>
    <row r="1310" spans="1:65" s="4" customFormat="1" outlineLevel="2">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row>
    <row r="1311" spans="1:65" s="4" customFormat="1" outlineLevel="2">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row>
    <row r="1312" spans="1:65" s="4" customFormat="1" outlineLevel="1">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row>
    <row r="1313" spans="1:65" s="4" customFormat="1" outlineLevel="2">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row>
    <row r="1314" spans="1:65" s="4" customFormat="1" ht="12.75" customHeight="1" outlineLevel="2">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row>
    <row r="1315" spans="1:65" s="4" customFormat="1" outlineLevel="2">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row>
    <row r="1316" spans="1:65" s="4" customFormat="1" outlineLevel="2">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row>
    <row r="1317" spans="1:65" s="4" customFormat="1" outlineLevel="2">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row>
    <row r="1318" spans="1:65" s="4" customFormat="1" outlineLevel="2">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row>
    <row r="1319" spans="1:65" s="4" customFormat="1" outlineLevel="2">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row>
    <row r="1320" spans="1:65" s="4" customFormat="1" outlineLevel="2">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row>
    <row r="1321" spans="1:65" s="4" customFormat="1" outlineLevel="2">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row>
    <row r="1322" spans="1:65" s="4" customFormat="1" outlineLevel="2">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row>
    <row r="1323" spans="1:65" s="4" customFormat="1" outlineLevel="2">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row>
    <row r="1324" spans="1:65" s="4" customFormat="1" outlineLevel="2">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row>
    <row r="1325" spans="1:65" s="4" customFormat="1" outlineLevel="1">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row>
    <row r="1326" spans="1:65" s="4" customFormat="1" outlineLevel="2">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row>
    <row r="1327" spans="1:65" s="4" customFormat="1" ht="12.75" customHeight="1" outlineLevel="2">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row>
    <row r="1328" spans="1:65" s="4" customFormat="1" outlineLevel="2">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row>
    <row r="1329" spans="1:65" s="4" customFormat="1" outlineLevel="2">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row>
    <row r="1330" spans="1:65" s="4" customFormat="1" outlineLevel="2">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row>
    <row r="1331" spans="1:65" s="4" customFormat="1" outlineLevel="2">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row>
    <row r="1332" spans="1:65" s="4" customFormat="1" outlineLevel="2">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row>
    <row r="1333" spans="1:65" s="4" customFormat="1" outlineLevel="2">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row>
    <row r="1334" spans="1:65" s="4" customFormat="1" outlineLevel="2">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row>
    <row r="1335" spans="1:65" s="4" customFormat="1" outlineLevel="2">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row>
    <row r="1336" spans="1:65" s="4" customFormat="1" outlineLevel="2">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row>
    <row r="1337" spans="1:65" s="4" customFormat="1" outlineLevel="2">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row>
    <row r="1338" spans="1:65" s="4" customFormat="1" outlineLevel="1">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row>
    <row r="1339" spans="1:65" s="4" customFormat="1" outlineLevel="2">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row>
    <row r="1340" spans="1:65" s="4" customFormat="1" ht="12.75" customHeight="1" outlineLevel="2">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row>
    <row r="1341" spans="1:65" s="4" customFormat="1" outlineLevel="2">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row>
    <row r="1342" spans="1:65" s="4" customFormat="1" outlineLevel="2">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row>
    <row r="1343" spans="1:65" s="4" customFormat="1" outlineLevel="2">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row>
    <row r="1344" spans="1:65" s="4" customFormat="1" outlineLevel="2">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row>
    <row r="1345" spans="1:65" s="4" customFormat="1" outlineLevel="2">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row>
    <row r="1346" spans="1:65" s="4" customFormat="1" outlineLevel="2">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row>
    <row r="1347" spans="1:65" s="4" customFormat="1" outlineLevel="2">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row>
    <row r="1348" spans="1:65" s="4" customFormat="1" outlineLevel="2">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row>
    <row r="1349" spans="1:65" s="4" customFormat="1" outlineLevel="2">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row>
    <row r="1350" spans="1:65" s="4" customFormat="1" outlineLevel="2">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row>
    <row r="1351" spans="1:65" s="4" customFormat="1" outlineLevel="1">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row>
    <row r="1352" spans="1:65" s="4" customFormat="1" outlineLevel="2">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row>
    <row r="1353" spans="1:65" s="4" customFormat="1" ht="12.75" customHeight="1" outlineLevel="2">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row>
    <row r="1354" spans="1:65" s="4" customFormat="1" outlineLevel="2">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row>
    <row r="1355" spans="1:65" s="4" customFormat="1" outlineLevel="2">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row>
    <row r="1356" spans="1:65" s="4" customFormat="1" outlineLevel="2">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row>
    <row r="1357" spans="1:65" s="4" customFormat="1" outlineLevel="2">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row>
    <row r="1358" spans="1:65" s="4" customFormat="1" outlineLevel="2">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row>
    <row r="1359" spans="1:65" s="4" customFormat="1" outlineLevel="2">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row>
    <row r="1360" spans="1:65" s="4" customFormat="1" outlineLevel="2">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row>
    <row r="1361" spans="1:65" s="4" customFormat="1" outlineLevel="2">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row>
    <row r="1362" spans="1:65" s="4" customFormat="1" outlineLevel="2">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row>
    <row r="1363" spans="1:65" s="4" customFormat="1" outlineLevel="2">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row>
    <row r="1364" spans="1:65" s="4" customFormat="1" outlineLevel="1">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row>
    <row r="1365" spans="1:65" s="4" customFormat="1" outlineLevel="2">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row>
    <row r="1366" spans="1:65" s="4" customFormat="1" ht="12.75" customHeight="1" outlineLevel="2">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row>
    <row r="1367" spans="1:65" s="4" customFormat="1" outlineLevel="2">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row>
    <row r="1368" spans="1:65" s="4" customFormat="1" outlineLevel="2">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row>
    <row r="1369" spans="1:65" s="4" customFormat="1" outlineLevel="2">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row>
    <row r="1370" spans="1:65" s="4" customFormat="1" outlineLevel="2">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row>
    <row r="1371" spans="1:65" s="4" customFormat="1" outlineLevel="2">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row>
    <row r="1372" spans="1:65" s="4" customFormat="1" outlineLevel="2">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row>
    <row r="1373" spans="1:65" s="4" customFormat="1" outlineLevel="2">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row>
    <row r="1374" spans="1:65" s="4" customFormat="1" outlineLevel="2">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row>
    <row r="1375" spans="1:65" s="4" customFormat="1" outlineLevel="2">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row>
    <row r="1376" spans="1:65" s="4" customFormat="1" outlineLevel="2">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row>
    <row r="1377" spans="1:65" s="4" customFormat="1" outlineLevel="1">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row>
    <row r="1378" spans="1:65" s="4" customFormat="1" outlineLevel="2">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row>
    <row r="1379" spans="1:65" s="4" customFormat="1" ht="12.75" customHeight="1" outlineLevel="2">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row>
    <row r="1380" spans="1:65" s="4" customFormat="1" outlineLevel="2">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row>
    <row r="1381" spans="1:65" s="4" customFormat="1" outlineLevel="2">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row>
    <row r="1382" spans="1:65" s="4" customFormat="1" outlineLevel="2">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row>
    <row r="1383" spans="1:65" s="4" customFormat="1" outlineLevel="2">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row>
    <row r="1384" spans="1:65" s="4" customFormat="1" outlineLevel="2">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row>
    <row r="1385" spans="1:65" s="4" customFormat="1" outlineLevel="2">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row>
    <row r="1386" spans="1:65" s="4" customFormat="1" outlineLevel="2">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row>
    <row r="1387" spans="1:65" s="4" customFormat="1" outlineLevel="2">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row>
    <row r="1388" spans="1:65" s="4" customFormat="1" outlineLevel="2">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row>
    <row r="1389" spans="1:65" s="4" customFormat="1" outlineLevel="2">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row>
    <row r="1390" spans="1:65" s="4" customFormat="1" outlineLevel="1">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row>
    <row r="1391" spans="1:65" s="4" customFormat="1" outlineLevel="2">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row>
    <row r="1392" spans="1:65" s="4" customFormat="1" ht="12.75" customHeight="1" outlineLevel="2">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row>
    <row r="1393" spans="1:65" s="4" customFormat="1" outlineLevel="2">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row>
    <row r="1394" spans="1:65" s="4" customFormat="1" outlineLevel="2">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row>
    <row r="1395" spans="1:65" s="4" customFormat="1" outlineLevel="2">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row>
    <row r="1396" spans="1:65" s="4" customFormat="1" outlineLevel="2">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row>
    <row r="1397" spans="1:65" s="4" customFormat="1" outlineLevel="2">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row>
    <row r="1398" spans="1:65" s="4" customFormat="1" outlineLevel="2">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row>
    <row r="1399" spans="1:65" s="4" customFormat="1" outlineLevel="2">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row>
    <row r="1400" spans="1:65" s="4" customFormat="1" outlineLevel="2">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row>
    <row r="1401" spans="1:65" s="4" customFormat="1" outlineLevel="2">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row>
    <row r="1402" spans="1:65" s="4" customFormat="1" outlineLevel="2">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row>
    <row r="1403" spans="1:65" s="4" customFormat="1" outlineLevel="1">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row>
    <row r="1404" spans="1:65" s="4" customFormat="1" outlineLevel="2">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row>
    <row r="1405" spans="1:65" s="4" customFormat="1" ht="12.75" customHeight="1" outlineLevel="2">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row>
    <row r="1406" spans="1:65" s="4" customFormat="1" outlineLevel="2">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row>
    <row r="1407" spans="1:65" s="4" customFormat="1" outlineLevel="2">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row>
    <row r="1408" spans="1:65" s="4" customFormat="1" outlineLevel="2">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row>
    <row r="1409" spans="1:65" s="4" customFormat="1" outlineLevel="2">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row>
    <row r="1410" spans="1:65" s="4" customFormat="1" outlineLevel="2">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row>
    <row r="1411" spans="1:65" s="4" customFormat="1" outlineLevel="2">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row>
    <row r="1412" spans="1:65" s="4" customFormat="1" outlineLevel="2">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row>
    <row r="1413" spans="1:65" s="4" customFormat="1" outlineLevel="2">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row>
    <row r="1414" spans="1:65" s="4" customFormat="1" outlineLevel="2">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row>
    <row r="1415" spans="1:65" s="4" customFormat="1" outlineLevel="2">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row>
    <row r="1416" spans="1:65" s="4" customFormat="1" outlineLevel="1">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row>
    <row r="1417" spans="1:65" s="4" customFormat="1" outlineLevel="2">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row>
    <row r="1418" spans="1:65" s="4" customFormat="1" ht="12.75" customHeight="1" outlineLevel="2">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row>
    <row r="1419" spans="1:65" s="4" customFormat="1" outlineLevel="2">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row>
    <row r="1420" spans="1:65" s="4" customFormat="1" outlineLevel="2">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row>
    <row r="1421" spans="1:65" s="4" customFormat="1" outlineLevel="2">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row>
    <row r="1422" spans="1:65" s="4" customFormat="1" outlineLevel="2">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row>
    <row r="1423" spans="1:65" s="4" customFormat="1" outlineLevel="2">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row>
    <row r="1424" spans="1:65" s="4" customFormat="1" outlineLevel="2">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row>
    <row r="1425" spans="1:65" s="4" customFormat="1" outlineLevel="2">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row>
    <row r="1426" spans="1:65" s="4" customFormat="1" outlineLevel="2">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row>
    <row r="1427" spans="1:65" s="4" customFormat="1" outlineLevel="2">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row>
    <row r="1428" spans="1:65" s="4" customFormat="1" outlineLevel="2">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row>
    <row r="1429" spans="1:65" s="4" customFormat="1" outlineLevel="1">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row>
    <row r="1430" spans="1:65" s="4" customFormat="1">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row>
    <row r="1431" spans="1:65" ht="12" customHeight="1"/>
    <row r="1432" spans="1:65" s="4" customFormat="1">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row>
    <row r="1433" spans="1:65" s="4" customFormat="1">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row>
    <row r="1434" spans="1:65" s="4" customFormat="1">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row>
    <row r="1435" spans="1:65" ht="12" customHeight="1"/>
    <row r="1436" spans="1:65" ht="12" customHeight="1"/>
    <row r="1437" spans="1:65" ht="12" customHeight="1"/>
    <row r="1438" spans="1:65" ht="12" customHeight="1"/>
    <row r="1439" spans="1:65" ht="12" customHeight="1"/>
    <row r="1440" spans="1:65" ht="12" customHeight="1"/>
    <row r="1441" ht="12" customHeight="1"/>
    <row r="1442" ht="12" customHeight="1"/>
    <row r="1443" ht="12" customHeight="1"/>
    <row r="1444" ht="12" customHeight="1"/>
  </sheetData>
  <phoneticPr fontId="0" type="noConversion"/>
  <printOptions headings="1"/>
  <pageMargins left="0.75" right="0.75" top="1" bottom="1" header="0.5" footer="0.5"/>
  <pageSetup paperSize="9" scale="53" orientation="portrait" horizontalDpi="4294967292" r:id="rId1"/>
  <headerFooter alignWithMargins="0"/>
  <colBreaks count="1" manualBreakCount="1">
    <brk id="16" max="879" man="1"/>
  </colBreaks>
  <cellWatches>
    <cellWatch r="G40"/>
    <cellWatch r="H40"/>
    <cellWatch r="I40"/>
    <cellWatch r="J40"/>
    <cellWatch r="K40"/>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BM175"/>
  <sheetViews>
    <sheetView showGridLines="0" zoomScale="90" zoomScaleNormal="90" workbookViewId="0">
      <selection sqref="A1:BM175"/>
    </sheetView>
  </sheetViews>
  <sheetFormatPr defaultColWidth="9.08984375" defaultRowHeight="12.5"/>
  <cols>
    <col min="1" max="1" width="3.08984375" style="7" customWidth="1"/>
    <col min="2" max="2" width="27.81640625" style="7" customWidth="1"/>
    <col min="3" max="3" width="7" style="7" customWidth="1"/>
    <col min="4" max="4" width="11.08984375" style="7" customWidth="1"/>
    <col min="5" max="5" width="11.26953125" style="7" customWidth="1"/>
    <col min="6" max="6" width="11.7265625" style="7" customWidth="1"/>
    <col min="7" max="61" width="11.26953125" style="7" customWidth="1"/>
    <col min="62" max="62" width="11.08984375" style="7" customWidth="1"/>
    <col min="63" max="217" width="7.7265625" style="7" customWidth="1"/>
    <col min="218" max="16384" width="9.08984375" style="7"/>
  </cols>
  <sheetData>
    <row r="1" spans="1:65" ht="10.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row>
    <row r="2" spans="1:65" ht="17.25" customHeight="1">
      <c r="A2" s="40"/>
      <c r="B2" s="59" t="s">
        <v>603</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row>
    <row r="3" spans="1:65" ht="17.25" customHeight="1">
      <c r="A3" s="40"/>
      <c r="B3" s="40"/>
      <c r="C3" s="40"/>
      <c r="D3" s="40"/>
      <c r="E3" s="40"/>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40"/>
      <c r="BK3" s="40"/>
      <c r="BL3" s="40"/>
      <c r="BM3" s="40"/>
    </row>
    <row r="4" spans="1:65" s="35" customFormat="1" ht="15.5">
      <c r="A4" s="122"/>
      <c r="B4" s="123" t="s">
        <v>54</v>
      </c>
      <c r="C4" s="122"/>
      <c r="D4" s="122"/>
      <c r="E4" s="122"/>
      <c r="F4" s="124" t="s">
        <v>533</v>
      </c>
      <c r="G4" s="124" t="s">
        <v>532</v>
      </c>
      <c r="H4" s="124" t="s">
        <v>531</v>
      </c>
      <c r="I4" s="124" t="s">
        <v>530</v>
      </c>
      <c r="J4" s="124" t="s">
        <v>529</v>
      </c>
      <c r="K4" s="124" t="s">
        <v>528</v>
      </c>
      <c r="L4" s="124" t="s">
        <v>527</v>
      </c>
      <c r="M4" s="124" t="s">
        <v>526</v>
      </c>
      <c r="N4" s="124" t="s">
        <v>525</v>
      </c>
      <c r="O4" s="124" t="s">
        <v>524</v>
      </c>
      <c r="P4" s="124" t="s">
        <v>523</v>
      </c>
      <c r="Q4" s="124" t="s">
        <v>522</v>
      </c>
      <c r="R4" s="124" t="s">
        <v>521</v>
      </c>
      <c r="S4" s="124" t="s">
        <v>520</v>
      </c>
      <c r="T4" s="124" t="s">
        <v>519</v>
      </c>
      <c r="U4" s="124" t="s">
        <v>518</v>
      </c>
      <c r="V4" s="124" t="s">
        <v>517</v>
      </c>
      <c r="W4" s="124" t="s">
        <v>516</v>
      </c>
      <c r="X4" s="124" t="s">
        <v>604</v>
      </c>
      <c r="Y4" s="124" t="s">
        <v>605</v>
      </c>
      <c r="Z4" s="124" t="s">
        <v>606</v>
      </c>
      <c r="AA4" s="124" t="s">
        <v>607</v>
      </c>
      <c r="AB4" s="124" t="s">
        <v>608</v>
      </c>
      <c r="AC4" s="124" t="s">
        <v>609</v>
      </c>
      <c r="AD4" s="124" t="s">
        <v>610</v>
      </c>
      <c r="AE4" s="124" t="s">
        <v>611</v>
      </c>
      <c r="AF4" s="124" t="s">
        <v>612</v>
      </c>
      <c r="AG4" s="124" t="s">
        <v>613</v>
      </c>
      <c r="AH4" s="124" t="s">
        <v>614</v>
      </c>
      <c r="AI4" s="124" t="s">
        <v>615</v>
      </c>
      <c r="AJ4" s="124" t="s">
        <v>616</v>
      </c>
      <c r="AK4" s="124" t="s">
        <v>617</v>
      </c>
      <c r="AL4" s="124" t="s">
        <v>618</v>
      </c>
      <c r="AM4" s="124" t="s">
        <v>619</v>
      </c>
      <c r="AN4" s="124" t="s">
        <v>620</v>
      </c>
      <c r="AO4" s="124" t="s">
        <v>621</v>
      </c>
      <c r="AP4" s="124" t="s">
        <v>622</v>
      </c>
      <c r="AQ4" s="124" t="s">
        <v>623</v>
      </c>
      <c r="AR4" s="124" t="s">
        <v>624</v>
      </c>
      <c r="AS4" s="124" t="s">
        <v>625</v>
      </c>
      <c r="AT4" s="124" t="s">
        <v>626</v>
      </c>
      <c r="AU4" s="124" t="s">
        <v>627</v>
      </c>
      <c r="AV4" s="124" t="s">
        <v>628</v>
      </c>
      <c r="AW4" s="124" t="s">
        <v>629</v>
      </c>
      <c r="AX4" s="124" t="s">
        <v>630</v>
      </c>
      <c r="AY4" s="124" t="s">
        <v>631</v>
      </c>
      <c r="AZ4" s="124" t="s">
        <v>632</v>
      </c>
      <c r="BA4" s="124" t="s">
        <v>633</v>
      </c>
      <c r="BB4" s="124" t="s">
        <v>634</v>
      </c>
      <c r="BC4" s="124" t="s">
        <v>635</v>
      </c>
      <c r="BD4" s="124" t="s">
        <v>636</v>
      </c>
      <c r="BE4" s="124" t="s">
        <v>637</v>
      </c>
      <c r="BF4" s="124" t="s">
        <v>638</v>
      </c>
      <c r="BG4" s="124" t="s">
        <v>639</v>
      </c>
      <c r="BH4" s="124" t="s">
        <v>640</v>
      </c>
      <c r="BI4" s="124" t="s">
        <v>641</v>
      </c>
      <c r="BJ4" s="124"/>
      <c r="BK4" s="42"/>
      <c r="BL4" s="42"/>
      <c r="BM4" s="42"/>
    </row>
    <row r="5" spans="1:65" s="42" customFormat="1" ht="12.75" customHeight="1">
      <c r="B5" s="59"/>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row>
    <row r="6" spans="1:65">
      <c r="A6" s="40"/>
      <c r="B6" s="40" t="s">
        <v>101</v>
      </c>
      <c r="C6" s="40"/>
      <c r="D6" s="40"/>
      <c r="E6" s="40"/>
      <c r="F6" s="40"/>
      <c r="G6" s="63">
        <v>2.2739900899011012E-2</v>
      </c>
      <c r="H6" s="63">
        <v>2.2739900899011012E-2</v>
      </c>
      <c r="I6" s="63">
        <v>2.2739900899011012E-2</v>
      </c>
      <c r="J6" s="63">
        <v>2.2739900899011012E-2</v>
      </c>
      <c r="K6" s="63">
        <v>2.2739900899011012E-2</v>
      </c>
      <c r="L6" s="63">
        <v>2.2739900899011012E-2</v>
      </c>
      <c r="M6" s="63">
        <v>2.2739900899011012E-2</v>
      </c>
      <c r="N6" s="63">
        <v>2.2739900899011012E-2</v>
      </c>
      <c r="O6" s="63">
        <v>2.2739900899011012E-2</v>
      </c>
      <c r="P6" s="63">
        <v>2.2739900899011012E-2</v>
      </c>
      <c r="Q6" s="63">
        <v>2.2739900899011012E-2</v>
      </c>
      <c r="R6" s="63">
        <v>2.2739900899011012E-2</v>
      </c>
      <c r="S6" s="63">
        <v>2.2739900899011012E-2</v>
      </c>
      <c r="T6" s="63">
        <v>2.2739900899011012E-2</v>
      </c>
      <c r="U6" s="63">
        <v>2.2739900899011012E-2</v>
      </c>
      <c r="V6" s="63">
        <v>2.2739900899011012E-2</v>
      </c>
      <c r="W6" s="63">
        <v>2.2739900899011012E-2</v>
      </c>
      <c r="X6" s="63">
        <v>2.2739900899011012E-2</v>
      </c>
      <c r="Y6" s="63">
        <v>2.2739900899011012E-2</v>
      </c>
      <c r="Z6" s="63">
        <v>2.2739900899011012E-2</v>
      </c>
      <c r="AA6" s="63">
        <v>2.2739900899011012E-2</v>
      </c>
      <c r="AB6" s="63">
        <v>2.2739900899011012E-2</v>
      </c>
      <c r="AC6" s="63">
        <v>2.2739900899011012E-2</v>
      </c>
      <c r="AD6" s="63">
        <v>2.2739900899011012E-2</v>
      </c>
      <c r="AE6" s="63">
        <v>2.2739900899011012E-2</v>
      </c>
      <c r="AF6" s="63">
        <v>2.2739900899011012E-2</v>
      </c>
      <c r="AG6" s="63">
        <v>2.2739900899011012E-2</v>
      </c>
      <c r="AH6" s="63">
        <v>2.2739900899011012E-2</v>
      </c>
      <c r="AI6" s="63">
        <v>2.2739900899011012E-2</v>
      </c>
      <c r="AJ6" s="63">
        <v>2.2739900899011012E-2</v>
      </c>
      <c r="AK6" s="63">
        <v>2.2739900899011012E-2</v>
      </c>
      <c r="AL6" s="63">
        <v>2.2739900899011012E-2</v>
      </c>
      <c r="AM6" s="63">
        <v>2.2739900899011012E-2</v>
      </c>
      <c r="AN6" s="63">
        <v>2.2739900899011012E-2</v>
      </c>
      <c r="AO6" s="63">
        <v>2.2739900899011012E-2</v>
      </c>
      <c r="AP6" s="63">
        <v>2.2739900899011012E-2</v>
      </c>
      <c r="AQ6" s="63">
        <v>2.2739900899011012E-2</v>
      </c>
      <c r="AR6" s="63">
        <v>2.2739900899011012E-2</v>
      </c>
      <c r="AS6" s="63">
        <v>2.2739900899011012E-2</v>
      </c>
      <c r="AT6" s="63">
        <v>2.2739900899011012E-2</v>
      </c>
      <c r="AU6" s="63">
        <v>2.2739900899011012E-2</v>
      </c>
      <c r="AV6" s="63">
        <v>2.2739900899011012E-2</v>
      </c>
      <c r="AW6" s="63">
        <v>2.2739900899011012E-2</v>
      </c>
      <c r="AX6" s="63">
        <v>2.2739900899011012E-2</v>
      </c>
      <c r="AY6" s="63">
        <v>2.2739900899011012E-2</v>
      </c>
      <c r="AZ6" s="63">
        <v>2.2739900899011012E-2</v>
      </c>
      <c r="BA6" s="63">
        <v>2.2739900899011012E-2</v>
      </c>
      <c r="BB6" s="63">
        <v>2.2739900899011012E-2</v>
      </c>
      <c r="BC6" s="63">
        <v>2.2739900899011012E-2</v>
      </c>
      <c r="BD6" s="63">
        <v>2.2739900899011012E-2</v>
      </c>
      <c r="BE6" s="63">
        <v>2.2739900899011012E-2</v>
      </c>
      <c r="BF6" s="63">
        <v>2.2739900899011012E-2</v>
      </c>
      <c r="BG6" s="63">
        <v>2.2739900899011012E-2</v>
      </c>
      <c r="BH6" s="63">
        <v>2.2739900899011012E-2</v>
      </c>
      <c r="BI6" s="63">
        <v>2.2739900899011012E-2</v>
      </c>
      <c r="BJ6" s="40"/>
      <c r="BK6" s="40"/>
      <c r="BL6" s="40"/>
      <c r="BM6" s="40"/>
    </row>
    <row r="7" spans="1:65">
      <c r="A7" s="40"/>
      <c r="B7" s="18" t="s">
        <v>39</v>
      </c>
      <c r="C7" s="40"/>
      <c r="D7" s="40"/>
      <c r="E7" s="40"/>
      <c r="F7" s="64">
        <v>1</v>
      </c>
      <c r="G7" s="64">
        <v>1.022739900899011</v>
      </c>
      <c r="H7" s="64">
        <v>1.0459969048909188</v>
      </c>
      <c r="I7" s="64">
        <v>1.0697827708488106</v>
      </c>
      <c r="J7" s="64">
        <v>1.0941095250413819</v>
      </c>
      <c r="K7" s="64">
        <v>1.118989467213487</v>
      </c>
      <c r="L7" s="64">
        <v>1.1444351768049588</v>
      </c>
      <c r="M7" s="64">
        <v>1.1704595193108456</v>
      </c>
      <c r="N7" s="64">
        <v>1.1970756527862783</v>
      </c>
      <c r="O7" s="64">
        <v>1.2242970344992572</v>
      </c>
      <c r="P7" s="64">
        <v>1.2521374277347235</v>
      </c>
      <c r="Q7" s="64">
        <v>1.2806109087533537</v>
      </c>
      <c r="R7" s="64">
        <v>1.3097318739085975</v>
      </c>
      <c r="S7" s="64">
        <v>1.339515046925555</v>
      </c>
      <c r="T7" s="64">
        <v>1.3699754863453761</v>
      </c>
      <c r="U7" s="64">
        <v>1.4011285931389443</v>
      </c>
      <c r="V7" s="64">
        <v>1.4329901184936946</v>
      </c>
      <c r="W7" s="64">
        <v>1.4655761717775033</v>
      </c>
      <c r="X7" s="64">
        <v>1.4989032286836756</v>
      </c>
      <c r="Y7" s="64">
        <v>1.53298813956115</v>
      </c>
      <c r="Z7" s="64">
        <v>1.5678481379341298</v>
      </c>
      <c r="AA7" s="64">
        <v>1.6035008492154508</v>
      </c>
      <c r="AB7" s="64">
        <v>1.6399642996180901</v>
      </c>
      <c r="AC7" s="64">
        <v>1.6772569252693215</v>
      </c>
      <c r="AD7" s="64">
        <v>1.7153975815321258</v>
      </c>
      <c r="AE7" s="64">
        <v>1.7544055525385696</v>
      </c>
      <c r="AF7" s="64">
        <v>1.7943005609399714</v>
      </c>
      <c r="AG7" s="64">
        <v>1.8351027778787863</v>
      </c>
      <c r="AH7" s="64">
        <v>1.8768328331872497</v>
      </c>
      <c r="AI7" s="64">
        <v>1.9195118258179378</v>
      </c>
      <c r="AJ7" s="64">
        <v>1.9631613345115173</v>
      </c>
      <c r="AK7" s="64">
        <v>2.0078034287070796</v>
      </c>
      <c r="AL7" s="64">
        <v>2.053460679700573</v>
      </c>
      <c r="AM7" s="64">
        <v>2.1001561720569799</v>
      </c>
      <c r="AN7" s="64">
        <v>2.1479135152820019</v>
      </c>
      <c r="AO7" s="64">
        <v>2.196756855759161</v>
      </c>
      <c r="AP7" s="64">
        <v>2.2467108889583476</v>
      </c>
      <c r="AQ7" s="64">
        <v>2.2978008719219893</v>
      </c>
      <c r="AR7" s="64">
        <v>2.3500526360351564</v>
      </c>
      <c r="AS7" s="64">
        <v>2.4034926000860555</v>
      </c>
      <c r="AT7" s="64">
        <v>2.4581477836235188</v>
      </c>
      <c r="AU7" s="64">
        <v>2.5140458206182412</v>
      </c>
      <c r="AV7" s="64">
        <v>2.5712149734346728</v>
      </c>
      <c r="AW7" s="64">
        <v>2.6296841471206305</v>
      </c>
      <c r="AX7" s="64">
        <v>2.6894829040218537</v>
      </c>
      <c r="AY7" s="64">
        <v>2.7506414787288951</v>
      </c>
      <c r="AZ7" s="64">
        <v>2.8131907933638991</v>
      </c>
      <c r="BA7" s="64">
        <v>2.8771624732150043</v>
      </c>
      <c r="BB7" s="64">
        <v>2.9425888627262671</v>
      </c>
      <c r="BC7" s="64">
        <v>3.0095030418511959</v>
      </c>
      <c r="BD7" s="64">
        <v>3.0779388427781642</v>
      </c>
      <c r="BE7" s="64">
        <v>3.1479308670361563</v>
      </c>
      <c r="BF7" s="64">
        <v>3.2195145029894965</v>
      </c>
      <c r="BG7" s="64">
        <v>3.2927259437304062</v>
      </c>
      <c r="BH7" s="64">
        <v>3.367602205378438</v>
      </c>
      <c r="BI7" s="64">
        <v>3.4441811457960347</v>
      </c>
      <c r="BJ7" s="40"/>
      <c r="BK7" s="40"/>
      <c r="BL7" s="40"/>
      <c r="BM7" s="40"/>
    </row>
    <row r="8" spans="1:65">
      <c r="A8" s="40"/>
      <c r="B8" s="18"/>
      <c r="C8" s="40"/>
      <c r="D8" s="40"/>
      <c r="E8" s="40"/>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40"/>
      <c r="BK8" s="40"/>
      <c r="BL8" s="40"/>
      <c r="BM8" s="40"/>
    </row>
    <row r="9" spans="1:65" ht="13">
      <c r="A9" s="40"/>
      <c r="B9" s="32" t="s">
        <v>215</v>
      </c>
      <c r="C9" s="40"/>
      <c r="D9" s="40"/>
      <c r="E9" s="40"/>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40"/>
      <c r="BK9" s="40"/>
      <c r="BL9" s="40"/>
      <c r="BM9" s="40"/>
    </row>
    <row r="10" spans="1:65">
      <c r="A10" s="40"/>
      <c r="B10" s="36" t="s">
        <v>216</v>
      </c>
      <c r="C10" s="40"/>
      <c r="D10" s="40"/>
      <c r="E10" s="40"/>
      <c r="F10" s="241"/>
      <c r="G10" s="242">
        <v>4.8694808722076391E-2</v>
      </c>
      <c r="H10" s="242">
        <v>4.5693110895157554E-2</v>
      </c>
      <c r="I10" s="242">
        <v>4.3228483617943132E-2</v>
      </c>
      <c r="J10" s="242">
        <v>4.0495321065876499E-2</v>
      </c>
      <c r="K10" s="242">
        <v>3.776215851380986E-2</v>
      </c>
      <c r="L10" s="242">
        <v>3.776215851380986E-2</v>
      </c>
      <c r="M10" s="242">
        <v>3.776215851380986E-2</v>
      </c>
      <c r="N10" s="242">
        <v>3.776215851380986E-2</v>
      </c>
      <c r="O10" s="242">
        <v>3.776215851380986E-2</v>
      </c>
      <c r="P10" s="242">
        <v>3.776215851380986E-2</v>
      </c>
      <c r="Q10" s="242">
        <v>3.776215851380986E-2</v>
      </c>
      <c r="R10" s="242">
        <v>3.776215851380986E-2</v>
      </c>
      <c r="S10" s="242">
        <v>3.776215851380986E-2</v>
      </c>
      <c r="T10" s="242">
        <v>3.776215851380986E-2</v>
      </c>
      <c r="U10" s="242">
        <v>3.776215851380986E-2</v>
      </c>
      <c r="V10" s="242">
        <v>3.776215851380986E-2</v>
      </c>
      <c r="W10" s="242">
        <v>3.776215851380986E-2</v>
      </c>
      <c r="X10" s="242">
        <v>3.776215851380986E-2</v>
      </c>
      <c r="Y10" s="242">
        <v>3.776215851380986E-2</v>
      </c>
      <c r="Z10" s="242">
        <v>3.776215851380986E-2</v>
      </c>
      <c r="AA10" s="242">
        <v>3.776215851380986E-2</v>
      </c>
      <c r="AB10" s="242">
        <v>3.776215851380986E-2</v>
      </c>
      <c r="AC10" s="242">
        <v>3.776215851380986E-2</v>
      </c>
      <c r="AD10" s="242">
        <v>3.776215851380986E-2</v>
      </c>
      <c r="AE10" s="242">
        <v>3.776215851380986E-2</v>
      </c>
      <c r="AF10" s="242">
        <v>3.776215851380986E-2</v>
      </c>
      <c r="AG10" s="242">
        <v>3.776215851380986E-2</v>
      </c>
      <c r="AH10" s="242">
        <v>3.776215851380986E-2</v>
      </c>
      <c r="AI10" s="242">
        <v>3.776215851380986E-2</v>
      </c>
      <c r="AJ10" s="242">
        <v>3.776215851380986E-2</v>
      </c>
      <c r="AK10" s="242">
        <v>3.776215851380986E-2</v>
      </c>
      <c r="AL10" s="242">
        <v>3.776215851380986E-2</v>
      </c>
      <c r="AM10" s="242">
        <v>3.776215851380986E-2</v>
      </c>
      <c r="AN10" s="242">
        <v>3.776215851380986E-2</v>
      </c>
      <c r="AO10" s="242">
        <v>3.776215851380986E-2</v>
      </c>
      <c r="AP10" s="242">
        <v>3.776215851380986E-2</v>
      </c>
      <c r="AQ10" s="242">
        <v>3.776215851380986E-2</v>
      </c>
      <c r="AR10" s="242">
        <v>3.776215851380986E-2</v>
      </c>
      <c r="AS10" s="242">
        <v>3.776215851380986E-2</v>
      </c>
      <c r="AT10" s="242">
        <v>3.776215851380986E-2</v>
      </c>
      <c r="AU10" s="242">
        <v>3.776215851380986E-2</v>
      </c>
      <c r="AV10" s="242">
        <v>3.776215851380986E-2</v>
      </c>
      <c r="AW10" s="242">
        <v>3.776215851380986E-2</v>
      </c>
      <c r="AX10" s="242">
        <v>3.776215851380986E-2</v>
      </c>
      <c r="AY10" s="242">
        <v>3.776215851380986E-2</v>
      </c>
      <c r="AZ10" s="242">
        <v>3.776215851380986E-2</v>
      </c>
      <c r="BA10" s="242">
        <v>3.776215851380986E-2</v>
      </c>
      <c r="BB10" s="242">
        <v>3.776215851380986E-2</v>
      </c>
      <c r="BC10" s="242">
        <v>3.776215851380986E-2</v>
      </c>
      <c r="BD10" s="242">
        <v>3.776215851380986E-2</v>
      </c>
      <c r="BE10" s="242">
        <v>3.776215851380986E-2</v>
      </c>
      <c r="BF10" s="242">
        <v>3.776215851380986E-2</v>
      </c>
      <c r="BG10" s="242">
        <v>3.776215851380986E-2</v>
      </c>
      <c r="BH10" s="242">
        <v>3.776215851380986E-2</v>
      </c>
      <c r="BI10" s="242">
        <v>3.776215851380986E-2</v>
      </c>
      <c r="BJ10" s="40"/>
      <c r="BK10" s="40"/>
      <c r="BL10" s="40"/>
      <c r="BM10" s="40"/>
    </row>
    <row r="11" spans="1:65">
      <c r="A11" s="40"/>
      <c r="B11" s="36" t="s">
        <v>217</v>
      </c>
      <c r="C11" s="40"/>
      <c r="D11" s="40"/>
      <c r="E11" s="40"/>
      <c r="F11" s="243"/>
      <c r="G11" s="242">
        <v>4.7455559849309541E-2</v>
      </c>
      <c r="H11" s="242">
        <v>4.5654541153158243E-2</v>
      </c>
      <c r="I11" s="242">
        <v>4.4175764786829587E-2</v>
      </c>
      <c r="J11" s="242">
        <v>4.253586725558961E-2</v>
      </c>
      <c r="K11" s="242">
        <v>4.0895969724349626E-2</v>
      </c>
      <c r="L11" s="242">
        <v>4.0895969724349626E-2</v>
      </c>
      <c r="M11" s="242">
        <v>4.0895969724349626E-2</v>
      </c>
      <c r="N11" s="242">
        <v>4.0895969724349626E-2</v>
      </c>
      <c r="O11" s="242">
        <v>4.0895969724349626E-2</v>
      </c>
      <c r="P11" s="242">
        <v>4.0895969724349626E-2</v>
      </c>
      <c r="Q11" s="242">
        <v>4.0895969724349626E-2</v>
      </c>
      <c r="R11" s="242">
        <v>4.0895969724349626E-2</v>
      </c>
      <c r="S11" s="242">
        <v>4.0895969724349626E-2</v>
      </c>
      <c r="T11" s="242">
        <v>4.0895969724349626E-2</v>
      </c>
      <c r="U11" s="242">
        <v>4.0895969724349626E-2</v>
      </c>
      <c r="V11" s="242">
        <v>4.0895969724349626E-2</v>
      </c>
      <c r="W11" s="242">
        <v>4.0895969724349626E-2</v>
      </c>
      <c r="X11" s="242">
        <v>4.0895969724349626E-2</v>
      </c>
      <c r="Y11" s="242">
        <v>4.0895969724349626E-2</v>
      </c>
      <c r="Z11" s="242">
        <v>4.0895969724349626E-2</v>
      </c>
      <c r="AA11" s="242">
        <v>4.0895969724349626E-2</v>
      </c>
      <c r="AB11" s="242">
        <v>4.0895969724349626E-2</v>
      </c>
      <c r="AC11" s="242">
        <v>4.0895969724349626E-2</v>
      </c>
      <c r="AD11" s="242">
        <v>4.0895969724349626E-2</v>
      </c>
      <c r="AE11" s="242">
        <v>4.0895969724349626E-2</v>
      </c>
      <c r="AF11" s="242">
        <v>4.0895969724349626E-2</v>
      </c>
      <c r="AG11" s="242">
        <v>4.0895969724349626E-2</v>
      </c>
      <c r="AH11" s="242">
        <v>4.0895969724349626E-2</v>
      </c>
      <c r="AI11" s="242">
        <v>4.0895969724349626E-2</v>
      </c>
      <c r="AJ11" s="242">
        <v>4.0895969724349626E-2</v>
      </c>
      <c r="AK11" s="242">
        <v>4.0895969724349626E-2</v>
      </c>
      <c r="AL11" s="242">
        <v>4.0895969724349626E-2</v>
      </c>
      <c r="AM11" s="242">
        <v>4.0895969724349626E-2</v>
      </c>
      <c r="AN11" s="242">
        <v>4.0895969724349626E-2</v>
      </c>
      <c r="AO11" s="242">
        <v>4.0895969724349626E-2</v>
      </c>
      <c r="AP11" s="242">
        <v>4.0895969724349626E-2</v>
      </c>
      <c r="AQ11" s="242">
        <v>4.0895969724349626E-2</v>
      </c>
      <c r="AR11" s="242">
        <v>4.0895969724349626E-2</v>
      </c>
      <c r="AS11" s="242">
        <v>4.0895969724349626E-2</v>
      </c>
      <c r="AT11" s="242">
        <v>4.0895969724349626E-2</v>
      </c>
      <c r="AU11" s="242">
        <v>4.0895969724349626E-2</v>
      </c>
      <c r="AV11" s="242">
        <v>4.0895969724349626E-2</v>
      </c>
      <c r="AW11" s="242">
        <v>4.0895969724349626E-2</v>
      </c>
      <c r="AX11" s="242">
        <v>4.0895969724349626E-2</v>
      </c>
      <c r="AY11" s="242">
        <v>4.0895969724349626E-2</v>
      </c>
      <c r="AZ11" s="242">
        <v>4.0895969724349626E-2</v>
      </c>
      <c r="BA11" s="242">
        <v>4.0895969724349626E-2</v>
      </c>
      <c r="BB11" s="242">
        <v>4.0895969724349626E-2</v>
      </c>
      <c r="BC11" s="242">
        <v>4.0895969724349626E-2</v>
      </c>
      <c r="BD11" s="242">
        <v>4.0895969724349626E-2</v>
      </c>
      <c r="BE11" s="242">
        <v>4.0895969724349626E-2</v>
      </c>
      <c r="BF11" s="242">
        <v>4.0895969724349626E-2</v>
      </c>
      <c r="BG11" s="242">
        <v>4.0895969724349626E-2</v>
      </c>
      <c r="BH11" s="242">
        <v>4.0895969724349626E-2</v>
      </c>
      <c r="BI11" s="242">
        <v>4.0895969724349626E-2</v>
      </c>
      <c r="BJ11" s="40"/>
      <c r="BK11" s="40"/>
      <c r="BL11" s="40"/>
      <c r="BM11" s="40"/>
    </row>
    <row r="12" spans="1:65">
      <c r="A12" s="40"/>
      <c r="B12" s="80" t="s">
        <v>218</v>
      </c>
      <c r="C12" s="40"/>
      <c r="D12" s="40"/>
      <c r="E12" s="40"/>
      <c r="F12" s="64">
        <v>1</v>
      </c>
      <c r="G12" s="64">
        <v>1.0474555598493096</v>
      </c>
      <c r="H12" s="64">
        <v>1.0952766628125543</v>
      </c>
      <c r="I12" s="64">
        <v>1.1436613470454653</v>
      </c>
      <c r="J12" s="64">
        <v>1.1923079742887399</v>
      </c>
      <c r="K12" s="64">
        <v>1.2410685651073528</v>
      </c>
      <c r="L12" s="64">
        <v>1.2918232675718251</v>
      </c>
      <c r="M12" s="64">
        <v>1.3446536328116527</v>
      </c>
      <c r="N12" s="64">
        <v>1.3996445470688548</v>
      </c>
      <c r="O12" s="64">
        <v>1.4568843680906336</v>
      </c>
      <c r="P12" s="64">
        <v>1.5164650670999464</v>
      </c>
      <c r="Q12" s="64">
        <v>1.5784823765720997</v>
      </c>
      <c r="R12" s="64">
        <v>1.6430359440548117</v>
      </c>
      <c r="S12" s="64">
        <v>1.7102294922788954</v>
      </c>
      <c r="T12" s="64">
        <v>1.7801709858168229</v>
      </c>
      <c r="U12" s="64">
        <v>1.8529728045569533</v>
      </c>
      <c r="V12" s="64">
        <v>1.9287519242721578</v>
      </c>
      <c r="W12" s="64">
        <v>2.0076301045729732</v>
      </c>
      <c r="X12" s="64">
        <v>2.0897340845472825</v>
      </c>
      <c r="Y12" s="64">
        <v>2.1751957864008697</v>
      </c>
      <c r="Z12" s="64">
        <v>2.2641525274260528</v>
      </c>
      <c r="AA12" s="64">
        <v>2.3567472406389784</v>
      </c>
      <c r="AB12" s="64">
        <v>2.4531287044400947</v>
      </c>
      <c r="AC12" s="64">
        <v>2.5534517816668099</v>
      </c>
      <c r="AD12" s="64">
        <v>2.6578776684224423</v>
      </c>
      <c r="AE12" s="64">
        <v>2.7665741530812715</v>
      </c>
      <c r="AF12" s="64">
        <v>2.8797158858858514</v>
      </c>
      <c r="AG12" s="64">
        <v>2.9974846595697677</v>
      </c>
      <c r="AH12" s="64">
        <v>3.1200697014567353</v>
      </c>
      <c r="AI12" s="64">
        <v>3.2476679775053707</v>
      </c>
      <c r="AJ12" s="64">
        <v>3.3804845087881703</v>
      </c>
      <c r="AK12" s="64">
        <v>3.5187327009132043</v>
      </c>
      <c r="AL12" s="64">
        <v>3.6626346869178299</v>
      </c>
      <c r="AM12" s="64">
        <v>3.8124216841853742</v>
      </c>
      <c r="AN12" s="64">
        <v>3.968334365958273</v>
      </c>
      <c r="AO12" s="64">
        <v>4.130623248044599</v>
      </c>
      <c r="AP12" s="64">
        <v>4.2995490913393253</v>
      </c>
      <c r="AQ12" s="64">
        <v>4.4753833208070928</v>
      </c>
      <c r="AR12" s="64">
        <v>4.658408461599679</v>
      </c>
      <c r="AS12" s="64">
        <v>4.8489185930089134</v>
      </c>
      <c r="AT12" s="64">
        <v>5.0472198209844414</v>
      </c>
      <c r="AU12" s="64">
        <v>5.2536307699755582</v>
      </c>
      <c r="AV12" s="64">
        <v>5.4684830948873904</v>
      </c>
      <c r="AW12" s="64">
        <v>5.6921220139740232</v>
      </c>
      <c r="AX12" s="64">
        <v>5.924906863524809</v>
      </c>
      <c r="AY12" s="64">
        <v>6.1672116752351105</v>
      </c>
      <c r="AZ12" s="64">
        <v>6.4194257771891809</v>
      </c>
      <c r="BA12" s="64">
        <v>6.6819544194208191</v>
      </c>
      <c r="BB12" s="64">
        <v>6.9552194250569368</v>
      </c>
      <c r="BC12" s="64">
        <v>7.239659868090274</v>
      </c>
      <c r="BD12" s="64">
        <v>7.5357327788702824</v>
      </c>
      <c r="BE12" s="64">
        <v>7.8439138784457505</v>
      </c>
      <c r="BF12" s="64">
        <v>8.164698342939074</v>
      </c>
      <c r="BG12" s="64">
        <v>8.4986015991803576</v>
      </c>
      <c r="BH12" s="64">
        <v>8.8461601528797473</v>
      </c>
      <c r="BI12" s="64">
        <v>9.2079324506686646</v>
      </c>
      <c r="BJ12" s="40"/>
      <c r="BK12" s="40"/>
      <c r="BL12" s="40"/>
      <c r="BM12" s="40"/>
    </row>
    <row r="13" spans="1:65">
      <c r="A13" s="40"/>
      <c r="B13" s="80" t="s">
        <v>219</v>
      </c>
      <c r="C13" s="40"/>
      <c r="D13" s="40"/>
      <c r="E13" s="40"/>
      <c r="F13" s="64">
        <v>1</v>
      </c>
      <c r="G13" s="64">
        <v>0.95469444082559773</v>
      </c>
      <c r="H13" s="64">
        <v>0.91301132759654169</v>
      </c>
      <c r="I13" s="64">
        <v>0.87438471413185381</v>
      </c>
      <c r="J13" s="64">
        <v>0.83870947906436721</v>
      </c>
      <c r="K13" s="64">
        <v>0.80575725476819227</v>
      </c>
      <c r="L13" s="64">
        <v>0.77409969699620718</v>
      </c>
      <c r="M13" s="64">
        <v>0.74368593933667027</v>
      </c>
      <c r="N13" s="64">
        <v>0.71446711387845352</v>
      </c>
      <c r="O13" s="64">
        <v>0.68639627269155346</v>
      </c>
      <c r="P13" s="64">
        <v>0.65942831239256794</v>
      </c>
      <c r="Q13" s="64">
        <v>0.63351990167393768</v>
      </c>
      <c r="R13" s="64">
        <v>0.60862941168050311</v>
      </c>
      <c r="S13" s="64">
        <v>0.58471684912151256</v>
      </c>
      <c r="T13" s="64">
        <v>0.56174379201060554</v>
      </c>
      <c r="U13" s="64">
        <v>0.53967332793052003</v>
      </c>
      <c r="V13" s="64">
        <v>0.51846999472333088</v>
      </c>
      <c r="W13" s="64">
        <v>0.4980997235109213</v>
      </c>
      <c r="X13" s="64">
        <v>0.47852978395413348</v>
      </c>
      <c r="Y13" s="64">
        <v>0.45972873166264433</v>
      </c>
      <c r="Z13" s="64">
        <v>0.44166635767106466</v>
      </c>
      <c r="AA13" s="64">
        <v>0.42431363990008225</v>
      </c>
      <c r="AB13" s="64">
        <v>0.40764269652465762</v>
      </c>
      <c r="AC13" s="64">
        <v>0.39162674117434587</v>
      </c>
      <c r="AD13" s="64">
        <v>0.37624003989376242</v>
      </c>
      <c r="AE13" s="64">
        <v>0.36145786979403755</v>
      </c>
      <c r="AF13" s="64">
        <v>0.34725647932882181</v>
      </c>
      <c r="AG13" s="64">
        <v>0.33361305013101589</v>
      </c>
      <c r="AH13" s="64">
        <v>0.32050566034890443</v>
      </c>
      <c r="AI13" s="64">
        <v>0.30791324942278409</v>
      </c>
      <c r="AJ13" s="64">
        <v>0.29581558424548976</v>
      </c>
      <c r="AK13" s="64">
        <v>0.28419322665244606</v>
      </c>
      <c r="AL13" s="64">
        <v>0.27302750218900951</v>
      </c>
      <c r="AM13" s="64">
        <v>0.26230047010491619</v>
      </c>
      <c r="AN13" s="64">
        <v>0.2519948945276238</v>
      </c>
      <c r="AO13" s="64">
        <v>0.24209421676823015</v>
      </c>
      <c r="AP13" s="64">
        <v>0.23258252871546964</v>
      </c>
      <c r="AQ13" s="64">
        <v>0.22344454727503868</v>
      </c>
      <c r="AR13" s="64">
        <v>0.21466558981317924</v>
      </c>
      <c r="AS13" s="64">
        <v>0.20623155056506468</v>
      </c>
      <c r="AT13" s="64">
        <v>0.19812887797008091</v>
      </c>
      <c r="AU13" s="64">
        <v>0.19034455289758637</v>
      </c>
      <c r="AV13" s="64">
        <v>0.18286606772816447</v>
      </c>
      <c r="AW13" s="64">
        <v>0.17568140625675696</v>
      </c>
      <c r="AX13" s="64">
        <v>0.16877902438538692</v>
      </c>
      <c r="AY13" s="64">
        <v>0.16214783157444929</v>
      </c>
      <c r="AZ13" s="64">
        <v>0.1557771730227655</v>
      </c>
      <c r="BA13" s="64">
        <v>0.14965681254776927</v>
      </c>
      <c r="BB13" s="64">
        <v>0.14377691613831634</v>
      </c>
      <c r="BC13" s="64">
        <v>0.13812803615369112</v>
      </c>
      <c r="BD13" s="64">
        <v>0.13270109614342174</v>
      </c>
      <c r="BE13" s="64">
        <v>0.12748737626351236</v>
      </c>
      <c r="BF13" s="64">
        <v>0.12247849926566015</v>
      </c>
      <c r="BG13" s="64">
        <v>0.11766641703694457</v>
      </c>
      <c r="BH13" s="64">
        <v>0.11304339766836163</v>
      </c>
      <c r="BI13" s="64">
        <v>0.10860201303142505</v>
      </c>
      <c r="BJ13" s="40"/>
      <c r="BK13" s="40"/>
      <c r="BL13" s="40"/>
      <c r="BM13" s="40"/>
    </row>
    <row r="14" spans="1:65">
      <c r="A14" s="40"/>
      <c r="B14" s="40"/>
      <c r="C14" s="40"/>
      <c r="D14" s="40"/>
      <c r="E14" s="40"/>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40"/>
      <c r="BK14" s="40"/>
      <c r="BL14" s="40"/>
      <c r="BM14" s="40"/>
    </row>
    <row r="15" spans="1:65" ht="13">
      <c r="A15" s="126"/>
      <c r="B15" s="126" t="s">
        <v>220</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40"/>
      <c r="BL15" s="40"/>
      <c r="BM15" s="40"/>
    </row>
    <row r="16" spans="1:6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row>
    <row r="17" spans="1:65">
      <c r="A17" s="40"/>
      <c r="B17" s="40" t="s">
        <v>35</v>
      </c>
      <c r="C17" s="40"/>
      <c r="D17" s="40" t="s">
        <v>122</v>
      </c>
      <c r="E17" s="40"/>
      <c r="F17" s="533"/>
      <c r="G17" s="533">
        <v>0</v>
      </c>
      <c r="H17" s="533">
        <v>9.4218384572860305</v>
      </c>
      <c r="I17" s="533">
        <v>10.402070165704718</v>
      </c>
      <c r="J17" s="533">
        <v>21.14946530122862</v>
      </c>
      <c r="K17" s="533">
        <v>30.745790240676463</v>
      </c>
      <c r="L17" s="533">
        <v>29.145412686205912</v>
      </c>
      <c r="M17" s="533">
        <v>27.45635153452902</v>
      </c>
      <c r="N17" s="533">
        <v>25.675401033405333</v>
      </c>
      <c r="O17" s="533">
        <v>23.799255492180286</v>
      </c>
      <c r="P17" s="533">
        <v>21.82450639431034</v>
      </c>
      <c r="Q17" s="533">
        <v>19.747639430244803</v>
      </c>
      <c r="R17" s="533">
        <v>17.565031448535255</v>
      </c>
      <c r="S17" s="533">
        <v>15.272947322987989</v>
      </c>
      <c r="T17" s="533">
        <v>12.86753673361757</v>
      </c>
      <c r="U17" s="533">
        <v>10.344830859101352</v>
      </c>
      <c r="V17" s="533">
        <v>7.7007389783745124</v>
      </c>
      <c r="W17" s="533">
        <v>4.9310449789437234</v>
      </c>
      <c r="X17" s="533">
        <v>2.9314971965899885</v>
      </c>
      <c r="Y17" s="533">
        <v>0.97300740443175171</v>
      </c>
      <c r="Z17" s="533">
        <v>-3.403917458036143E-15</v>
      </c>
      <c r="AA17" s="533">
        <v>-3.4813222037002983E-15</v>
      </c>
      <c r="AB17" s="533">
        <v>-3.5604871256099695E-15</v>
      </c>
      <c r="AC17" s="533">
        <v>-3.641452249998545E-15</v>
      </c>
      <c r="AD17" s="533">
        <v>-3.7242585132919928E-15</v>
      </c>
      <c r="AE17" s="533">
        <v>-3.8089477828065511E-15</v>
      </c>
      <c r="AF17" s="533">
        <v>-3.8955628779170791E-15</v>
      </c>
      <c r="AG17" s="533">
        <v>-3.9841475917067798E-15</v>
      </c>
      <c r="AH17" s="533">
        <v>-4.0747467131092258E-15</v>
      </c>
      <c r="AI17" s="533">
        <v>-4.1674060495539003E-15</v>
      </c>
      <c r="AJ17" s="533">
        <v>-4.262172450126695E-15</v>
      </c>
      <c r="AK17" s="533">
        <v>-4.359093829257071E-15</v>
      </c>
      <c r="AL17" s="533">
        <v>-4.4582191909438676E-15</v>
      </c>
      <c r="AM17" s="533">
        <v>-4.5595986535319997E-15</v>
      </c>
      <c r="AN17" s="533">
        <v>-4.663283475052582E-15</v>
      </c>
      <c r="AO17" s="533">
        <v>-4.7693260791392735E-15</v>
      </c>
      <c r="AP17" s="533">
        <v>-4.8777800815339694E-15</v>
      </c>
      <c r="AQ17" s="533">
        <v>-4.9887003171952215E-15</v>
      </c>
      <c r="AR17" s="533">
        <v>-5.1021428680231059E-15</v>
      </c>
      <c r="AS17" s="533">
        <v>-5.2181650912145471E-15</v>
      </c>
      <c r="AT17" s="533">
        <v>-5.3368256482634446E-15</v>
      </c>
      <c r="AU17" s="533">
        <v>-5.4581845346202556E-15</v>
      </c>
      <c r="AV17" s="533">
        <v>-5.582303110026035E-15</v>
      </c>
      <c r="AW17" s="533">
        <v>-5.7092441295362678E-15</v>
      </c>
      <c r="AX17" s="533">
        <v>-5.8390717752501834E-15</v>
      </c>
      <c r="AY17" s="533">
        <v>-5.9718516887615845E-15</v>
      </c>
      <c r="AZ17" s="533">
        <v>-6.107651004347614E-15</v>
      </c>
      <c r="BA17" s="533">
        <v>-6.2465383829122238E-15</v>
      </c>
      <c r="BB17" s="533">
        <v>-6.3885840467015164E-15</v>
      </c>
      <c r="BC17" s="533">
        <v>-6.533859814808512E-15</v>
      </c>
      <c r="BD17" s="533">
        <v>-6.6824391394852879E-15</v>
      </c>
      <c r="BE17" s="533">
        <v>-6.8343971432808549E-15</v>
      </c>
      <c r="BF17" s="533">
        <v>-6.9898106570235455E-15</v>
      </c>
      <c r="BG17" s="533">
        <v>-7.1487582586671131E-15</v>
      </c>
      <c r="BH17" s="533">
        <v>-7.3113203130201885E-15</v>
      </c>
      <c r="BI17" s="533">
        <v>-7.4775790123791939E-15</v>
      </c>
      <c r="BJ17" s="40"/>
      <c r="BK17" s="40"/>
      <c r="BL17" s="40"/>
      <c r="BM17" s="40"/>
    </row>
    <row r="18" spans="1:65">
      <c r="A18" s="40"/>
      <c r="B18" s="40" t="s">
        <v>18</v>
      </c>
      <c r="C18" s="41"/>
      <c r="D18" s="129">
        <v>0.4</v>
      </c>
      <c r="E18" s="40"/>
      <c r="F18" s="534"/>
      <c r="G18" s="535">
        <v>0</v>
      </c>
      <c r="H18" s="535">
        <v>3.7687353829144126</v>
      </c>
      <c r="I18" s="535">
        <v>4.1608280662818871</v>
      </c>
      <c r="J18" s="535">
        <v>8.4597861204914491</v>
      </c>
      <c r="K18" s="535">
        <v>12.298316096270586</v>
      </c>
      <c r="L18" s="535">
        <v>11.658165074482365</v>
      </c>
      <c r="M18" s="535">
        <v>10.982540613811608</v>
      </c>
      <c r="N18" s="535">
        <v>10.270160413362134</v>
      </c>
      <c r="O18" s="535">
        <v>9.5197021968721156</v>
      </c>
      <c r="P18" s="535">
        <v>8.7298025577241365</v>
      </c>
      <c r="Q18" s="535">
        <v>7.8990557720979213</v>
      </c>
      <c r="R18" s="535">
        <v>7.0260125794141022</v>
      </c>
      <c r="S18" s="535">
        <v>6.1091789291951955</v>
      </c>
      <c r="T18" s="535">
        <v>5.1470146934470282</v>
      </c>
      <c r="U18" s="535">
        <v>4.1379323436405411</v>
      </c>
      <c r="V18" s="535">
        <v>3.0802955913498051</v>
      </c>
      <c r="W18" s="535">
        <v>1.9724179915774895</v>
      </c>
      <c r="X18" s="535">
        <v>1.1725988786359955</v>
      </c>
      <c r="Y18" s="535">
        <v>0.3892029617727007</v>
      </c>
      <c r="Z18" s="535">
        <v>-1.3615669832144572E-15</v>
      </c>
      <c r="AA18" s="535">
        <v>-1.3925288814801194E-15</v>
      </c>
      <c r="AB18" s="535">
        <v>-1.4241948502439879E-15</v>
      </c>
      <c r="AC18" s="535">
        <v>-1.4565808999994181E-15</v>
      </c>
      <c r="AD18" s="535">
        <v>-1.4897034053167972E-15</v>
      </c>
      <c r="AE18" s="535">
        <v>-1.5235791131226205E-15</v>
      </c>
      <c r="AF18" s="535">
        <v>-1.5582251511668317E-15</v>
      </c>
      <c r="AG18" s="535">
        <v>-1.593659036682712E-15</v>
      </c>
      <c r="AH18" s="535">
        <v>-1.6298986852436903E-15</v>
      </c>
      <c r="AI18" s="535">
        <v>-1.6669624198215602E-15</v>
      </c>
      <c r="AJ18" s="535">
        <v>-1.704868980050678E-15</v>
      </c>
      <c r="AK18" s="535">
        <v>-1.7436375317028286E-15</v>
      </c>
      <c r="AL18" s="535">
        <v>-1.783287676377547E-15</v>
      </c>
      <c r="AM18" s="535">
        <v>-1.8238394614128E-15</v>
      </c>
      <c r="AN18" s="535">
        <v>-1.8653133900210327E-15</v>
      </c>
      <c r="AO18" s="535">
        <v>-1.9077304316557096E-15</v>
      </c>
      <c r="AP18" s="535">
        <v>-1.951112032613588E-15</v>
      </c>
      <c r="AQ18" s="535">
        <v>-1.9954801268780887E-15</v>
      </c>
      <c r="AR18" s="535">
        <v>-2.0408571472092424E-15</v>
      </c>
      <c r="AS18" s="535">
        <v>-2.0872660364858187E-15</v>
      </c>
      <c r="AT18" s="535">
        <v>-2.1347302593053778E-15</v>
      </c>
      <c r="AU18" s="535">
        <v>-2.1832738138481023E-15</v>
      </c>
      <c r="AV18" s="535">
        <v>-2.232921244010414E-15</v>
      </c>
      <c r="AW18" s="535">
        <v>-2.2836976518145071E-15</v>
      </c>
      <c r="AX18" s="535">
        <v>-2.3356287101000736E-15</v>
      </c>
      <c r="AY18" s="535">
        <v>-2.388740675504634E-15</v>
      </c>
      <c r="AZ18" s="535">
        <v>-2.4430604017390457E-15</v>
      </c>
      <c r="BA18" s="535">
        <v>-2.4986153531648898E-15</v>
      </c>
      <c r="BB18" s="535">
        <v>-2.5554336186806068E-15</v>
      </c>
      <c r="BC18" s="535">
        <v>-2.613543925923405E-15</v>
      </c>
      <c r="BD18" s="535">
        <v>-2.6729756557941154E-15</v>
      </c>
      <c r="BE18" s="535">
        <v>-2.7337588573123421E-15</v>
      </c>
      <c r="BF18" s="535">
        <v>-2.7959242628094184E-15</v>
      </c>
      <c r="BG18" s="535">
        <v>-2.8595033034668455E-15</v>
      </c>
      <c r="BH18" s="535">
        <v>-2.9245281252080756E-15</v>
      </c>
      <c r="BI18" s="535">
        <v>-2.9910316049516777E-15</v>
      </c>
      <c r="BJ18" s="40"/>
      <c r="BK18" s="40"/>
      <c r="BL18" s="40"/>
      <c r="BM18" s="40"/>
    </row>
    <row r="19" spans="1:65">
      <c r="A19" s="40"/>
      <c r="B19" s="40" t="s">
        <v>19</v>
      </c>
      <c r="C19" s="41"/>
      <c r="D19" s="130">
        <v>0.6</v>
      </c>
      <c r="E19" s="40"/>
      <c r="F19" s="536"/>
      <c r="G19" s="537">
        <v>0</v>
      </c>
      <c r="H19" s="537">
        <v>5.653103074371618</v>
      </c>
      <c r="I19" s="537">
        <v>6.2412420994228306</v>
      </c>
      <c r="J19" s="537">
        <v>12.689679180737171</v>
      </c>
      <c r="K19" s="537">
        <v>18.447474144405877</v>
      </c>
      <c r="L19" s="537">
        <v>17.487247611723546</v>
      </c>
      <c r="M19" s="537">
        <v>16.473810920717412</v>
      </c>
      <c r="N19" s="537">
        <v>15.405240620043198</v>
      </c>
      <c r="O19" s="537">
        <v>14.279553295308171</v>
      </c>
      <c r="P19" s="537">
        <v>13.094703836586204</v>
      </c>
      <c r="Q19" s="537">
        <v>11.848583658146881</v>
      </c>
      <c r="R19" s="537">
        <v>10.539018869121152</v>
      </c>
      <c r="S19" s="537">
        <v>9.1637683937927932</v>
      </c>
      <c r="T19" s="537">
        <v>7.7205220401705414</v>
      </c>
      <c r="U19" s="537">
        <v>6.2068985154608107</v>
      </c>
      <c r="V19" s="537">
        <v>4.6204433870247072</v>
      </c>
      <c r="W19" s="537">
        <v>2.9586269873662339</v>
      </c>
      <c r="X19" s="537">
        <v>1.758898317953993</v>
      </c>
      <c r="Y19" s="537">
        <v>0.58380444265905096</v>
      </c>
      <c r="Z19" s="537">
        <v>-2.0423504748216855E-15</v>
      </c>
      <c r="AA19" s="537">
        <v>-2.0887933222201788E-15</v>
      </c>
      <c r="AB19" s="537">
        <v>-2.1362922753659816E-15</v>
      </c>
      <c r="AC19" s="537">
        <v>-2.1848713499991268E-15</v>
      </c>
      <c r="AD19" s="537">
        <v>-2.2345551079751955E-15</v>
      </c>
      <c r="AE19" s="537">
        <v>-2.2853686696839304E-15</v>
      </c>
      <c r="AF19" s="537">
        <v>-2.3373377267502475E-15</v>
      </c>
      <c r="AG19" s="537">
        <v>-2.3904885550240679E-15</v>
      </c>
      <c r="AH19" s="537">
        <v>-2.4448480278655355E-15</v>
      </c>
      <c r="AI19" s="537">
        <v>-2.5004436297323401E-15</v>
      </c>
      <c r="AJ19" s="537">
        <v>-2.5573034700760167E-15</v>
      </c>
      <c r="AK19" s="537">
        <v>-2.6154562975542425E-15</v>
      </c>
      <c r="AL19" s="537">
        <v>-2.6749315145663205E-15</v>
      </c>
      <c r="AM19" s="537">
        <v>-2.7357591921191997E-15</v>
      </c>
      <c r="AN19" s="537">
        <v>-2.7979700850315493E-15</v>
      </c>
      <c r="AO19" s="537">
        <v>-2.8615956474835639E-15</v>
      </c>
      <c r="AP19" s="537">
        <v>-2.9266680489203814E-15</v>
      </c>
      <c r="AQ19" s="537">
        <v>-2.9932201903171328E-15</v>
      </c>
      <c r="AR19" s="537">
        <v>-3.0612857208138635E-15</v>
      </c>
      <c r="AS19" s="537">
        <v>-3.1308990547287283E-15</v>
      </c>
      <c r="AT19" s="537">
        <v>-3.2020953889580667E-15</v>
      </c>
      <c r="AU19" s="537">
        <v>-3.2749107207721533E-15</v>
      </c>
      <c r="AV19" s="537">
        <v>-3.349381866015621E-15</v>
      </c>
      <c r="AW19" s="537">
        <v>-3.4255464777217607E-15</v>
      </c>
      <c r="AX19" s="537">
        <v>-3.5034430651501098E-15</v>
      </c>
      <c r="AY19" s="537">
        <v>-3.5831110132569509E-15</v>
      </c>
      <c r="AZ19" s="537">
        <v>-3.6645906026085679E-15</v>
      </c>
      <c r="BA19" s="537">
        <v>-3.747923029747334E-15</v>
      </c>
      <c r="BB19" s="537">
        <v>-3.83315042802091E-15</v>
      </c>
      <c r="BC19" s="537">
        <v>-3.9203158888851073E-15</v>
      </c>
      <c r="BD19" s="537">
        <v>-4.0094634836911729E-15</v>
      </c>
      <c r="BE19" s="537">
        <v>-4.1006382859685128E-15</v>
      </c>
      <c r="BF19" s="537">
        <v>-4.1938863942141272E-15</v>
      </c>
      <c r="BG19" s="537">
        <v>-4.289254955200268E-15</v>
      </c>
      <c r="BH19" s="537">
        <v>-4.3867921878121132E-15</v>
      </c>
      <c r="BI19" s="537">
        <v>-4.4865474074275159E-15</v>
      </c>
      <c r="BJ19" s="40"/>
      <c r="BK19" s="40"/>
      <c r="BL19" s="40"/>
      <c r="BM19" s="40"/>
    </row>
    <row r="20" spans="1:65">
      <c r="A20" s="40"/>
      <c r="B20" s="40"/>
      <c r="C20" s="40"/>
      <c r="D20" s="40"/>
      <c r="E20" s="40"/>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40"/>
      <c r="BK20" s="40"/>
      <c r="BL20" s="40"/>
      <c r="BM20" s="40"/>
    </row>
    <row r="21" spans="1:65" ht="13">
      <c r="A21" s="40"/>
      <c r="B21" s="45" t="s">
        <v>13</v>
      </c>
      <c r="C21" s="40"/>
      <c r="D21" s="40"/>
      <c r="E21" s="40"/>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40"/>
      <c r="BK21" s="40"/>
      <c r="BL21" s="40"/>
      <c r="BM21" s="40"/>
    </row>
    <row r="22" spans="1:65" ht="13">
      <c r="A22" s="40"/>
      <c r="B22" s="45"/>
      <c r="C22" s="40"/>
      <c r="D22" s="40"/>
      <c r="E22" s="40"/>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40"/>
      <c r="BK22" s="40"/>
      <c r="BL22" s="40"/>
      <c r="BM22" s="40"/>
    </row>
    <row r="23" spans="1:65">
      <c r="A23" s="40"/>
      <c r="B23" s="40" t="s">
        <v>8</v>
      </c>
      <c r="C23" s="40"/>
      <c r="D23" s="40"/>
      <c r="E23" s="40"/>
      <c r="F23" s="534"/>
      <c r="G23" s="539">
        <v>0</v>
      </c>
      <c r="H23" s="539">
        <v>0.430149711586574</v>
      </c>
      <c r="I23" s="539">
        <v>0.45951940493626908</v>
      </c>
      <c r="J23" s="539">
        <v>0.89961084857975904</v>
      </c>
      <c r="K23" s="539">
        <v>1.2573789068339087</v>
      </c>
      <c r="L23" s="539">
        <v>1.1919299148187523</v>
      </c>
      <c r="M23" s="539">
        <v>1.1228541210971992</v>
      </c>
      <c r="N23" s="539">
        <v>1.0500204233226795</v>
      </c>
      <c r="O23" s="539">
        <v>0.97329363207026653</v>
      </c>
      <c r="P23" s="539">
        <v>0.89253435275059045</v>
      </c>
      <c r="Q23" s="539">
        <v>0.80759886426666427</v>
      </c>
      <c r="R23" s="539">
        <v>0.7183389943265468</v>
      </c>
      <c r="S23" s="539">
        <v>0.62460199132250338</v>
      </c>
      <c r="T23" s="539">
        <v>0.52623039268498073</v>
      </c>
      <c r="U23" s="539">
        <v>0.4230618896173266</v>
      </c>
      <c r="V23" s="539">
        <v>0.31492918811472315</v>
      </c>
      <c r="W23" s="539">
        <v>0.20165986616828874</v>
      </c>
      <c r="X23" s="539">
        <v>0.11988642059875998</v>
      </c>
      <c r="Y23" s="539">
        <v>3.9792081353208927E-2</v>
      </c>
      <c r="Z23" s="539">
        <v>-1.3920650530803124E-16</v>
      </c>
      <c r="AA23" s="539">
        <v>-1.4237204744323351E-16</v>
      </c>
      <c r="AB23" s="539">
        <v>-1.4560957369288193E-16</v>
      </c>
      <c r="AC23" s="539">
        <v>-1.4892072096860531E-16</v>
      </c>
      <c r="AD23" s="539">
        <v>-1.5230716340524069E-16</v>
      </c>
      <c r="AE23" s="539">
        <v>-1.5577061320728534E-16</v>
      </c>
      <c r="AF23" s="539">
        <v>-1.5931282151459717E-16</v>
      </c>
      <c r="AG23" s="539">
        <v>-1.6293557928778092E-16</v>
      </c>
      <c r="AH23" s="539">
        <v>-1.6664071821370805E-16</v>
      </c>
      <c r="AI23" s="539">
        <v>-1.7043011163162778E-16</v>
      </c>
      <c r="AJ23" s="539">
        <v>-1.7430567548033835E-16</v>
      </c>
      <c r="AK23" s="539">
        <v>-1.7826936926689643E-16</v>
      </c>
      <c r="AL23" s="539">
        <v>-1.8232319705735488E-16</v>
      </c>
      <c r="AM23" s="539">
        <v>-1.8646920849002997E-16</v>
      </c>
      <c r="AN23" s="539">
        <v>-1.9070949981181029E-16</v>
      </c>
      <c r="AO23" s="539">
        <v>-1.9504621493803083E-16</v>
      </c>
      <c r="AP23" s="539">
        <v>-1.9948154653644886E-16</v>
      </c>
      <c r="AQ23" s="539">
        <v>-2.0401773713586913E-16</v>
      </c>
      <c r="AR23" s="539">
        <v>-2.086570802599793E-16</v>
      </c>
      <c r="AS23" s="539">
        <v>-2.1340192158696822E-16</v>
      </c>
      <c r="AT23" s="539">
        <v>-2.1825466013551439E-16</v>
      </c>
      <c r="AU23" s="539">
        <v>-2.2321774947774333E-16</v>
      </c>
      <c r="AV23" s="539">
        <v>-2.2829369897976746E-16</v>
      </c>
      <c r="AW23" s="539">
        <v>-2.3348507507043603E-16</v>
      </c>
      <c r="AX23" s="539">
        <v>-2.3879450253893592E-16</v>
      </c>
      <c r="AY23" s="539">
        <v>-2.4422466586189996E-16</v>
      </c>
      <c r="AZ23" s="539">
        <v>-2.4977831056069358E-16</v>
      </c>
      <c r="BA23" s="539">
        <v>-2.5545824458956616E-16</v>
      </c>
      <c r="BB23" s="539">
        <v>-2.6126733975536821E-16</v>
      </c>
      <c r="BC23" s="539">
        <v>-2.6720853316955356E-16</v>
      </c>
      <c r="BD23" s="539">
        <v>-2.7328482873319933E-16</v>
      </c>
      <c r="BE23" s="539">
        <v>-2.794992986557954E-16</v>
      </c>
      <c r="BF23" s="539">
        <v>-2.8585508500857124E-16</v>
      </c>
      <c r="BG23" s="539">
        <v>-2.9235540131314459E-16</v>
      </c>
      <c r="BH23" s="539">
        <v>-2.9900353416629608E-16</v>
      </c>
      <c r="BI23" s="539">
        <v>-3.0580284490169165E-16</v>
      </c>
      <c r="BJ23" s="40"/>
      <c r="BK23" s="40"/>
      <c r="BL23" s="40"/>
      <c r="BM23" s="40"/>
    </row>
    <row r="24" spans="1:65">
      <c r="A24" s="40"/>
      <c r="B24" s="40" t="s">
        <v>43</v>
      </c>
      <c r="C24" s="40"/>
      <c r="D24" s="40"/>
      <c r="E24" s="40"/>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40"/>
      <c r="BK24" s="40"/>
      <c r="BL24" s="40"/>
      <c r="BM24" s="40"/>
    </row>
    <row r="25" spans="1:65">
      <c r="A25" s="40"/>
      <c r="B25" s="40" t="s">
        <v>14</v>
      </c>
      <c r="C25" s="40"/>
      <c r="D25" s="129">
        <v>4.5596686540159269E-2</v>
      </c>
      <c r="E25" s="40"/>
      <c r="F25" s="534"/>
      <c r="G25" s="535">
        <v>0</v>
      </c>
      <c r="H25" s="535">
        <v>0.17184184590755558</v>
      </c>
      <c r="I25" s="535">
        <v>0.18971997308575222</v>
      </c>
      <c r="J25" s="535">
        <v>0.38573821593283864</v>
      </c>
      <c r="K25" s="535">
        <v>0.56076246401344509</v>
      </c>
      <c r="L25" s="535">
        <v>0.53157369853460501</v>
      </c>
      <c r="M25" s="535">
        <v>0.50076746178253628</v>
      </c>
      <c r="N25" s="535">
        <v>0.46828528508522577</v>
      </c>
      <c r="O25" s="535">
        <v>0.43406687702644342</v>
      </c>
      <c r="P25" s="535">
        <v>0.39805007078202809</v>
      </c>
      <c r="Q25" s="535">
        <v>0.36017077000358466</v>
      </c>
      <c r="R25" s="535">
        <v>0.32036289321076072</v>
      </c>
      <c r="S25" s="535">
        <v>0.27855831665225916</v>
      </c>
      <c r="T25" s="535">
        <v>0.23468681559469809</v>
      </c>
      <c r="U25" s="535">
        <v>0.18867600399736437</v>
      </c>
      <c r="V25" s="535">
        <v>0.1404512725298116</v>
      </c>
      <c r="W25" s="535">
        <v>8.9935724888129301E-2</v>
      </c>
      <c r="X25" s="535">
        <v>5.346662350650775E-2</v>
      </c>
      <c r="Y25" s="535">
        <v>1.7746365448451425E-2</v>
      </c>
      <c r="Z25" s="535">
        <v>-6.2082942937059907E-17</v>
      </c>
      <c r="AA25" s="535">
        <v>-6.3494702906967598E-17</v>
      </c>
      <c r="AB25" s="535">
        <v>-6.4938566158684186E-17</v>
      </c>
      <c r="AC25" s="535">
        <v>-6.641526271765654E-17</v>
      </c>
      <c r="AD25" s="535">
        <v>-6.7925539210037836E-17</v>
      </c>
      <c r="AE25" s="535">
        <v>-6.9470159240185982E-17</v>
      </c>
      <c r="AF25" s="535">
        <v>-7.1049903776746325E-17</v>
      </c>
      <c r="AG25" s="535">
        <v>-7.2665571547513801E-17</v>
      </c>
      <c r="AH25" s="535">
        <v>-7.4317979443274259E-17</v>
      </c>
      <c r="AI25" s="535">
        <v>-7.600796293082906E-17</v>
      </c>
      <c r="AJ25" s="535">
        <v>-7.7736376475411808E-17</v>
      </c>
      <c r="AK25" s="535">
        <v>-7.950409397271089E-17</v>
      </c>
      <c r="AL25" s="535">
        <v>-8.1312009190715996E-17</v>
      </c>
      <c r="AM25" s="535">
        <v>-8.316103622161235E-17</v>
      </c>
      <c r="AN25" s="535">
        <v>-8.5052109943950877E-17</v>
      </c>
      <c r="AO25" s="535">
        <v>-8.698618649532813E-17</v>
      </c>
      <c r="AP25" s="535">
        <v>-8.8964243755814775E-17</v>
      </c>
      <c r="AQ25" s="535">
        <v>-9.0987281842377455E-17</v>
      </c>
      <c r="AR25" s="535">
        <v>-9.3056323614543509E-17</v>
      </c>
      <c r="AS25" s="535">
        <v>-9.5172415191564515E-17</v>
      </c>
      <c r="AT25" s="535">
        <v>-9.7336626481340226E-17</v>
      </c>
      <c r="AU25" s="535">
        <v>-9.9550051721369956E-17</v>
      </c>
      <c r="AV25" s="535">
        <v>-1.0181381003200533E-16</v>
      </c>
      <c r="AW25" s="535">
        <v>-1.0412904598228387E-16</v>
      </c>
      <c r="AX25" s="535">
        <v>-1.0649693016862958E-16</v>
      </c>
      <c r="AY25" s="535">
        <v>-1.089186598067131E-16</v>
      </c>
      <c r="AZ25" s="535">
        <v>-1.1139545933677084E-16</v>
      </c>
      <c r="BA25" s="535">
        <v>-1.1392858104268883E-16</v>
      </c>
      <c r="BB25" s="535">
        <v>-1.1651930568516452E-16</v>
      </c>
      <c r="BC25" s="535">
        <v>-1.1916894314926673E-16</v>
      </c>
      <c r="BD25" s="535">
        <v>-1.2187883310672094E-16</v>
      </c>
      <c r="BE25" s="535">
        <v>-1.2465034569325486E-16</v>
      </c>
      <c r="BF25" s="535">
        <v>-1.2748488220134694E-16</v>
      </c>
      <c r="BG25" s="535">
        <v>-1.3038387578872769E-16</v>
      </c>
      <c r="BH25" s="535">
        <v>-1.3334879220299227E-16</v>
      </c>
      <c r="BI25" s="535">
        <v>-1.3638113052269113E-16</v>
      </c>
      <c r="BJ25" s="40"/>
      <c r="BK25" s="40"/>
      <c r="BL25" s="40"/>
      <c r="BM25" s="40"/>
    </row>
    <row r="26" spans="1:65">
      <c r="A26" s="40"/>
      <c r="B26" s="40" t="s">
        <v>15</v>
      </c>
      <c r="C26" s="40"/>
      <c r="D26" s="40"/>
      <c r="E26" s="40"/>
      <c r="F26" s="536"/>
      <c r="G26" s="537">
        <v>0</v>
      </c>
      <c r="H26" s="537">
        <v>0.25830786567901842</v>
      </c>
      <c r="I26" s="537">
        <v>0.26979943185051686</v>
      </c>
      <c r="J26" s="537">
        <v>0.5138726326469204</v>
      </c>
      <c r="K26" s="537">
        <v>0.69661644282046364</v>
      </c>
      <c r="L26" s="537">
        <v>0.66035621628414742</v>
      </c>
      <c r="M26" s="537">
        <v>0.62208665931466289</v>
      </c>
      <c r="N26" s="537">
        <v>0.58173513823745371</v>
      </c>
      <c r="O26" s="537">
        <v>0.53922675504382311</v>
      </c>
      <c r="P26" s="537">
        <v>0.49448428196856237</v>
      </c>
      <c r="Q26" s="537">
        <v>0.44742809426307961</v>
      </c>
      <c r="R26" s="537">
        <v>0.39797610111578607</v>
      </c>
      <c r="S26" s="537">
        <v>0.34604367467024422</v>
      </c>
      <c r="T26" s="537">
        <v>0.29154357709028267</v>
      </c>
      <c r="U26" s="537">
        <v>0.23438588561996224</v>
      </c>
      <c r="V26" s="537">
        <v>0.17447791558491152</v>
      </c>
      <c r="W26" s="537">
        <v>0.11172414128015945</v>
      </c>
      <c r="X26" s="537">
        <v>6.6419797092252222E-2</v>
      </c>
      <c r="Y26" s="537">
        <v>2.2045715904757502E-2</v>
      </c>
      <c r="Z26" s="537">
        <v>-7.7123562370971318E-17</v>
      </c>
      <c r="AA26" s="537">
        <v>-7.8877344536265907E-17</v>
      </c>
      <c r="AB26" s="537">
        <v>-8.067100753419774E-17</v>
      </c>
      <c r="AC26" s="537">
        <v>-8.2505458250948768E-17</v>
      </c>
      <c r="AD26" s="537">
        <v>-8.4381624195202841E-17</v>
      </c>
      <c r="AE26" s="537">
        <v>-8.630045396709935E-17</v>
      </c>
      <c r="AF26" s="537">
        <v>-8.826291773785084E-17</v>
      </c>
      <c r="AG26" s="537">
        <v>-9.0270007740267134E-17</v>
      </c>
      <c r="AH26" s="537">
        <v>-9.2322738770433779E-17</v>
      </c>
      <c r="AI26" s="537">
        <v>-9.4422148700798717E-17</v>
      </c>
      <c r="AJ26" s="537">
        <v>-9.6569299004926552E-17</v>
      </c>
      <c r="AK26" s="537">
        <v>-9.8765275294185547E-17</v>
      </c>
      <c r="AL26" s="537">
        <v>-1.0101118786663888E-16</v>
      </c>
      <c r="AM26" s="537">
        <v>-1.0330817226841762E-16</v>
      </c>
      <c r="AN26" s="537">
        <v>-1.0565738986785942E-16</v>
      </c>
      <c r="AO26" s="537">
        <v>-1.080600284427027E-16</v>
      </c>
      <c r="AP26" s="537">
        <v>-1.1051730278063407E-16</v>
      </c>
      <c r="AQ26" s="537">
        <v>-1.1303045529349168E-16</v>
      </c>
      <c r="AR26" s="537">
        <v>-1.1560075664543579E-16</v>
      </c>
      <c r="AS26" s="537">
        <v>-1.182295063954037E-16</v>
      </c>
      <c r="AT26" s="537">
        <v>-1.2091803365417417E-16</v>
      </c>
      <c r="AU26" s="537">
        <v>-1.2366769775637335E-16</v>
      </c>
      <c r="AV26" s="537">
        <v>-1.2647988894776214E-16</v>
      </c>
      <c r="AW26" s="537">
        <v>-1.2935602908815217E-16</v>
      </c>
      <c r="AX26" s="537">
        <v>-1.3229757237030633E-16</v>
      </c>
      <c r="AY26" s="537">
        <v>-1.3530600605518683E-16</v>
      </c>
      <c r="AZ26" s="537">
        <v>-1.3838285122392275E-16</v>
      </c>
      <c r="BA26" s="537">
        <v>-1.4152966354687733E-16</v>
      </c>
      <c r="BB26" s="537">
        <v>-1.4474803407020371E-16</v>
      </c>
      <c r="BC26" s="537">
        <v>-1.4803959002028683E-16</v>
      </c>
      <c r="BD26" s="537">
        <v>-1.5140599562647836E-16</v>
      </c>
      <c r="BE26" s="537">
        <v>-1.5484895296254054E-16</v>
      </c>
      <c r="BF26" s="537">
        <v>-1.5837020280722433E-16</v>
      </c>
      <c r="BG26" s="537">
        <v>-1.6197152552441692E-16</v>
      </c>
      <c r="BH26" s="537">
        <v>-1.6565474196330378E-16</v>
      </c>
      <c r="BI26" s="537">
        <v>-1.6942171437900052E-16</v>
      </c>
      <c r="BJ26" s="40"/>
      <c r="BK26" s="40"/>
      <c r="BL26" s="40"/>
      <c r="BM26" s="40"/>
    </row>
    <row r="27" spans="1:65">
      <c r="A27" s="40"/>
      <c r="B27" s="40"/>
      <c r="C27" s="40"/>
      <c r="D27" s="40"/>
      <c r="E27" s="40"/>
      <c r="F27" s="538"/>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40"/>
      <c r="BK27" s="40"/>
      <c r="BL27" s="40"/>
      <c r="BM27" s="40"/>
    </row>
    <row r="28" spans="1:65">
      <c r="A28" s="40"/>
      <c r="B28" s="40" t="s">
        <v>344</v>
      </c>
      <c r="C28" s="40"/>
      <c r="D28" s="40"/>
      <c r="E28" s="40"/>
      <c r="F28" s="541"/>
      <c r="G28" s="542">
        <v>0</v>
      </c>
      <c r="H28" s="542">
        <v>0.4281543358675719</v>
      </c>
      <c r="I28" s="542">
        <v>0.51649971982493526</v>
      </c>
      <c r="J28" s="542">
        <v>1.0572314284921003</v>
      </c>
      <c r="K28" s="542">
        <v>1.6003775544705539</v>
      </c>
      <c r="L28" s="542">
        <v>1.6890611516768892</v>
      </c>
      <c r="M28" s="542">
        <v>1.7809505011236846</v>
      </c>
      <c r="N28" s="542">
        <v>1.8761455412250454</v>
      </c>
      <c r="O28" s="542">
        <v>1.9747490978699442</v>
      </c>
      <c r="P28" s="542">
        <v>2.0768669640655411</v>
      </c>
      <c r="Q28" s="542">
        <v>2.1826079817095465</v>
      </c>
      <c r="R28" s="542">
        <v>2.2920841255472686</v>
      </c>
      <c r="S28" s="542">
        <v>2.405410589370419</v>
      </c>
      <c r="T28" s="542">
        <v>2.5227058745162161</v>
      </c>
      <c r="U28" s="542">
        <v>2.6440918807268368</v>
      </c>
      <c r="V28" s="542">
        <v>2.769693999430789</v>
      </c>
      <c r="W28" s="542">
        <v>1.9995477823537355</v>
      </c>
      <c r="X28" s="542">
        <v>1.9584897921582367</v>
      </c>
      <c r="Y28" s="542">
        <v>0.97300740443175504</v>
      </c>
      <c r="Z28" s="542">
        <v>7.7404745664155364E-17</v>
      </c>
      <c r="AA28" s="542">
        <v>7.9164921909671413E-17</v>
      </c>
      <c r="AB28" s="542">
        <v>8.0965124388575276E-17</v>
      </c>
      <c r="AC28" s="542">
        <v>8.280626329344758E-17</v>
      </c>
      <c r="AD28" s="542">
        <v>8.4689269514557997E-17</v>
      </c>
      <c r="AE28" s="542">
        <v>8.6615095110528693E-17</v>
      </c>
      <c r="AF28" s="542">
        <v>8.8584713789700513E-17</v>
      </c>
      <c r="AG28" s="542">
        <v>9.0599121402445564E-17</v>
      </c>
      <c r="AH28" s="542">
        <v>9.2659336444674645E-17</v>
      </c>
      <c r="AI28" s="542">
        <v>9.4766400572794669E-17</v>
      </c>
      <c r="AJ28" s="542">
        <v>9.6921379130375999E-17</v>
      </c>
      <c r="AK28" s="542">
        <v>9.912536168679622E-17</v>
      </c>
      <c r="AL28" s="542">
        <v>1.0137946258813261E-16</v>
      </c>
      <c r="AM28" s="542">
        <v>1.0368482152058172E-16</v>
      </c>
      <c r="AN28" s="542">
        <v>1.060426040866914E-16</v>
      </c>
      <c r="AO28" s="542">
        <v>1.0845400239469583E-16</v>
      </c>
      <c r="AP28" s="542">
        <v>1.1092023566125232E-16</v>
      </c>
      <c r="AQ28" s="542">
        <v>1.1344255082788414E-16</v>
      </c>
      <c r="AR28" s="542">
        <v>1.1602222319144125E-16</v>
      </c>
      <c r="AS28" s="542">
        <v>1.1866055704889755E-16</v>
      </c>
      <c r="AT28" s="542">
        <v>1.2135888635681092E-16</v>
      </c>
      <c r="AU28" s="542">
        <v>1.2411857540577915E-16</v>
      </c>
      <c r="AV28" s="542">
        <v>1.2694101951023301E-16</v>
      </c>
      <c r="AW28" s="542">
        <v>1.2982764571391511E-16</v>
      </c>
      <c r="AX28" s="542">
        <v>1.3277991351140148E-16</v>
      </c>
      <c r="AY28" s="542">
        <v>1.3579931558602998E-16</v>
      </c>
      <c r="AZ28" s="542">
        <v>1.3888737856460983E-16</v>
      </c>
      <c r="BA28" s="542">
        <v>1.4204566378929247E-16</v>
      </c>
      <c r="BB28" s="542">
        <v>1.4527576810699522E-16</v>
      </c>
      <c r="BC28" s="542">
        <v>1.4857932467677602E-16</v>
      </c>
      <c r="BD28" s="542">
        <v>1.5195800379556788E-16</v>
      </c>
      <c r="BE28" s="542">
        <v>1.5541351374269059E-16</v>
      </c>
      <c r="BF28" s="542">
        <v>1.5894760164356646E-16</v>
      </c>
      <c r="BG28" s="542">
        <v>1.6256205435307669E-16</v>
      </c>
      <c r="BH28" s="542">
        <v>1.6625869935900525E-16</v>
      </c>
      <c r="BI28" s="542">
        <v>1.7003940570602751E-16</v>
      </c>
      <c r="BJ28" s="40"/>
      <c r="BK28" s="40"/>
      <c r="BL28" s="40"/>
      <c r="BM28" s="40"/>
    </row>
    <row r="29" spans="1:65">
      <c r="A29" s="40"/>
      <c r="B29" s="40"/>
      <c r="C29" s="40"/>
      <c r="D29" s="40"/>
      <c r="E29" s="40"/>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40"/>
      <c r="BK29" s="40"/>
      <c r="BL29" s="40"/>
      <c r="BM29" s="40"/>
    </row>
    <row r="30" spans="1:65">
      <c r="A30" s="40"/>
      <c r="B30" s="71" t="s">
        <v>244</v>
      </c>
      <c r="C30" s="40"/>
      <c r="D30" s="61"/>
      <c r="E30" s="40"/>
      <c r="F30" s="543"/>
      <c r="G30" s="131">
        <v>0</v>
      </c>
      <c r="H30" s="131">
        <v>0</v>
      </c>
      <c r="I30" s="131">
        <v>0</v>
      </c>
      <c r="J30" s="131">
        <v>0</v>
      </c>
      <c r="K30" s="131">
        <v>0</v>
      </c>
      <c r="L30" s="131">
        <v>1.4278813937440337E-2</v>
      </c>
      <c r="M30" s="131">
        <v>1.3451315278443218E-2</v>
      </c>
      <c r="N30" s="131">
        <v>1.257879852559683E-2</v>
      </c>
      <c r="O30" s="131">
        <v>1.1659644167031528E-2</v>
      </c>
      <c r="P30" s="131">
        <v>1.0692182314794373E-2</v>
      </c>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40"/>
      <c r="BK30" s="40"/>
      <c r="BL30" s="40"/>
      <c r="BM30" s="40"/>
    </row>
    <row r="31" spans="1:65">
      <c r="A31" s="40"/>
      <c r="B31" s="40"/>
      <c r="C31" s="40"/>
      <c r="D31" s="40"/>
      <c r="E31" s="40"/>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40"/>
      <c r="BK31" s="40"/>
      <c r="BL31" s="40"/>
      <c r="BM31" s="40"/>
    </row>
    <row r="32" spans="1:65">
      <c r="A32" s="40"/>
      <c r="B32" s="71" t="s">
        <v>298</v>
      </c>
      <c r="C32" s="40"/>
      <c r="D32" s="61"/>
      <c r="E32" s="40"/>
      <c r="F32" s="543"/>
      <c r="G32" s="131">
        <v>0</v>
      </c>
      <c r="H32" s="131">
        <v>0</v>
      </c>
      <c r="I32" s="131">
        <v>0</v>
      </c>
      <c r="J32" s="131">
        <v>0</v>
      </c>
      <c r="K32" s="131">
        <v>0</v>
      </c>
      <c r="L32" s="131">
        <v>0</v>
      </c>
      <c r="M32" s="131">
        <v>0</v>
      </c>
      <c r="N32" s="131">
        <v>0</v>
      </c>
      <c r="O32" s="131">
        <v>0</v>
      </c>
      <c r="P32" s="131">
        <v>0</v>
      </c>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40"/>
      <c r="BK32" s="40"/>
      <c r="BL32" s="40"/>
      <c r="BM32" s="40"/>
    </row>
    <row r="33" spans="1:65">
      <c r="A33" s="40"/>
      <c r="B33" s="40"/>
      <c r="C33" s="40"/>
      <c r="D33" s="40"/>
      <c r="E33" s="40"/>
      <c r="F33" s="538"/>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40"/>
      <c r="BK33" s="40"/>
      <c r="BL33" s="40"/>
      <c r="BM33" s="40"/>
    </row>
    <row r="34" spans="1:65">
      <c r="A34" s="40"/>
      <c r="B34" s="40" t="s">
        <v>16</v>
      </c>
      <c r="C34" s="40"/>
      <c r="D34" s="40"/>
      <c r="E34" s="40"/>
      <c r="F34" s="534"/>
      <c r="G34" s="535">
        <v>0</v>
      </c>
      <c r="H34" s="535">
        <v>0</v>
      </c>
      <c r="I34" s="535">
        <v>0</v>
      </c>
      <c r="J34" s="535">
        <v>0</v>
      </c>
      <c r="K34" s="535">
        <v>0</v>
      </c>
      <c r="L34" s="535">
        <v>0</v>
      </c>
      <c r="M34" s="535">
        <v>0</v>
      </c>
      <c r="N34" s="535">
        <v>0</v>
      </c>
      <c r="O34" s="535">
        <v>0</v>
      </c>
      <c r="P34" s="535">
        <v>0</v>
      </c>
      <c r="Q34" s="535">
        <v>0</v>
      </c>
      <c r="R34" s="535">
        <v>0</v>
      </c>
      <c r="S34" s="535">
        <v>0</v>
      </c>
      <c r="T34" s="535">
        <v>0.46816204803541484</v>
      </c>
      <c r="U34" s="535">
        <v>0.67227632767140355</v>
      </c>
      <c r="V34" s="535">
        <v>0.7385777267687339</v>
      </c>
      <c r="W34" s="535">
        <v>0.16866747435052437</v>
      </c>
      <c r="X34" s="535">
        <v>0.48990966540125158</v>
      </c>
      <c r="Y34" s="535">
        <v>0</v>
      </c>
      <c r="Z34" s="535">
        <v>0</v>
      </c>
      <c r="AA34" s="535">
        <v>0</v>
      </c>
      <c r="AB34" s="535">
        <v>0</v>
      </c>
      <c r="AC34" s="535">
        <v>0</v>
      </c>
      <c r="AD34" s="535">
        <v>0</v>
      </c>
      <c r="AE34" s="535">
        <v>0</v>
      </c>
      <c r="AF34" s="535">
        <v>0</v>
      </c>
      <c r="AG34" s="535">
        <v>0</v>
      </c>
      <c r="AH34" s="535">
        <v>0</v>
      </c>
      <c r="AI34" s="535">
        <v>0</v>
      </c>
      <c r="AJ34" s="535">
        <v>0</v>
      </c>
      <c r="AK34" s="535">
        <v>0</v>
      </c>
      <c r="AL34" s="535">
        <v>0</v>
      </c>
      <c r="AM34" s="535">
        <v>0</v>
      </c>
      <c r="AN34" s="535">
        <v>0</v>
      </c>
      <c r="AO34" s="535">
        <v>0</v>
      </c>
      <c r="AP34" s="535">
        <v>0</v>
      </c>
      <c r="AQ34" s="535">
        <v>0</v>
      </c>
      <c r="AR34" s="535">
        <v>0</v>
      </c>
      <c r="AS34" s="535">
        <v>0</v>
      </c>
      <c r="AT34" s="535">
        <v>0</v>
      </c>
      <c r="AU34" s="535">
        <v>0</v>
      </c>
      <c r="AV34" s="535">
        <v>0</v>
      </c>
      <c r="AW34" s="535">
        <v>0</v>
      </c>
      <c r="AX34" s="535">
        <v>0</v>
      </c>
      <c r="AY34" s="535">
        <v>0</v>
      </c>
      <c r="AZ34" s="535">
        <v>0</v>
      </c>
      <c r="BA34" s="535">
        <v>0</v>
      </c>
      <c r="BB34" s="535">
        <v>0</v>
      </c>
      <c r="BC34" s="535">
        <v>0</v>
      </c>
      <c r="BD34" s="535">
        <v>0</v>
      </c>
      <c r="BE34" s="535">
        <v>0</v>
      </c>
      <c r="BF34" s="535">
        <v>0</v>
      </c>
      <c r="BG34" s="535">
        <v>0</v>
      </c>
      <c r="BH34" s="535">
        <v>0</v>
      </c>
      <c r="BI34" s="535">
        <v>0</v>
      </c>
      <c r="BJ34" s="40"/>
      <c r="BK34" s="40"/>
      <c r="BL34" s="40"/>
      <c r="BM34" s="40"/>
    </row>
    <row r="35" spans="1:65">
      <c r="A35" s="40"/>
      <c r="B35" s="40" t="s">
        <v>17</v>
      </c>
      <c r="C35" s="40"/>
      <c r="D35" s="129">
        <v>0.58499999999999996</v>
      </c>
      <c r="E35" s="78"/>
      <c r="F35" s="536"/>
      <c r="G35" s="544">
        <v>0</v>
      </c>
      <c r="H35" s="544">
        <v>0</v>
      </c>
      <c r="I35" s="544">
        <v>0</v>
      </c>
      <c r="J35" s="544">
        <v>0</v>
      </c>
      <c r="K35" s="544">
        <v>0</v>
      </c>
      <c r="L35" s="544">
        <v>0</v>
      </c>
      <c r="M35" s="544">
        <v>0</v>
      </c>
      <c r="N35" s="544">
        <v>0</v>
      </c>
      <c r="O35" s="544">
        <v>0</v>
      </c>
      <c r="P35" s="544">
        <v>0</v>
      </c>
      <c r="Q35" s="544">
        <v>0</v>
      </c>
      <c r="R35" s="544">
        <v>0</v>
      </c>
      <c r="S35" s="544">
        <v>0</v>
      </c>
      <c r="T35" s="544">
        <v>-0.27387479810071769</v>
      </c>
      <c r="U35" s="544">
        <v>-0.39328165168777107</v>
      </c>
      <c r="V35" s="544">
        <v>-0.43206797015970932</v>
      </c>
      <c r="W35" s="544">
        <v>-9.8670472495056755E-2</v>
      </c>
      <c r="X35" s="544">
        <v>-0.28659715425973215</v>
      </c>
      <c r="Y35" s="544">
        <v>0</v>
      </c>
      <c r="Z35" s="544">
        <v>0</v>
      </c>
      <c r="AA35" s="544">
        <v>0</v>
      </c>
      <c r="AB35" s="544">
        <v>0</v>
      </c>
      <c r="AC35" s="544">
        <v>0</v>
      </c>
      <c r="AD35" s="544">
        <v>0</v>
      </c>
      <c r="AE35" s="544">
        <v>0</v>
      </c>
      <c r="AF35" s="544">
        <v>0</v>
      </c>
      <c r="AG35" s="544">
        <v>0</v>
      </c>
      <c r="AH35" s="544">
        <v>0</v>
      </c>
      <c r="AI35" s="544">
        <v>0</v>
      </c>
      <c r="AJ35" s="544">
        <v>0</v>
      </c>
      <c r="AK35" s="544">
        <v>0</v>
      </c>
      <c r="AL35" s="544">
        <v>0</v>
      </c>
      <c r="AM35" s="544">
        <v>0</v>
      </c>
      <c r="AN35" s="544">
        <v>0</v>
      </c>
      <c r="AO35" s="544">
        <v>0</v>
      </c>
      <c r="AP35" s="544">
        <v>0</v>
      </c>
      <c r="AQ35" s="544">
        <v>0</v>
      </c>
      <c r="AR35" s="544">
        <v>0</v>
      </c>
      <c r="AS35" s="544">
        <v>0</v>
      </c>
      <c r="AT35" s="544">
        <v>0</v>
      </c>
      <c r="AU35" s="544">
        <v>0</v>
      </c>
      <c r="AV35" s="544">
        <v>0</v>
      </c>
      <c r="AW35" s="544">
        <v>0</v>
      </c>
      <c r="AX35" s="544">
        <v>0</v>
      </c>
      <c r="AY35" s="544">
        <v>0</v>
      </c>
      <c r="AZ35" s="544">
        <v>0</v>
      </c>
      <c r="BA35" s="544">
        <v>0</v>
      </c>
      <c r="BB35" s="544">
        <v>0</v>
      </c>
      <c r="BC35" s="544">
        <v>0</v>
      </c>
      <c r="BD35" s="544">
        <v>0</v>
      </c>
      <c r="BE35" s="544">
        <v>0</v>
      </c>
      <c r="BF35" s="544">
        <v>0</v>
      </c>
      <c r="BG35" s="544">
        <v>0</v>
      </c>
      <c r="BH35" s="544">
        <v>0</v>
      </c>
      <c r="BI35" s="544">
        <v>0</v>
      </c>
      <c r="BJ35" s="40"/>
      <c r="BK35" s="40"/>
      <c r="BL35" s="40"/>
      <c r="BM35" s="40"/>
    </row>
    <row r="36" spans="1:65">
      <c r="A36" s="40"/>
      <c r="B36" s="40"/>
      <c r="C36" s="40"/>
      <c r="D36" s="40"/>
      <c r="E36" s="40"/>
      <c r="F36" s="538"/>
      <c r="G36" s="538"/>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40"/>
      <c r="BK36" s="40"/>
      <c r="BL36" s="40"/>
      <c r="BM36" s="40"/>
    </row>
    <row r="37" spans="1:65" ht="13">
      <c r="A37" s="40"/>
      <c r="B37" s="399" t="s">
        <v>382</v>
      </c>
      <c r="C37" s="366"/>
      <c r="D37" s="400"/>
      <c r="E37" s="366"/>
      <c r="F37" s="545"/>
      <c r="G37" s="546">
        <v>0</v>
      </c>
      <c r="H37" s="546">
        <v>0.8583040474541459</v>
      </c>
      <c r="I37" s="546">
        <v>0.97601912476120434</v>
      </c>
      <c r="J37" s="546">
        <v>1.9568422770718592</v>
      </c>
      <c r="K37" s="546">
        <v>2.8577564613044624</v>
      </c>
      <c r="L37" s="546">
        <v>2.8952698804330819</v>
      </c>
      <c r="M37" s="546">
        <v>2.917255937499327</v>
      </c>
      <c r="N37" s="546">
        <v>2.9387447630733217</v>
      </c>
      <c r="O37" s="546">
        <v>2.9597023741072421</v>
      </c>
      <c r="P37" s="546">
        <v>2.980093499130926</v>
      </c>
      <c r="Q37" s="546">
        <v>2.9902068459762106</v>
      </c>
      <c r="R37" s="546">
        <v>3.0104231198738152</v>
      </c>
      <c r="S37" s="546">
        <v>3.0300125806929223</v>
      </c>
      <c r="T37" s="546">
        <v>3.2432235171358936</v>
      </c>
      <c r="U37" s="546">
        <v>3.3461484463277955</v>
      </c>
      <c r="V37" s="546">
        <v>3.3911329441545366</v>
      </c>
      <c r="W37" s="546">
        <v>2.2712046503774919</v>
      </c>
      <c r="X37" s="546">
        <v>2.2816887238985157</v>
      </c>
      <c r="Y37" s="546">
        <v>1.012799485784964</v>
      </c>
      <c r="Z37" s="546">
        <v>-6.1801759643875873E-17</v>
      </c>
      <c r="AA37" s="546">
        <v>-6.3207125533562093E-17</v>
      </c>
      <c r="AB37" s="546">
        <v>-6.464444930430665E-17</v>
      </c>
      <c r="AC37" s="546">
        <v>-6.6114457675157728E-17</v>
      </c>
      <c r="AD37" s="546">
        <v>-6.7617893890682692E-17</v>
      </c>
      <c r="AE37" s="546">
        <v>-6.9155518096756652E-17</v>
      </c>
      <c r="AF37" s="546">
        <v>-7.0728107724896652E-17</v>
      </c>
      <c r="AG37" s="546">
        <v>-7.233645788533536E-17</v>
      </c>
      <c r="AH37" s="546">
        <v>-7.3981381769033405E-17</v>
      </c>
      <c r="AI37" s="546">
        <v>-7.5663711058833109E-17</v>
      </c>
      <c r="AJ37" s="546">
        <v>-7.7384296349962349E-17</v>
      </c>
      <c r="AK37" s="546">
        <v>-7.9144007580100205E-17</v>
      </c>
      <c r="AL37" s="546">
        <v>-8.0943734469222269E-17</v>
      </c>
      <c r="AM37" s="546">
        <v>-8.2784386969448255E-17</v>
      </c>
      <c r="AN37" s="546">
        <v>-8.4666895725118893E-17</v>
      </c>
      <c r="AO37" s="546">
        <v>-8.6592212543335003E-17</v>
      </c>
      <c r="AP37" s="546">
        <v>-8.8561310875196544E-17</v>
      </c>
      <c r="AQ37" s="546">
        <v>-9.0575186307984988E-17</v>
      </c>
      <c r="AR37" s="546">
        <v>-9.2634857068538051E-17</v>
      </c>
      <c r="AS37" s="546">
        <v>-9.4741364538070677E-17</v>
      </c>
      <c r="AT37" s="546">
        <v>-9.6895773778703472E-17</v>
      </c>
      <c r="AU37" s="546">
        <v>-9.9099174071964185E-17</v>
      </c>
      <c r="AV37" s="546">
        <v>-1.0135267946953445E-16</v>
      </c>
      <c r="AW37" s="546">
        <v>-1.0365742935652092E-16</v>
      </c>
      <c r="AX37" s="546">
        <v>-1.0601458902753444E-16</v>
      </c>
      <c r="AY37" s="546">
        <v>-1.0842535027586998E-16</v>
      </c>
      <c r="AZ37" s="546">
        <v>-1.1089093199608376E-16</v>
      </c>
      <c r="BA37" s="546">
        <v>-1.1341258080027368E-16</v>
      </c>
      <c r="BB37" s="546">
        <v>-1.1599157164837298E-16</v>
      </c>
      <c r="BC37" s="546">
        <v>-1.1862920849277754E-16</v>
      </c>
      <c r="BD37" s="546">
        <v>-1.2132682493763145E-16</v>
      </c>
      <c r="BE37" s="546">
        <v>-1.2408578491310481E-16</v>
      </c>
      <c r="BF37" s="546">
        <v>-1.2690748336500478E-16</v>
      </c>
      <c r="BG37" s="546">
        <v>-1.297933469600679E-16</v>
      </c>
      <c r="BH37" s="546">
        <v>-1.3274483480729083E-16</v>
      </c>
      <c r="BI37" s="546">
        <v>-1.3576343919566414E-16</v>
      </c>
      <c r="BJ37" s="40"/>
      <c r="BK37" s="40"/>
      <c r="BL37" s="40"/>
      <c r="BM37" s="40"/>
    </row>
    <row r="38" spans="1:65" ht="13">
      <c r="A38" s="40"/>
      <c r="B38" s="399"/>
      <c r="C38" s="366"/>
      <c r="D38" s="366"/>
      <c r="E38" s="366"/>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40"/>
      <c r="BK38" s="40"/>
      <c r="BL38" s="40"/>
      <c r="BM38" s="40"/>
    </row>
    <row r="39" spans="1:65">
      <c r="A39" s="40"/>
      <c r="B39" s="291" t="s">
        <v>383</v>
      </c>
      <c r="C39" s="366"/>
      <c r="D39" s="366"/>
      <c r="E39" s="366"/>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40"/>
      <c r="BK39" s="40"/>
      <c r="BL39" s="40"/>
      <c r="BM39" s="40"/>
    </row>
    <row r="40" spans="1:65">
      <c r="A40" s="40"/>
      <c r="B40" s="291" t="s">
        <v>385</v>
      </c>
      <c r="C40" s="366"/>
      <c r="D40" s="366"/>
      <c r="E40" s="366"/>
      <c r="F40" s="548"/>
      <c r="G40" s="549">
        <v>0</v>
      </c>
      <c r="H40" s="549">
        <v>0</v>
      </c>
      <c r="I40" s="549">
        <v>0</v>
      </c>
      <c r="J40" s="549">
        <v>0</v>
      </c>
      <c r="K40" s="549">
        <v>0</v>
      </c>
      <c r="L40" s="549">
        <v>0</v>
      </c>
      <c r="M40" s="549">
        <v>0</v>
      </c>
      <c r="N40" s="549">
        <v>0</v>
      </c>
      <c r="O40" s="549">
        <v>0</v>
      </c>
      <c r="P40" s="549">
        <v>0</v>
      </c>
      <c r="Q40" s="550"/>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1"/>
      <c r="AY40" s="551"/>
      <c r="AZ40" s="551"/>
      <c r="BA40" s="551"/>
      <c r="BB40" s="551"/>
      <c r="BC40" s="551"/>
      <c r="BD40" s="551"/>
      <c r="BE40" s="551"/>
      <c r="BF40" s="551"/>
      <c r="BG40" s="551"/>
      <c r="BH40" s="551"/>
      <c r="BI40" s="551"/>
      <c r="BJ40" s="40"/>
      <c r="BK40" s="40"/>
      <c r="BL40" s="40"/>
      <c r="BM40" s="40"/>
    </row>
    <row r="41" spans="1:65">
      <c r="A41" s="40"/>
      <c r="B41" s="291" t="s">
        <v>487</v>
      </c>
      <c r="C41" s="366"/>
      <c r="D41" s="366"/>
      <c r="E41" s="366"/>
      <c r="F41" s="552"/>
      <c r="G41" s="544">
        <v>0</v>
      </c>
      <c r="H41" s="544">
        <v>0</v>
      </c>
      <c r="I41" s="544">
        <v>0</v>
      </c>
      <c r="J41" s="544">
        <v>0</v>
      </c>
      <c r="K41" s="544">
        <v>0</v>
      </c>
      <c r="L41" s="544">
        <v>0</v>
      </c>
      <c r="M41" s="544">
        <v>0</v>
      </c>
      <c r="N41" s="544">
        <v>0</v>
      </c>
      <c r="O41" s="544">
        <v>0</v>
      </c>
      <c r="P41" s="544">
        <v>0</v>
      </c>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40"/>
      <c r="BK41" s="40"/>
      <c r="BL41" s="40"/>
      <c r="BM41" s="40"/>
    </row>
    <row r="42" spans="1:65">
      <c r="A42" s="40"/>
      <c r="B42" s="291"/>
      <c r="C42" s="366"/>
      <c r="D42" s="366"/>
      <c r="E42" s="366"/>
      <c r="F42" s="554"/>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40"/>
      <c r="BK42" s="40"/>
      <c r="BL42" s="40"/>
      <c r="BM42" s="40"/>
    </row>
    <row r="43" spans="1:65" ht="13">
      <c r="A43" s="40"/>
      <c r="B43" s="399" t="s">
        <v>384</v>
      </c>
      <c r="C43" s="366"/>
      <c r="D43" s="366"/>
      <c r="E43" s="366"/>
      <c r="F43" s="545"/>
      <c r="G43" s="546">
        <v>0</v>
      </c>
      <c r="H43" s="546">
        <v>0.8583040474541459</v>
      </c>
      <c r="I43" s="546">
        <v>0.97601912476120434</v>
      </c>
      <c r="J43" s="546">
        <v>1.9568422770718592</v>
      </c>
      <c r="K43" s="546">
        <v>2.8577564613044624</v>
      </c>
      <c r="L43" s="546">
        <v>2.8952698804330819</v>
      </c>
      <c r="M43" s="546">
        <v>2.917255937499327</v>
      </c>
      <c r="N43" s="546">
        <v>2.9387447630733217</v>
      </c>
      <c r="O43" s="546">
        <v>2.9597023741072421</v>
      </c>
      <c r="P43" s="546">
        <v>2.980093499130926</v>
      </c>
      <c r="Q43" s="546">
        <v>2.9902068459762106</v>
      </c>
      <c r="R43" s="546">
        <v>3.0104231198738152</v>
      </c>
      <c r="S43" s="546">
        <v>3.0300125806929223</v>
      </c>
      <c r="T43" s="546">
        <v>3.2432235171358936</v>
      </c>
      <c r="U43" s="546">
        <v>3.3461484463277955</v>
      </c>
      <c r="V43" s="546">
        <v>3.3911329441545366</v>
      </c>
      <c r="W43" s="546">
        <v>2.2712046503774919</v>
      </c>
      <c r="X43" s="546">
        <v>2.2816887238985157</v>
      </c>
      <c r="Y43" s="546">
        <v>1.012799485784964</v>
      </c>
      <c r="Z43" s="546">
        <v>-6.1801759643875873E-17</v>
      </c>
      <c r="AA43" s="546">
        <v>-6.3207125533562093E-17</v>
      </c>
      <c r="AB43" s="546">
        <v>-6.464444930430665E-17</v>
      </c>
      <c r="AC43" s="546">
        <v>-6.6114457675157728E-17</v>
      </c>
      <c r="AD43" s="546">
        <v>-6.7617893890682692E-17</v>
      </c>
      <c r="AE43" s="546">
        <v>-6.9155518096756652E-17</v>
      </c>
      <c r="AF43" s="546">
        <v>-7.0728107724896652E-17</v>
      </c>
      <c r="AG43" s="546">
        <v>-7.233645788533536E-17</v>
      </c>
      <c r="AH43" s="546">
        <v>-7.3981381769033405E-17</v>
      </c>
      <c r="AI43" s="546">
        <v>-7.5663711058833109E-17</v>
      </c>
      <c r="AJ43" s="546">
        <v>-7.7384296349962349E-17</v>
      </c>
      <c r="AK43" s="546">
        <v>-7.9144007580100205E-17</v>
      </c>
      <c r="AL43" s="546">
        <v>-8.0943734469222269E-17</v>
      </c>
      <c r="AM43" s="546">
        <v>-8.2784386969448255E-17</v>
      </c>
      <c r="AN43" s="546">
        <v>-8.4666895725118893E-17</v>
      </c>
      <c r="AO43" s="546">
        <v>-8.6592212543335003E-17</v>
      </c>
      <c r="AP43" s="546">
        <v>-8.8561310875196544E-17</v>
      </c>
      <c r="AQ43" s="546">
        <v>-9.0575186307984988E-17</v>
      </c>
      <c r="AR43" s="546">
        <v>-9.2634857068538051E-17</v>
      </c>
      <c r="AS43" s="546">
        <v>-9.4741364538070677E-17</v>
      </c>
      <c r="AT43" s="546">
        <v>-9.6895773778703472E-17</v>
      </c>
      <c r="AU43" s="546">
        <v>-9.9099174071964185E-17</v>
      </c>
      <c r="AV43" s="546">
        <v>-1.0135267946953445E-16</v>
      </c>
      <c r="AW43" s="546">
        <v>-1.0365742935652092E-16</v>
      </c>
      <c r="AX43" s="546">
        <v>-1.0601458902753444E-16</v>
      </c>
      <c r="AY43" s="546">
        <v>-1.0842535027586998E-16</v>
      </c>
      <c r="AZ43" s="546">
        <v>-1.1089093199608376E-16</v>
      </c>
      <c r="BA43" s="546">
        <v>-1.1341258080027368E-16</v>
      </c>
      <c r="BB43" s="546">
        <v>-1.1599157164837298E-16</v>
      </c>
      <c r="BC43" s="546">
        <v>-1.1862920849277754E-16</v>
      </c>
      <c r="BD43" s="546">
        <v>-1.2132682493763145E-16</v>
      </c>
      <c r="BE43" s="546">
        <v>-1.2408578491310481E-16</v>
      </c>
      <c r="BF43" s="546">
        <v>-1.2690748336500478E-16</v>
      </c>
      <c r="BG43" s="546">
        <v>-1.297933469600679E-16</v>
      </c>
      <c r="BH43" s="546">
        <v>-1.3274483480729083E-16</v>
      </c>
      <c r="BI43" s="546">
        <v>-1.3576343919566414E-16</v>
      </c>
      <c r="BJ43" s="40"/>
      <c r="BK43" s="40"/>
      <c r="BL43" s="40"/>
      <c r="BM43" s="40"/>
    </row>
    <row r="44" spans="1:65" ht="13">
      <c r="A44" s="40"/>
      <c r="B44" s="45"/>
      <c r="C44" s="40"/>
      <c r="D44" s="40"/>
      <c r="E44" s="40"/>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5"/>
      <c r="BG44" s="555"/>
      <c r="BH44" s="555"/>
      <c r="BI44" s="555"/>
      <c r="BJ44" s="40"/>
      <c r="BK44" s="40"/>
      <c r="BL44" s="40"/>
      <c r="BM44" s="40"/>
    </row>
    <row r="45" spans="1:65" ht="13">
      <c r="A45" s="40"/>
      <c r="B45" s="45" t="s">
        <v>25</v>
      </c>
      <c r="C45" s="40"/>
      <c r="D45" s="40"/>
      <c r="E45" s="40"/>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E45" s="555"/>
      <c r="BF45" s="555"/>
      <c r="BG45" s="555"/>
      <c r="BH45" s="555"/>
      <c r="BI45" s="555"/>
      <c r="BJ45" s="40"/>
      <c r="BK45" s="40"/>
      <c r="BL45" s="40"/>
      <c r="BM45" s="40"/>
    </row>
    <row r="46" spans="1:65">
      <c r="A46" s="40"/>
      <c r="B46" s="71" t="s">
        <v>78</v>
      </c>
      <c r="C46" s="40"/>
      <c r="D46" s="40"/>
      <c r="E46" s="40"/>
      <c r="F46" s="534"/>
      <c r="G46" s="535">
        <v>0</v>
      </c>
      <c r="H46" s="535">
        <v>0</v>
      </c>
      <c r="I46" s="535">
        <v>0</v>
      </c>
      <c r="J46" s="535">
        <v>0</v>
      </c>
      <c r="K46" s="535">
        <v>0</v>
      </c>
      <c r="L46" s="535">
        <v>1.4278813937440337E-2</v>
      </c>
      <c r="M46" s="535">
        <v>1.3451315278443218E-2</v>
      </c>
      <c r="N46" s="535">
        <v>1.257879852559683E-2</v>
      </c>
      <c r="O46" s="535">
        <v>1.1659644167031528E-2</v>
      </c>
      <c r="P46" s="535">
        <v>1.0692182314794373E-2</v>
      </c>
      <c r="Q46" s="535">
        <v>0</v>
      </c>
      <c r="R46" s="535">
        <v>0</v>
      </c>
      <c r="S46" s="535">
        <v>0</v>
      </c>
      <c r="T46" s="535">
        <v>0</v>
      </c>
      <c r="U46" s="535">
        <v>0</v>
      </c>
      <c r="V46" s="535">
        <v>0</v>
      </c>
      <c r="W46" s="535">
        <v>0</v>
      </c>
      <c r="X46" s="535">
        <v>0</v>
      </c>
      <c r="Y46" s="535">
        <v>0</v>
      </c>
      <c r="Z46" s="535">
        <v>0</v>
      </c>
      <c r="AA46" s="535">
        <v>0</v>
      </c>
      <c r="AB46" s="535">
        <v>0</v>
      </c>
      <c r="AC46" s="535">
        <v>0</v>
      </c>
      <c r="AD46" s="535">
        <v>0</v>
      </c>
      <c r="AE46" s="535">
        <v>0</v>
      </c>
      <c r="AF46" s="535">
        <v>0</v>
      </c>
      <c r="AG46" s="535">
        <v>0</v>
      </c>
      <c r="AH46" s="535">
        <v>0</v>
      </c>
      <c r="AI46" s="535">
        <v>0</v>
      </c>
      <c r="AJ46" s="535">
        <v>0</v>
      </c>
      <c r="AK46" s="535">
        <v>0</v>
      </c>
      <c r="AL46" s="535">
        <v>0</v>
      </c>
      <c r="AM46" s="535">
        <v>0</v>
      </c>
      <c r="AN46" s="535">
        <v>0</v>
      </c>
      <c r="AO46" s="535">
        <v>0</v>
      </c>
      <c r="AP46" s="535">
        <v>0</v>
      </c>
      <c r="AQ46" s="535">
        <v>0</v>
      </c>
      <c r="AR46" s="535">
        <v>0</v>
      </c>
      <c r="AS46" s="535">
        <v>0</v>
      </c>
      <c r="AT46" s="535">
        <v>0</v>
      </c>
      <c r="AU46" s="535">
        <v>0</v>
      </c>
      <c r="AV46" s="535">
        <v>0</v>
      </c>
      <c r="AW46" s="535">
        <v>0</v>
      </c>
      <c r="AX46" s="535">
        <v>0</v>
      </c>
      <c r="AY46" s="535">
        <v>0</v>
      </c>
      <c r="AZ46" s="535">
        <v>0</v>
      </c>
      <c r="BA46" s="535">
        <v>0</v>
      </c>
      <c r="BB46" s="535">
        <v>0</v>
      </c>
      <c r="BC46" s="535">
        <v>0</v>
      </c>
      <c r="BD46" s="535">
        <v>0</v>
      </c>
      <c r="BE46" s="535">
        <v>0</v>
      </c>
      <c r="BF46" s="535">
        <v>0</v>
      </c>
      <c r="BG46" s="535">
        <v>0</v>
      </c>
      <c r="BH46" s="535">
        <v>0</v>
      </c>
      <c r="BI46" s="535">
        <v>0</v>
      </c>
      <c r="BJ46" s="40"/>
      <c r="BK46" s="40"/>
      <c r="BL46" s="40"/>
      <c r="BM46" s="40"/>
    </row>
    <row r="47" spans="1:65">
      <c r="A47" s="40"/>
      <c r="B47" s="36" t="s">
        <v>26</v>
      </c>
      <c r="C47" s="40"/>
      <c r="D47" s="40"/>
      <c r="E47" s="40"/>
      <c r="F47" s="536"/>
      <c r="G47" s="537">
        <v>0</v>
      </c>
      <c r="H47" s="537">
        <v>1.2413355326801643</v>
      </c>
      <c r="I47" s="537">
        <v>1.2615399634184985</v>
      </c>
      <c r="J47" s="537">
        <v>2.5796915904164277</v>
      </c>
      <c r="K47" s="537">
        <v>3.6426560760262223</v>
      </c>
      <c r="L47" s="537">
        <v>3.1569685992227261</v>
      </c>
      <c r="M47" s="537">
        <v>2.7360394526596963</v>
      </c>
      <c r="N47" s="537">
        <v>2.3712341923050699</v>
      </c>
      <c r="O47" s="537">
        <v>2.0550696333310605</v>
      </c>
      <c r="P47" s="537">
        <v>1.7810603488869192</v>
      </c>
      <c r="Q47" s="537">
        <v>1.5435856357019966</v>
      </c>
      <c r="R47" s="537">
        <v>1.3377742176083971</v>
      </c>
      <c r="S47" s="537">
        <v>1.1594043219272774</v>
      </c>
      <c r="T47" s="537">
        <v>1.0048170790036404</v>
      </c>
      <c r="U47" s="537">
        <v>0.87084146846982158</v>
      </c>
      <c r="V47" s="537">
        <v>0.75472927267384526</v>
      </c>
      <c r="W47" s="537">
        <v>1.5972555945955844</v>
      </c>
      <c r="X47" s="537">
        <v>0.58223670880209166</v>
      </c>
      <c r="Y47" s="537">
        <v>1.4928219543531789</v>
      </c>
      <c r="Z47" s="537">
        <v>1.2334260146291385</v>
      </c>
      <c r="AA47" s="537">
        <v>0</v>
      </c>
      <c r="AB47" s="537">
        <v>0</v>
      </c>
      <c r="AC47" s="537">
        <v>0</v>
      </c>
      <c r="AD47" s="537">
        <v>0</v>
      </c>
      <c r="AE47" s="537">
        <v>0</v>
      </c>
      <c r="AF47" s="537">
        <v>0</v>
      </c>
      <c r="AG47" s="537">
        <v>0</v>
      </c>
      <c r="AH47" s="537">
        <v>0</v>
      </c>
      <c r="AI47" s="537">
        <v>0</v>
      </c>
      <c r="AJ47" s="537">
        <v>0</v>
      </c>
      <c r="AK47" s="537">
        <v>0</v>
      </c>
      <c r="AL47" s="537">
        <v>0</v>
      </c>
      <c r="AM47" s="537">
        <v>0</v>
      </c>
      <c r="AN47" s="537">
        <v>0</v>
      </c>
      <c r="AO47" s="537">
        <v>0</v>
      </c>
      <c r="AP47" s="537">
        <v>0</v>
      </c>
      <c r="AQ47" s="537">
        <v>0</v>
      </c>
      <c r="AR47" s="537">
        <v>0</v>
      </c>
      <c r="AS47" s="537">
        <v>0</v>
      </c>
      <c r="AT47" s="537">
        <v>0</v>
      </c>
      <c r="AU47" s="537">
        <v>0</v>
      </c>
      <c r="AV47" s="537">
        <v>0</v>
      </c>
      <c r="AW47" s="537">
        <v>0</v>
      </c>
      <c r="AX47" s="537">
        <v>0</v>
      </c>
      <c r="AY47" s="537">
        <v>0</v>
      </c>
      <c r="AZ47" s="537">
        <v>0</v>
      </c>
      <c r="BA47" s="537">
        <v>0</v>
      </c>
      <c r="BB47" s="537">
        <v>0</v>
      </c>
      <c r="BC47" s="537">
        <v>0</v>
      </c>
      <c r="BD47" s="537">
        <v>0</v>
      </c>
      <c r="BE47" s="537">
        <v>0</v>
      </c>
      <c r="BF47" s="537">
        <v>0</v>
      </c>
      <c r="BG47" s="537">
        <v>0</v>
      </c>
      <c r="BH47" s="537">
        <v>0</v>
      </c>
      <c r="BI47" s="537">
        <v>0</v>
      </c>
      <c r="BJ47" s="40"/>
      <c r="BK47" s="40"/>
      <c r="BL47" s="40"/>
      <c r="BM47" s="40"/>
    </row>
    <row r="48" spans="1:65">
      <c r="A48" s="40"/>
      <c r="B48" s="36" t="s">
        <v>27</v>
      </c>
      <c r="C48" s="40"/>
      <c r="D48" s="40"/>
      <c r="E48" s="40"/>
      <c r="F48" s="536"/>
      <c r="G48" s="537">
        <v>0</v>
      </c>
      <c r="H48" s="537">
        <v>0.25830786567901842</v>
      </c>
      <c r="I48" s="537">
        <v>0.26979943185051686</v>
      </c>
      <c r="J48" s="537">
        <v>0.5138726326469204</v>
      </c>
      <c r="K48" s="537">
        <v>0.69661644282046364</v>
      </c>
      <c r="L48" s="537">
        <v>0.66035621628414742</v>
      </c>
      <c r="M48" s="537">
        <v>0.62208665931466289</v>
      </c>
      <c r="N48" s="537">
        <v>0.58173513823745371</v>
      </c>
      <c r="O48" s="537">
        <v>0.53922675504382311</v>
      </c>
      <c r="P48" s="537">
        <v>0.49448428196856237</v>
      </c>
      <c r="Q48" s="537">
        <v>0.44742809426307961</v>
      </c>
      <c r="R48" s="537">
        <v>0.39797610111578607</v>
      </c>
      <c r="S48" s="537">
        <v>0.34604367467024422</v>
      </c>
      <c r="T48" s="537">
        <v>0.29154357709028267</v>
      </c>
      <c r="U48" s="537">
        <v>0.23438588561996224</v>
      </c>
      <c r="V48" s="537">
        <v>0.17447791558491152</v>
      </c>
      <c r="W48" s="537">
        <v>0.11172414128015945</v>
      </c>
      <c r="X48" s="537">
        <v>6.6419797092252222E-2</v>
      </c>
      <c r="Y48" s="537">
        <v>2.2045715904757502E-2</v>
      </c>
      <c r="Z48" s="537">
        <v>-7.7123562370971318E-17</v>
      </c>
      <c r="AA48" s="537">
        <v>-7.8877344536265907E-17</v>
      </c>
      <c r="AB48" s="537">
        <v>-8.067100753419774E-17</v>
      </c>
      <c r="AC48" s="537">
        <v>-8.2505458250948768E-17</v>
      </c>
      <c r="AD48" s="537">
        <v>-8.4381624195202841E-17</v>
      </c>
      <c r="AE48" s="537">
        <v>-8.630045396709935E-17</v>
      </c>
      <c r="AF48" s="537">
        <v>-8.826291773785084E-17</v>
      </c>
      <c r="AG48" s="537">
        <v>-9.0270007740267134E-17</v>
      </c>
      <c r="AH48" s="537">
        <v>-9.2322738770433779E-17</v>
      </c>
      <c r="AI48" s="537">
        <v>-9.4422148700798717E-17</v>
      </c>
      <c r="AJ48" s="537">
        <v>-9.6569299004926552E-17</v>
      </c>
      <c r="AK48" s="537">
        <v>-9.8765275294185547E-17</v>
      </c>
      <c r="AL48" s="537">
        <v>-1.0101118786663888E-16</v>
      </c>
      <c r="AM48" s="537">
        <v>-1.0330817226841762E-16</v>
      </c>
      <c r="AN48" s="537">
        <v>-1.0565738986785942E-16</v>
      </c>
      <c r="AO48" s="537">
        <v>-1.080600284427027E-16</v>
      </c>
      <c r="AP48" s="537">
        <v>-1.1051730278063407E-16</v>
      </c>
      <c r="AQ48" s="537">
        <v>-1.1303045529349168E-16</v>
      </c>
      <c r="AR48" s="537">
        <v>-1.1560075664543579E-16</v>
      </c>
      <c r="AS48" s="537">
        <v>-1.182295063954037E-16</v>
      </c>
      <c r="AT48" s="537">
        <v>-1.2091803365417417E-16</v>
      </c>
      <c r="AU48" s="537">
        <v>-1.2366769775637335E-16</v>
      </c>
      <c r="AV48" s="537">
        <v>-1.2647988894776214E-16</v>
      </c>
      <c r="AW48" s="537">
        <v>-1.2935602908815217E-16</v>
      </c>
      <c r="AX48" s="537">
        <v>-1.3229757237030633E-16</v>
      </c>
      <c r="AY48" s="537">
        <v>-1.3530600605518683E-16</v>
      </c>
      <c r="AZ48" s="537">
        <v>-1.3838285122392275E-16</v>
      </c>
      <c r="BA48" s="537">
        <v>-1.4152966354687733E-16</v>
      </c>
      <c r="BB48" s="537">
        <v>-1.4474803407020371E-16</v>
      </c>
      <c r="BC48" s="537">
        <v>-1.4803959002028683E-16</v>
      </c>
      <c r="BD48" s="537">
        <v>-1.5140599562647836E-16</v>
      </c>
      <c r="BE48" s="537">
        <v>-1.5484895296254054E-16</v>
      </c>
      <c r="BF48" s="537">
        <v>-1.5837020280722433E-16</v>
      </c>
      <c r="BG48" s="537">
        <v>-1.6197152552441692E-16</v>
      </c>
      <c r="BH48" s="537">
        <v>-1.6565474196330378E-16</v>
      </c>
      <c r="BI48" s="537">
        <v>-1.6942171437900052E-16</v>
      </c>
      <c r="BJ48" s="40"/>
      <c r="BK48" s="40"/>
      <c r="BL48" s="40"/>
      <c r="BM48" s="40"/>
    </row>
    <row r="49" spans="1:65">
      <c r="A49" s="40"/>
      <c r="B49" s="36" t="s">
        <v>488</v>
      </c>
      <c r="C49" s="40"/>
      <c r="D49" s="40"/>
      <c r="E49" s="40"/>
      <c r="F49" s="536"/>
      <c r="G49" s="537">
        <v>0</v>
      </c>
      <c r="H49" s="537">
        <v>0</v>
      </c>
      <c r="I49" s="537">
        <v>0</v>
      </c>
      <c r="J49" s="537">
        <v>0</v>
      </c>
      <c r="K49" s="537">
        <v>0</v>
      </c>
      <c r="L49" s="537">
        <v>0</v>
      </c>
      <c r="M49" s="537">
        <v>0</v>
      </c>
      <c r="N49" s="537">
        <v>0</v>
      </c>
      <c r="O49" s="537">
        <v>0</v>
      </c>
      <c r="P49" s="537">
        <v>0</v>
      </c>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40"/>
      <c r="BK49" s="40"/>
      <c r="BL49" s="40"/>
      <c r="BM49" s="40"/>
    </row>
    <row r="50" spans="1:65" ht="13">
      <c r="A50" s="40"/>
      <c r="B50" s="45" t="s">
        <v>28</v>
      </c>
      <c r="C50" s="40"/>
      <c r="D50" s="40"/>
      <c r="E50" s="40"/>
      <c r="F50" s="556"/>
      <c r="G50" s="557">
        <v>0</v>
      </c>
      <c r="H50" s="557">
        <v>1.4996433983591828</v>
      </c>
      <c r="I50" s="557">
        <v>1.5313393952690153</v>
      </c>
      <c r="J50" s="557">
        <v>3.093564223063348</v>
      </c>
      <c r="K50" s="557">
        <v>4.3392725188466859</v>
      </c>
      <c r="L50" s="557">
        <v>3.8316036294443139</v>
      </c>
      <c r="M50" s="557">
        <v>3.3715774272528023</v>
      </c>
      <c r="N50" s="557">
        <v>2.9655481290681203</v>
      </c>
      <c r="O50" s="557">
        <v>2.6059560325419153</v>
      </c>
      <c r="P50" s="557">
        <v>2.2862368131702757</v>
      </c>
      <c r="Q50" s="557">
        <v>1.9910137299650761</v>
      </c>
      <c r="R50" s="557">
        <v>1.7357503187241832</v>
      </c>
      <c r="S50" s="557">
        <v>1.5054479965975216</v>
      </c>
      <c r="T50" s="557">
        <v>1.2963606560939231</v>
      </c>
      <c r="U50" s="557">
        <v>1.1052273540897839</v>
      </c>
      <c r="V50" s="557">
        <v>0.92920718825875681</v>
      </c>
      <c r="W50" s="557">
        <v>1.7089797358757439</v>
      </c>
      <c r="X50" s="557">
        <v>0.64865650589434387</v>
      </c>
      <c r="Y50" s="557">
        <v>1.5148676702579364</v>
      </c>
      <c r="Z50" s="557">
        <v>1.2334260146291385</v>
      </c>
      <c r="AA50" s="557">
        <v>-7.8877344536265907E-17</v>
      </c>
      <c r="AB50" s="557">
        <v>-8.067100753419774E-17</v>
      </c>
      <c r="AC50" s="557">
        <v>-8.2505458250948768E-17</v>
      </c>
      <c r="AD50" s="557">
        <v>-8.4381624195202841E-17</v>
      </c>
      <c r="AE50" s="557">
        <v>-8.630045396709935E-17</v>
      </c>
      <c r="AF50" s="557">
        <v>-8.826291773785084E-17</v>
      </c>
      <c r="AG50" s="557">
        <v>-9.0270007740267134E-17</v>
      </c>
      <c r="AH50" s="557">
        <v>-9.2322738770433779E-17</v>
      </c>
      <c r="AI50" s="557">
        <v>-9.4422148700798717E-17</v>
      </c>
      <c r="AJ50" s="557">
        <v>-9.6569299004926552E-17</v>
      </c>
      <c r="AK50" s="557">
        <v>-9.8765275294185547E-17</v>
      </c>
      <c r="AL50" s="557">
        <v>-1.0101118786663888E-16</v>
      </c>
      <c r="AM50" s="557">
        <v>-1.0330817226841762E-16</v>
      </c>
      <c r="AN50" s="557">
        <v>-1.0565738986785942E-16</v>
      </c>
      <c r="AO50" s="557">
        <v>-1.080600284427027E-16</v>
      </c>
      <c r="AP50" s="557">
        <v>-1.1051730278063407E-16</v>
      </c>
      <c r="AQ50" s="557">
        <v>-1.1303045529349168E-16</v>
      </c>
      <c r="AR50" s="557">
        <v>-1.1560075664543579E-16</v>
      </c>
      <c r="AS50" s="557">
        <v>-1.182295063954037E-16</v>
      </c>
      <c r="AT50" s="557">
        <v>-1.2091803365417417E-16</v>
      </c>
      <c r="AU50" s="557">
        <v>-1.2366769775637335E-16</v>
      </c>
      <c r="AV50" s="557">
        <v>-1.2647988894776214E-16</v>
      </c>
      <c r="AW50" s="557">
        <v>-1.2935602908815217E-16</v>
      </c>
      <c r="AX50" s="557">
        <v>-1.3229757237030633E-16</v>
      </c>
      <c r="AY50" s="557">
        <v>-1.3530600605518683E-16</v>
      </c>
      <c r="AZ50" s="557">
        <v>-1.3838285122392275E-16</v>
      </c>
      <c r="BA50" s="557">
        <v>-1.4152966354687733E-16</v>
      </c>
      <c r="BB50" s="557">
        <v>-1.4474803407020371E-16</v>
      </c>
      <c r="BC50" s="557">
        <v>-1.4803959002028683E-16</v>
      </c>
      <c r="BD50" s="557">
        <v>-1.5140599562647836E-16</v>
      </c>
      <c r="BE50" s="557">
        <v>-1.5484895296254054E-16</v>
      </c>
      <c r="BF50" s="557">
        <v>-1.5837020280722433E-16</v>
      </c>
      <c r="BG50" s="557">
        <v>-1.6197152552441692E-16</v>
      </c>
      <c r="BH50" s="557">
        <v>-1.6565474196330378E-16</v>
      </c>
      <c r="BI50" s="557">
        <v>-1.6942171437900052E-16</v>
      </c>
      <c r="BJ50" s="40"/>
      <c r="BK50" s="40"/>
      <c r="BL50" s="40"/>
      <c r="BM50" s="40"/>
    </row>
    <row r="51" spans="1:65">
      <c r="A51" s="40"/>
      <c r="B51" s="40"/>
      <c r="C51" s="40"/>
      <c r="D51" s="40"/>
      <c r="E51" s="40"/>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8"/>
      <c r="BB51" s="558"/>
      <c r="BC51" s="558"/>
      <c r="BD51" s="558"/>
      <c r="BE51" s="558"/>
      <c r="BF51" s="558"/>
      <c r="BG51" s="558"/>
      <c r="BH51" s="558"/>
      <c r="BI51" s="558"/>
      <c r="BJ51" s="40"/>
      <c r="BK51" s="40"/>
      <c r="BL51" s="40"/>
      <c r="BM51" s="40"/>
    </row>
    <row r="52" spans="1:65" ht="13">
      <c r="A52" s="40"/>
      <c r="B52" s="45" t="s">
        <v>23</v>
      </c>
      <c r="C52" s="40"/>
      <c r="D52" s="40"/>
      <c r="E52" s="40"/>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40"/>
      <c r="BK52" s="40"/>
      <c r="BL52" s="40"/>
      <c r="BM52" s="40"/>
    </row>
    <row r="53" spans="1:65">
      <c r="A53" s="40"/>
      <c r="B53" s="36" t="s">
        <v>214</v>
      </c>
      <c r="C53" s="40"/>
      <c r="D53" s="40"/>
      <c r="E53" s="40"/>
      <c r="F53" s="558"/>
      <c r="G53" s="559">
        <v>0.3</v>
      </c>
      <c r="H53" s="559">
        <v>0.3</v>
      </c>
      <c r="I53" s="559">
        <v>0.3</v>
      </c>
      <c r="J53" s="559">
        <v>0.3</v>
      </c>
      <c r="K53" s="559">
        <v>0.3</v>
      </c>
      <c r="L53" s="559">
        <v>0.3</v>
      </c>
      <c r="M53" s="559">
        <v>0.3</v>
      </c>
      <c r="N53" s="559">
        <v>0.3</v>
      </c>
      <c r="O53" s="559">
        <v>0.3</v>
      </c>
      <c r="P53" s="559">
        <v>0.3</v>
      </c>
      <c r="Q53" s="559">
        <v>0.3</v>
      </c>
      <c r="R53" s="559">
        <v>0.3</v>
      </c>
      <c r="S53" s="559">
        <v>0.3</v>
      </c>
      <c r="T53" s="559">
        <v>0.3</v>
      </c>
      <c r="U53" s="559">
        <v>0.3</v>
      </c>
      <c r="V53" s="559">
        <v>0.3</v>
      </c>
      <c r="W53" s="559">
        <v>0.3</v>
      </c>
      <c r="X53" s="559">
        <v>0.3</v>
      </c>
      <c r="Y53" s="559">
        <v>0.3</v>
      </c>
      <c r="Z53" s="559">
        <v>0.3</v>
      </c>
      <c r="AA53" s="559">
        <v>0.3</v>
      </c>
      <c r="AB53" s="559">
        <v>0.3</v>
      </c>
      <c r="AC53" s="559">
        <v>0.3</v>
      </c>
      <c r="AD53" s="559">
        <v>0.3</v>
      </c>
      <c r="AE53" s="559">
        <v>0.3</v>
      </c>
      <c r="AF53" s="559">
        <v>0.3</v>
      </c>
      <c r="AG53" s="559">
        <v>0.3</v>
      </c>
      <c r="AH53" s="559">
        <v>0.3</v>
      </c>
      <c r="AI53" s="559">
        <v>0.3</v>
      </c>
      <c r="AJ53" s="559">
        <v>0.3</v>
      </c>
      <c r="AK53" s="559">
        <v>0.3</v>
      </c>
      <c r="AL53" s="559">
        <v>0.3</v>
      </c>
      <c r="AM53" s="559">
        <v>0.3</v>
      </c>
      <c r="AN53" s="559">
        <v>0.3</v>
      </c>
      <c r="AO53" s="559">
        <v>0.3</v>
      </c>
      <c r="AP53" s="559">
        <v>0.3</v>
      </c>
      <c r="AQ53" s="559">
        <v>0.3</v>
      </c>
      <c r="AR53" s="559">
        <v>0.3</v>
      </c>
      <c r="AS53" s="559">
        <v>0.3</v>
      </c>
      <c r="AT53" s="559">
        <v>0.3</v>
      </c>
      <c r="AU53" s="559">
        <v>0.3</v>
      </c>
      <c r="AV53" s="559">
        <v>0.3</v>
      </c>
      <c r="AW53" s="559">
        <v>0.3</v>
      </c>
      <c r="AX53" s="559">
        <v>0.3</v>
      </c>
      <c r="AY53" s="559">
        <v>0.3</v>
      </c>
      <c r="AZ53" s="559">
        <v>0.3</v>
      </c>
      <c r="BA53" s="559">
        <v>0.3</v>
      </c>
      <c r="BB53" s="559">
        <v>0.3</v>
      </c>
      <c r="BC53" s="559">
        <v>0.3</v>
      </c>
      <c r="BD53" s="559">
        <v>0.3</v>
      </c>
      <c r="BE53" s="559">
        <v>0.3</v>
      </c>
      <c r="BF53" s="559">
        <v>0.3</v>
      </c>
      <c r="BG53" s="559">
        <v>0.3</v>
      </c>
      <c r="BH53" s="559">
        <v>0.3</v>
      </c>
      <c r="BI53" s="559">
        <v>0.3</v>
      </c>
      <c r="BJ53" s="40"/>
      <c r="BK53" s="40"/>
      <c r="BL53" s="40"/>
      <c r="BM53" s="40"/>
    </row>
    <row r="54" spans="1:65">
      <c r="A54" s="40"/>
      <c r="B54" s="36" t="s">
        <v>24</v>
      </c>
      <c r="C54" s="40"/>
      <c r="D54" s="44"/>
      <c r="E54" s="76"/>
      <c r="F54" s="541"/>
      <c r="G54" s="560">
        <v>0</v>
      </c>
      <c r="H54" s="560">
        <v>-0.64133935090503691</v>
      </c>
      <c r="I54" s="560">
        <v>-1.1966596214128478</v>
      </c>
      <c r="J54" s="560">
        <v>-2.3333815674043366</v>
      </c>
      <c r="K54" s="560">
        <v>-3.81489762494656</v>
      </c>
      <c r="L54" s="560">
        <v>-4.7512313739577916</v>
      </c>
      <c r="M54" s="560">
        <v>-5.2055528637112669</v>
      </c>
      <c r="N54" s="560">
        <v>-5.2323562297060651</v>
      </c>
      <c r="O54" s="560">
        <v>-4.8786098881407387</v>
      </c>
      <c r="P54" s="560">
        <v>-4.1847532021800884</v>
      </c>
      <c r="Q54" s="560">
        <v>-3.1855600861689539</v>
      </c>
      <c r="R54" s="560">
        <v>-1.9108872850193219</v>
      </c>
      <c r="S54" s="560">
        <v>-0.38632270092392118</v>
      </c>
      <c r="T54" s="560">
        <v>1.5605401601180493</v>
      </c>
      <c r="U54" s="560">
        <v>2.2409210922380116</v>
      </c>
      <c r="V54" s="560">
        <v>2.4619257558957797</v>
      </c>
      <c r="W54" s="560">
        <v>0.56222491450174794</v>
      </c>
      <c r="X54" s="560">
        <v>1.6330322180041719</v>
      </c>
      <c r="Y54" s="560">
        <v>-0.50206818447297241</v>
      </c>
      <c r="Z54" s="560">
        <v>-1.7354941991021109</v>
      </c>
      <c r="AA54" s="560">
        <v>-1.7354941991021109</v>
      </c>
      <c r="AB54" s="560">
        <v>-1.7354941991021109</v>
      </c>
      <c r="AC54" s="560">
        <v>-1.7354941991021109</v>
      </c>
      <c r="AD54" s="560">
        <v>-1.7354941991021109</v>
      </c>
      <c r="AE54" s="560">
        <v>-1.7354941991021109</v>
      </c>
      <c r="AF54" s="560">
        <v>-1.7354941991021109</v>
      </c>
      <c r="AG54" s="560">
        <v>-1.7354941991021109</v>
      </c>
      <c r="AH54" s="560">
        <v>-1.7354941991021109</v>
      </c>
      <c r="AI54" s="560">
        <v>-1.7354941991021109</v>
      </c>
      <c r="AJ54" s="560">
        <v>-1.7354941991021109</v>
      </c>
      <c r="AK54" s="560">
        <v>-1.7354941991021109</v>
      </c>
      <c r="AL54" s="560">
        <v>-1.7354941991021109</v>
      </c>
      <c r="AM54" s="560">
        <v>-1.7354941991021109</v>
      </c>
      <c r="AN54" s="560">
        <v>-1.7354941991021109</v>
      </c>
      <c r="AO54" s="560">
        <v>-1.7354941991021109</v>
      </c>
      <c r="AP54" s="560">
        <v>-1.7354941991021109</v>
      </c>
      <c r="AQ54" s="560">
        <v>-1.7354941991021109</v>
      </c>
      <c r="AR54" s="560">
        <v>-1.7354941991021109</v>
      </c>
      <c r="AS54" s="560">
        <v>-1.7354941991021109</v>
      </c>
      <c r="AT54" s="560">
        <v>-1.7354941991021109</v>
      </c>
      <c r="AU54" s="560">
        <v>-1.7354941991021109</v>
      </c>
      <c r="AV54" s="560">
        <v>-1.7354941991021109</v>
      </c>
      <c r="AW54" s="560">
        <v>-1.7354941991021109</v>
      </c>
      <c r="AX54" s="560">
        <v>-1.7354941991021109</v>
      </c>
      <c r="AY54" s="560">
        <v>-1.7354941991021109</v>
      </c>
      <c r="AZ54" s="560">
        <v>-1.7354941991021109</v>
      </c>
      <c r="BA54" s="560">
        <v>-1.7354941991021109</v>
      </c>
      <c r="BB54" s="560">
        <v>-1.7354941991021109</v>
      </c>
      <c r="BC54" s="560">
        <v>-1.7354941991021109</v>
      </c>
      <c r="BD54" s="560">
        <v>-1.7354941991021109</v>
      </c>
      <c r="BE54" s="560">
        <v>-1.7354941991021109</v>
      </c>
      <c r="BF54" s="560">
        <v>-1.7354941991021109</v>
      </c>
      <c r="BG54" s="560">
        <v>-1.7354941991021109</v>
      </c>
      <c r="BH54" s="560">
        <v>-1.7354941991021109</v>
      </c>
      <c r="BI54" s="560">
        <v>-1.7354941991021109</v>
      </c>
      <c r="BJ54" s="60"/>
      <c r="BK54" s="60"/>
      <c r="BL54" s="60"/>
      <c r="BM54" s="40"/>
    </row>
    <row r="55" spans="1:65">
      <c r="A55" s="40"/>
      <c r="B55" s="40" t="s">
        <v>206</v>
      </c>
      <c r="C55" s="40"/>
      <c r="D55" s="44"/>
      <c r="E55" s="73"/>
      <c r="F55" s="561"/>
      <c r="G55" s="562">
        <v>0</v>
      </c>
      <c r="H55" s="562">
        <v>-0.64133935090503691</v>
      </c>
      <c r="I55" s="562">
        <v>-0.55532027050781096</v>
      </c>
      <c r="J55" s="562">
        <v>-1.1367219459914888</v>
      </c>
      <c r="K55" s="562">
        <v>-1.4815160575422235</v>
      </c>
      <c r="L55" s="562">
        <v>-0.93633374901123201</v>
      </c>
      <c r="M55" s="562">
        <v>-0.4543214897534753</v>
      </c>
      <c r="N55" s="562">
        <v>-2.68033659947986E-2</v>
      </c>
      <c r="O55" s="562">
        <v>0.35374634156532681</v>
      </c>
      <c r="P55" s="562">
        <v>0.69385668596065031</v>
      </c>
      <c r="Q55" s="562">
        <v>0.99919311601113447</v>
      </c>
      <c r="R55" s="562">
        <v>1.274672801149632</v>
      </c>
      <c r="S55" s="562">
        <v>1.5245645840954007</v>
      </c>
      <c r="T55" s="562">
        <v>1.9468628610419705</v>
      </c>
      <c r="U55" s="562">
        <v>2.2409210922380116</v>
      </c>
      <c r="V55" s="562">
        <v>2.4619257558957797</v>
      </c>
      <c r="W55" s="562">
        <v>0.56222491450174794</v>
      </c>
      <c r="X55" s="562">
        <v>1.6330322180041719</v>
      </c>
      <c r="Y55" s="562">
        <v>-0.50206818447297241</v>
      </c>
      <c r="Z55" s="562">
        <v>-1.2334260146291385</v>
      </c>
      <c r="AA55" s="562">
        <v>1.5670219002703815E-17</v>
      </c>
      <c r="AB55" s="562">
        <v>1.602655822989109E-17</v>
      </c>
      <c r="AC55" s="562">
        <v>1.639100057579104E-17</v>
      </c>
      <c r="AD55" s="562">
        <v>1.6763730304520148E-17</v>
      </c>
      <c r="AE55" s="562">
        <v>1.7144935870342698E-17</v>
      </c>
      <c r="AF55" s="562">
        <v>1.7534810012954188E-17</v>
      </c>
      <c r="AG55" s="562">
        <v>1.7933549854931775E-17</v>
      </c>
      <c r="AH55" s="562">
        <v>1.8341357001400374E-17</v>
      </c>
      <c r="AI55" s="562">
        <v>1.8758437641965608E-17</v>
      </c>
      <c r="AJ55" s="562">
        <v>1.9185002654964203E-17</v>
      </c>
      <c r="AK55" s="562">
        <v>1.9621267714085342E-17</v>
      </c>
      <c r="AL55" s="562">
        <v>2.006745339741661E-17</v>
      </c>
      <c r="AM55" s="562">
        <v>2.0523785298969367E-17</v>
      </c>
      <c r="AN55" s="562">
        <v>2.0990494142740522E-17</v>
      </c>
      <c r="AO55" s="562">
        <v>2.1467815899367702E-17</v>
      </c>
      <c r="AP55" s="562">
        <v>2.195599190543753E-17</v>
      </c>
      <c r="AQ55" s="562">
        <v>2.2455268985506695E-17</v>
      </c>
      <c r="AR55" s="562">
        <v>2.2965899576897737E-17</v>
      </c>
      <c r="AS55" s="562">
        <v>2.3488141857333019E-17</v>
      </c>
      <c r="AT55" s="562">
        <v>2.4022259875470695E-17</v>
      </c>
      <c r="AU55" s="562">
        <v>2.4568523684409166E-17</v>
      </c>
      <c r="AV55" s="562">
        <v>2.5127209478227686E-17</v>
      </c>
      <c r="AW55" s="562">
        <v>2.5698599731631255E-17</v>
      </c>
      <c r="AX55" s="562">
        <v>2.6282983342771892E-17</v>
      </c>
      <c r="AY55" s="562">
        <v>2.6880655779316857E-17</v>
      </c>
      <c r="AZ55" s="562">
        <v>2.7491919227838988E-17</v>
      </c>
      <c r="BA55" s="562">
        <v>2.8117082746603647E-17</v>
      </c>
      <c r="BB55" s="562">
        <v>2.8756462421830731E-17</v>
      </c>
      <c r="BC55" s="562">
        <v>2.9410381527509285E-17</v>
      </c>
      <c r="BD55" s="562">
        <v>3.0079170688846915E-17</v>
      </c>
      <c r="BE55" s="562">
        <v>3.0763168049435731E-17</v>
      </c>
      <c r="BF55" s="562">
        <v>3.1462719442219554E-17</v>
      </c>
      <c r="BG55" s="562">
        <v>3.2178178564349026E-17</v>
      </c>
      <c r="BH55" s="562">
        <v>3.2909907156012955E-17</v>
      </c>
      <c r="BI55" s="562">
        <v>3.3658275183336381E-17</v>
      </c>
      <c r="BJ55" s="60"/>
      <c r="BK55" s="60"/>
      <c r="BL55" s="60"/>
      <c r="BM55" s="40"/>
    </row>
    <row r="56" spans="1:65">
      <c r="A56" s="40"/>
      <c r="B56" s="40" t="s">
        <v>121</v>
      </c>
      <c r="C56" s="40"/>
      <c r="D56" s="40"/>
      <c r="E56" s="40"/>
      <c r="F56" s="563">
        <v>0</v>
      </c>
      <c r="G56" s="562">
        <v>0</v>
      </c>
      <c r="H56" s="562">
        <v>-0.64133935090503691</v>
      </c>
      <c r="I56" s="562">
        <v>-1.1966596214128478</v>
      </c>
      <c r="J56" s="562">
        <v>-2.3333815674043366</v>
      </c>
      <c r="K56" s="562">
        <v>-3.81489762494656</v>
      </c>
      <c r="L56" s="562">
        <v>-4.7512313739577916</v>
      </c>
      <c r="M56" s="562">
        <v>-5.2055528637112669</v>
      </c>
      <c r="N56" s="562">
        <v>-5.2323562297060651</v>
      </c>
      <c r="O56" s="562">
        <v>-4.8786098881407387</v>
      </c>
      <c r="P56" s="562">
        <v>-4.1847532021800884</v>
      </c>
      <c r="Q56" s="562">
        <v>-3.1855600861689539</v>
      </c>
      <c r="R56" s="562">
        <v>-1.9108872850193219</v>
      </c>
      <c r="S56" s="562">
        <v>-0.38632270092392118</v>
      </c>
      <c r="T56" s="562">
        <v>0</v>
      </c>
      <c r="U56" s="562">
        <v>0</v>
      </c>
      <c r="V56" s="562">
        <v>0</v>
      </c>
      <c r="W56" s="562">
        <v>0</v>
      </c>
      <c r="X56" s="562">
        <v>0</v>
      </c>
      <c r="Y56" s="562">
        <v>-0.50206818447297241</v>
      </c>
      <c r="Z56" s="562">
        <v>-1.7354941991021109</v>
      </c>
      <c r="AA56" s="562">
        <v>-1.7354941991021109</v>
      </c>
      <c r="AB56" s="562">
        <v>-1.7354941991021109</v>
      </c>
      <c r="AC56" s="562">
        <v>-1.7354941991021109</v>
      </c>
      <c r="AD56" s="562">
        <v>-1.7354941991021109</v>
      </c>
      <c r="AE56" s="562">
        <v>-1.7354941991021109</v>
      </c>
      <c r="AF56" s="562">
        <v>-1.7354941991021109</v>
      </c>
      <c r="AG56" s="562">
        <v>-1.7354941991021109</v>
      </c>
      <c r="AH56" s="562">
        <v>-1.7354941991021109</v>
      </c>
      <c r="AI56" s="562">
        <v>-1.7354941991021109</v>
      </c>
      <c r="AJ56" s="562">
        <v>-1.7354941991021109</v>
      </c>
      <c r="AK56" s="562">
        <v>-1.7354941991021109</v>
      </c>
      <c r="AL56" s="562">
        <v>-1.7354941991021109</v>
      </c>
      <c r="AM56" s="562">
        <v>-1.7354941991021109</v>
      </c>
      <c r="AN56" s="562">
        <v>-1.7354941991021109</v>
      </c>
      <c r="AO56" s="562">
        <v>-1.7354941991021109</v>
      </c>
      <c r="AP56" s="562">
        <v>-1.7354941991021109</v>
      </c>
      <c r="AQ56" s="562">
        <v>-1.7354941991021109</v>
      </c>
      <c r="AR56" s="562">
        <v>-1.7354941991021109</v>
      </c>
      <c r="AS56" s="562">
        <v>-1.7354941991021109</v>
      </c>
      <c r="AT56" s="562">
        <v>-1.7354941991021109</v>
      </c>
      <c r="AU56" s="562">
        <v>-1.7354941991021109</v>
      </c>
      <c r="AV56" s="562">
        <v>-1.7354941991021109</v>
      </c>
      <c r="AW56" s="562">
        <v>-1.7354941991021109</v>
      </c>
      <c r="AX56" s="562">
        <v>-1.7354941991021109</v>
      </c>
      <c r="AY56" s="562">
        <v>-1.7354941991021109</v>
      </c>
      <c r="AZ56" s="562">
        <v>-1.7354941991021109</v>
      </c>
      <c r="BA56" s="562">
        <v>-1.7354941991021109</v>
      </c>
      <c r="BB56" s="562">
        <v>-1.7354941991021109</v>
      </c>
      <c r="BC56" s="562">
        <v>-1.7354941991021109</v>
      </c>
      <c r="BD56" s="562">
        <v>-1.7354941991021109</v>
      </c>
      <c r="BE56" s="562">
        <v>-1.7354941991021109</v>
      </c>
      <c r="BF56" s="562">
        <v>-1.7354941991021109</v>
      </c>
      <c r="BG56" s="562">
        <v>-1.7354941991021109</v>
      </c>
      <c r="BH56" s="562">
        <v>-1.7354941991021109</v>
      </c>
      <c r="BI56" s="562">
        <v>-1.7354941991021109</v>
      </c>
      <c r="BJ56" s="60"/>
      <c r="BK56" s="60"/>
      <c r="BL56" s="60"/>
      <c r="BM56" s="40"/>
    </row>
    <row r="57" spans="1:65" ht="13">
      <c r="A57" s="40"/>
      <c r="B57" s="45" t="s">
        <v>16</v>
      </c>
      <c r="C57" s="44"/>
      <c r="D57" s="40"/>
      <c r="E57" s="77"/>
      <c r="F57" s="564"/>
      <c r="G57" s="562">
        <v>0</v>
      </c>
      <c r="H57" s="562">
        <v>0</v>
      </c>
      <c r="I57" s="562">
        <v>0</v>
      </c>
      <c r="J57" s="562">
        <v>0</v>
      </c>
      <c r="K57" s="562">
        <v>0</v>
      </c>
      <c r="L57" s="562">
        <v>0</v>
      </c>
      <c r="M57" s="562">
        <v>0</v>
      </c>
      <c r="N57" s="562">
        <v>0</v>
      </c>
      <c r="O57" s="562">
        <v>0</v>
      </c>
      <c r="P57" s="562">
        <v>0</v>
      </c>
      <c r="Q57" s="562">
        <v>0</v>
      </c>
      <c r="R57" s="562">
        <v>0</v>
      </c>
      <c r="S57" s="562">
        <v>0</v>
      </c>
      <c r="T57" s="562">
        <v>0.46816204803541478</v>
      </c>
      <c r="U57" s="562">
        <v>0.67227632767140344</v>
      </c>
      <c r="V57" s="562">
        <v>0.7385777267687339</v>
      </c>
      <c r="W57" s="562">
        <v>0.16866747435052437</v>
      </c>
      <c r="X57" s="562">
        <v>0.48990966540125153</v>
      </c>
      <c r="Y57" s="562">
        <v>0</v>
      </c>
      <c r="Z57" s="562">
        <v>0</v>
      </c>
      <c r="AA57" s="562">
        <v>0</v>
      </c>
      <c r="AB57" s="562">
        <v>0</v>
      </c>
      <c r="AC57" s="562">
        <v>0</v>
      </c>
      <c r="AD57" s="562">
        <v>0</v>
      </c>
      <c r="AE57" s="562">
        <v>0</v>
      </c>
      <c r="AF57" s="562">
        <v>0</v>
      </c>
      <c r="AG57" s="562">
        <v>0</v>
      </c>
      <c r="AH57" s="562">
        <v>0</v>
      </c>
      <c r="AI57" s="562">
        <v>0</v>
      </c>
      <c r="AJ57" s="562">
        <v>0</v>
      </c>
      <c r="AK57" s="562">
        <v>0</v>
      </c>
      <c r="AL57" s="562">
        <v>0</v>
      </c>
      <c r="AM57" s="562">
        <v>0</v>
      </c>
      <c r="AN57" s="562">
        <v>0</v>
      </c>
      <c r="AO57" s="562">
        <v>0</v>
      </c>
      <c r="AP57" s="562">
        <v>0</v>
      </c>
      <c r="AQ57" s="562">
        <v>0</v>
      </c>
      <c r="AR57" s="562">
        <v>0</v>
      </c>
      <c r="AS57" s="562">
        <v>0</v>
      </c>
      <c r="AT57" s="562">
        <v>0</v>
      </c>
      <c r="AU57" s="562">
        <v>0</v>
      </c>
      <c r="AV57" s="562">
        <v>0</v>
      </c>
      <c r="AW57" s="562">
        <v>0</v>
      </c>
      <c r="AX57" s="562">
        <v>0</v>
      </c>
      <c r="AY57" s="562">
        <v>0</v>
      </c>
      <c r="AZ57" s="562">
        <v>0</v>
      </c>
      <c r="BA57" s="562">
        <v>0</v>
      </c>
      <c r="BB57" s="562">
        <v>0</v>
      </c>
      <c r="BC57" s="562">
        <v>0</v>
      </c>
      <c r="BD57" s="562">
        <v>0</v>
      </c>
      <c r="BE57" s="562">
        <v>0</v>
      </c>
      <c r="BF57" s="562">
        <v>0</v>
      </c>
      <c r="BG57" s="562">
        <v>0</v>
      </c>
      <c r="BH57" s="562">
        <v>0</v>
      </c>
      <c r="BI57" s="562">
        <v>0</v>
      </c>
      <c r="BJ57" s="61"/>
      <c r="BK57" s="61"/>
      <c r="BL57" s="61"/>
      <c r="BM57" s="40"/>
    </row>
    <row r="58" spans="1:65">
      <c r="A58" s="40"/>
      <c r="B58" s="36" t="s">
        <v>34</v>
      </c>
      <c r="C58" s="40"/>
      <c r="D58" s="129">
        <v>0.58499999999999996</v>
      </c>
      <c r="E58" s="40"/>
      <c r="F58" s="565"/>
      <c r="G58" s="566">
        <v>0</v>
      </c>
      <c r="H58" s="566">
        <v>0</v>
      </c>
      <c r="I58" s="566">
        <v>0</v>
      </c>
      <c r="J58" s="566">
        <v>0</v>
      </c>
      <c r="K58" s="566">
        <v>0</v>
      </c>
      <c r="L58" s="566">
        <v>0</v>
      </c>
      <c r="M58" s="566">
        <v>0</v>
      </c>
      <c r="N58" s="566">
        <v>0</v>
      </c>
      <c r="O58" s="566">
        <v>0</v>
      </c>
      <c r="P58" s="566">
        <v>0</v>
      </c>
      <c r="Q58" s="566">
        <v>0</v>
      </c>
      <c r="R58" s="566">
        <v>0</v>
      </c>
      <c r="S58" s="566">
        <v>0</v>
      </c>
      <c r="T58" s="566">
        <v>0.27387479810071763</v>
      </c>
      <c r="U58" s="566">
        <v>0.39328165168777096</v>
      </c>
      <c r="V58" s="566">
        <v>0.43206797015970932</v>
      </c>
      <c r="W58" s="566">
        <v>9.8670472495056755E-2</v>
      </c>
      <c r="X58" s="566">
        <v>0.28659715425973215</v>
      </c>
      <c r="Y58" s="566">
        <v>0</v>
      </c>
      <c r="Z58" s="566">
        <v>0</v>
      </c>
      <c r="AA58" s="566">
        <v>0</v>
      </c>
      <c r="AB58" s="566">
        <v>0</v>
      </c>
      <c r="AC58" s="566">
        <v>0</v>
      </c>
      <c r="AD58" s="566">
        <v>0</v>
      </c>
      <c r="AE58" s="566">
        <v>0</v>
      </c>
      <c r="AF58" s="566">
        <v>0</v>
      </c>
      <c r="AG58" s="566">
        <v>0</v>
      </c>
      <c r="AH58" s="566">
        <v>0</v>
      </c>
      <c r="AI58" s="566">
        <v>0</v>
      </c>
      <c r="AJ58" s="566">
        <v>0</v>
      </c>
      <c r="AK58" s="566">
        <v>0</v>
      </c>
      <c r="AL58" s="566">
        <v>0</v>
      </c>
      <c r="AM58" s="566">
        <v>0</v>
      </c>
      <c r="AN58" s="566">
        <v>0</v>
      </c>
      <c r="AO58" s="566">
        <v>0</v>
      </c>
      <c r="AP58" s="566">
        <v>0</v>
      </c>
      <c r="AQ58" s="566">
        <v>0</v>
      </c>
      <c r="AR58" s="566">
        <v>0</v>
      </c>
      <c r="AS58" s="566">
        <v>0</v>
      </c>
      <c r="AT58" s="566">
        <v>0</v>
      </c>
      <c r="AU58" s="566">
        <v>0</v>
      </c>
      <c r="AV58" s="566">
        <v>0</v>
      </c>
      <c r="AW58" s="566">
        <v>0</v>
      </c>
      <c r="AX58" s="566">
        <v>0</v>
      </c>
      <c r="AY58" s="566">
        <v>0</v>
      </c>
      <c r="AZ58" s="566">
        <v>0</v>
      </c>
      <c r="BA58" s="566">
        <v>0</v>
      </c>
      <c r="BB58" s="566">
        <v>0</v>
      </c>
      <c r="BC58" s="566">
        <v>0</v>
      </c>
      <c r="BD58" s="566">
        <v>0</v>
      </c>
      <c r="BE58" s="566">
        <v>0</v>
      </c>
      <c r="BF58" s="566">
        <v>0</v>
      </c>
      <c r="BG58" s="566">
        <v>0</v>
      </c>
      <c r="BH58" s="566">
        <v>0</v>
      </c>
      <c r="BI58" s="566">
        <v>0</v>
      </c>
      <c r="BJ58" s="40"/>
      <c r="BK58" s="40"/>
      <c r="BL58" s="40"/>
      <c r="BM58" s="40"/>
    </row>
    <row r="59" spans="1:65" s="16" customFormat="1" ht="13.5" customHeight="1">
      <c r="A59" s="36"/>
      <c r="B59" s="36"/>
      <c r="C59" s="36"/>
      <c r="D59" s="36" t="s">
        <v>46</v>
      </c>
      <c r="E59" s="36"/>
      <c r="F59" s="74"/>
      <c r="G59" s="401">
        <v>0</v>
      </c>
      <c r="H59" s="401">
        <v>0</v>
      </c>
      <c r="I59" s="401">
        <v>0</v>
      </c>
      <c r="J59" s="401">
        <v>0</v>
      </c>
      <c r="K59" s="401">
        <v>0</v>
      </c>
      <c r="L59" s="401">
        <v>0</v>
      </c>
      <c r="M59" s="401">
        <v>0</v>
      </c>
      <c r="N59" s="401">
        <v>0</v>
      </c>
      <c r="O59" s="401">
        <v>0</v>
      </c>
      <c r="P59" s="401">
        <v>0</v>
      </c>
      <c r="Q59" s="401">
        <v>0</v>
      </c>
      <c r="R59" s="401">
        <v>0</v>
      </c>
      <c r="S59" s="401">
        <v>0</v>
      </c>
      <c r="T59" s="401">
        <v>0.46816204803541484</v>
      </c>
      <c r="U59" s="401">
        <v>0.67227632767140355</v>
      </c>
      <c r="V59" s="401">
        <v>0.7385777267687339</v>
      </c>
      <c r="W59" s="401">
        <v>0.16866747435052437</v>
      </c>
      <c r="X59" s="401">
        <v>0.48990966540125158</v>
      </c>
      <c r="Y59" s="401">
        <v>0</v>
      </c>
      <c r="Z59" s="401">
        <v>0</v>
      </c>
      <c r="AA59" s="401">
        <v>0</v>
      </c>
      <c r="AB59" s="401">
        <v>0</v>
      </c>
      <c r="AC59" s="401">
        <v>0</v>
      </c>
      <c r="AD59" s="401">
        <v>0</v>
      </c>
      <c r="AE59" s="401">
        <v>0</v>
      </c>
      <c r="AF59" s="401">
        <v>0</v>
      </c>
      <c r="AG59" s="401">
        <v>0</v>
      </c>
      <c r="AH59" s="401">
        <v>0</v>
      </c>
      <c r="AI59" s="401">
        <v>0</v>
      </c>
      <c r="AJ59" s="401">
        <v>0</v>
      </c>
      <c r="AK59" s="401">
        <v>0</v>
      </c>
      <c r="AL59" s="401">
        <v>0</v>
      </c>
      <c r="AM59" s="401">
        <v>0</v>
      </c>
      <c r="AN59" s="401">
        <v>0</v>
      </c>
      <c r="AO59" s="401">
        <v>0</v>
      </c>
      <c r="AP59" s="401">
        <v>0</v>
      </c>
      <c r="AQ59" s="401">
        <v>0</v>
      </c>
      <c r="AR59" s="401">
        <v>0</v>
      </c>
      <c r="AS59" s="401">
        <v>0</v>
      </c>
      <c r="AT59" s="401">
        <v>0</v>
      </c>
      <c r="AU59" s="401">
        <v>0</v>
      </c>
      <c r="AV59" s="401">
        <v>0</v>
      </c>
      <c r="AW59" s="401">
        <v>0</v>
      </c>
      <c r="AX59" s="401">
        <v>0</v>
      </c>
      <c r="AY59" s="401">
        <v>0</v>
      </c>
      <c r="AZ59" s="401">
        <v>0</v>
      </c>
      <c r="BA59" s="401">
        <v>0</v>
      </c>
      <c r="BB59" s="401">
        <v>0</v>
      </c>
      <c r="BC59" s="401">
        <v>0</v>
      </c>
      <c r="BD59" s="401">
        <v>0</v>
      </c>
      <c r="BE59" s="401">
        <v>0</v>
      </c>
      <c r="BF59" s="401">
        <v>0</v>
      </c>
      <c r="BG59" s="401">
        <v>0</v>
      </c>
      <c r="BH59" s="401">
        <v>0</v>
      </c>
      <c r="BI59" s="401">
        <v>0</v>
      </c>
      <c r="BJ59" s="36"/>
      <c r="BK59" s="36"/>
      <c r="BL59" s="62"/>
      <c r="BM59" s="62"/>
    </row>
    <row r="60" spans="1:65" s="16" customFormat="1" ht="13.5" customHeight="1">
      <c r="A60" s="36"/>
      <c r="B60" s="36"/>
      <c r="C60" s="36"/>
      <c r="D60" s="36"/>
      <c r="E60" s="36"/>
      <c r="F60" s="74"/>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36"/>
      <c r="BK60" s="36"/>
      <c r="BL60" s="62"/>
      <c r="BM60" s="62"/>
    </row>
    <row r="61" spans="1:65" s="54" customFormat="1" ht="13">
      <c r="A61" s="125"/>
      <c r="B61" s="126" t="s">
        <v>77</v>
      </c>
      <c r="C61" s="125"/>
      <c r="D61" s="127"/>
      <c r="E61" s="125"/>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70"/>
      <c r="BK61" s="70"/>
      <c r="BL61" s="70"/>
      <c r="BM61" s="70"/>
    </row>
    <row r="62" spans="1:65" s="54" customFormat="1" ht="13">
      <c r="A62" s="69"/>
      <c r="B62" s="47"/>
      <c r="C62" s="69"/>
      <c r="D62" s="75"/>
      <c r="E62" s="69"/>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8"/>
      <c r="AL62" s="568"/>
      <c r="AM62" s="568"/>
      <c r="AN62" s="568"/>
      <c r="AO62" s="568"/>
      <c r="AP62" s="568"/>
      <c r="AQ62" s="568"/>
      <c r="AR62" s="568"/>
      <c r="AS62" s="568"/>
      <c r="AT62" s="568"/>
      <c r="AU62" s="568"/>
      <c r="AV62" s="568"/>
      <c r="AW62" s="568"/>
      <c r="AX62" s="568"/>
      <c r="AY62" s="568"/>
      <c r="AZ62" s="568"/>
      <c r="BA62" s="568"/>
      <c r="BB62" s="568"/>
      <c r="BC62" s="568"/>
      <c r="BD62" s="568"/>
      <c r="BE62" s="568"/>
      <c r="BF62" s="568"/>
      <c r="BG62" s="568"/>
      <c r="BH62" s="568"/>
      <c r="BI62" s="568"/>
      <c r="BJ62" s="70"/>
      <c r="BK62" s="70"/>
      <c r="BL62" s="70"/>
      <c r="BM62" s="70"/>
    </row>
    <row r="63" spans="1:65" s="54" customFormat="1" ht="13">
      <c r="A63" s="69"/>
      <c r="B63" s="45" t="s">
        <v>85</v>
      </c>
      <c r="C63" s="69"/>
      <c r="D63" s="75"/>
      <c r="E63" s="69"/>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8"/>
      <c r="AY63" s="568"/>
      <c r="AZ63" s="568"/>
      <c r="BA63" s="568"/>
      <c r="BB63" s="568"/>
      <c r="BC63" s="568"/>
      <c r="BD63" s="568"/>
      <c r="BE63" s="568"/>
      <c r="BF63" s="568"/>
      <c r="BG63" s="568"/>
      <c r="BH63" s="568"/>
      <c r="BI63" s="568"/>
      <c r="BJ63" s="70"/>
      <c r="BK63" s="70"/>
      <c r="BL63" s="70"/>
      <c r="BM63" s="70"/>
    </row>
    <row r="64" spans="1:65" s="54" customFormat="1" ht="13">
      <c r="A64" s="69"/>
      <c r="B64" s="36" t="s">
        <v>35</v>
      </c>
      <c r="C64" s="69"/>
      <c r="D64" s="132" t="s">
        <v>86</v>
      </c>
      <c r="E64" s="133"/>
      <c r="F64" s="569">
        <v>2.7221669237002432E-15</v>
      </c>
      <c r="G64" s="541">
        <v>0</v>
      </c>
      <c r="H64" s="542">
        <v>9.4218384572860305</v>
      </c>
      <c r="I64" s="542">
        <v>10.402070165704718</v>
      </c>
      <c r="J64" s="542">
        <v>21.14946530122862</v>
      </c>
      <c r="K64" s="542">
        <v>30.745790240676463</v>
      </c>
      <c r="L64" s="542">
        <v>29.145412686205912</v>
      </c>
      <c r="M64" s="542">
        <v>27.45635153452902</v>
      </c>
      <c r="N64" s="542">
        <v>25.675401033405333</v>
      </c>
      <c r="O64" s="542">
        <v>23.799255492180286</v>
      </c>
      <c r="P64" s="542">
        <v>21.82450639431034</v>
      </c>
      <c r="Q64" s="542">
        <v>19.747639430244803</v>
      </c>
      <c r="R64" s="542">
        <v>17.565031448535255</v>
      </c>
      <c r="S64" s="542">
        <v>15.272947322987989</v>
      </c>
      <c r="T64" s="542">
        <v>12.86753673361757</v>
      </c>
      <c r="U64" s="542">
        <v>10.344830859101352</v>
      </c>
      <c r="V64" s="542">
        <v>7.7007389783745124</v>
      </c>
      <c r="W64" s="542">
        <v>4.9310449789437234</v>
      </c>
      <c r="X64" s="542">
        <v>2.9314971965899885</v>
      </c>
      <c r="Y64" s="542">
        <v>0.97300740443175171</v>
      </c>
      <c r="Z64" s="542">
        <v>-3.403917458036143E-15</v>
      </c>
      <c r="AA64" s="542">
        <v>-3.4813222037002983E-15</v>
      </c>
      <c r="AB64" s="542">
        <v>-3.5604871256099695E-15</v>
      </c>
      <c r="AC64" s="542">
        <v>-3.641452249998545E-15</v>
      </c>
      <c r="AD64" s="542">
        <v>-3.7242585132919928E-15</v>
      </c>
      <c r="AE64" s="542">
        <v>-3.8089477828065511E-15</v>
      </c>
      <c r="AF64" s="542">
        <v>-3.8955628779170791E-15</v>
      </c>
      <c r="AG64" s="542">
        <v>-3.9841475917067798E-15</v>
      </c>
      <c r="AH64" s="542">
        <v>-4.0747467131092258E-15</v>
      </c>
      <c r="AI64" s="542">
        <v>-4.1674060495539003E-15</v>
      </c>
      <c r="AJ64" s="542">
        <v>-4.262172450126695E-15</v>
      </c>
      <c r="AK64" s="542">
        <v>-4.359093829257071E-15</v>
      </c>
      <c r="AL64" s="542">
        <v>-4.4582191909438676E-15</v>
      </c>
      <c r="AM64" s="542">
        <v>-4.5595986535319997E-15</v>
      </c>
      <c r="AN64" s="542">
        <v>-4.663283475052582E-15</v>
      </c>
      <c r="AO64" s="542">
        <v>-4.7693260791392735E-15</v>
      </c>
      <c r="AP64" s="542">
        <v>-4.8777800815339694E-15</v>
      </c>
      <c r="AQ64" s="542">
        <v>-4.9887003171952215E-15</v>
      </c>
      <c r="AR64" s="542">
        <v>-5.1021428680231059E-15</v>
      </c>
      <c r="AS64" s="542">
        <v>-5.2181650912145471E-15</v>
      </c>
      <c r="AT64" s="542">
        <v>-5.3368256482634446E-15</v>
      </c>
      <c r="AU64" s="542">
        <v>-5.4581845346202556E-15</v>
      </c>
      <c r="AV64" s="542">
        <v>-5.582303110026035E-15</v>
      </c>
      <c r="AW64" s="542">
        <v>-5.7092441295362678E-15</v>
      </c>
      <c r="AX64" s="542">
        <v>-5.8390717752501834E-15</v>
      </c>
      <c r="AY64" s="542">
        <v>-5.9718516887615845E-15</v>
      </c>
      <c r="AZ64" s="542">
        <v>-6.107651004347614E-15</v>
      </c>
      <c r="BA64" s="542">
        <v>-6.2465383829122238E-15</v>
      </c>
      <c r="BB64" s="542">
        <v>-6.3885840467015164E-15</v>
      </c>
      <c r="BC64" s="542">
        <v>-6.533859814808512E-15</v>
      </c>
      <c r="BD64" s="542">
        <v>-6.6824391394852879E-15</v>
      </c>
      <c r="BE64" s="542">
        <v>-6.8343971432808549E-15</v>
      </c>
      <c r="BF64" s="542">
        <v>-6.9898106570235455E-15</v>
      </c>
      <c r="BG64" s="542">
        <v>-7.1487582586671131E-15</v>
      </c>
      <c r="BH64" s="542">
        <v>-7.3113203130201885E-15</v>
      </c>
      <c r="BI64" s="542">
        <v>-7.4775790123791939E-15</v>
      </c>
      <c r="BJ64" s="69"/>
      <c r="BK64" s="70"/>
      <c r="BL64" s="70"/>
      <c r="BM64" s="70"/>
    </row>
    <row r="65" spans="1:65" s="54" customFormat="1" ht="13">
      <c r="A65" s="69"/>
      <c r="B65" s="43" t="s">
        <v>123</v>
      </c>
      <c r="C65" s="69"/>
      <c r="D65" s="75"/>
      <c r="E65" s="69"/>
      <c r="F65" s="570">
        <v>29.065065404233277</v>
      </c>
      <c r="G65" s="564">
        <v>0</v>
      </c>
      <c r="H65" s="571">
        <v>0.8583040474541459</v>
      </c>
      <c r="I65" s="571">
        <v>0.97601912476120434</v>
      </c>
      <c r="J65" s="571">
        <v>1.9568422770718592</v>
      </c>
      <c r="K65" s="571">
        <v>2.8577564613044624</v>
      </c>
      <c r="L65" s="571">
        <v>2.8809910664956417</v>
      </c>
      <c r="M65" s="571">
        <v>2.9038046222208838</v>
      </c>
      <c r="N65" s="571">
        <v>2.9261659645477249</v>
      </c>
      <c r="O65" s="571">
        <v>2.9480427299402105</v>
      </c>
      <c r="P65" s="571">
        <v>2.9694013168161315</v>
      </c>
      <c r="Q65" s="571">
        <v>2.9902068459762106</v>
      </c>
      <c r="R65" s="571">
        <v>3.0104231198738152</v>
      </c>
      <c r="S65" s="571">
        <v>3.0300125806929223</v>
      </c>
      <c r="T65" s="571">
        <v>3.0489362672011966</v>
      </c>
      <c r="U65" s="571">
        <v>3.0671537703441634</v>
      </c>
      <c r="V65" s="571">
        <v>3.0846231875455121</v>
      </c>
      <c r="W65" s="571">
        <v>2.2012076485220242</v>
      </c>
      <c r="X65" s="571">
        <v>2.0783762127569965</v>
      </c>
      <c r="Y65" s="571">
        <v>1.012799485784964</v>
      </c>
      <c r="Z65" s="571">
        <v>-6.1801759643875873E-17</v>
      </c>
      <c r="AA65" s="571">
        <v>-6.3207125533562093E-17</v>
      </c>
      <c r="AB65" s="571">
        <v>-6.464444930430665E-17</v>
      </c>
      <c r="AC65" s="571">
        <v>-6.6114457675157728E-17</v>
      </c>
      <c r="AD65" s="571">
        <v>-6.7617893890682692E-17</v>
      </c>
      <c r="AE65" s="571">
        <v>-6.9155518096756652E-17</v>
      </c>
      <c r="AF65" s="571">
        <v>-7.0728107724896652E-17</v>
      </c>
      <c r="AG65" s="571">
        <v>-7.233645788533536E-17</v>
      </c>
      <c r="AH65" s="571">
        <v>-7.3981381769033405E-17</v>
      </c>
      <c r="AI65" s="571">
        <v>-7.5663711058833109E-17</v>
      </c>
      <c r="AJ65" s="571">
        <v>-7.7384296349962349E-17</v>
      </c>
      <c r="AK65" s="571">
        <v>-7.9144007580100205E-17</v>
      </c>
      <c r="AL65" s="571">
        <v>-8.0943734469222269E-17</v>
      </c>
      <c r="AM65" s="571">
        <v>-8.2784386969448255E-17</v>
      </c>
      <c r="AN65" s="571">
        <v>-8.4666895725118893E-17</v>
      </c>
      <c r="AO65" s="571">
        <v>-8.6592212543335003E-17</v>
      </c>
      <c r="AP65" s="571">
        <v>-8.8561310875196544E-17</v>
      </c>
      <c r="AQ65" s="571">
        <v>-9.0575186307984988E-17</v>
      </c>
      <c r="AR65" s="571">
        <v>-9.2634857068538051E-17</v>
      </c>
      <c r="AS65" s="571">
        <v>-9.4741364538070677E-17</v>
      </c>
      <c r="AT65" s="571">
        <v>-9.6895773778703472E-17</v>
      </c>
      <c r="AU65" s="571">
        <v>-9.9099174071964185E-17</v>
      </c>
      <c r="AV65" s="571">
        <v>-1.0135267946953445E-16</v>
      </c>
      <c r="AW65" s="571">
        <v>-1.0365742935652092E-16</v>
      </c>
      <c r="AX65" s="571">
        <v>-1.0601458902753444E-16</v>
      </c>
      <c r="AY65" s="571">
        <v>-1.0842535027586998E-16</v>
      </c>
      <c r="AZ65" s="571">
        <v>-1.1089093199608376E-16</v>
      </c>
      <c r="BA65" s="571">
        <v>-1.1341258080027368E-16</v>
      </c>
      <c r="BB65" s="571">
        <v>-1.1599157164837298E-16</v>
      </c>
      <c r="BC65" s="571">
        <v>-1.1862920849277754E-16</v>
      </c>
      <c r="BD65" s="571">
        <v>-1.2132682493763145E-16</v>
      </c>
      <c r="BE65" s="571">
        <v>-1.2408578491310481E-16</v>
      </c>
      <c r="BF65" s="571">
        <v>-1.2690748336500478E-16</v>
      </c>
      <c r="BG65" s="571">
        <v>-1.297933469600679E-16</v>
      </c>
      <c r="BH65" s="571">
        <v>-1.3274483480729083E-16</v>
      </c>
      <c r="BI65" s="571">
        <v>-1.3576343919566414E-16</v>
      </c>
      <c r="BJ65" s="69"/>
      <c r="BK65" s="70"/>
      <c r="BL65" s="70"/>
      <c r="BM65" s="70"/>
    </row>
    <row r="66" spans="1:65" s="54" customFormat="1" ht="13">
      <c r="A66" s="69"/>
      <c r="B66" s="43" t="s">
        <v>124</v>
      </c>
      <c r="C66" s="69"/>
      <c r="D66" s="75"/>
      <c r="E66" s="69"/>
      <c r="F66" s="570">
        <v>29.065065404233273</v>
      </c>
      <c r="G66" s="564">
        <v>9.4218384572860305</v>
      </c>
      <c r="H66" s="571">
        <v>1.4083860442862568</v>
      </c>
      <c r="I66" s="571">
        <v>11.263894855348836</v>
      </c>
      <c r="J66" s="571">
        <v>10.653556367939945</v>
      </c>
      <c r="K66" s="571">
        <v>0</v>
      </c>
      <c r="L66" s="571">
        <v>0</v>
      </c>
      <c r="M66" s="571">
        <v>0</v>
      </c>
      <c r="N66" s="571">
        <v>0</v>
      </c>
      <c r="O66" s="571">
        <v>0</v>
      </c>
      <c r="P66" s="571">
        <v>0</v>
      </c>
      <c r="Q66" s="571">
        <v>0</v>
      </c>
      <c r="R66" s="571">
        <v>0</v>
      </c>
      <c r="S66" s="571">
        <v>0</v>
      </c>
      <c r="T66" s="571">
        <v>0</v>
      </c>
      <c r="U66" s="571">
        <v>0</v>
      </c>
      <c r="V66" s="571">
        <v>0</v>
      </c>
      <c r="W66" s="571">
        <v>0</v>
      </c>
      <c r="X66" s="571">
        <v>0</v>
      </c>
      <c r="Y66" s="571">
        <v>0</v>
      </c>
      <c r="Z66" s="571">
        <v>0</v>
      </c>
      <c r="AA66" s="571">
        <v>0</v>
      </c>
      <c r="AB66" s="571">
        <v>0</v>
      </c>
      <c r="AC66" s="571">
        <v>0</v>
      </c>
      <c r="AD66" s="571">
        <v>0</v>
      </c>
      <c r="AE66" s="571">
        <v>0</v>
      </c>
      <c r="AF66" s="571">
        <v>0</v>
      </c>
      <c r="AG66" s="571">
        <v>0</v>
      </c>
      <c r="AH66" s="571">
        <v>0</v>
      </c>
      <c r="AI66" s="571">
        <v>0</v>
      </c>
      <c r="AJ66" s="571">
        <v>0</v>
      </c>
      <c r="AK66" s="571">
        <v>0</v>
      </c>
      <c r="AL66" s="571">
        <v>0</v>
      </c>
      <c r="AM66" s="571">
        <v>0</v>
      </c>
      <c r="AN66" s="571">
        <v>0</v>
      </c>
      <c r="AO66" s="571">
        <v>0</v>
      </c>
      <c r="AP66" s="571">
        <v>0</v>
      </c>
      <c r="AQ66" s="571">
        <v>0</v>
      </c>
      <c r="AR66" s="571">
        <v>0</v>
      </c>
      <c r="AS66" s="571">
        <v>0</v>
      </c>
      <c r="AT66" s="571">
        <v>0</v>
      </c>
      <c r="AU66" s="571">
        <v>0</v>
      </c>
      <c r="AV66" s="571">
        <v>0</v>
      </c>
      <c r="AW66" s="571">
        <v>0</v>
      </c>
      <c r="AX66" s="571">
        <v>0</v>
      </c>
      <c r="AY66" s="571">
        <v>0</v>
      </c>
      <c r="AZ66" s="571">
        <v>0</v>
      </c>
      <c r="BA66" s="571">
        <v>0</v>
      </c>
      <c r="BB66" s="571">
        <v>0</v>
      </c>
      <c r="BC66" s="571">
        <v>0</v>
      </c>
      <c r="BD66" s="571">
        <v>0</v>
      </c>
      <c r="BE66" s="571">
        <v>0</v>
      </c>
      <c r="BF66" s="571">
        <v>0</v>
      </c>
      <c r="BG66" s="571">
        <v>0</v>
      </c>
      <c r="BH66" s="571">
        <v>0</v>
      </c>
      <c r="BI66" s="571">
        <v>0</v>
      </c>
      <c r="BJ66" s="69"/>
      <c r="BK66" s="70"/>
      <c r="BL66" s="70"/>
      <c r="BM66" s="70"/>
    </row>
    <row r="67" spans="1:65" s="54" customFormat="1" ht="13">
      <c r="A67" s="69"/>
      <c r="B67" s="365" t="s">
        <v>477</v>
      </c>
      <c r="C67" s="69"/>
      <c r="D67" s="75"/>
      <c r="E67" s="69"/>
      <c r="F67" s="570">
        <v>-8.3054675510025756E-16</v>
      </c>
      <c r="G67" s="571">
        <v>0</v>
      </c>
      <c r="H67" s="571">
        <v>0</v>
      </c>
      <c r="I67" s="571">
        <v>0</v>
      </c>
      <c r="J67" s="571">
        <v>0</v>
      </c>
      <c r="K67" s="571">
        <v>0</v>
      </c>
      <c r="L67" s="571">
        <v>0</v>
      </c>
      <c r="M67" s="571">
        <v>0</v>
      </c>
      <c r="N67" s="571">
        <v>0</v>
      </c>
      <c r="O67" s="571">
        <v>0</v>
      </c>
      <c r="P67" s="571">
        <v>0</v>
      </c>
      <c r="Q67" s="571">
        <v>0</v>
      </c>
      <c r="R67" s="571">
        <v>0</v>
      </c>
      <c r="S67" s="571">
        <v>0</v>
      </c>
      <c r="T67" s="571">
        <v>0</v>
      </c>
      <c r="U67" s="571">
        <v>0</v>
      </c>
      <c r="V67" s="571">
        <v>0</v>
      </c>
      <c r="W67" s="571">
        <v>0</v>
      </c>
      <c r="X67" s="571">
        <v>0</v>
      </c>
      <c r="Y67" s="571">
        <v>0</v>
      </c>
      <c r="Z67" s="571">
        <v>0</v>
      </c>
      <c r="AA67" s="571">
        <v>0</v>
      </c>
      <c r="AB67" s="571">
        <v>0</v>
      </c>
      <c r="AC67" s="571">
        <v>0</v>
      </c>
      <c r="AD67" s="571">
        <v>0</v>
      </c>
      <c r="AE67" s="571">
        <v>0</v>
      </c>
      <c r="AF67" s="571">
        <v>0</v>
      </c>
      <c r="AG67" s="571">
        <v>0</v>
      </c>
      <c r="AH67" s="571">
        <v>0</v>
      </c>
      <c r="AI67" s="571">
        <v>0</v>
      </c>
      <c r="AJ67" s="571">
        <v>0</v>
      </c>
      <c r="AK67" s="571">
        <v>0</v>
      </c>
      <c r="AL67" s="571">
        <v>0</v>
      </c>
      <c r="AM67" s="571">
        <v>0</v>
      </c>
      <c r="AN67" s="571">
        <v>0</v>
      </c>
      <c r="AO67" s="571">
        <v>0</v>
      </c>
      <c r="AP67" s="571">
        <v>0</v>
      </c>
      <c r="AQ67" s="571">
        <v>0</v>
      </c>
      <c r="AR67" s="571">
        <v>0</v>
      </c>
      <c r="AS67" s="571">
        <v>0</v>
      </c>
      <c r="AT67" s="571">
        <v>0</v>
      </c>
      <c r="AU67" s="571">
        <v>0</v>
      </c>
      <c r="AV67" s="571">
        <v>0</v>
      </c>
      <c r="AW67" s="571">
        <v>0</v>
      </c>
      <c r="AX67" s="571">
        <v>0</v>
      </c>
      <c r="AY67" s="571">
        <v>0</v>
      </c>
      <c r="AZ67" s="571">
        <v>0</v>
      </c>
      <c r="BA67" s="571">
        <v>0</v>
      </c>
      <c r="BB67" s="571">
        <v>0</v>
      </c>
      <c r="BC67" s="571">
        <v>0</v>
      </c>
      <c r="BD67" s="571">
        <v>0</v>
      </c>
      <c r="BE67" s="571">
        <v>0</v>
      </c>
      <c r="BF67" s="571">
        <v>0</v>
      </c>
      <c r="BG67" s="571">
        <v>0</v>
      </c>
      <c r="BH67" s="571">
        <v>0</v>
      </c>
      <c r="BI67" s="571">
        <v>-7.6476184180852221E-15</v>
      </c>
      <c r="BJ67" s="491"/>
      <c r="BK67" s="70"/>
      <c r="BL67" s="70"/>
      <c r="BM67" s="70"/>
    </row>
    <row r="68" spans="1:65" s="54" customFormat="1" ht="13">
      <c r="A68" s="69"/>
      <c r="B68" s="43"/>
      <c r="C68" s="69"/>
      <c r="D68" s="75"/>
      <c r="E68" s="69"/>
      <c r="F68" s="572"/>
      <c r="G68" s="571"/>
      <c r="H68" s="571"/>
      <c r="I68" s="571"/>
      <c r="J68" s="571"/>
      <c r="K68" s="571"/>
      <c r="L68" s="571"/>
      <c r="M68" s="571"/>
      <c r="N68" s="571"/>
      <c r="O68" s="571"/>
      <c r="P68" s="571"/>
      <c r="Q68" s="571"/>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571"/>
      <c r="BG68" s="571"/>
      <c r="BH68" s="571"/>
      <c r="BI68" s="571"/>
      <c r="BJ68" s="70"/>
      <c r="BK68" s="70"/>
      <c r="BL68" s="70"/>
      <c r="BM68" s="70"/>
    </row>
    <row r="69" spans="1:65" ht="13">
      <c r="A69" s="40"/>
      <c r="B69" s="45" t="s">
        <v>22</v>
      </c>
      <c r="C69" s="40"/>
      <c r="D69" s="40"/>
      <c r="E69" s="40"/>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40"/>
      <c r="BK69" s="40"/>
      <c r="BL69" s="40"/>
      <c r="BM69" s="40"/>
    </row>
    <row r="70" spans="1:65">
      <c r="A70" s="40"/>
      <c r="B70" s="40" t="s">
        <v>10</v>
      </c>
      <c r="C70" s="40"/>
      <c r="D70" s="40"/>
      <c r="E70" s="40"/>
      <c r="F70" s="573">
        <v>0</v>
      </c>
      <c r="G70" s="535">
        <v>9.4218384572860305</v>
      </c>
      <c r="H70" s="535">
        <v>1.4083860442862568</v>
      </c>
      <c r="I70" s="535">
        <v>11.263894855348836</v>
      </c>
      <c r="J70" s="535">
        <v>10.653556367939945</v>
      </c>
      <c r="K70" s="535">
        <v>0</v>
      </c>
      <c r="L70" s="535">
        <v>0</v>
      </c>
      <c r="M70" s="535">
        <v>0</v>
      </c>
      <c r="N70" s="535">
        <v>0</v>
      </c>
      <c r="O70" s="535">
        <v>0</v>
      </c>
      <c r="P70" s="535">
        <v>0</v>
      </c>
      <c r="Q70" s="535">
        <v>0</v>
      </c>
      <c r="R70" s="535">
        <v>0</v>
      </c>
      <c r="S70" s="535">
        <v>0</v>
      </c>
      <c r="T70" s="535">
        <v>0</v>
      </c>
      <c r="U70" s="535">
        <v>0</v>
      </c>
      <c r="V70" s="535">
        <v>0</v>
      </c>
      <c r="W70" s="535">
        <v>0</v>
      </c>
      <c r="X70" s="535">
        <v>0</v>
      </c>
      <c r="Y70" s="535">
        <v>0</v>
      </c>
      <c r="Z70" s="535">
        <v>0</v>
      </c>
      <c r="AA70" s="535">
        <v>0</v>
      </c>
      <c r="AB70" s="535">
        <v>0</v>
      </c>
      <c r="AC70" s="535">
        <v>0</v>
      </c>
      <c r="AD70" s="535">
        <v>0</v>
      </c>
      <c r="AE70" s="535">
        <v>0</v>
      </c>
      <c r="AF70" s="535">
        <v>0</v>
      </c>
      <c r="AG70" s="535">
        <v>0</v>
      </c>
      <c r="AH70" s="535">
        <v>0</v>
      </c>
      <c r="AI70" s="535">
        <v>0</v>
      </c>
      <c r="AJ70" s="535">
        <v>0</v>
      </c>
      <c r="AK70" s="535">
        <v>0</v>
      </c>
      <c r="AL70" s="535">
        <v>0</v>
      </c>
      <c r="AM70" s="535">
        <v>0</v>
      </c>
      <c r="AN70" s="535">
        <v>0</v>
      </c>
      <c r="AO70" s="535">
        <v>0</v>
      </c>
      <c r="AP70" s="535">
        <v>0</v>
      </c>
      <c r="AQ70" s="535">
        <v>0</v>
      </c>
      <c r="AR70" s="535">
        <v>0</v>
      </c>
      <c r="AS70" s="535">
        <v>0</v>
      </c>
      <c r="AT70" s="535">
        <v>0</v>
      </c>
      <c r="AU70" s="535">
        <v>0</v>
      </c>
      <c r="AV70" s="535">
        <v>0</v>
      </c>
      <c r="AW70" s="535">
        <v>0</v>
      </c>
      <c r="AX70" s="535">
        <v>0</v>
      </c>
      <c r="AY70" s="535">
        <v>0</v>
      </c>
      <c r="AZ70" s="535">
        <v>0</v>
      </c>
      <c r="BA70" s="535">
        <v>0</v>
      </c>
      <c r="BB70" s="535">
        <v>0</v>
      </c>
      <c r="BC70" s="535">
        <v>0</v>
      </c>
      <c r="BD70" s="535">
        <v>0</v>
      </c>
      <c r="BE70" s="535">
        <v>0</v>
      </c>
      <c r="BF70" s="535">
        <v>0</v>
      </c>
      <c r="BG70" s="535">
        <v>0</v>
      </c>
      <c r="BH70" s="535">
        <v>0</v>
      </c>
      <c r="BI70" s="535">
        <v>0</v>
      </c>
      <c r="BJ70" s="40"/>
      <c r="BK70" s="40"/>
      <c r="BL70" s="40"/>
      <c r="BM70" s="40"/>
    </row>
    <row r="71" spans="1:65">
      <c r="A71" s="40"/>
      <c r="B71" s="40" t="s">
        <v>20</v>
      </c>
      <c r="C71" s="40"/>
      <c r="D71" s="40"/>
      <c r="E71" s="40"/>
      <c r="F71" s="574">
        <v>0</v>
      </c>
      <c r="G71" s="537">
        <v>0</v>
      </c>
      <c r="H71" s="537">
        <v>0.25830786567901842</v>
      </c>
      <c r="I71" s="537">
        <v>0.26979943185051686</v>
      </c>
      <c r="J71" s="537">
        <v>0.5138726326469204</v>
      </c>
      <c r="K71" s="537">
        <v>0.69661644282046364</v>
      </c>
      <c r="L71" s="537">
        <v>0.66035621628414742</v>
      </c>
      <c r="M71" s="537">
        <v>0.62208665931466289</v>
      </c>
      <c r="N71" s="537">
        <v>0.58173513823745371</v>
      </c>
      <c r="O71" s="537">
        <v>0.53922675504382311</v>
      </c>
      <c r="P71" s="537">
        <v>0.49448428196856237</v>
      </c>
      <c r="Q71" s="537">
        <v>0.44742809426307961</v>
      </c>
      <c r="R71" s="537">
        <v>0.39797610111578607</v>
      </c>
      <c r="S71" s="537">
        <v>0.34604367467024422</v>
      </c>
      <c r="T71" s="537">
        <v>0.29154357709028267</v>
      </c>
      <c r="U71" s="537">
        <v>0.23438588561996224</v>
      </c>
      <c r="V71" s="537">
        <v>0.17447791558491152</v>
      </c>
      <c r="W71" s="537">
        <v>0.11172414128015945</v>
      </c>
      <c r="X71" s="537">
        <v>6.6419797092252222E-2</v>
      </c>
      <c r="Y71" s="537">
        <v>2.2045715904757502E-2</v>
      </c>
      <c r="Z71" s="537">
        <v>-7.7123562370971318E-17</v>
      </c>
      <c r="AA71" s="537">
        <v>-7.8877344536265907E-17</v>
      </c>
      <c r="AB71" s="537">
        <v>-8.067100753419774E-17</v>
      </c>
      <c r="AC71" s="537">
        <v>-8.2505458250948768E-17</v>
      </c>
      <c r="AD71" s="537">
        <v>-8.4381624195202841E-17</v>
      </c>
      <c r="AE71" s="537">
        <v>-8.630045396709935E-17</v>
      </c>
      <c r="AF71" s="537">
        <v>-8.826291773785084E-17</v>
      </c>
      <c r="AG71" s="537">
        <v>-9.0270007740267134E-17</v>
      </c>
      <c r="AH71" s="537">
        <v>-9.2322738770433779E-17</v>
      </c>
      <c r="AI71" s="537">
        <v>-9.4422148700798717E-17</v>
      </c>
      <c r="AJ71" s="537">
        <v>-9.6569299004926552E-17</v>
      </c>
      <c r="AK71" s="537">
        <v>-9.8765275294185547E-17</v>
      </c>
      <c r="AL71" s="537">
        <v>-1.0101118786663888E-16</v>
      </c>
      <c r="AM71" s="537">
        <v>-1.0330817226841762E-16</v>
      </c>
      <c r="AN71" s="537">
        <v>-1.0565738986785942E-16</v>
      </c>
      <c r="AO71" s="537">
        <v>-1.080600284427027E-16</v>
      </c>
      <c r="AP71" s="537">
        <v>-1.1051730278063407E-16</v>
      </c>
      <c r="AQ71" s="537">
        <v>-1.1303045529349168E-16</v>
      </c>
      <c r="AR71" s="537">
        <v>-1.1560075664543579E-16</v>
      </c>
      <c r="AS71" s="537">
        <v>-1.182295063954037E-16</v>
      </c>
      <c r="AT71" s="537">
        <v>-1.2091803365417417E-16</v>
      </c>
      <c r="AU71" s="537">
        <v>-1.2366769775637335E-16</v>
      </c>
      <c r="AV71" s="537">
        <v>-1.2647988894776214E-16</v>
      </c>
      <c r="AW71" s="537">
        <v>-1.2935602908815217E-16</v>
      </c>
      <c r="AX71" s="537">
        <v>-1.3229757237030633E-16</v>
      </c>
      <c r="AY71" s="537">
        <v>-1.3530600605518683E-16</v>
      </c>
      <c r="AZ71" s="537">
        <v>-1.3838285122392275E-16</v>
      </c>
      <c r="BA71" s="537">
        <v>-1.4152966354687733E-16</v>
      </c>
      <c r="BB71" s="537">
        <v>-1.4474803407020371E-16</v>
      </c>
      <c r="BC71" s="537">
        <v>-1.4803959002028683E-16</v>
      </c>
      <c r="BD71" s="537">
        <v>-1.5140599562647836E-16</v>
      </c>
      <c r="BE71" s="537">
        <v>-1.5484895296254054E-16</v>
      </c>
      <c r="BF71" s="537">
        <v>-1.5837020280722433E-16</v>
      </c>
      <c r="BG71" s="537">
        <v>-1.6197152552441692E-16</v>
      </c>
      <c r="BH71" s="537">
        <v>-1.6565474196330378E-16</v>
      </c>
      <c r="BI71" s="537">
        <v>-1.6942171437900052E-16</v>
      </c>
      <c r="BJ71" s="40"/>
      <c r="BK71" s="40"/>
      <c r="BL71" s="40"/>
      <c r="BM71" s="40"/>
    </row>
    <row r="72" spans="1:65">
      <c r="A72" s="40"/>
      <c r="B72" s="40" t="s">
        <v>21</v>
      </c>
      <c r="C72" s="40"/>
      <c r="D72" s="40"/>
      <c r="E72" s="40"/>
      <c r="F72" s="574">
        <v>0</v>
      </c>
      <c r="G72" s="537">
        <v>-5.653103074371618</v>
      </c>
      <c r="H72" s="537">
        <v>-0.58813902505121263</v>
      </c>
      <c r="I72" s="537">
        <v>-6.4484370813143403</v>
      </c>
      <c r="J72" s="537">
        <v>-5.7577949636687062</v>
      </c>
      <c r="K72" s="537">
        <v>0.96022653268233071</v>
      </c>
      <c r="L72" s="537">
        <v>1.0134366910061345</v>
      </c>
      <c r="M72" s="537">
        <v>1.0685703006742138</v>
      </c>
      <c r="N72" s="537">
        <v>1.1256873247350274</v>
      </c>
      <c r="O72" s="537">
        <v>1.1848494587219669</v>
      </c>
      <c r="P72" s="537">
        <v>1.2461201784393232</v>
      </c>
      <c r="Q72" s="537">
        <v>1.3095647890257283</v>
      </c>
      <c r="R72" s="537">
        <v>1.3752504753283592</v>
      </c>
      <c r="S72" s="537">
        <v>1.4432463536222517</v>
      </c>
      <c r="T72" s="537">
        <v>1.5136235247097307</v>
      </c>
      <c r="U72" s="537">
        <v>1.5864551284361035</v>
      </c>
      <c r="V72" s="537">
        <v>1.6618163996584734</v>
      </c>
      <c r="W72" s="537">
        <v>1.1997286694122409</v>
      </c>
      <c r="X72" s="537">
        <v>1.175093875294942</v>
      </c>
      <c r="Y72" s="537">
        <v>0.58380444265905296</v>
      </c>
      <c r="Z72" s="537">
        <v>4.6442847398493226E-17</v>
      </c>
      <c r="AA72" s="537">
        <v>4.7498953145802828E-17</v>
      </c>
      <c r="AB72" s="537">
        <v>4.8579074633145227E-17</v>
      </c>
      <c r="AC72" s="537">
        <v>4.9683757976068647E-17</v>
      </c>
      <c r="AD72" s="537">
        <v>5.0813561708734924E-17</v>
      </c>
      <c r="AE72" s="537">
        <v>5.1969057066317117E-17</v>
      </c>
      <c r="AF72" s="537">
        <v>5.3150828273820419E-17</v>
      </c>
      <c r="AG72" s="537">
        <v>5.435947284146757E-17</v>
      </c>
      <c r="AH72" s="537">
        <v>5.5595601866804582E-17</v>
      </c>
      <c r="AI72" s="537">
        <v>5.6859840343676651E-17</v>
      </c>
      <c r="AJ72" s="537">
        <v>5.8152827478225715E-17</v>
      </c>
      <c r="AK72" s="537">
        <v>5.9475217012078097E-17</v>
      </c>
      <c r="AL72" s="537">
        <v>6.0827677552879189E-17</v>
      </c>
      <c r="AM72" s="537">
        <v>6.2210892912349543E-17</v>
      </c>
      <c r="AN72" s="537">
        <v>6.3625562452014598E-17</v>
      </c>
      <c r="AO72" s="537">
        <v>6.5072401436817499E-17</v>
      </c>
      <c r="AP72" s="537">
        <v>6.6552141396751474E-17</v>
      </c>
      <c r="AQ72" s="537">
        <v>6.806553049673068E-17</v>
      </c>
      <c r="AR72" s="537">
        <v>6.9613333914864783E-17</v>
      </c>
      <c r="AS72" s="537">
        <v>7.1196334229338434E-17</v>
      </c>
      <c r="AT72" s="537">
        <v>7.2815331814086548E-17</v>
      </c>
      <c r="AU72" s="537">
        <v>7.4471145243467715E-17</v>
      </c>
      <c r="AV72" s="537">
        <v>7.6164611706139686E-17</v>
      </c>
      <c r="AW72" s="537">
        <v>7.7896587428349112E-17</v>
      </c>
      <c r="AX72" s="537">
        <v>7.9667948106841058E-17</v>
      </c>
      <c r="AY72" s="537">
        <v>8.1479589351617048E-17</v>
      </c>
      <c r="AZ72" s="537">
        <v>8.3332427138766069E-17</v>
      </c>
      <c r="BA72" s="537">
        <v>8.5227398273576017E-17</v>
      </c>
      <c r="BB72" s="537">
        <v>8.7165460864197342E-17</v>
      </c>
      <c r="BC72" s="537">
        <v>8.9147594806065566E-17</v>
      </c>
      <c r="BD72" s="537">
        <v>9.1174802277339852E-17</v>
      </c>
      <c r="BE72" s="537">
        <v>9.3248108245614399E-17</v>
      </c>
      <c r="BF72" s="537">
        <v>9.536856098614089E-17</v>
      </c>
      <c r="BG72" s="537">
        <v>9.7537232611845201E-17</v>
      </c>
      <c r="BH72" s="537">
        <v>9.975521961540264E-17</v>
      </c>
      <c r="BI72" s="537">
        <v>1.0202364342361705E-16</v>
      </c>
      <c r="BJ72" s="490"/>
      <c r="BK72" s="40"/>
      <c r="BL72" s="40"/>
      <c r="BM72" s="40"/>
    </row>
    <row r="73" spans="1:65">
      <c r="A73" s="40"/>
      <c r="B73" s="40"/>
      <c r="C73" s="40"/>
      <c r="D73" s="40"/>
      <c r="E73" s="40"/>
      <c r="F73" s="555"/>
      <c r="G73" s="555"/>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40"/>
      <c r="BK73" s="40"/>
      <c r="BL73" s="40"/>
      <c r="BM73" s="40"/>
    </row>
    <row r="74" spans="1:65" ht="13">
      <c r="A74" s="494"/>
      <c r="B74" s="495" t="s">
        <v>471</v>
      </c>
      <c r="C74" s="494"/>
      <c r="D74" s="494"/>
      <c r="E74" s="494"/>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5"/>
      <c r="AW74" s="575"/>
      <c r="AX74" s="575"/>
      <c r="AY74" s="575"/>
      <c r="AZ74" s="575"/>
      <c r="BA74" s="575"/>
      <c r="BB74" s="575"/>
      <c r="BC74" s="575"/>
      <c r="BD74" s="575"/>
      <c r="BE74" s="575"/>
      <c r="BF74" s="575"/>
      <c r="BG74" s="575"/>
      <c r="BH74" s="575"/>
      <c r="BI74" s="575"/>
      <c r="BJ74" s="494"/>
      <c r="BK74" s="40"/>
      <c r="BL74" s="40"/>
      <c r="BM74" s="40"/>
    </row>
    <row r="75" spans="1:65" ht="13">
      <c r="A75" s="40"/>
      <c r="B75" s="45"/>
      <c r="C75" s="40"/>
      <c r="D75" s="40"/>
      <c r="E75" s="40"/>
      <c r="F75" s="555"/>
      <c r="G75" s="555"/>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5"/>
      <c r="AY75" s="555"/>
      <c r="AZ75" s="555"/>
      <c r="BA75" s="555"/>
      <c r="BB75" s="555"/>
      <c r="BC75" s="555"/>
      <c r="BD75" s="555"/>
      <c r="BE75" s="555"/>
      <c r="BF75" s="555"/>
      <c r="BG75" s="555"/>
      <c r="BH75" s="555"/>
      <c r="BI75" s="555"/>
      <c r="BJ75" s="40"/>
      <c r="BK75" s="40"/>
      <c r="BL75" s="40"/>
      <c r="BM75" s="40"/>
    </row>
    <row r="76" spans="1:65" ht="13">
      <c r="A76" s="40"/>
      <c r="B76" s="45" t="s">
        <v>30</v>
      </c>
      <c r="C76" s="40"/>
      <c r="D76" s="40"/>
      <c r="E76" s="40"/>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8"/>
      <c r="AY76" s="538"/>
      <c r="AZ76" s="538"/>
      <c r="BA76" s="538"/>
      <c r="BB76" s="538"/>
      <c r="BC76" s="538"/>
      <c r="BD76" s="538"/>
      <c r="BE76" s="538"/>
      <c r="BF76" s="538"/>
      <c r="BG76" s="538"/>
      <c r="BH76" s="538"/>
      <c r="BI76" s="538"/>
      <c r="BJ76" s="40"/>
      <c r="BK76" s="40"/>
      <c r="BL76" s="40"/>
      <c r="BM76" s="40"/>
    </row>
    <row r="77" spans="1:65" ht="13">
      <c r="A77" s="40"/>
      <c r="B77" s="40" t="s">
        <v>80</v>
      </c>
      <c r="C77" s="134" t="s">
        <v>33</v>
      </c>
      <c r="D77" s="135">
        <v>0.30886834820792897</v>
      </c>
      <c r="E77" s="136">
        <v>5.1781368786252946E-2</v>
      </c>
      <c r="F77" s="573">
        <v>0</v>
      </c>
      <c r="G77" s="551">
        <v>-3.7687353829144126</v>
      </c>
      <c r="H77" s="551">
        <v>-0.22025083745991669</v>
      </c>
      <c r="I77" s="551">
        <v>-4.1092380811238076</v>
      </c>
      <c r="J77" s="551">
        <v>-3.4527917598463009</v>
      </c>
      <c r="K77" s="551">
        <v>1.2009134858016681</v>
      </c>
      <c r="L77" s="551">
        <v>1.20719815920536</v>
      </c>
      <c r="M77" s="551">
        <v>1.2131476622320072</v>
      </c>
      <c r="N77" s="551">
        <v>1.2187435015752439</v>
      </c>
      <c r="O77" s="551">
        <v>1.2239665161744204</v>
      </c>
      <c r="P77" s="551">
        <v>1.2287968564082461</v>
      </c>
      <c r="Q77" s="551">
        <v>1.2332139626874028</v>
      </c>
      <c r="R77" s="551">
        <v>1.2371965434296701</v>
      </c>
      <c r="S77" s="551">
        <v>1.2407225524004266</v>
      </c>
      <c r="T77" s="551">
        <v>1.4380564153358804</v>
      </c>
      <c r="U77" s="551">
        <v>1.5253074322717297</v>
      </c>
      <c r="V77" s="551">
        <v>1.5548386289111518</v>
      </c>
      <c r="W77" s="551">
        <v>0.9597518396850917</v>
      </c>
      <c r="X77" s="551">
        <v>1.0401750515113213</v>
      </c>
      <c r="Y77" s="551">
        <v>0.40694932722115362</v>
      </c>
      <c r="Z77" s="551">
        <v>-3.1121044671397781E-17</v>
      </c>
      <c r="AA77" s="551">
        <v>-3.1828734143099013E-17</v>
      </c>
      <c r="AB77" s="551">
        <v>-3.2552516403254137E-17</v>
      </c>
      <c r="AC77" s="551">
        <v>-3.3292757400277607E-17</v>
      </c>
      <c r="AD77" s="551">
        <v>-3.4049831404214775E-17</v>
      </c>
      <c r="AE77" s="551">
        <v>-3.4824121195974419E-17</v>
      </c>
      <c r="AF77" s="551">
        <v>-3.5616018260866231E-17</v>
      </c>
      <c r="AG77" s="551">
        <v>-3.6425922986535795E-17</v>
      </c>
      <c r="AH77" s="551">
        <v>-3.7254244865404208E-17</v>
      </c>
      <c r="AI77" s="551">
        <v>-3.8101402701711042E-17</v>
      </c>
      <c r="AJ77" s="551">
        <v>-3.8967824823261512E-17</v>
      </c>
      <c r="AK77" s="551">
        <v>-3.9853949297992755E-17</v>
      </c>
      <c r="AL77" s="551">
        <v>-4.0760224155462579E-17</v>
      </c>
      <c r="AM77" s="551">
        <v>-4.1687107613380176E-17</v>
      </c>
      <c r="AN77" s="551">
        <v>-4.2635068309274076E-17</v>
      </c>
      <c r="AO77" s="551">
        <v>-4.3604585537449797E-17</v>
      </c>
      <c r="AP77" s="551">
        <v>-4.4596149491313944E-17</v>
      </c>
      <c r="AQ77" s="551">
        <v>-4.5610261511223985E-17</v>
      </c>
      <c r="AR77" s="551">
        <v>-4.6647434337967045E-17</v>
      </c>
      <c r="AS77" s="551">
        <v>-4.7708192372005415E-17</v>
      </c>
      <c r="AT77" s="551">
        <v>-4.8793071938615853E-17</v>
      </c>
      <c r="AU77" s="551">
        <v>-4.9902621559058549E-17</v>
      </c>
      <c r="AV77" s="551">
        <v>-5.1037402227912E-17</v>
      </c>
      <c r="AW77" s="551">
        <v>-5.2197987696717857E-17</v>
      </c>
      <c r="AX77" s="551">
        <v>-5.3384964764069167E-17</v>
      </c>
      <c r="AY77" s="551">
        <v>-5.4598933572300191E-17</v>
      </c>
      <c r="AZ77" s="551">
        <v>-5.5840507910927081E-17</v>
      </c>
      <c r="BA77" s="551">
        <v>-5.711031552697237E-17</v>
      </c>
      <c r="BB77" s="551">
        <v>-5.8408998442366611E-17</v>
      </c>
      <c r="BC77" s="551">
        <v>-5.9737213278556281E-17</v>
      </c>
      <c r="BD77" s="551">
        <v>-6.1095631588492937E-17</v>
      </c>
      <c r="BE77" s="551">
        <v>-6.2484940196178668E-17</v>
      </c>
      <c r="BF77" s="551">
        <v>-6.3905841543921336E-17</v>
      </c>
      <c r="BG77" s="551">
        <v>-6.5359054047496175E-17</v>
      </c>
      <c r="BH77" s="551">
        <v>-6.6845312459389685E-17</v>
      </c>
      <c r="BI77" s="551">
        <v>-3.1274127354743696E-15</v>
      </c>
      <c r="BJ77" s="490"/>
      <c r="BK77" s="40"/>
      <c r="BL77" s="40"/>
      <c r="BM77" s="40"/>
    </row>
    <row r="78" spans="1:65">
      <c r="A78" s="40"/>
      <c r="B78" s="40" t="s">
        <v>81</v>
      </c>
      <c r="C78" s="40"/>
      <c r="D78" s="516"/>
      <c r="E78" s="130">
        <v>3.5787742941297385E-2</v>
      </c>
      <c r="F78" s="574">
        <v>0</v>
      </c>
      <c r="G78" s="537">
        <v>-3.7687353829144126</v>
      </c>
      <c r="H78" s="537">
        <v>-0.22025083745991669</v>
      </c>
      <c r="I78" s="537">
        <v>-4.1092380811238076</v>
      </c>
      <c r="J78" s="537">
        <v>-3.4527917598463009</v>
      </c>
      <c r="K78" s="537">
        <v>1.2009134858016681</v>
      </c>
      <c r="L78" s="537">
        <v>1.20719815920536</v>
      </c>
      <c r="M78" s="537">
        <v>1.2131476622320072</v>
      </c>
      <c r="N78" s="537">
        <v>1.2187435015752439</v>
      </c>
      <c r="O78" s="537">
        <v>1.2239665161744204</v>
      </c>
      <c r="P78" s="537">
        <v>1.2287968564082461</v>
      </c>
      <c r="Q78" s="537">
        <v>1.2332139626874028</v>
      </c>
      <c r="R78" s="537">
        <v>1.2371965434296701</v>
      </c>
      <c r="S78" s="537">
        <v>1.2407225524004266</v>
      </c>
      <c r="T78" s="537">
        <v>0.96989436730046563</v>
      </c>
      <c r="U78" s="537">
        <v>0.85303110460032627</v>
      </c>
      <c r="V78" s="537">
        <v>0.81626090214241787</v>
      </c>
      <c r="W78" s="537">
        <v>0.79108436533456739</v>
      </c>
      <c r="X78" s="537">
        <v>0.5502653861100697</v>
      </c>
      <c r="Y78" s="537">
        <v>0.40694932722115362</v>
      </c>
      <c r="Z78" s="537">
        <v>-3.1121044671397781E-17</v>
      </c>
      <c r="AA78" s="537">
        <v>-3.1828734143099013E-17</v>
      </c>
      <c r="AB78" s="537">
        <v>-3.2552516403254137E-17</v>
      </c>
      <c r="AC78" s="537">
        <v>-3.3292757400277607E-17</v>
      </c>
      <c r="AD78" s="537">
        <v>-3.4049831404214775E-17</v>
      </c>
      <c r="AE78" s="537">
        <v>-3.4824121195974419E-17</v>
      </c>
      <c r="AF78" s="537">
        <v>-3.5616018260866231E-17</v>
      </c>
      <c r="AG78" s="537">
        <v>-3.6425922986535795E-17</v>
      </c>
      <c r="AH78" s="537">
        <v>-3.7254244865404208E-17</v>
      </c>
      <c r="AI78" s="537">
        <v>-3.8101402701711042E-17</v>
      </c>
      <c r="AJ78" s="537">
        <v>-3.8967824823261512E-17</v>
      </c>
      <c r="AK78" s="537">
        <v>-3.9853949297992755E-17</v>
      </c>
      <c r="AL78" s="537">
        <v>-4.0760224155462579E-17</v>
      </c>
      <c r="AM78" s="537">
        <v>-4.1687107613380176E-17</v>
      </c>
      <c r="AN78" s="537">
        <v>-4.2635068309274076E-17</v>
      </c>
      <c r="AO78" s="537">
        <v>-4.3604585537449797E-17</v>
      </c>
      <c r="AP78" s="537">
        <v>-4.4596149491313944E-17</v>
      </c>
      <c r="AQ78" s="537">
        <v>-4.5610261511223985E-17</v>
      </c>
      <c r="AR78" s="537">
        <v>-4.6647434337967045E-17</v>
      </c>
      <c r="AS78" s="537">
        <v>-4.7708192372005415E-17</v>
      </c>
      <c r="AT78" s="537">
        <v>-4.8793071938615853E-17</v>
      </c>
      <c r="AU78" s="537">
        <v>-4.9902621559058549E-17</v>
      </c>
      <c r="AV78" s="537">
        <v>-5.1037402227912E-17</v>
      </c>
      <c r="AW78" s="537">
        <v>-5.2197987696717857E-17</v>
      </c>
      <c r="AX78" s="537">
        <v>-5.3384964764069167E-17</v>
      </c>
      <c r="AY78" s="537">
        <v>-5.4598933572300191E-17</v>
      </c>
      <c r="AZ78" s="537">
        <v>-5.5840507910927081E-17</v>
      </c>
      <c r="BA78" s="537">
        <v>-5.711031552697237E-17</v>
      </c>
      <c r="BB78" s="537">
        <v>-5.8408998442366611E-17</v>
      </c>
      <c r="BC78" s="537">
        <v>-5.9737213278556281E-17</v>
      </c>
      <c r="BD78" s="537">
        <v>-6.1095631588492937E-17</v>
      </c>
      <c r="BE78" s="537">
        <v>-6.2484940196178668E-17</v>
      </c>
      <c r="BF78" s="537">
        <v>-6.3905841543921336E-17</v>
      </c>
      <c r="BG78" s="537">
        <v>-6.5359054047496175E-17</v>
      </c>
      <c r="BH78" s="537">
        <v>-6.6845312459389685E-17</v>
      </c>
      <c r="BI78" s="537">
        <v>-3.1274127354743696E-15</v>
      </c>
      <c r="BJ78" s="40"/>
      <c r="BK78" s="40"/>
      <c r="BL78" s="40"/>
      <c r="BM78" s="40"/>
    </row>
    <row r="79" spans="1:65">
      <c r="A79" s="40"/>
      <c r="B79" s="40" t="s">
        <v>125</v>
      </c>
      <c r="C79" s="40"/>
      <c r="D79" s="40"/>
      <c r="E79" s="130">
        <v>4.5596686540159137E-2</v>
      </c>
      <c r="F79" s="574">
        <v>0</v>
      </c>
      <c r="G79" s="537">
        <v>-3.7687353829144126</v>
      </c>
      <c r="H79" s="537">
        <v>-0.22025083745991669</v>
      </c>
      <c r="I79" s="537">
        <v>-4.1092380811238076</v>
      </c>
      <c r="J79" s="537">
        <v>-3.4527917598463009</v>
      </c>
      <c r="K79" s="537">
        <v>1.2009134858016681</v>
      </c>
      <c r="L79" s="537">
        <v>1.20719815920536</v>
      </c>
      <c r="M79" s="537">
        <v>1.2131476622320072</v>
      </c>
      <c r="N79" s="537">
        <v>1.2187435015752439</v>
      </c>
      <c r="O79" s="537">
        <v>1.2239665161744204</v>
      </c>
      <c r="P79" s="537">
        <v>1.2287968564082461</v>
      </c>
      <c r="Q79" s="537">
        <v>1.2332139626874028</v>
      </c>
      <c r="R79" s="537">
        <v>1.2371965434296701</v>
      </c>
      <c r="S79" s="537">
        <v>1.2407225524004266</v>
      </c>
      <c r="T79" s="537">
        <v>1.2437691654011833</v>
      </c>
      <c r="U79" s="537">
        <v>1.2463127562880973</v>
      </c>
      <c r="V79" s="537">
        <v>1.2483288723021273</v>
      </c>
      <c r="W79" s="537">
        <v>0.88975483782962417</v>
      </c>
      <c r="X79" s="537">
        <v>0.83686254036980179</v>
      </c>
      <c r="Y79" s="537">
        <v>0.40694932722115362</v>
      </c>
      <c r="Z79" s="537">
        <v>-3.1121044671397781E-17</v>
      </c>
      <c r="AA79" s="537">
        <v>-3.1828734143099013E-17</v>
      </c>
      <c r="AB79" s="537">
        <v>-3.2552516403254137E-17</v>
      </c>
      <c r="AC79" s="537">
        <v>-3.3292757400277607E-17</v>
      </c>
      <c r="AD79" s="537">
        <v>-3.4049831404214775E-17</v>
      </c>
      <c r="AE79" s="537">
        <v>-3.4824121195974419E-17</v>
      </c>
      <c r="AF79" s="537">
        <v>-3.5616018260866231E-17</v>
      </c>
      <c r="AG79" s="537">
        <v>-3.6425922986535795E-17</v>
      </c>
      <c r="AH79" s="537">
        <v>-3.7254244865404208E-17</v>
      </c>
      <c r="AI79" s="537">
        <v>-3.8101402701711042E-17</v>
      </c>
      <c r="AJ79" s="537">
        <v>-3.8967824823261512E-17</v>
      </c>
      <c r="AK79" s="537">
        <v>-3.9853949297992755E-17</v>
      </c>
      <c r="AL79" s="537">
        <v>-4.0760224155462579E-17</v>
      </c>
      <c r="AM79" s="537">
        <v>-4.1687107613380176E-17</v>
      </c>
      <c r="AN79" s="537">
        <v>-4.2635068309274076E-17</v>
      </c>
      <c r="AO79" s="537">
        <v>-4.3604585537449797E-17</v>
      </c>
      <c r="AP79" s="537">
        <v>-4.4596149491313944E-17</v>
      </c>
      <c r="AQ79" s="537">
        <v>-4.5610261511223985E-17</v>
      </c>
      <c r="AR79" s="537">
        <v>-4.6647434337967045E-17</v>
      </c>
      <c r="AS79" s="537">
        <v>-4.7708192372005415E-17</v>
      </c>
      <c r="AT79" s="537">
        <v>-4.8793071938615853E-17</v>
      </c>
      <c r="AU79" s="537">
        <v>-4.9902621559058549E-17</v>
      </c>
      <c r="AV79" s="537">
        <v>-5.1037402227912E-17</v>
      </c>
      <c r="AW79" s="537">
        <v>-5.2197987696717857E-17</v>
      </c>
      <c r="AX79" s="537">
        <v>-5.3384964764069167E-17</v>
      </c>
      <c r="AY79" s="537">
        <v>-5.4598933572300191E-17</v>
      </c>
      <c r="AZ79" s="537">
        <v>-5.5840507910927081E-17</v>
      </c>
      <c r="BA79" s="537">
        <v>-5.711031552697237E-17</v>
      </c>
      <c r="BB79" s="537">
        <v>-5.8408998442366611E-17</v>
      </c>
      <c r="BC79" s="537">
        <v>-5.9737213278556281E-17</v>
      </c>
      <c r="BD79" s="537">
        <v>-6.1095631588492937E-17</v>
      </c>
      <c r="BE79" s="537">
        <v>-6.2484940196178668E-17</v>
      </c>
      <c r="BF79" s="537">
        <v>-6.3905841543921336E-17</v>
      </c>
      <c r="BG79" s="537">
        <v>-6.5359054047496175E-17</v>
      </c>
      <c r="BH79" s="537">
        <v>-6.6845312459389685E-17</v>
      </c>
      <c r="BI79" s="537">
        <v>-3.1274127354743696E-15</v>
      </c>
      <c r="BJ79" s="40"/>
      <c r="BK79" s="40"/>
      <c r="BL79" s="40"/>
      <c r="BM79" s="40"/>
    </row>
    <row r="80" spans="1:65" ht="13">
      <c r="A80" s="40"/>
      <c r="B80" s="45" t="s">
        <v>29</v>
      </c>
      <c r="C80" s="40"/>
      <c r="D80" s="40"/>
      <c r="E80" s="79"/>
      <c r="F80" s="538"/>
      <c r="G80" s="538"/>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40"/>
      <c r="BK80" s="40"/>
      <c r="BL80" s="40"/>
      <c r="BM80" s="40"/>
    </row>
    <row r="81" spans="1:65">
      <c r="A81" s="40"/>
      <c r="B81" s="40" t="s">
        <v>80</v>
      </c>
      <c r="C81" s="40"/>
      <c r="D81" s="40"/>
      <c r="E81" s="129">
        <v>2.8395751313923689E-2</v>
      </c>
      <c r="F81" s="573">
        <v>0</v>
      </c>
      <c r="G81" s="535">
        <v>-3.6849402077709206</v>
      </c>
      <c r="H81" s="535">
        <v>-0.21056547723043734</v>
      </c>
      <c r="I81" s="535">
        <v>-3.8411892517799342</v>
      </c>
      <c r="J81" s="535">
        <v>-3.1558008415251733</v>
      </c>
      <c r="K81" s="535">
        <v>1.0732125019837664</v>
      </c>
      <c r="L81" s="535">
        <v>1.0548418850385421</v>
      </c>
      <c r="M81" s="535">
        <v>1.0364712680933177</v>
      </c>
      <c r="N81" s="535">
        <v>1.0181006511480977</v>
      </c>
      <c r="O81" s="535">
        <v>0.99973003420287465</v>
      </c>
      <c r="P81" s="535">
        <v>0.98135941725765397</v>
      </c>
      <c r="Q81" s="535">
        <v>0.96298880031242995</v>
      </c>
      <c r="R81" s="535">
        <v>0.94461818336720926</v>
      </c>
      <c r="S81" s="535">
        <v>0.92624756642198514</v>
      </c>
      <c r="T81" s="535">
        <v>1.0496949979536647</v>
      </c>
      <c r="U81" s="535">
        <v>1.0886277246363147</v>
      </c>
      <c r="V81" s="535">
        <v>1.0850309495124362</v>
      </c>
      <c r="W81" s="535">
        <v>0.65486315768976389</v>
      </c>
      <c r="X81" s="535">
        <v>0.69395744275285498</v>
      </c>
      <c r="Y81" s="535">
        <v>0.26546149752838361</v>
      </c>
      <c r="Z81" s="535">
        <v>-1.9849527462783691E-17</v>
      </c>
      <c r="AA81" s="535">
        <v>-1.9849527462783663E-17</v>
      </c>
      <c r="AB81" s="535">
        <v>-1.9849527462783712E-17</v>
      </c>
      <c r="AC81" s="535">
        <v>-1.9849527462783737E-17</v>
      </c>
      <c r="AD81" s="535">
        <v>-1.9849527462783758E-17</v>
      </c>
      <c r="AE81" s="535">
        <v>-1.9849527462783626E-17</v>
      </c>
      <c r="AF81" s="535">
        <v>-1.984952746278374E-17</v>
      </c>
      <c r="AG81" s="535">
        <v>-1.9849527462783792E-17</v>
      </c>
      <c r="AH81" s="535">
        <v>-1.984952746278357E-17</v>
      </c>
      <c r="AI81" s="535">
        <v>-1.9849527462783598E-17</v>
      </c>
      <c r="AJ81" s="535">
        <v>-1.9849527462783728E-17</v>
      </c>
      <c r="AK81" s="535">
        <v>-1.9849527462783851E-17</v>
      </c>
      <c r="AL81" s="535">
        <v>-1.984952746278349E-17</v>
      </c>
      <c r="AM81" s="535">
        <v>-1.9849527462783922E-17</v>
      </c>
      <c r="AN81" s="535">
        <v>-1.9849527462783561E-17</v>
      </c>
      <c r="AO81" s="535">
        <v>-1.9849527462783681E-17</v>
      </c>
      <c r="AP81" s="535">
        <v>-1.9849527462783718E-17</v>
      </c>
      <c r="AQ81" s="535">
        <v>-1.9849527462783755E-17</v>
      </c>
      <c r="AR81" s="535">
        <v>-1.9849527462783694E-17</v>
      </c>
      <c r="AS81" s="535">
        <v>-1.9849527462783641E-17</v>
      </c>
      <c r="AT81" s="535">
        <v>-1.9849527462783672E-17</v>
      </c>
      <c r="AU81" s="535">
        <v>-1.9849527462783774E-17</v>
      </c>
      <c r="AV81" s="535">
        <v>-1.9849527462783623E-17</v>
      </c>
      <c r="AW81" s="535">
        <v>-1.9849527462783687E-17</v>
      </c>
      <c r="AX81" s="535">
        <v>-1.9849527462783746E-17</v>
      </c>
      <c r="AY81" s="535">
        <v>-1.9849527462783345E-17</v>
      </c>
      <c r="AZ81" s="535">
        <v>-1.9849527462783737E-17</v>
      </c>
      <c r="BA81" s="535">
        <v>-1.9849527462783863E-17</v>
      </c>
      <c r="BB81" s="535">
        <v>-1.984952746278374E-17</v>
      </c>
      <c r="BC81" s="535">
        <v>-1.9849527462783663E-17</v>
      </c>
      <c r="BD81" s="535">
        <v>-1.9849527462783404E-17</v>
      </c>
      <c r="BE81" s="535">
        <v>-1.9849527462783694E-17</v>
      </c>
      <c r="BF81" s="535">
        <v>-1.9849527462783983E-17</v>
      </c>
      <c r="BG81" s="535">
        <v>-1.9849527462783429E-17</v>
      </c>
      <c r="BH81" s="535">
        <v>-1.984952746278353E-17</v>
      </c>
      <c r="BI81" s="535">
        <v>-9.0802794716290914E-16</v>
      </c>
      <c r="BJ81" s="40"/>
      <c r="BK81" s="40"/>
      <c r="BL81" s="40"/>
      <c r="BM81" s="40"/>
    </row>
    <row r="82" spans="1:65">
      <c r="A82" s="40"/>
      <c r="B82" s="40" t="s">
        <v>81</v>
      </c>
      <c r="C82" s="40"/>
      <c r="D82" s="40"/>
      <c r="E82" s="130">
        <v>1.2757732470221717E-2</v>
      </c>
      <c r="F82" s="574">
        <v>0</v>
      </c>
      <c r="G82" s="537">
        <v>-3.6849402077709206</v>
      </c>
      <c r="H82" s="537">
        <v>-0.21056547723043734</v>
      </c>
      <c r="I82" s="537">
        <v>-3.8411892517799342</v>
      </c>
      <c r="J82" s="537">
        <v>-3.1558008415251733</v>
      </c>
      <c r="K82" s="537">
        <v>1.0732125019837664</v>
      </c>
      <c r="L82" s="537">
        <v>1.0548418850385421</v>
      </c>
      <c r="M82" s="537">
        <v>1.0364712680933177</v>
      </c>
      <c r="N82" s="537">
        <v>1.0181006511480977</v>
      </c>
      <c r="O82" s="537">
        <v>0.99973003420287465</v>
      </c>
      <c r="P82" s="537">
        <v>0.98135941725765397</v>
      </c>
      <c r="Q82" s="537">
        <v>0.96298880031242995</v>
      </c>
      <c r="R82" s="537">
        <v>0.94461818336720926</v>
      </c>
      <c r="S82" s="537">
        <v>0.92624756642198514</v>
      </c>
      <c r="T82" s="537">
        <v>0.70796476065992286</v>
      </c>
      <c r="U82" s="537">
        <v>0.60881714125131314</v>
      </c>
      <c r="V82" s="537">
        <v>0.56962074728082612</v>
      </c>
      <c r="W82" s="537">
        <v>0.53977703825186507</v>
      </c>
      <c r="X82" s="537">
        <v>0.3671120160260834</v>
      </c>
      <c r="Y82" s="537">
        <v>0.26546149752838361</v>
      </c>
      <c r="Z82" s="537">
        <v>-1.9849527462783691E-17</v>
      </c>
      <c r="AA82" s="537">
        <v>-1.9849527462783663E-17</v>
      </c>
      <c r="AB82" s="537">
        <v>-1.9849527462783712E-17</v>
      </c>
      <c r="AC82" s="537">
        <v>-1.9849527462783737E-17</v>
      </c>
      <c r="AD82" s="537">
        <v>-1.9849527462783758E-17</v>
      </c>
      <c r="AE82" s="537">
        <v>-1.9849527462783626E-17</v>
      </c>
      <c r="AF82" s="537">
        <v>-1.984952746278374E-17</v>
      </c>
      <c r="AG82" s="537">
        <v>-1.9849527462783792E-17</v>
      </c>
      <c r="AH82" s="537">
        <v>-1.984952746278357E-17</v>
      </c>
      <c r="AI82" s="537">
        <v>-1.9849527462783598E-17</v>
      </c>
      <c r="AJ82" s="537">
        <v>-1.9849527462783728E-17</v>
      </c>
      <c r="AK82" s="537">
        <v>-1.9849527462783851E-17</v>
      </c>
      <c r="AL82" s="537">
        <v>-1.984952746278349E-17</v>
      </c>
      <c r="AM82" s="537">
        <v>-1.9849527462783922E-17</v>
      </c>
      <c r="AN82" s="537">
        <v>-1.9849527462783561E-17</v>
      </c>
      <c r="AO82" s="537">
        <v>-1.9849527462783681E-17</v>
      </c>
      <c r="AP82" s="537">
        <v>-1.9849527462783718E-17</v>
      </c>
      <c r="AQ82" s="537">
        <v>-1.9849527462783755E-17</v>
      </c>
      <c r="AR82" s="537">
        <v>-1.9849527462783694E-17</v>
      </c>
      <c r="AS82" s="537">
        <v>-1.9849527462783641E-17</v>
      </c>
      <c r="AT82" s="537">
        <v>-1.9849527462783672E-17</v>
      </c>
      <c r="AU82" s="537">
        <v>-1.9849527462783774E-17</v>
      </c>
      <c r="AV82" s="537">
        <v>-1.9849527462783623E-17</v>
      </c>
      <c r="AW82" s="537">
        <v>-1.9849527462783687E-17</v>
      </c>
      <c r="AX82" s="537">
        <v>-1.9849527462783746E-17</v>
      </c>
      <c r="AY82" s="537">
        <v>-1.9849527462783345E-17</v>
      </c>
      <c r="AZ82" s="537">
        <v>-1.9849527462783737E-17</v>
      </c>
      <c r="BA82" s="537">
        <v>-1.9849527462783863E-17</v>
      </c>
      <c r="BB82" s="537">
        <v>-1.984952746278374E-17</v>
      </c>
      <c r="BC82" s="537">
        <v>-1.9849527462783663E-17</v>
      </c>
      <c r="BD82" s="537">
        <v>-1.9849527462783404E-17</v>
      </c>
      <c r="BE82" s="537">
        <v>-1.9849527462783694E-17</v>
      </c>
      <c r="BF82" s="537">
        <v>-1.9849527462783983E-17</v>
      </c>
      <c r="BG82" s="537">
        <v>-1.9849527462783429E-17</v>
      </c>
      <c r="BH82" s="537">
        <v>-1.984952746278353E-17</v>
      </c>
      <c r="BI82" s="537">
        <v>-9.0802794716290914E-16</v>
      </c>
      <c r="BJ82" s="40"/>
      <c r="BK82" s="40"/>
      <c r="BL82" s="40"/>
      <c r="BM82" s="40"/>
    </row>
    <row r="83" spans="1:65">
      <c r="A83" s="40"/>
      <c r="B83" s="40" t="s">
        <v>125</v>
      </c>
      <c r="C83" s="40"/>
      <c r="D83" s="40"/>
      <c r="E83" s="130">
        <v>2.234858111215976E-2</v>
      </c>
      <c r="F83" s="574">
        <v>0</v>
      </c>
      <c r="G83" s="537">
        <v>-3.6849402077709206</v>
      </c>
      <c r="H83" s="537">
        <v>-0.21056547723043734</v>
      </c>
      <c r="I83" s="537">
        <v>-3.8411892517799342</v>
      </c>
      <c r="J83" s="537">
        <v>-3.1558008415251733</v>
      </c>
      <c r="K83" s="537">
        <v>1.0732125019837664</v>
      </c>
      <c r="L83" s="537">
        <v>1.0548418850385421</v>
      </c>
      <c r="M83" s="537">
        <v>1.0364712680933177</v>
      </c>
      <c r="N83" s="537">
        <v>1.0181006511480977</v>
      </c>
      <c r="O83" s="537">
        <v>0.99973003420287465</v>
      </c>
      <c r="P83" s="537">
        <v>0.98135941725765397</v>
      </c>
      <c r="Q83" s="537">
        <v>0.96298880031242995</v>
      </c>
      <c r="R83" s="537">
        <v>0.94461818336720926</v>
      </c>
      <c r="S83" s="537">
        <v>0.92624756642198514</v>
      </c>
      <c r="T83" s="537">
        <v>0.9078769494767619</v>
      </c>
      <c r="U83" s="537">
        <v>0.8895063325315391</v>
      </c>
      <c r="V83" s="537">
        <v>0.87113571558631797</v>
      </c>
      <c r="W83" s="537">
        <v>0.60710241812303589</v>
      </c>
      <c r="X83" s="537">
        <v>0.55831659066124473</v>
      </c>
      <c r="Y83" s="537">
        <v>0.26546149752838361</v>
      </c>
      <c r="Z83" s="537">
        <v>-1.9849527462783691E-17</v>
      </c>
      <c r="AA83" s="537">
        <v>-1.9849527462783663E-17</v>
      </c>
      <c r="AB83" s="537">
        <v>-1.9849527462783712E-17</v>
      </c>
      <c r="AC83" s="537">
        <v>-1.9849527462783737E-17</v>
      </c>
      <c r="AD83" s="537">
        <v>-1.9849527462783758E-17</v>
      </c>
      <c r="AE83" s="537">
        <v>-1.9849527462783626E-17</v>
      </c>
      <c r="AF83" s="537">
        <v>-1.984952746278374E-17</v>
      </c>
      <c r="AG83" s="537">
        <v>-1.9849527462783792E-17</v>
      </c>
      <c r="AH83" s="537">
        <v>-1.984952746278357E-17</v>
      </c>
      <c r="AI83" s="537">
        <v>-1.9849527462783598E-17</v>
      </c>
      <c r="AJ83" s="537">
        <v>-1.9849527462783728E-17</v>
      </c>
      <c r="AK83" s="537">
        <v>-1.9849527462783851E-17</v>
      </c>
      <c r="AL83" s="537">
        <v>-1.984952746278349E-17</v>
      </c>
      <c r="AM83" s="537">
        <v>-1.9849527462783922E-17</v>
      </c>
      <c r="AN83" s="537">
        <v>-1.9849527462783561E-17</v>
      </c>
      <c r="AO83" s="537">
        <v>-1.9849527462783681E-17</v>
      </c>
      <c r="AP83" s="537">
        <v>-1.9849527462783718E-17</v>
      </c>
      <c r="AQ83" s="537">
        <v>-1.9849527462783755E-17</v>
      </c>
      <c r="AR83" s="537">
        <v>-1.9849527462783694E-17</v>
      </c>
      <c r="AS83" s="537">
        <v>-1.9849527462783641E-17</v>
      </c>
      <c r="AT83" s="537">
        <v>-1.9849527462783672E-17</v>
      </c>
      <c r="AU83" s="537">
        <v>-1.9849527462783774E-17</v>
      </c>
      <c r="AV83" s="537">
        <v>-1.9849527462783623E-17</v>
      </c>
      <c r="AW83" s="537">
        <v>-1.9849527462783687E-17</v>
      </c>
      <c r="AX83" s="537">
        <v>-1.9849527462783746E-17</v>
      </c>
      <c r="AY83" s="537">
        <v>-1.9849527462783345E-17</v>
      </c>
      <c r="AZ83" s="537">
        <v>-1.9849527462783737E-17</v>
      </c>
      <c r="BA83" s="537">
        <v>-1.9849527462783863E-17</v>
      </c>
      <c r="BB83" s="537">
        <v>-1.984952746278374E-17</v>
      </c>
      <c r="BC83" s="537">
        <v>-1.9849527462783663E-17</v>
      </c>
      <c r="BD83" s="537">
        <v>-1.9849527462783404E-17</v>
      </c>
      <c r="BE83" s="537">
        <v>-1.9849527462783694E-17</v>
      </c>
      <c r="BF83" s="537">
        <v>-1.9849527462783983E-17</v>
      </c>
      <c r="BG83" s="537">
        <v>-1.9849527462783429E-17</v>
      </c>
      <c r="BH83" s="537">
        <v>-1.984952746278353E-17</v>
      </c>
      <c r="BI83" s="537">
        <v>-9.0802794716290914E-16</v>
      </c>
      <c r="BJ83" s="40"/>
      <c r="BK83" s="40"/>
      <c r="BL83" s="40"/>
      <c r="BM83" s="40"/>
    </row>
    <row r="84" spans="1:65" ht="13">
      <c r="A84" s="40"/>
      <c r="B84" s="45" t="s">
        <v>45</v>
      </c>
      <c r="C84" s="40"/>
      <c r="D84" s="40"/>
      <c r="E84" s="79"/>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c r="AK84" s="538"/>
      <c r="AL84" s="538"/>
      <c r="AM84" s="538"/>
      <c r="AN84" s="538"/>
      <c r="AO84" s="538"/>
      <c r="AP84" s="538"/>
      <c r="AQ84" s="538"/>
      <c r="AR84" s="538"/>
      <c r="AS84" s="538"/>
      <c r="AT84" s="538"/>
      <c r="AU84" s="538"/>
      <c r="AV84" s="538"/>
      <c r="AW84" s="538"/>
      <c r="AX84" s="538"/>
      <c r="AY84" s="538"/>
      <c r="AZ84" s="538"/>
      <c r="BA84" s="538"/>
      <c r="BB84" s="538"/>
      <c r="BC84" s="538"/>
      <c r="BD84" s="538"/>
      <c r="BE84" s="538"/>
      <c r="BF84" s="538"/>
      <c r="BG84" s="538"/>
      <c r="BH84" s="538"/>
      <c r="BI84" s="538"/>
      <c r="BJ84" s="40"/>
      <c r="BK84" s="40"/>
      <c r="BL84" s="40"/>
      <c r="BM84" s="40"/>
    </row>
    <row r="85" spans="1:65">
      <c r="A85" s="40"/>
      <c r="B85" s="36" t="s">
        <v>223</v>
      </c>
      <c r="C85" s="40"/>
      <c r="D85" s="40"/>
      <c r="E85" s="136">
        <v>3.8560850064665919E-2</v>
      </c>
      <c r="F85" s="534">
        <v>0</v>
      </c>
      <c r="G85" s="539">
        <v>-5.653103074371618</v>
      </c>
      <c r="H85" s="539">
        <v>-0.3298311593721942</v>
      </c>
      <c r="I85" s="539">
        <v>-6.1786376494638233</v>
      </c>
      <c r="J85" s="539">
        <v>-5.2439223310217855</v>
      </c>
      <c r="K85" s="539">
        <v>1.6568429755027942</v>
      </c>
      <c r="L85" s="539">
        <v>1.673792907290282</v>
      </c>
      <c r="M85" s="539">
        <v>1.6906569599888766</v>
      </c>
      <c r="N85" s="539">
        <v>1.707422462972481</v>
      </c>
      <c r="O85" s="539">
        <v>1.7240762137657901</v>
      </c>
      <c r="P85" s="539">
        <v>1.7406044604078856</v>
      </c>
      <c r="Q85" s="539">
        <v>1.7569928832888078</v>
      </c>
      <c r="R85" s="539">
        <v>1.7732265764441453</v>
      </c>
      <c r="S85" s="539">
        <v>1.7892900282924959</v>
      </c>
      <c r="T85" s="539">
        <v>1.8051671018000133</v>
      </c>
      <c r="U85" s="539">
        <v>1.8208410140560658</v>
      </c>
      <c r="V85" s="539">
        <v>1.8362943152433848</v>
      </c>
      <c r="W85" s="539">
        <v>1.3114528106924004</v>
      </c>
      <c r="X85" s="539">
        <v>1.2415136723871942</v>
      </c>
      <c r="Y85" s="539">
        <v>0.60585015856381041</v>
      </c>
      <c r="Z85" s="539">
        <v>-3.0680714972478092E-17</v>
      </c>
      <c r="AA85" s="539">
        <v>-3.1378391390463079E-17</v>
      </c>
      <c r="AB85" s="539">
        <v>-3.2091932901052513E-17</v>
      </c>
      <c r="AC85" s="539">
        <v>-3.2821700274880122E-17</v>
      </c>
      <c r="AD85" s="539">
        <v>-3.3568062486467917E-17</v>
      </c>
      <c r="AE85" s="539">
        <v>-3.4331396900782233E-17</v>
      </c>
      <c r="AF85" s="539">
        <v>-3.5112089464030421E-17</v>
      </c>
      <c r="AG85" s="539">
        <v>-3.5910534898799564E-17</v>
      </c>
      <c r="AH85" s="539">
        <v>-3.6727136903629197E-17</v>
      </c>
      <c r="AI85" s="539">
        <v>-3.7562308357122066E-17</v>
      </c>
      <c r="AJ85" s="539">
        <v>-3.8416471526700837E-17</v>
      </c>
      <c r="AK85" s="539">
        <v>-3.929005828210745E-17</v>
      </c>
      <c r="AL85" s="539">
        <v>-4.0183510313759691E-17</v>
      </c>
      <c r="AM85" s="539">
        <v>-4.1097279356068079E-17</v>
      </c>
      <c r="AN85" s="539">
        <v>-4.2031827415844818E-17</v>
      </c>
      <c r="AO85" s="539">
        <v>-4.2987627005885206E-17</v>
      </c>
      <c r="AP85" s="539">
        <v>-4.3965161383882599E-17</v>
      </c>
      <c r="AQ85" s="539">
        <v>-4.4964924796761003E-17</v>
      </c>
      <c r="AR85" s="539">
        <v>-4.5987422730571006E-17</v>
      </c>
      <c r="AS85" s="539">
        <v>-4.7033172166065262E-17</v>
      </c>
      <c r="AT85" s="539">
        <v>-4.8102701840087619E-17</v>
      </c>
      <c r="AU85" s="539">
        <v>-4.9196552512905636E-17</v>
      </c>
      <c r="AV85" s="539">
        <v>-5.031527724162245E-17</v>
      </c>
      <c r="AW85" s="539">
        <v>-5.1459441659803063E-17</v>
      </c>
      <c r="AX85" s="539">
        <v>-5.2629624263465272E-17</v>
      </c>
      <c r="AY85" s="539">
        <v>-5.3826416703569785E-17</v>
      </c>
      <c r="AZ85" s="539">
        <v>-5.5050424085156677E-17</v>
      </c>
      <c r="BA85" s="539">
        <v>-5.6302265273301313E-17</v>
      </c>
      <c r="BB85" s="539">
        <v>-5.7582573206006372E-17</v>
      </c>
      <c r="BC85" s="539">
        <v>-5.889199521422126E-17</v>
      </c>
      <c r="BD85" s="539">
        <v>-6.0231193349138508E-17</v>
      </c>
      <c r="BE85" s="539">
        <v>-6.160084471692614E-17</v>
      </c>
      <c r="BF85" s="539">
        <v>-6.3001641821083441E-17</v>
      </c>
      <c r="BG85" s="539">
        <v>-6.4434292912571724E-17</v>
      </c>
      <c r="BH85" s="539">
        <v>-6.5899522347901142E-17</v>
      </c>
      <c r="BI85" s="539">
        <v>-4.6559691218065167E-15</v>
      </c>
      <c r="BJ85" s="490"/>
      <c r="BK85" s="40"/>
      <c r="BL85" s="40"/>
      <c r="BM85" s="40"/>
    </row>
    <row r="86" spans="1:65" s="13" customFormat="1">
      <c r="A86" s="71"/>
      <c r="B86" s="71" t="s">
        <v>87</v>
      </c>
      <c r="C86" s="71"/>
      <c r="D86" s="40"/>
      <c r="E86" s="79"/>
      <c r="F86" s="152"/>
      <c r="G86" s="576">
        <v>0</v>
      </c>
      <c r="H86" s="576">
        <v>0</v>
      </c>
      <c r="I86" s="576">
        <v>0</v>
      </c>
      <c r="J86" s="576">
        <v>0</v>
      </c>
      <c r="K86" s="576">
        <v>0</v>
      </c>
      <c r="L86" s="576">
        <v>0</v>
      </c>
      <c r="M86" s="576">
        <v>0.16776516956118759</v>
      </c>
      <c r="N86" s="576">
        <v>0.55493177224265511</v>
      </c>
      <c r="O86" s="576">
        <v>0.89297309660914992</v>
      </c>
      <c r="P86" s="576">
        <v>1.1883409679292127</v>
      </c>
      <c r="Q86" s="576">
        <v>1.446621210274214</v>
      </c>
      <c r="R86" s="576">
        <v>1.2312574026080154</v>
      </c>
      <c r="S86" s="576">
        <v>0.34604367467024422</v>
      </c>
      <c r="T86" s="576">
        <v>0.29154357709028267</v>
      </c>
      <c r="U86" s="576">
        <v>0.23438588561996224</v>
      </c>
      <c r="V86" s="576">
        <v>0.17447791558491152</v>
      </c>
      <c r="W86" s="576">
        <v>0.11172414128015945</v>
      </c>
      <c r="X86" s="576">
        <v>6.6419797092252222E-2</v>
      </c>
      <c r="Y86" s="576">
        <v>0</v>
      </c>
      <c r="Z86" s="576">
        <v>0</v>
      </c>
      <c r="AA86" s="576">
        <v>0</v>
      </c>
      <c r="AB86" s="576">
        <v>0</v>
      </c>
      <c r="AC86" s="576">
        <v>0</v>
      </c>
      <c r="AD86" s="576">
        <v>0</v>
      </c>
      <c r="AE86" s="576">
        <v>0</v>
      </c>
      <c r="AF86" s="576">
        <v>0</v>
      </c>
      <c r="AG86" s="576">
        <v>0</v>
      </c>
      <c r="AH86" s="576">
        <v>0</v>
      </c>
      <c r="AI86" s="576">
        <v>0</v>
      </c>
      <c r="AJ86" s="576">
        <v>0</v>
      </c>
      <c r="AK86" s="576">
        <v>0</v>
      </c>
      <c r="AL86" s="576">
        <v>0</v>
      </c>
      <c r="AM86" s="576">
        <v>0</v>
      </c>
      <c r="AN86" s="576">
        <v>0</v>
      </c>
      <c r="AO86" s="576">
        <v>0</v>
      </c>
      <c r="AP86" s="576">
        <v>0</v>
      </c>
      <c r="AQ86" s="576">
        <v>0</v>
      </c>
      <c r="AR86" s="576">
        <v>0</v>
      </c>
      <c r="AS86" s="576">
        <v>0</v>
      </c>
      <c r="AT86" s="576">
        <v>0</v>
      </c>
      <c r="AU86" s="576">
        <v>0</v>
      </c>
      <c r="AV86" s="576">
        <v>0</v>
      </c>
      <c r="AW86" s="576">
        <v>0</v>
      </c>
      <c r="AX86" s="576">
        <v>0</v>
      </c>
      <c r="AY86" s="576">
        <v>0</v>
      </c>
      <c r="AZ86" s="576">
        <v>0</v>
      </c>
      <c r="BA86" s="576">
        <v>0</v>
      </c>
      <c r="BB86" s="576">
        <v>0</v>
      </c>
      <c r="BC86" s="576">
        <v>0</v>
      </c>
      <c r="BD86" s="576">
        <v>0</v>
      </c>
      <c r="BE86" s="576">
        <v>0</v>
      </c>
      <c r="BF86" s="576">
        <v>0</v>
      </c>
      <c r="BG86" s="576">
        <v>0</v>
      </c>
      <c r="BH86" s="576">
        <v>0</v>
      </c>
      <c r="BI86" s="576">
        <v>0</v>
      </c>
      <c r="BJ86" s="71"/>
      <c r="BK86" s="71"/>
      <c r="BL86" s="71"/>
      <c r="BM86" s="71"/>
    </row>
    <row r="87" spans="1:65" s="11" customFormat="1">
      <c r="A87" s="40"/>
      <c r="B87" s="40" t="s">
        <v>88</v>
      </c>
      <c r="C87" s="40"/>
      <c r="D87" s="44"/>
      <c r="E87" s="79"/>
      <c r="F87" s="138"/>
      <c r="G87" s="138">
        <v>0</v>
      </c>
      <c r="H87" s="138">
        <v>0.25830786567901842</v>
      </c>
      <c r="I87" s="138">
        <v>0.52810729752953534</v>
      </c>
      <c r="J87" s="138">
        <v>1.0419799301764558</v>
      </c>
      <c r="K87" s="138">
        <v>1.7385963729969194</v>
      </c>
      <c r="L87" s="138">
        <v>2.398952589281067</v>
      </c>
      <c r="M87" s="138">
        <v>2.8532740790345423</v>
      </c>
      <c r="N87" s="138">
        <v>2.8800774450293409</v>
      </c>
      <c r="O87" s="138">
        <v>2.5263311034640141</v>
      </c>
      <c r="P87" s="138">
        <v>1.8324744175033636</v>
      </c>
      <c r="Q87" s="138">
        <v>0.83328130149222934</v>
      </c>
      <c r="R87" s="138">
        <v>0</v>
      </c>
      <c r="S87" s="138">
        <v>0</v>
      </c>
      <c r="T87" s="138">
        <v>0</v>
      </c>
      <c r="U87" s="138">
        <v>0</v>
      </c>
      <c r="V87" s="138">
        <v>0</v>
      </c>
      <c r="W87" s="138">
        <v>0</v>
      </c>
      <c r="X87" s="138">
        <v>0</v>
      </c>
      <c r="Y87" s="138">
        <v>2.2045715904757502E-2</v>
      </c>
      <c r="Z87" s="138">
        <v>2.2045715904757426E-2</v>
      </c>
      <c r="AA87" s="138">
        <v>2.2045715904757346E-2</v>
      </c>
      <c r="AB87" s="138">
        <v>2.2045715904757266E-2</v>
      </c>
      <c r="AC87" s="138">
        <v>2.2045715904757183E-2</v>
      </c>
      <c r="AD87" s="138">
        <v>2.20457159047571E-2</v>
      </c>
      <c r="AE87" s="138">
        <v>2.2045715904757013E-2</v>
      </c>
      <c r="AF87" s="138">
        <v>2.2045715904756926E-2</v>
      </c>
      <c r="AG87" s="138">
        <v>2.2045715904756836E-2</v>
      </c>
      <c r="AH87" s="138">
        <v>2.2045715904756742E-2</v>
      </c>
      <c r="AI87" s="138">
        <v>2.2045715904756649E-2</v>
      </c>
      <c r="AJ87" s="138">
        <v>2.2045715904756551E-2</v>
      </c>
      <c r="AK87" s="138">
        <v>2.2045715904756454E-2</v>
      </c>
      <c r="AL87" s="138">
        <v>2.2045715904756354E-2</v>
      </c>
      <c r="AM87" s="138">
        <v>2.204571590475625E-2</v>
      </c>
      <c r="AN87" s="138">
        <v>2.2045715904756145E-2</v>
      </c>
      <c r="AO87" s="138">
        <v>2.2045715904756038E-2</v>
      </c>
      <c r="AP87" s="138">
        <v>2.2045715904755927E-2</v>
      </c>
      <c r="AQ87" s="138">
        <v>2.2045715904755812E-2</v>
      </c>
      <c r="AR87" s="138">
        <v>2.2045715904755698E-2</v>
      </c>
      <c r="AS87" s="138">
        <v>2.204571590475558E-2</v>
      </c>
      <c r="AT87" s="138">
        <v>2.2045715904755459E-2</v>
      </c>
      <c r="AU87" s="138">
        <v>2.2045715904755334E-2</v>
      </c>
      <c r="AV87" s="138">
        <v>2.2045715904755209E-2</v>
      </c>
      <c r="AW87" s="138">
        <v>2.204571590475508E-2</v>
      </c>
      <c r="AX87" s="138">
        <v>2.2045715904754948E-2</v>
      </c>
      <c r="AY87" s="138">
        <v>2.2045715904754813E-2</v>
      </c>
      <c r="AZ87" s="138">
        <v>2.2045715904754674E-2</v>
      </c>
      <c r="BA87" s="138">
        <v>2.2045715904754532E-2</v>
      </c>
      <c r="BB87" s="138">
        <v>2.2045715904754386E-2</v>
      </c>
      <c r="BC87" s="138">
        <v>2.2045715904754237E-2</v>
      </c>
      <c r="BD87" s="138">
        <v>2.2045715904754085E-2</v>
      </c>
      <c r="BE87" s="138">
        <v>2.2045715904753928E-2</v>
      </c>
      <c r="BF87" s="138">
        <v>2.2045715904753769E-2</v>
      </c>
      <c r="BG87" s="138">
        <v>2.2045715904753606E-2</v>
      </c>
      <c r="BH87" s="138">
        <v>2.2045715904753439E-2</v>
      </c>
      <c r="BI87" s="138">
        <v>2.2045715904753269E-2</v>
      </c>
      <c r="BJ87" s="40"/>
      <c r="BK87" s="40"/>
      <c r="BL87" s="40"/>
      <c r="BM87" s="40"/>
    </row>
    <row r="88" spans="1:65" ht="13">
      <c r="A88" s="40"/>
      <c r="B88" s="40" t="s">
        <v>45</v>
      </c>
      <c r="C88" s="132" t="s">
        <v>42</v>
      </c>
      <c r="D88" s="137">
        <v>0.27903156337695423</v>
      </c>
      <c r="E88" s="136">
        <v>2.780115578597786E-2</v>
      </c>
      <c r="F88" s="574">
        <v>0</v>
      </c>
      <c r="G88" s="537">
        <v>-5.653103074371618</v>
      </c>
      <c r="H88" s="537">
        <v>-0.3298311593721942</v>
      </c>
      <c r="I88" s="537">
        <v>-6.1786376494638233</v>
      </c>
      <c r="J88" s="537">
        <v>-5.2439223310217855</v>
      </c>
      <c r="K88" s="537">
        <v>1.6568429755027942</v>
      </c>
      <c r="L88" s="537">
        <v>1.673792907290282</v>
      </c>
      <c r="M88" s="537">
        <v>1.6403274091205204</v>
      </c>
      <c r="N88" s="537">
        <v>1.5409429312996847</v>
      </c>
      <c r="O88" s="537">
        <v>1.4561842847830451</v>
      </c>
      <c r="P88" s="537">
        <v>1.3841021700291218</v>
      </c>
      <c r="Q88" s="537">
        <v>1.3230065202065437</v>
      </c>
      <c r="R88" s="537">
        <v>1.4038493556617406</v>
      </c>
      <c r="S88" s="537">
        <v>1.6854769258914226</v>
      </c>
      <c r="T88" s="537">
        <v>1.7177040286729286</v>
      </c>
      <c r="U88" s="537">
        <v>1.7505252483700771</v>
      </c>
      <c r="V88" s="537">
        <v>1.7839509405679115</v>
      </c>
      <c r="W88" s="537">
        <v>1.2779355683083524</v>
      </c>
      <c r="X88" s="537">
        <v>1.2215877332595186</v>
      </c>
      <c r="Y88" s="537">
        <v>0.60585015856381041</v>
      </c>
      <c r="Z88" s="537">
        <v>-3.0680714972478092E-17</v>
      </c>
      <c r="AA88" s="537">
        <v>-3.1378391390463079E-17</v>
      </c>
      <c r="AB88" s="537">
        <v>-3.2091932901052513E-17</v>
      </c>
      <c r="AC88" s="537">
        <v>-3.2821700274880122E-17</v>
      </c>
      <c r="AD88" s="537">
        <v>-3.3568062486467917E-17</v>
      </c>
      <c r="AE88" s="537">
        <v>-3.4331396900782233E-17</v>
      </c>
      <c r="AF88" s="537">
        <v>-3.5112089464030421E-17</v>
      </c>
      <c r="AG88" s="537">
        <v>-3.5910534898799564E-17</v>
      </c>
      <c r="AH88" s="537">
        <v>-3.6727136903629197E-17</v>
      </c>
      <c r="AI88" s="537">
        <v>-3.7562308357122066E-17</v>
      </c>
      <c r="AJ88" s="537">
        <v>-3.8416471526700837E-17</v>
      </c>
      <c r="AK88" s="537">
        <v>-3.929005828210745E-17</v>
      </c>
      <c r="AL88" s="537">
        <v>-4.0183510313759691E-17</v>
      </c>
      <c r="AM88" s="537">
        <v>-4.1097279356068079E-17</v>
      </c>
      <c r="AN88" s="537">
        <v>-4.2031827415844818E-17</v>
      </c>
      <c r="AO88" s="537">
        <v>-4.2987627005885206E-17</v>
      </c>
      <c r="AP88" s="537">
        <v>-4.3965161383882599E-17</v>
      </c>
      <c r="AQ88" s="537">
        <v>-4.4964924796761003E-17</v>
      </c>
      <c r="AR88" s="537">
        <v>-4.5987422730571006E-17</v>
      </c>
      <c r="AS88" s="537">
        <v>-4.7033172166065262E-17</v>
      </c>
      <c r="AT88" s="537">
        <v>-4.8102701840087619E-17</v>
      </c>
      <c r="AU88" s="537">
        <v>-4.9196552512905636E-17</v>
      </c>
      <c r="AV88" s="537">
        <v>-5.031527724162245E-17</v>
      </c>
      <c r="AW88" s="537">
        <v>-5.1459441659803063E-17</v>
      </c>
      <c r="AX88" s="537">
        <v>-5.2629624263465272E-17</v>
      </c>
      <c r="AY88" s="537">
        <v>-5.3826416703569785E-17</v>
      </c>
      <c r="AZ88" s="537">
        <v>-5.5050424085156677E-17</v>
      </c>
      <c r="BA88" s="537">
        <v>-5.6302265273301313E-17</v>
      </c>
      <c r="BB88" s="537">
        <v>-5.7582573206006372E-17</v>
      </c>
      <c r="BC88" s="537">
        <v>-5.889199521422126E-17</v>
      </c>
      <c r="BD88" s="537">
        <v>-6.0231193349138508E-17</v>
      </c>
      <c r="BE88" s="537">
        <v>-6.160084471692614E-17</v>
      </c>
      <c r="BF88" s="537">
        <v>-6.3001641821083441E-17</v>
      </c>
      <c r="BG88" s="537">
        <v>-6.4434292912571724E-17</v>
      </c>
      <c r="BH88" s="537">
        <v>-6.5899522347901142E-17</v>
      </c>
      <c r="BI88" s="537">
        <v>-4.6559691218065167E-15</v>
      </c>
      <c r="BJ88" s="490"/>
      <c r="BK88" s="40"/>
      <c r="BL88" s="40"/>
      <c r="BM88" s="40"/>
    </row>
    <row r="89" spans="1:65" ht="13">
      <c r="A89" s="40"/>
      <c r="B89" s="45" t="s">
        <v>32</v>
      </c>
      <c r="C89" s="71"/>
      <c r="D89" s="71"/>
      <c r="E89" s="79"/>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c r="AO89" s="538"/>
      <c r="AP89" s="538"/>
      <c r="AQ89" s="538"/>
      <c r="AR89" s="538"/>
      <c r="AS89" s="538"/>
      <c r="AT89" s="538"/>
      <c r="AU89" s="538"/>
      <c r="AV89" s="538"/>
      <c r="AW89" s="538"/>
      <c r="AX89" s="538"/>
      <c r="AY89" s="538"/>
      <c r="AZ89" s="538"/>
      <c r="BA89" s="538"/>
      <c r="BB89" s="538"/>
      <c r="BC89" s="538"/>
      <c r="BD89" s="538"/>
      <c r="BE89" s="538"/>
      <c r="BF89" s="538"/>
      <c r="BG89" s="538"/>
      <c r="BH89" s="538"/>
      <c r="BI89" s="538"/>
      <c r="BJ89" s="40"/>
      <c r="BK89" s="40"/>
      <c r="BL89" s="40"/>
      <c r="BM89" s="40"/>
    </row>
    <row r="90" spans="1:65">
      <c r="A90" s="40"/>
      <c r="B90" s="40" t="s">
        <v>181</v>
      </c>
      <c r="C90" s="71"/>
      <c r="D90" s="71"/>
      <c r="E90" s="129">
        <v>4.4008500359303371E-2</v>
      </c>
      <c r="F90" s="577">
        <v>0</v>
      </c>
      <c r="G90" s="404">
        <v>-9.4218384572860305</v>
      </c>
      <c r="H90" s="404">
        <v>-0.5500819968321109</v>
      </c>
      <c r="I90" s="404">
        <v>-10.287875730587631</v>
      </c>
      <c r="J90" s="404">
        <v>-8.6967140908680864</v>
      </c>
      <c r="K90" s="404">
        <v>2.8577564613044624</v>
      </c>
      <c r="L90" s="404">
        <v>2.8809910664956417</v>
      </c>
      <c r="M90" s="404">
        <v>2.9038046222208838</v>
      </c>
      <c r="N90" s="404">
        <v>2.9261659645477249</v>
      </c>
      <c r="O90" s="404">
        <v>2.9480427299402105</v>
      </c>
      <c r="P90" s="404">
        <v>2.9694013168161315</v>
      </c>
      <c r="Q90" s="404">
        <v>2.9902068459762106</v>
      </c>
      <c r="R90" s="404">
        <v>3.0104231198738152</v>
      </c>
      <c r="S90" s="404">
        <v>3.0300125806929223</v>
      </c>
      <c r="T90" s="404">
        <v>3.2432235171358936</v>
      </c>
      <c r="U90" s="404">
        <v>3.3461484463277955</v>
      </c>
      <c r="V90" s="404">
        <v>3.3911329441545366</v>
      </c>
      <c r="W90" s="404">
        <v>2.2712046503774919</v>
      </c>
      <c r="X90" s="404">
        <v>2.2816887238985157</v>
      </c>
      <c r="Y90" s="404">
        <v>1.012799485784964</v>
      </c>
      <c r="Z90" s="404">
        <v>-6.1801759643875873E-17</v>
      </c>
      <c r="AA90" s="404">
        <v>-6.3207125533562093E-17</v>
      </c>
      <c r="AB90" s="404">
        <v>-6.464444930430665E-17</v>
      </c>
      <c r="AC90" s="404">
        <v>-6.6114457675157728E-17</v>
      </c>
      <c r="AD90" s="404">
        <v>-6.7617893890682692E-17</v>
      </c>
      <c r="AE90" s="404">
        <v>-6.9155518096756652E-17</v>
      </c>
      <c r="AF90" s="404">
        <v>-7.0728107724896652E-17</v>
      </c>
      <c r="AG90" s="404">
        <v>-7.233645788533536E-17</v>
      </c>
      <c r="AH90" s="404">
        <v>-7.3981381769033405E-17</v>
      </c>
      <c r="AI90" s="404">
        <v>-7.5663711058833109E-17</v>
      </c>
      <c r="AJ90" s="404">
        <v>-7.7384296349962349E-17</v>
      </c>
      <c r="AK90" s="404">
        <v>-7.9144007580100205E-17</v>
      </c>
      <c r="AL90" s="404">
        <v>-8.0943734469222269E-17</v>
      </c>
      <c r="AM90" s="404">
        <v>-8.2784386969448255E-17</v>
      </c>
      <c r="AN90" s="404">
        <v>-8.4666895725118893E-17</v>
      </c>
      <c r="AO90" s="404">
        <v>-8.6592212543335003E-17</v>
      </c>
      <c r="AP90" s="404">
        <v>-8.8561310875196544E-17</v>
      </c>
      <c r="AQ90" s="404">
        <v>-9.0575186307984988E-17</v>
      </c>
      <c r="AR90" s="404">
        <v>-9.2634857068538051E-17</v>
      </c>
      <c r="AS90" s="404">
        <v>-9.4741364538070677E-17</v>
      </c>
      <c r="AT90" s="404">
        <v>-9.6895773778703472E-17</v>
      </c>
      <c r="AU90" s="404">
        <v>-9.9099174071964185E-17</v>
      </c>
      <c r="AV90" s="404">
        <v>-1.0135267946953445E-16</v>
      </c>
      <c r="AW90" s="404">
        <v>-1.0365742935652092E-16</v>
      </c>
      <c r="AX90" s="404">
        <v>-1.0601458902753444E-16</v>
      </c>
      <c r="AY90" s="404">
        <v>-1.0842535027586998E-16</v>
      </c>
      <c r="AZ90" s="404">
        <v>-1.1089093199608376E-16</v>
      </c>
      <c r="BA90" s="404">
        <v>-1.1341258080027368E-16</v>
      </c>
      <c r="BB90" s="404">
        <v>-1.1599157164837298E-16</v>
      </c>
      <c r="BC90" s="404">
        <v>-1.1862920849277754E-16</v>
      </c>
      <c r="BD90" s="404">
        <v>-1.2132682493763145E-16</v>
      </c>
      <c r="BE90" s="404">
        <v>-1.2408578491310481E-16</v>
      </c>
      <c r="BF90" s="404">
        <v>-1.2690748336500478E-16</v>
      </c>
      <c r="BG90" s="404">
        <v>-1.297933469600679E-16</v>
      </c>
      <c r="BH90" s="404">
        <v>-1.3274483480729083E-16</v>
      </c>
      <c r="BI90" s="404">
        <v>-7.7833818572808859E-15</v>
      </c>
      <c r="BJ90" s="490"/>
      <c r="BK90" s="40"/>
      <c r="BL90" s="40"/>
      <c r="BM90" s="40"/>
    </row>
    <row r="91" spans="1:65">
      <c r="A91" s="40"/>
      <c r="B91" s="40" t="s">
        <v>182</v>
      </c>
      <c r="C91" s="71"/>
      <c r="D91" s="71"/>
      <c r="E91" s="130">
        <v>3.7497985634512343E-2</v>
      </c>
      <c r="F91" s="578">
        <v>0</v>
      </c>
      <c r="G91" s="138">
        <v>-9.4218384572860305</v>
      </c>
      <c r="H91" s="138">
        <v>-0.5500819968321109</v>
      </c>
      <c r="I91" s="138">
        <v>-10.287875730587631</v>
      </c>
      <c r="J91" s="138">
        <v>-8.6967140908680864</v>
      </c>
      <c r="K91" s="138">
        <v>2.8577564613044624</v>
      </c>
      <c r="L91" s="138">
        <v>2.8809910664956417</v>
      </c>
      <c r="M91" s="138">
        <v>2.9038046222208838</v>
      </c>
      <c r="N91" s="138">
        <v>2.9261659645477249</v>
      </c>
      <c r="O91" s="138">
        <v>2.9480427299402105</v>
      </c>
      <c r="P91" s="138">
        <v>2.9694013168161315</v>
      </c>
      <c r="Q91" s="138">
        <v>2.9902068459762106</v>
      </c>
      <c r="R91" s="138">
        <v>3.0104231198738152</v>
      </c>
      <c r="S91" s="138">
        <v>3.0300125806929223</v>
      </c>
      <c r="T91" s="138">
        <v>2.7750614691004789</v>
      </c>
      <c r="U91" s="138">
        <v>2.6738721186563921</v>
      </c>
      <c r="V91" s="138">
        <v>2.6525552173858027</v>
      </c>
      <c r="W91" s="138">
        <v>2.1025371760269675</v>
      </c>
      <c r="X91" s="138">
        <v>1.7917790584972642</v>
      </c>
      <c r="Y91" s="138">
        <v>1.012799485784964</v>
      </c>
      <c r="Z91" s="138">
        <v>-6.1801759643875873E-17</v>
      </c>
      <c r="AA91" s="138">
        <v>-6.3207125533562093E-17</v>
      </c>
      <c r="AB91" s="138">
        <v>-6.464444930430665E-17</v>
      </c>
      <c r="AC91" s="138">
        <v>-6.6114457675157728E-17</v>
      </c>
      <c r="AD91" s="138">
        <v>-6.7617893890682692E-17</v>
      </c>
      <c r="AE91" s="138">
        <v>-6.9155518096756652E-17</v>
      </c>
      <c r="AF91" s="138">
        <v>-7.0728107724896652E-17</v>
      </c>
      <c r="AG91" s="138">
        <v>-7.233645788533536E-17</v>
      </c>
      <c r="AH91" s="138">
        <v>-7.3981381769033405E-17</v>
      </c>
      <c r="AI91" s="138">
        <v>-7.5663711058833109E-17</v>
      </c>
      <c r="AJ91" s="138">
        <v>-7.7384296349962349E-17</v>
      </c>
      <c r="AK91" s="138">
        <v>-7.9144007580100205E-17</v>
      </c>
      <c r="AL91" s="138">
        <v>-8.0943734469222269E-17</v>
      </c>
      <c r="AM91" s="138">
        <v>-8.2784386969448255E-17</v>
      </c>
      <c r="AN91" s="138">
        <v>-8.4666895725118893E-17</v>
      </c>
      <c r="AO91" s="138">
        <v>-8.6592212543335003E-17</v>
      </c>
      <c r="AP91" s="138">
        <v>-8.8561310875196544E-17</v>
      </c>
      <c r="AQ91" s="138">
        <v>-9.0575186307984988E-17</v>
      </c>
      <c r="AR91" s="138">
        <v>-9.2634857068538051E-17</v>
      </c>
      <c r="AS91" s="138">
        <v>-9.4741364538070677E-17</v>
      </c>
      <c r="AT91" s="138">
        <v>-9.6895773778703472E-17</v>
      </c>
      <c r="AU91" s="138">
        <v>-9.9099174071964185E-17</v>
      </c>
      <c r="AV91" s="138">
        <v>-1.0135267946953445E-16</v>
      </c>
      <c r="AW91" s="138">
        <v>-1.0365742935652092E-16</v>
      </c>
      <c r="AX91" s="138">
        <v>-1.0601458902753444E-16</v>
      </c>
      <c r="AY91" s="138">
        <v>-1.0842535027586998E-16</v>
      </c>
      <c r="AZ91" s="138">
        <v>-1.1089093199608376E-16</v>
      </c>
      <c r="BA91" s="138">
        <v>-1.1341258080027368E-16</v>
      </c>
      <c r="BB91" s="138">
        <v>-1.1599157164837298E-16</v>
      </c>
      <c r="BC91" s="138">
        <v>-1.1862920849277754E-16</v>
      </c>
      <c r="BD91" s="138">
        <v>-1.2132682493763145E-16</v>
      </c>
      <c r="BE91" s="138">
        <v>-1.2408578491310481E-16</v>
      </c>
      <c r="BF91" s="138">
        <v>-1.2690748336500478E-16</v>
      </c>
      <c r="BG91" s="138">
        <v>-1.297933469600679E-16</v>
      </c>
      <c r="BH91" s="138">
        <v>-1.3274483480729083E-16</v>
      </c>
      <c r="BI91" s="138">
        <v>-7.7833818572808859E-15</v>
      </c>
      <c r="BJ91" s="40"/>
      <c r="BK91" s="40"/>
      <c r="BL91" s="40"/>
      <c r="BM91" s="40"/>
    </row>
    <row r="92" spans="1:65">
      <c r="A92" s="40"/>
      <c r="B92" s="40" t="s">
        <v>183</v>
      </c>
      <c r="C92" s="40"/>
      <c r="D92" s="40"/>
      <c r="E92" s="130">
        <v>2.0795707140786268E-2</v>
      </c>
      <c r="F92" s="578">
        <v>0</v>
      </c>
      <c r="G92" s="138">
        <v>-9.2123505194273019</v>
      </c>
      <c r="H92" s="138">
        <v>-0.52589256646937776</v>
      </c>
      <c r="I92" s="138">
        <v>-9.6167895117854609</v>
      </c>
      <c r="J92" s="138">
        <v>-7.9486686586876711</v>
      </c>
      <c r="K92" s="138">
        <v>2.5538725296680953</v>
      </c>
      <c r="L92" s="138">
        <v>2.5173912204785687</v>
      </c>
      <c r="M92" s="138">
        <v>2.4809099112890411</v>
      </c>
      <c r="N92" s="138">
        <v>2.4444286020995136</v>
      </c>
      <c r="O92" s="138">
        <v>2.4079472929099865</v>
      </c>
      <c r="P92" s="138">
        <v>2.3714659837204595</v>
      </c>
      <c r="Q92" s="138">
        <v>2.3349846745309319</v>
      </c>
      <c r="R92" s="138">
        <v>2.2985033653414044</v>
      </c>
      <c r="S92" s="138">
        <v>2.2620220561518773</v>
      </c>
      <c r="T92" s="138">
        <v>2.3673587954392525</v>
      </c>
      <c r="U92" s="138">
        <v>2.3881808298775979</v>
      </c>
      <c r="V92" s="138">
        <v>2.3664733625094136</v>
      </c>
      <c r="W92" s="138">
        <v>1.5497008576653464</v>
      </c>
      <c r="X92" s="138">
        <v>1.5222388478689688</v>
      </c>
      <c r="Y92" s="138">
        <v>0.66067013804483776</v>
      </c>
      <c r="Z92" s="138">
        <v>-3.9418205212979851E-17</v>
      </c>
      <c r="AA92" s="138">
        <v>-3.9418205212979845E-17</v>
      </c>
      <c r="AB92" s="138">
        <v>-3.9418205212979851E-17</v>
      </c>
      <c r="AC92" s="138">
        <v>-3.9418205212979851E-17</v>
      </c>
      <c r="AD92" s="138">
        <v>-3.9418205212979864E-17</v>
      </c>
      <c r="AE92" s="138">
        <v>-3.9418205212979857E-17</v>
      </c>
      <c r="AF92" s="138">
        <v>-3.9418205212979851E-17</v>
      </c>
      <c r="AG92" s="138">
        <v>-3.9418205212979839E-17</v>
      </c>
      <c r="AH92" s="138">
        <v>-3.9418205212979857E-17</v>
      </c>
      <c r="AI92" s="138">
        <v>-3.9418205212979851E-17</v>
      </c>
      <c r="AJ92" s="138">
        <v>-3.9418205212979839E-17</v>
      </c>
      <c r="AK92" s="138">
        <v>-3.9418205212979839E-17</v>
      </c>
      <c r="AL92" s="138">
        <v>-3.9418205212979851E-17</v>
      </c>
      <c r="AM92" s="138">
        <v>-3.9418205212979851E-17</v>
      </c>
      <c r="AN92" s="138">
        <v>-3.9418205212979857E-17</v>
      </c>
      <c r="AO92" s="138">
        <v>-3.9418205212979857E-17</v>
      </c>
      <c r="AP92" s="138">
        <v>-3.9418205212979857E-17</v>
      </c>
      <c r="AQ92" s="138">
        <v>-3.9418205212979845E-17</v>
      </c>
      <c r="AR92" s="138">
        <v>-3.9418205212979857E-17</v>
      </c>
      <c r="AS92" s="138">
        <v>-3.9418205212979864E-17</v>
      </c>
      <c r="AT92" s="138">
        <v>-3.9418205212979857E-17</v>
      </c>
      <c r="AU92" s="138">
        <v>-3.9418205212979857E-17</v>
      </c>
      <c r="AV92" s="138">
        <v>-3.9418205212979845E-17</v>
      </c>
      <c r="AW92" s="138">
        <v>-3.9418205212979857E-17</v>
      </c>
      <c r="AX92" s="138">
        <v>-3.9418205212979857E-17</v>
      </c>
      <c r="AY92" s="138">
        <v>-3.9418205212979864E-17</v>
      </c>
      <c r="AZ92" s="138">
        <v>-3.9418205212979845E-17</v>
      </c>
      <c r="BA92" s="138">
        <v>-3.9418205212979851E-17</v>
      </c>
      <c r="BB92" s="138">
        <v>-3.9418205212979845E-17</v>
      </c>
      <c r="BC92" s="138">
        <v>-3.9418205212979857E-17</v>
      </c>
      <c r="BD92" s="138">
        <v>-3.9418205212979864E-17</v>
      </c>
      <c r="BE92" s="138">
        <v>-3.9418205212979851E-17</v>
      </c>
      <c r="BF92" s="138">
        <v>-3.9418205212979845E-17</v>
      </c>
      <c r="BG92" s="138">
        <v>-3.9418205212979851E-17</v>
      </c>
      <c r="BH92" s="138">
        <v>-3.9418205212979864E-17</v>
      </c>
      <c r="BI92" s="138">
        <v>-2.259864254463293E-15</v>
      </c>
      <c r="BJ92" s="40"/>
      <c r="BK92" s="40"/>
      <c r="BL92" s="40"/>
      <c r="BM92" s="40"/>
    </row>
    <row r="93" spans="1:65">
      <c r="A93" s="40"/>
      <c r="B93" s="40" t="s">
        <v>184</v>
      </c>
      <c r="C93" s="40"/>
      <c r="D93" s="40"/>
      <c r="E93" s="130">
        <v>1.4429949122483077E-2</v>
      </c>
      <c r="F93" s="581">
        <v>0</v>
      </c>
      <c r="G93" s="138">
        <v>-9.2123505194273019</v>
      </c>
      <c r="H93" s="138">
        <v>-0.52589256646937776</v>
      </c>
      <c r="I93" s="138">
        <v>-9.6167895117854609</v>
      </c>
      <c r="J93" s="138">
        <v>-7.9486686586876711</v>
      </c>
      <c r="K93" s="138">
        <v>2.5538725296680953</v>
      </c>
      <c r="L93" s="138">
        <v>2.5173912204785687</v>
      </c>
      <c r="M93" s="138">
        <v>2.4809099112890411</v>
      </c>
      <c r="N93" s="138">
        <v>2.4444286020995136</v>
      </c>
      <c r="O93" s="138">
        <v>2.4079472929099865</v>
      </c>
      <c r="P93" s="138">
        <v>2.3714659837204595</v>
      </c>
      <c r="Q93" s="138">
        <v>2.3349846745309319</v>
      </c>
      <c r="R93" s="138">
        <v>2.2985033653414044</v>
      </c>
      <c r="S93" s="138">
        <v>2.2620220561518773</v>
      </c>
      <c r="T93" s="138">
        <v>2.0256285581455105</v>
      </c>
      <c r="U93" s="138">
        <v>1.9083702464925965</v>
      </c>
      <c r="V93" s="138">
        <v>1.8510631602778036</v>
      </c>
      <c r="W93" s="138">
        <v>1.4346147382274475</v>
      </c>
      <c r="X93" s="138">
        <v>1.1953934211421973</v>
      </c>
      <c r="Y93" s="138">
        <v>0.66067013804483776</v>
      </c>
      <c r="Z93" s="138">
        <v>-3.9418205212979851E-17</v>
      </c>
      <c r="AA93" s="138">
        <v>-3.9418205212979845E-17</v>
      </c>
      <c r="AB93" s="138">
        <v>-3.9418205212979851E-17</v>
      </c>
      <c r="AC93" s="138">
        <v>-3.9418205212979851E-17</v>
      </c>
      <c r="AD93" s="138">
        <v>-3.9418205212979864E-17</v>
      </c>
      <c r="AE93" s="138">
        <v>-3.9418205212979857E-17</v>
      </c>
      <c r="AF93" s="138">
        <v>-3.9418205212979851E-17</v>
      </c>
      <c r="AG93" s="138">
        <v>-3.9418205212979839E-17</v>
      </c>
      <c r="AH93" s="138">
        <v>-3.9418205212979857E-17</v>
      </c>
      <c r="AI93" s="138">
        <v>-3.9418205212979851E-17</v>
      </c>
      <c r="AJ93" s="138">
        <v>-3.9418205212979839E-17</v>
      </c>
      <c r="AK93" s="138">
        <v>-3.9418205212979839E-17</v>
      </c>
      <c r="AL93" s="138">
        <v>-3.9418205212979851E-17</v>
      </c>
      <c r="AM93" s="138">
        <v>-3.9418205212979851E-17</v>
      </c>
      <c r="AN93" s="138">
        <v>-3.9418205212979857E-17</v>
      </c>
      <c r="AO93" s="138">
        <v>-3.9418205212979857E-17</v>
      </c>
      <c r="AP93" s="138">
        <v>-3.9418205212979857E-17</v>
      </c>
      <c r="AQ93" s="138">
        <v>-3.9418205212979845E-17</v>
      </c>
      <c r="AR93" s="138">
        <v>-3.9418205212979857E-17</v>
      </c>
      <c r="AS93" s="138">
        <v>-3.9418205212979864E-17</v>
      </c>
      <c r="AT93" s="138">
        <v>-3.9418205212979857E-17</v>
      </c>
      <c r="AU93" s="138">
        <v>-3.9418205212979857E-17</v>
      </c>
      <c r="AV93" s="138">
        <v>-3.9418205212979845E-17</v>
      </c>
      <c r="AW93" s="138">
        <v>-3.9418205212979857E-17</v>
      </c>
      <c r="AX93" s="138">
        <v>-3.9418205212979857E-17</v>
      </c>
      <c r="AY93" s="138">
        <v>-3.9418205212979864E-17</v>
      </c>
      <c r="AZ93" s="138">
        <v>-3.9418205212979845E-17</v>
      </c>
      <c r="BA93" s="138">
        <v>-3.9418205212979851E-17</v>
      </c>
      <c r="BB93" s="138">
        <v>-3.9418205212979845E-17</v>
      </c>
      <c r="BC93" s="138">
        <v>-3.9418205212979857E-17</v>
      </c>
      <c r="BD93" s="138">
        <v>-3.9418205212979864E-17</v>
      </c>
      <c r="BE93" s="138">
        <v>-3.9418205212979851E-17</v>
      </c>
      <c r="BF93" s="138">
        <v>-3.9418205212979845E-17</v>
      </c>
      <c r="BG93" s="138">
        <v>-3.9418205212979851E-17</v>
      </c>
      <c r="BH93" s="138">
        <v>-3.9418205212979864E-17</v>
      </c>
      <c r="BI93" s="138">
        <v>-2.259864254463293E-15</v>
      </c>
      <c r="BJ93" s="40"/>
      <c r="BK93" s="40"/>
      <c r="BL93" s="40"/>
      <c r="BM93" s="40"/>
    </row>
    <row r="94" spans="1:65">
      <c r="A94" s="40"/>
      <c r="B94" s="40" t="s">
        <v>126</v>
      </c>
      <c r="C94" s="71"/>
      <c r="D94" s="71"/>
      <c r="E94" s="130">
        <v>4.1382013847556021E-2</v>
      </c>
      <c r="F94" s="582">
        <v>0</v>
      </c>
      <c r="G94" s="139">
        <v>-9.4218384572860305</v>
      </c>
      <c r="H94" s="139">
        <v>-0.5500819968321109</v>
      </c>
      <c r="I94" s="139">
        <v>-10.287875730587631</v>
      </c>
      <c r="J94" s="139">
        <v>-8.6967140908680864</v>
      </c>
      <c r="K94" s="139">
        <v>2.8577564613044624</v>
      </c>
      <c r="L94" s="139">
        <v>2.8809910664956417</v>
      </c>
      <c r="M94" s="139">
        <v>2.9038046222208838</v>
      </c>
      <c r="N94" s="139">
        <v>2.9261659645477249</v>
      </c>
      <c r="O94" s="139">
        <v>2.9480427299402105</v>
      </c>
      <c r="P94" s="139">
        <v>2.9694013168161315</v>
      </c>
      <c r="Q94" s="139">
        <v>2.9902068459762106</v>
      </c>
      <c r="R94" s="139">
        <v>3.0104231198738152</v>
      </c>
      <c r="S94" s="139">
        <v>3.0300125806929223</v>
      </c>
      <c r="T94" s="139">
        <v>3.0489362672011966</v>
      </c>
      <c r="U94" s="139">
        <v>3.0671537703441629</v>
      </c>
      <c r="V94" s="139">
        <v>3.0846231875455121</v>
      </c>
      <c r="W94" s="139">
        <v>2.2012076485220242</v>
      </c>
      <c r="X94" s="139">
        <v>2.0783762127569965</v>
      </c>
      <c r="Y94" s="139">
        <v>1.012799485784964</v>
      </c>
      <c r="Z94" s="139">
        <v>-6.1801759643875873E-17</v>
      </c>
      <c r="AA94" s="139">
        <v>-6.3207125533562093E-17</v>
      </c>
      <c r="AB94" s="139">
        <v>-6.464444930430665E-17</v>
      </c>
      <c r="AC94" s="139">
        <v>-6.6114457675157728E-17</v>
      </c>
      <c r="AD94" s="139">
        <v>-6.7617893890682692E-17</v>
      </c>
      <c r="AE94" s="139">
        <v>-6.9155518096756652E-17</v>
      </c>
      <c r="AF94" s="139">
        <v>-7.0728107724896652E-17</v>
      </c>
      <c r="AG94" s="139">
        <v>-7.233645788533536E-17</v>
      </c>
      <c r="AH94" s="139">
        <v>-7.3981381769033405E-17</v>
      </c>
      <c r="AI94" s="139">
        <v>-7.5663711058833109E-17</v>
      </c>
      <c r="AJ94" s="139">
        <v>-7.7384296349962349E-17</v>
      </c>
      <c r="AK94" s="139">
        <v>-7.9144007580100205E-17</v>
      </c>
      <c r="AL94" s="139">
        <v>-8.0943734469222269E-17</v>
      </c>
      <c r="AM94" s="139">
        <v>-8.2784386969448255E-17</v>
      </c>
      <c r="AN94" s="139">
        <v>-8.4666895725118893E-17</v>
      </c>
      <c r="AO94" s="139">
        <v>-8.6592212543335003E-17</v>
      </c>
      <c r="AP94" s="139">
        <v>-8.8561310875196544E-17</v>
      </c>
      <c r="AQ94" s="139">
        <v>-9.0575186307984988E-17</v>
      </c>
      <c r="AR94" s="139">
        <v>-9.2634857068538051E-17</v>
      </c>
      <c r="AS94" s="139">
        <v>-9.4741364538070677E-17</v>
      </c>
      <c r="AT94" s="139">
        <v>-9.6895773778703472E-17</v>
      </c>
      <c r="AU94" s="139">
        <v>-9.9099174071964185E-17</v>
      </c>
      <c r="AV94" s="139">
        <v>-1.0135267946953445E-16</v>
      </c>
      <c r="AW94" s="139">
        <v>-1.0365742935652092E-16</v>
      </c>
      <c r="AX94" s="139">
        <v>-1.0601458902753444E-16</v>
      </c>
      <c r="AY94" s="139">
        <v>-1.0842535027586998E-16</v>
      </c>
      <c r="AZ94" s="139">
        <v>-1.1089093199608376E-16</v>
      </c>
      <c r="BA94" s="139">
        <v>-1.1341258080027368E-16</v>
      </c>
      <c r="BB94" s="139">
        <v>-1.1599157164837298E-16</v>
      </c>
      <c r="BC94" s="139">
        <v>-1.1862920849277754E-16</v>
      </c>
      <c r="BD94" s="139">
        <v>-1.2132682493763145E-16</v>
      </c>
      <c r="BE94" s="139">
        <v>-1.2408578491310481E-16</v>
      </c>
      <c r="BF94" s="139">
        <v>-1.2690748336500478E-16</v>
      </c>
      <c r="BG94" s="139">
        <v>-1.297933469600679E-16</v>
      </c>
      <c r="BH94" s="139">
        <v>-1.3274483480729083E-16</v>
      </c>
      <c r="BI94" s="139">
        <v>-7.7833818572808859E-15</v>
      </c>
      <c r="BJ94" s="40"/>
      <c r="BK94" s="40"/>
      <c r="BL94" s="40"/>
      <c r="BM94" s="40"/>
    </row>
    <row r="95" spans="1:65">
      <c r="A95" s="40"/>
      <c r="B95" s="40" t="s">
        <v>127</v>
      </c>
      <c r="C95" s="40"/>
      <c r="D95" s="40"/>
      <c r="E95" s="130">
        <v>1.8227618705556559E-2</v>
      </c>
      <c r="F95" s="578">
        <v>0</v>
      </c>
      <c r="G95" s="138">
        <v>-9.2123505194273019</v>
      </c>
      <c r="H95" s="138">
        <v>-0.52589256646937776</v>
      </c>
      <c r="I95" s="138">
        <v>-9.6167895117854609</v>
      </c>
      <c r="J95" s="138">
        <v>-7.9486686586876711</v>
      </c>
      <c r="K95" s="138">
        <v>2.5538725296680953</v>
      </c>
      <c r="L95" s="138">
        <v>2.5173912204785687</v>
      </c>
      <c r="M95" s="138">
        <v>2.4809099112890411</v>
      </c>
      <c r="N95" s="138">
        <v>2.4444286020995136</v>
      </c>
      <c r="O95" s="138">
        <v>2.4079472929099865</v>
      </c>
      <c r="P95" s="138">
        <v>2.3714659837204595</v>
      </c>
      <c r="Q95" s="138">
        <v>2.3349846745309319</v>
      </c>
      <c r="R95" s="138">
        <v>2.2985033653414044</v>
      </c>
      <c r="S95" s="138">
        <v>2.2620220561518773</v>
      </c>
      <c r="T95" s="138">
        <v>2.2255407469623498</v>
      </c>
      <c r="U95" s="138">
        <v>2.1890594377728223</v>
      </c>
      <c r="V95" s="138">
        <v>2.1525781285832957</v>
      </c>
      <c r="W95" s="138">
        <v>1.5019401180986183</v>
      </c>
      <c r="X95" s="138">
        <v>1.3865979957773586</v>
      </c>
      <c r="Y95" s="138">
        <v>0.66067013804483776</v>
      </c>
      <c r="Z95" s="138">
        <v>-3.9418205212979851E-17</v>
      </c>
      <c r="AA95" s="138">
        <v>-3.9418205212979845E-17</v>
      </c>
      <c r="AB95" s="138">
        <v>-3.9418205212979851E-17</v>
      </c>
      <c r="AC95" s="138">
        <v>-3.9418205212979851E-17</v>
      </c>
      <c r="AD95" s="138">
        <v>-3.9418205212979864E-17</v>
      </c>
      <c r="AE95" s="138">
        <v>-3.9418205212979857E-17</v>
      </c>
      <c r="AF95" s="138">
        <v>-3.9418205212979851E-17</v>
      </c>
      <c r="AG95" s="138">
        <v>-3.9418205212979839E-17</v>
      </c>
      <c r="AH95" s="138">
        <v>-3.9418205212979857E-17</v>
      </c>
      <c r="AI95" s="138">
        <v>-3.9418205212979851E-17</v>
      </c>
      <c r="AJ95" s="138">
        <v>-3.9418205212979839E-17</v>
      </c>
      <c r="AK95" s="138">
        <v>-3.9418205212979839E-17</v>
      </c>
      <c r="AL95" s="138">
        <v>-3.9418205212979851E-17</v>
      </c>
      <c r="AM95" s="138">
        <v>-3.9418205212979851E-17</v>
      </c>
      <c r="AN95" s="138">
        <v>-3.9418205212979857E-17</v>
      </c>
      <c r="AO95" s="138">
        <v>-3.9418205212979857E-17</v>
      </c>
      <c r="AP95" s="138">
        <v>-3.9418205212979857E-17</v>
      </c>
      <c r="AQ95" s="138">
        <v>-3.9418205212979845E-17</v>
      </c>
      <c r="AR95" s="138">
        <v>-3.9418205212979857E-17</v>
      </c>
      <c r="AS95" s="138">
        <v>-3.9418205212979864E-17</v>
      </c>
      <c r="AT95" s="138">
        <v>-3.9418205212979857E-17</v>
      </c>
      <c r="AU95" s="138">
        <v>-3.9418205212979857E-17</v>
      </c>
      <c r="AV95" s="138">
        <v>-3.9418205212979845E-17</v>
      </c>
      <c r="AW95" s="138">
        <v>-3.9418205212979857E-17</v>
      </c>
      <c r="AX95" s="138">
        <v>-3.9418205212979857E-17</v>
      </c>
      <c r="AY95" s="138">
        <v>-3.9418205212979864E-17</v>
      </c>
      <c r="AZ95" s="138">
        <v>-3.9418205212979845E-17</v>
      </c>
      <c r="BA95" s="138">
        <v>-3.9418205212979851E-17</v>
      </c>
      <c r="BB95" s="138">
        <v>-3.9418205212979845E-17</v>
      </c>
      <c r="BC95" s="138">
        <v>-3.9418205212979857E-17</v>
      </c>
      <c r="BD95" s="138">
        <v>-3.9418205212979864E-17</v>
      </c>
      <c r="BE95" s="138">
        <v>-3.9418205212979851E-17</v>
      </c>
      <c r="BF95" s="138">
        <v>-3.9418205212979845E-17</v>
      </c>
      <c r="BG95" s="138">
        <v>-3.9418205212979851E-17</v>
      </c>
      <c r="BH95" s="138">
        <v>-3.9418205212979864E-17</v>
      </c>
      <c r="BI95" s="138">
        <v>-2.259864254463293E-15</v>
      </c>
      <c r="BJ95" s="40"/>
      <c r="BK95" s="40"/>
      <c r="BL95" s="40"/>
      <c r="BM95" s="40"/>
    </row>
    <row r="96" spans="1:65">
      <c r="A96" s="40"/>
      <c r="B96" s="40"/>
      <c r="C96" s="40"/>
      <c r="D96" s="40"/>
      <c r="E96" s="40"/>
      <c r="F96" s="555"/>
      <c r="G96" s="555"/>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555"/>
      <c r="AY96" s="555"/>
      <c r="AZ96" s="555"/>
      <c r="BA96" s="555"/>
      <c r="BB96" s="555"/>
      <c r="BC96" s="555"/>
      <c r="BD96" s="555"/>
      <c r="BE96" s="555"/>
      <c r="BF96" s="555"/>
      <c r="BG96" s="555"/>
      <c r="BH96" s="555"/>
      <c r="BI96" s="555"/>
      <c r="BJ96" s="40"/>
      <c r="BK96" s="40"/>
      <c r="BL96" s="40"/>
      <c r="BM96" s="40"/>
    </row>
    <row r="97" spans="1:65" ht="13">
      <c r="A97" s="494"/>
      <c r="B97" s="495" t="s">
        <v>472</v>
      </c>
      <c r="C97" s="494"/>
      <c r="D97" s="494"/>
      <c r="E97" s="494"/>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c r="AO97" s="575"/>
      <c r="AP97" s="575"/>
      <c r="AQ97" s="575"/>
      <c r="AR97" s="575"/>
      <c r="AS97" s="575"/>
      <c r="AT97" s="575"/>
      <c r="AU97" s="575"/>
      <c r="AV97" s="575"/>
      <c r="AW97" s="575"/>
      <c r="AX97" s="575"/>
      <c r="AY97" s="575"/>
      <c r="AZ97" s="575"/>
      <c r="BA97" s="575"/>
      <c r="BB97" s="575"/>
      <c r="BC97" s="575"/>
      <c r="BD97" s="575"/>
      <c r="BE97" s="575"/>
      <c r="BF97" s="575"/>
      <c r="BG97" s="575"/>
      <c r="BH97" s="575"/>
      <c r="BI97" s="575"/>
      <c r="BJ97" s="494"/>
      <c r="BK97" s="40"/>
      <c r="BL97" s="40"/>
      <c r="BM97" s="40"/>
    </row>
    <row r="98" spans="1:65" ht="13">
      <c r="A98" s="40"/>
      <c r="B98" s="45"/>
      <c r="C98" s="40"/>
      <c r="D98" s="40"/>
      <c r="E98" s="40"/>
      <c r="F98" s="555"/>
      <c r="G98" s="555"/>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5"/>
      <c r="AY98" s="555"/>
      <c r="AZ98" s="555"/>
      <c r="BA98" s="555"/>
      <c r="BB98" s="555"/>
      <c r="BC98" s="555"/>
      <c r="BD98" s="555"/>
      <c r="BE98" s="555"/>
      <c r="BF98" s="555"/>
      <c r="BG98" s="555"/>
      <c r="BH98" s="555"/>
      <c r="BI98" s="555"/>
      <c r="BJ98" s="40"/>
      <c r="BK98" s="40"/>
      <c r="BL98" s="40"/>
      <c r="BM98" s="40"/>
    </row>
    <row r="99" spans="1:65" ht="13">
      <c r="A99" s="40"/>
      <c r="B99" s="45" t="s">
        <v>394</v>
      </c>
      <c r="C99" s="40"/>
      <c r="D99" s="40"/>
      <c r="E99" s="40"/>
      <c r="F99" s="555"/>
      <c r="G99" s="555"/>
      <c r="H99" s="555"/>
      <c r="I99" s="555"/>
      <c r="J99" s="555"/>
      <c r="K99" s="555"/>
      <c r="L99" s="555"/>
      <c r="M99" s="555"/>
      <c r="N99" s="555"/>
      <c r="O99" s="555"/>
      <c r="P99" s="555"/>
      <c r="Q99" s="555"/>
      <c r="R99" s="555"/>
      <c r="S99" s="555"/>
      <c r="T99" s="555"/>
      <c r="U99" s="555"/>
      <c r="V99" s="555"/>
      <c r="W99" s="555"/>
      <c r="X99" s="555"/>
      <c r="Y99" s="555"/>
      <c r="Z99" s="555"/>
      <c r="AA99" s="555"/>
      <c r="AB99" s="555"/>
      <c r="AC99" s="555"/>
      <c r="AD99" s="555"/>
      <c r="AE99" s="555"/>
      <c r="AF99" s="555"/>
      <c r="AG99" s="555"/>
      <c r="AH99" s="555"/>
      <c r="AI99" s="555"/>
      <c r="AJ99" s="555"/>
      <c r="AK99" s="555"/>
      <c r="AL99" s="555"/>
      <c r="AM99" s="555"/>
      <c r="AN99" s="555"/>
      <c r="AO99" s="555"/>
      <c r="AP99" s="555"/>
      <c r="AQ99" s="555"/>
      <c r="AR99" s="555"/>
      <c r="AS99" s="555"/>
      <c r="AT99" s="555"/>
      <c r="AU99" s="555"/>
      <c r="AV99" s="555"/>
      <c r="AW99" s="555"/>
      <c r="AX99" s="555"/>
      <c r="AY99" s="555"/>
      <c r="AZ99" s="555"/>
      <c r="BA99" s="555"/>
      <c r="BB99" s="555"/>
      <c r="BC99" s="555"/>
      <c r="BD99" s="555"/>
      <c r="BE99" s="555"/>
      <c r="BF99" s="555"/>
      <c r="BG99" s="555"/>
      <c r="BH99" s="555"/>
      <c r="BI99" s="555"/>
      <c r="BJ99" s="40"/>
      <c r="BK99" s="40"/>
      <c r="BL99" s="40"/>
      <c r="BM99" s="40"/>
    </row>
    <row r="100" spans="1:65" s="54" customFormat="1" ht="13">
      <c r="A100" s="45"/>
      <c r="B100" s="497" t="s">
        <v>486</v>
      </c>
      <c r="C100" s="45"/>
      <c r="D100" s="45"/>
      <c r="E100" s="493"/>
      <c r="F100" s="579"/>
      <c r="G100" s="496">
        <v>0</v>
      </c>
      <c r="H100" s="496">
        <v>0</v>
      </c>
      <c r="I100" s="496">
        <v>0</v>
      </c>
      <c r="J100" s="496">
        <v>0</v>
      </c>
      <c r="K100" s="496">
        <v>0</v>
      </c>
      <c r="L100" s="496">
        <v>0</v>
      </c>
      <c r="M100" s="496">
        <v>0</v>
      </c>
      <c r="N100" s="496">
        <v>0</v>
      </c>
      <c r="O100" s="496">
        <v>0</v>
      </c>
      <c r="P100" s="496">
        <v>0</v>
      </c>
      <c r="Q100" s="496">
        <v>0</v>
      </c>
      <c r="R100" s="496">
        <v>0</v>
      </c>
      <c r="S100" s="496">
        <v>0</v>
      </c>
      <c r="T100" s="496">
        <v>0.46816204803541495</v>
      </c>
      <c r="U100" s="496">
        <v>0.67227632767140355</v>
      </c>
      <c r="V100" s="496">
        <v>0.7385777267687339</v>
      </c>
      <c r="W100" s="496">
        <v>0.16866747435052437</v>
      </c>
      <c r="X100" s="496">
        <v>0.48990966540125158</v>
      </c>
      <c r="Y100" s="496">
        <v>0</v>
      </c>
      <c r="Z100" s="496">
        <v>0</v>
      </c>
      <c r="AA100" s="496">
        <v>0</v>
      </c>
      <c r="AB100" s="496">
        <v>0</v>
      </c>
      <c r="AC100" s="496">
        <v>0</v>
      </c>
      <c r="AD100" s="496">
        <v>0</v>
      </c>
      <c r="AE100" s="496">
        <v>0</v>
      </c>
      <c r="AF100" s="496">
        <v>0</v>
      </c>
      <c r="AG100" s="496">
        <v>0</v>
      </c>
      <c r="AH100" s="496">
        <v>0</v>
      </c>
      <c r="AI100" s="496">
        <v>0</v>
      </c>
      <c r="AJ100" s="496">
        <v>0</v>
      </c>
      <c r="AK100" s="496">
        <v>0</v>
      </c>
      <c r="AL100" s="496">
        <v>0</v>
      </c>
      <c r="AM100" s="496">
        <v>0</v>
      </c>
      <c r="AN100" s="496">
        <v>0</v>
      </c>
      <c r="AO100" s="496">
        <v>0</v>
      </c>
      <c r="AP100" s="496">
        <v>0</v>
      </c>
      <c r="AQ100" s="496">
        <v>0</v>
      </c>
      <c r="AR100" s="496">
        <v>0</v>
      </c>
      <c r="AS100" s="496">
        <v>0</v>
      </c>
      <c r="AT100" s="496">
        <v>0</v>
      </c>
      <c r="AU100" s="496">
        <v>0</v>
      </c>
      <c r="AV100" s="496">
        <v>0</v>
      </c>
      <c r="AW100" s="496">
        <v>0</v>
      </c>
      <c r="AX100" s="496">
        <v>0</v>
      </c>
      <c r="AY100" s="496">
        <v>0</v>
      </c>
      <c r="AZ100" s="496">
        <v>0</v>
      </c>
      <c r="BA100" s="496">
        <v>0</v>
      </c>
      <c r="BB100" s="496">
        <v>0</v>
      </c>
      <c r="BC100" s="496">
        <v>0</v>
      </c>
      <c r="BD100" s="496">
        <v>0</v>
      </c>
      <c r="BE100" s="496">
        <v>0</v>
      </c>
      <c r="BF100" s="496">
        <v>0</v>
      </c>
      <c r="BG100" s="496">
        <v>0</v>
      </c>
      <c r="BH100" s="496">
        <v>0</v>
      </c>
      <c r="BI100" s="496">
        <v>0</v>
      </c>
      <c r="BJ100" s="45"/>
      <c r="BK100" s="45"/>
      <c r="BL100" s="70"/>
      <c r="BM100" s="70"/>
    </row>
    <row r="101" spans="1:65" s="16" customFormat="1" ht="13.5" customHeight="1">
      <c r="A101" s="36"/>
      <c r="B101" s="497" t="s">
        <v>389</v>
      </c>
      <c r="C101" s="36"/>
      <c r="D101" s="36"/>
      <c r="E101" s="492"/>
      <c r="F101" s="74"/>
      <c r="G101" s="401">
        <v>0</v>
      </c>
      <c r="H101" s="401">
        <v>0</v>
      </c>
      <c r="I101" s="401">
        <v>0</v>
      </c>
      <c r="J101" s="401">
        <v>0</v>
      </c>
      <c r="K101" s="401">
        <v>0</v>
      </c>
      <c r="L101" s="401">
        <v>0</v>
      </c>
      <c r="M101" s="401">
        <v>0</v>
      </c>
      <c r="N101" s="401">
        <v>0</v>
      </c>
      <c r="O101" s="401">
        <v>0</v>
      </c>
      <c r="P101" s="401">
        <v>0</v>
      </c>
      <c r="Q101" s="401">
        <v>0</v>
      </c>
      <c r="R101" s="401">
        <v>0</v>
      </c>
      <c r="S101" s="401">
        <v>0</v>
      </c>
      <c r="T101" s="401">
        <v>-0.27387479810071774</v>
      </c>
      <c r="U101" s="401">
        <v>-0.39328165168777107</v>
      </c>
      <c r="V101" s="401">
        <v>-0.43206797015970932</v>
      </c>
      <c r="W101" s="401">
        <v>-9.8670472495056755E-2</v>
      </c>
      <c r="X101" s="401">
        <v>-0.28659715425973215</v>
      </c>
      <c r="Y101" s="401">
        <v>0</v>
      </c>
      <c r="Z101" s="401">
        <v>0</v>
      </c>
      <c r="AA101" s="401">
        <v>0</v>
      </c>
      <c r="AB101" s="401">
        <v>0</v>
      </c>
      <c r="AC101" s="401">
        <v>0</v>
      </c>
      <c r="AD101" s="401">
        <v>0</v>
      </c>
      <c r="AE101" s="401">
        <v>0</v>
      </c>
      <c r="AF101" s="401">
        <v>0</v>
      </c>
      <c r="AG101" s="401">
        <v>0</v>
      </c>
      <c r="AH101" s="401">
        <v>0</v>
      </c>
      <c r="AI101" s="401">
        <v>0</v>
      </c>
      <c r="AJ101" s="401">
        <v>0</v>
      </c>
      <c r="AK101" s="401">
        <v>0</v>
      </c>
      <c r="AL101" s="401">
        <v>0</v>
      </c>
      <c r="AM101" s="401">
        <v>0</v>
      </c>
      <c r="AN101" s="401">
        <v>0</v>
      </c>
      <c r="AO101" s="401">
        <v>0</v>
      </c>
      <c r="AP101" s="401">
        <v>0</v>
      </c>
      <c r="AQ101" s="401">
        <v>0</v>
      </c>
      <c r="AR101" s="401">
        <v>0</v>
      </c>
      <c r="AS101" s="401">
        <v>0</v>
      </c>
      <c r="AT101" s="401">
        <v>0</v>
      </c>
      <c r="AU101" s="401">
        <v>0</v>
      </c>
      <c r="AV101" s="401">
        <v>0</v>
      </c>
      <c r="AW101" s="401">
        <v>0</v>
      </c>
      <c r="AX101" s="401">
        <v>0</v>
      </c>
      <c r="AY101" s="401">
        <v>0</v>
      </c>
      <c r="AZ101" s="401">
        <v>0</v>
      </c>
      <c r="BA101" s="401">
        <v>0</v>
      </c>
      <c r="BB101" s="401">
        <v>0</v>
      </c>
      <c r="BC101" s="401">
        <v>0</v>
      </c>
      <c r="BD101" s="401">
        <v>0</v>
      </c>
      <c r="BE101" s="401">
        <v>0</v>
      </c>
      <c r="BF101" s="401">
        <v>0</v>
      </c>
      <c r="BG101" s="401">
        <v>0</v>
      </c>
      <c r="BH101" s="401">
        <v>0</v>
      </c>
      <c r="BI101" s="401">
        <v>0</v>
      </c>
      <c r="BJ101" s="36"/>
      <c r="BK101" s="36"/>
      <c r="BL101" s="62"/>
      <c r="BM101" s="62"/>
    </row>
    <row r="102" spans="1:65" s="16" customFormat="1" ht="13.5" customHeight="1">
      <c r="A102" s="36"/>
      <c r="B102" s="498" t="s">
        <v>388</v>
      </c>
      <c r="C102" s="36"/>
      <c r="D102" s="36"/>
      <c r="E102" s="492"/>
      <c r="F102" s="74"/>
      <c r="G102" s="401">
        <v>0</v>
      </c>
      <c r="H102" s="401">
        <v>0.8583040474541459</v>
      </c>
      <c r="I102" s="401">
        <v>0.97601912476120434</v>
      </c>
      <c r="J102" s="401">
        <v>1.9568422770718592</v>
      </c>
      <c r="K102" s="401">
        <v>2.8577564613044624</v>
      </c>
      <c r="L102" s="401">
        <v>2.8952698804330819</v>
      </c>
      <c r="M102" s="401">
        <v>2.917255937499327</v>
      </c>
      <c r="N102" s="401">
        <v>2.9387447630733217</v>
      </c>
      <c r="O102" s="401">
        <v>2.9597023741072421</v>
      </c>
      <c r="P102" s="401">
        <v>2.980093499130926</v>
      </c>
      <c r="Q102" s="401">
        <v>2.9902068459762106</v>
      </c>
      <c r="R102" s="401">
        <v>3.0104231198738152</v>
      </c>
      <c r="S102" s="401">
        <v>3.0300125806929223</v>
      </c>
      <c r="T102" s="401">
        <v>3.2432235171358936</v>
      </c>
      <c r="U102" s="401">
        <v>3.346148446327796</v>
      </c>
      <c r="V102" s="401">
        <v>3.3911329441545366</v>
      </c>
      <c r="W102" s="401">
        <v>2.2712046503774919</v>
      </c>
      <c r="X102" s="401">
        <v>2.2816887238985157</v>
      </c>
      <c r="Y102" s="401">
        <v>1.012799485784964</v>
      </c>
      <c r="Z102" s="401">
        <v>-6.1801759643875873E-17</v>
      </c>
      <c r="AA102" s="401">
        <v>-6.3207125533562093E-17</v>
      </c>
      <c r="AB102" s="401">
        <v>-6.464444930430665E-17</v>
      </c>
      <c r="AC102" s="401">
        <v>-6.6114457675157728E-17</v>
      </c>
      <c r="AD102" s="401">
        <v>-6.7617893890682692E-17</v>
      </c>
      <c r="AE102" s="401">
        <v>-6.9155518096756652E-17</v>
      </c>
      <c r="AF102" s="401">
        <v>-7.0728107724896652E-17</v>
      </c>
      <c r="AG102" s="401">
        <v>-7.233645788533536E-17</v>
      </c>
      <c r="AH102" s="401">
        <v>-7.3981381769033405E-17</v>
      </c>
      <c r="AI102" s="401">
        <v>-7.5663711058833109E-17</v>
      </c>
      <c r="AJ102" s="401">
        <v>-7.7384296349962349E-17</v>
      </c>
      <c r="AK102" s="401">
        <v>-7.9144007580100205E-17</v>
      </c>
      <c r="AL102" s="401">
        <v>-8.0943734469222269E-17</v>
      </c>
      <c r="AM102" s="401">
        <v>-8.2784386969448255E-17</v>
      </c>
      <c r="AN102" s="401">
        <v>-8.4666895725118893E-17</v>
      </c>
      <c r="AO102" s="401">
        <v>-8.6592212543335003E-17</v>
      </c>
      <c r="AP102" s="401">
        <v>-8.8561310875196544E-17</v>
      </c>
      <c r="AQ102" s="401">
        <v>-9.0575186307984988E-17</v>
      </c>
      <c r="AR102" s="401">
        <v>-9.2634857068538051E-17</v>
      </c>
      <c r="AS102" s="401">
        <v>-9.4741364538070677E-17</v>
      </c>
      <c r="AT102" s="401">
        <v>-9.6895773778703472E-17</v>
      </c>
      <c r="AU102" s="401">
        <v>-9.9099174071964185E-17</v>
      </c>
      <c r="AV102" s="401">
        <v>-1.0135267946953445E-16</v>
      </c>
      <c r="AW102" s="401">
        <v>-1.0365742935652092E-16</v>
      </c>
      <c r="AX102" s="401">
        <v>-1.0601458902753444E-16</v>
      </c>
      <c r="AY102" s="401">
        <v>-1.0842535027586998E-16</v>
      </c>
      <c r="AZ102" s="401">
        <v>-1.1089093199608376E-16</v>
      </c>
      <c r="BA102" s="401">
        <v>-1.1341258080027368E-16</v>
      </c>
      <c r="BB102" s="401">
        <v>-1.1599157164837298E-16</v>
      </c>
      <c r="BC102" s="401">
        <v>-1.1862920849277754E-16</v>
      </c>
      <c r="BD102" s="401">
        <v>-1.2132682493763145E-16</v>
      </c>
      <c r="BE102" s="401">
        <v>-1.2408578491310481E-16</v>
      </c>
      <c r="BF102" s="401">
        <v>-1.2690748336500478E-16</v>
      </c>
      <c r="BG102" s="401">
        <v>-1.297933469600679E-16</v>
      </c>
      <c r="BH102" s="401">
        <v>-1.3274483480729083E-16</v>
      </c>
      <c r="BI102" s="401">
        <v>-1.3576343919566414E-16</v>
      </c>
      <c r="BJ102" s="36"/>
      <c r="BK102" s="36"/>
      <c r="BL102" s="62"/>
      <c r="BM102" s="62"/>
    </row>
    <row r="103" spans="1:65" s="16" customFormat="1" ht="13.5" customHeight="1">
      <c r="A103" s="36"/>
      <c r="B103" s="497" t="s">
        <v>393</v>
      </c>
      <c r="C103" s="36"/>
      <c r="D103" s="36"/>
      <c r="E103" s="492"/>
      <c r="F103" s="74"/>
      <c r="G103" s="401">
        <v>0</v>
      </c>
      <c r="H103" s="401">
        <v>-0.6413393509050368</v>
      </c>
      <c r="I103" s="401">
        <v>-0.55532027050781108</v>
      </c>
      <c r="J103" s="401">
        <v>-1.1367219459914888</v>
      </c>
      <c r="K103" s="401">
        <v>-1.4815160575422235</v>
      </c>
      <c r="L103" s="401">
        <v>-0.93633374901123179</v>
      </c>
      <c r="M103" s="401">
        <v>-0.45432148975347542</v>
      </c>
      <c r="N103" s="401">
        <v>-2.6803365994798711E-2</v>
      </c>
      <c r="O103" s="401">
        <v>0.35374634156532692</v>
      </c>
      <c r="P103" s="401">
        <v>0.69385668596064987</v>
      </c>
      <c r="Q103" s="401">
        <v>0.99919311601113436</v>
      </c>
      <c r="R103" s="401">
        <v>1.274672801149632</v>
      </c>
      <c r="S103" s="401">
        <v>1.5245645840954007</v>
      </c>
      <c r="T103" s="401">
        <v>1.9468628610419709</v>
      </c>
      <c r="U103" s="401">
        <v>2.2409210922380121</v>
      </c>
      <c r="V103" s="401">
        <v>2.4619257558957797</v>
      </c>
      <c r="W103" s="401">
        <v>0.56222491450174794</v>
      </c>
      <c r="X103" s="401">
        <v>1.6330322180041719</v>
      </c>
      <c r="Y103" s="401">
        <v>-0.5020681844729723</v>
      </c>
      <c r="Z103" s="401">
        <v>-1.2334260146291385</v>
      </c>
      <c r="AA103" s="401">
        <v>1.5670219002703815E-17</v>
      </c>
      <c r="AB103" s="401">
        <v>1.602655822989109E-17</v>
      </c>
      <c r="AC103" s="401">
        <v>1.639100057579104E-17</v>
      </c>
      <c r="AD103" s="401">
        <v>1.6763730304520148E-17</v>
      </c>
      <c r="AE103" s="401">
        <v>1.7144935870342698E-17</v>
      </c>
      <c r="AF103" s="401">
        <v>1.7534810012954188E-17</v>
      </c>
      <c r="AG103" s="401">
        <v>1.7933549854931775E-17</v>
      </c>
      <c r="AH103" s="401">
        <v>1.8341357001400374E-17</v>
      </c>
      <c r="AI103" s="401">
        <v>1.8758437641965608E-17</v>
      </c>
      <c r="AJ103" s="401">
        <v>1.9185002654964203E-17</v>
      </c>
      <c r="AK103" s="401">
        <v>1.9621267714085342E-17</v>
      </c>
      <c r="AL103" s="401">
        <v>2.006745339741661E-17</v>
      </c>
      <c r="AM103" s="401">
        <v>2.0523785298969367E-17</v>
      </c>
      <c r="AN103" s="401">
        <v>2.0990494142740522E-17</v>
      </c>
      <c r="AO103" s="401">
        <v>2.1467815899367702E-17</v>
      </c>
      <c r="AP103" s="401">
        <v>2.195599190543753E-17</v>
      </c>
      <c r="AQ103" s="401">
        <v>2.2455268985506695E-17</v>
      </c>
      <c r="AR103" s="401">
        <v>2.2965899576897737E-17</v>
      </c>
      <c r="AS103" s="401">
        <v>2.3488141857333019E-17</v>
      </c>
      <c r="AT103" s="401">
        <v>2.4022259875470695E-17</v>
      </c>
      <c r="AU103" s="401">
        <v>2.4568523684409166E-17</v>
      </c>
      <c r="AV103" s="401">
        <v>2.5127209478227686E-17</v>
      </c>
      <c r="AW103" s="401">
        <v>2.5698599731631255E-17</v>
      </c>
      <c r="AX103" s="401">
        <v>2.6282983342771892E-17</v>
      </c>
      <c r="AY103" s="401">
        <v>2.6880655779316857E-17</v>
      </c>
      <c r="AZ103" s="401">
        <v>2.7491919227838988E-17</v>
      </c>
      <c r="BA103" s="401">
        <v>2.8117082746603647E-17</v>
      </c>
      <c r="BB103" s="401">
        <v>2.8756462421830731E-17</v>
      </c>
      <c r="BC103" s="401">
        <v>2.9410381527509285E-17</v>
      </c>
      <c r="BD103" s="401">
        <v>3.0079170688846915E-17</v>
      </c>
      <c r="BE103" s="401">
        <v>3.0763168049435731E-17</v>
      </c>
      <c r="BF103" s="401">
        <v>3.1462719442219554E-17</v>
      </c>
      <c r="BG103" s="401">
        <v>3.2178178564349026E-17</v>
      </c>
      <c r="BH103" s="401">
        <v>3.2909907156012955E-17</v>
      </c>
      <c r="BI103" s="401">
        <v>3.3658275183336381E-17</v>
      </c>
      <c r="BJ103" s="36"/>
      <c r="BK103" s="36"/>
      <c r="BL103" s="62"/>
      <c r="BM103" s="62"/>
    </row>
    <row r="104" spans="1:65" s="16" customFormat="1" ht="13.5" customHeight="1">
      <c r="A104" s="36"/>
      <c r="B104" s="497" t="s">
        <v>390</v>
      </c>
      <c r="C104" s="36"/>
      <c r="D104" s="36"/>
      <c r="E104" s="492"/>
      <c r="F104" s="74"/>
      <c r="G104" s="500">
        <v>0</v>
      </c>
      <c r="H104" s="500">
        <v>-0.6413393509050368</v>
      </c>
      <c r="I104" s="500">
        <v>-1.1966596214128478</v>
      </c>
      <c r="J104" s="500">
        <v>-2.3333815674043366</v>
      </c>
      <c r="K104" s="500">
        <v>-3.81489762494656</v>
      </c>
      <c r="L104" s="500">
        <v>-4.7512313739577916</v>
      </c>
      <c r="M104" s="500">
        <v>-5.2055528637112669</v>
      </c>
      <c r="N104" s="500">
        <v>-5.232356229706066</v>
      </c>
      <c r="O104" s="500">
        <v>-4.8786098881407387</v>
      </c>
      <c r="P104" s="500">
        <v>-4.1847532021800884</v>
      </c>
      <c r="Q104" s="500">
        <v>-3.1855600861689539</v>
      </c>
      <c r="R104" s="500">
        <v>-1.9108872850193219</v>
      </c>
      <c r="S104" s="500">
        <v>-0.38632270092392118</v>
      </c>
      <c r="T104" s="500">
        <v>1.5605401601180497</v>
      </c>
      <c r="U104" s="500">
        <v>2.2409210922380121</v>
      </c>
      <c r="V104" s="500">
        <v>2.4619257558957797</v>
      </c>
      <c r="W104" s="500">
        <v>0.56222491450174794</v>
      </c>
      <c r="X104" s="500">
        <v>1.6330322180041719</v>
      </c>
      <c r="Y104" s="500">
        <v>-0.5020681844729723</v>
      </c>
      <c r="Z104" s="500">
        <v>-1.7354941991021109</v>
      </c>
      <c r="AA104" s="500">
        <v>-1.7354941991021109</v>
      </c>
      <c r="AB104" s="500">
        <v>-1.7354941991021109</v>
      </c>
      <c r="AC104" s="500">
        <v>-1.7354941991021109</v>
      </c>
      <c r="AD104" s="500">
        <v>-1.7354941991021109</v>
      </c>
      <c r="AE104" s="500">
        <v>-1.7354941991021109</v>
      </c>
      <c r="AF104" s="500">
        <v>-1.7354941991021109</v>
      </c>
      <c r="AG104" s="500">
        <v>-1.7354941991021109</v>
      </c>
      <c r="AH104" s="500">
        <v>-1.7354941991021109</v>
      </c>
      <c r="AI104" s="500">
        <v>-1.7354941991021109</v>
      </c>
      <c r="AJ104" s="500">
        <v>-1.7354941991021109</v>
      </c>
      <c r="AK104" s="500">
        <v>-1.7354941991021109</v>
      </c>
      <c r="AL104" s="500">
        <v>-1.7354941991021109</v>
      </c>
      <c r="AM104" s="500">
        <v>-1.7354941991021109</v>
      </c>
      <c r="AN104" s="500">
        <v>-1.7354941991021109</v>
      </c>
      <c r="AO104" s="500">
        <v>-1.7354941991021109</v>
      </c>
      <c r="AP104" s="500">
        <v>-1.7354941991021109</v>
      </c>
      <c r="AQ104" s="500">
        <v>-1.7354941991021109</v>
      </c>
      <c r="AR104" s="500">
        <v>-1.7354941991021109</v>
      </c>
      <c r="AS104" s="500">
        <v>-1.7354941991021109</v>
      </c>
      <c r="AT104" s="500">
        <v>-1.7354941991021109</v>
      </c>
      <c r="AU104" s="500">
        <v>-1.7354941991021109</v>
      </c>
      <c r="AV104" s="500">
        <v>-1.7354941991021109</v>
      </c>
      <c r="AW104" s="500">
        <v>-1.7354941991021109</v>
      </c>
      <c r="AX104" s="500">
        <v>-1.7354941991021109</v>
      </c>
      <c r="AY104" s="500">
        <v>-1.7354941991021109</v>
      </c>
      <c r="AZ104" s="500">
        <v>-1.7354941991021109</v>
      </c>
      <c r="BA104" s="500">
        <v>-1.7354941991021109</v>
      </c>
      <c r="BB104" s="500">
        <v>-1.7354941991021109</v>
      </c>
      <c r="BC104" s="500">
        <v>-1.7354941991021109</v>
      </c>
      <c r="BD104" s="500">
        <v>-1.7354941991021109</v>
      </c>
      <c r="BE104" s="500">
        <v>-1.7354941991021109</v>
      </c>
      <c r="BF104" s="500">
        <v>-1.7354941991021109</v>
      </c>
      <c r="BG104" s="500">
        <v>-1.7354941991021109</v>
      </c>
      <c r="BH104" s="500">
        <v>-1.7354941991021109</v>
      </c>
      <c r="BI104" s="500">
        <v>-1.7354941991021109</v>
      </c>
      <c r="BJ104" s="501"/>
      <c r="BK104" s="501"/>
      <c r="BL104" s="62"/>
      <c r="BM104" s="62"/>
    </row>
    <row r="105" spans="1:65" s="16" customFormat="1" ht="13.5" customHeight="1">
      <c r="A105" s="36"/>
      <c r="B105" s="497" t="s">
        <v>391</v>
      </c>
      <c r="C105" s="36"/>
      <c r="D105" s="36"/>
      <c r="E105" s="492"/>
      <c r="F105" s="74"/>
      <c r="G105" s="401">
        <v>0</v>
      </c>
      <c r="H105" s="401">
        <v>0</v>
      </c>
      <c r="I105" s="401">
        <v>0</v>
      </c>
      <c r="J105" s="401">
        <v>0</v>
      </c>
      <c r="K105" s="401">
        <v>0</v>
      </c>
      <c r="L105" s="401">
        <v>0</v>
      </c>
      <c r="M105" s="401">
        <v>0</v>
      </c>
      <c r="N105" s="401">
        <v>0</v>
      </c>
      <c r="O105" s="401">
        <v>0</v>
      </c>
      <c r="P105" s="401">
        <v>0</v>
      </c>
      <c r="Q105" s="401">
        <v>0</v>
      </c>
      <c r="R105" s="401">
        <v>0</v>
      </c>
      <c r="S105" s="401">
        <v>0</v>
      </c>
      <c r="T105" s="401">
        <v>0.46816204803541489</v>
      </c>
      <c r="U105" s="401">
        <v>0.67227632767140355</v>
      </c>
      <c r="V105" s="401">
        <v>0.7385777267687339</v>
      </c>
      <c r="W105" s="401">
        <v>0.16866747435052437</v>
      </c>
      <c r="X105" s="401">
        <v>0.48990966540125153</v>
      </c>
      <c r="Y105" s="401">
        <v>0</v>
      </c>
      <c r="Z105" s="401">
        <v>0</v>
      </c>
      <c r="AA105" s="401">
        <v>0</v>
      </c>
      <c r="AB105" s="401">
        <v>0</v>
      </c>
      <c r="AC105" s="401">
        <v>0</v>
      </c>
      <c r="AD105" s="401">
        <v>0</v>
      </c>
      <c r="AE105" s="401">
        <v>0</v>
      </c>
      <c r="AF105" s="401">
        <v>0</v>
      </c>
      <c r="AG105" s="401">
        <v>0</v>
      </c>
      <c r="AH105" s="401">
        <v>0</v>
      </c>
      <c r="AI105" s="401">
        <v>0</v>
      </c>
      <c r="AJ105" s="401">
        <v>0</v>
      </c>
      <c r="AK105" s="401">
        <v>0</v>
      </c>
      <c r="AL105" s="401">
        <v>0</v>
      </c>
      <c r="AM105" s="401">
        <v>0</v>
      </c>
      <c r="AN105" s="401">
        <v>0</v>
      </c>
      <c r="AO105" s="401">
        <v>0</v>
      </c>
      <c r="AP105" s="401">
        <v>0</v>
      </c>
      <c r="AQ105" s="401">
        <v>0</v>
      </c>
      <c r="AR105" s="401">
        <v>0</v>
      </c>
      <c r="AS105" s="401">
        <v>0</v>
      </c>
      <c r="AT105" s="401">
        <v>0</v>
      </c>
      <c r="AU105" s="401">
        <v>0</v>
      </c>
      <c r="AV105" s="401">
        <v>0</v>
      </c>
      <c r="AW105" s="401">
        <v>0</v>
      </c>
      <c r="AX105" s="401">
        <v>0</v>
      </c>
      <c r="AY105" s="401">
        <v>0</v>
      </c>
      <c r="AZ105" s="401">
        <v>0</v>
      </c>
      <c r="BA105" s="401">
        <v>0</v>
      </c>
      <c r="BB105" s="401">
        <v>0</v>
      </c>
      <c r="BC105" s="401">
        <v>0</v>
      </c>
      <c r="BD105" s="401">
        <v>0</v>
      </c>
      <c r="BE105" s="401">
        <v>0</v>
      </c>
      <c r="BF105" s="401">
        <v>0</v>
      </c>
      <c r="BG105" s="401">
        <v>0</v>
      </c>
      <c r="BH105" s="401">
        <v>0</v>
      </c>
      <c r="BI105" s="401">
        <v>0</v>
      </c>
      <c r="BJ105" s="36"/>
      <c r="BK105" s="36"/>
      <c r="BL105" s="62"/>
      <c r="BM105" s="62"/>
    </row>
    <row r="106" spans="1:65" s="16" customFormat="1" ht="13.5" customHeight="1">
      <c r="A106" s="36"/>
      <c r="B106" s="497" t="s">
        <v>392</v>
      </c>
      <c r="C106" s="36"/>
      <c r="D106" s="36"/>
      <c r="E106" s="492"/>
      <c r="F106" s="74">
        <v>0</v>
      </c>
      <c r="G106" s="401">
        <v>0</v>
      </c>
      <c r="H106" s="401">
        <v>-0.6413393509050368</v>
      </c>
      <c r="I106" s="401">
        <v>-1.1966596214128478</v>
      </c>
      <c r="J106" s="401">
        <v>-2.3333815674043366</v>
      </c>
      <c r="K106" s="401">
        <v>-3.81489762494656</v>
      </c>
      <c r="L106" s="401">
        <v>-4.7512313739577916</v>
      </c>
      <c r="M106" s="401">
        <v>-5.2055528637112669</v>
      </c>
      <c r="N106" s="401">
        <v>-5.232356229706066</v>
      </c>
      <c r="O106" s="401">
        <v>-4.8786098881407387</v>
      </c>
      <c r="P106" s="401">
        <v>-4.1847532021800884</v>
      </c>
      <c r="Q106" s="401">
        <v>-3.1855600861689539</v>
      </c>
      <c r="R106" s="401">
        <v>-1.9108872850193219</v>
      </c>
      <c r="S106" s="401">
        <v>-0.38632270092392118</v>
      </c>
      <c r="T106" s="401">
        <v>0</v>
      </c>
      <c r="U106" s="401">
        <v>0</v>
      </c>
      <c r="V106" s="401">
        <v>0</v>
      </c>
      <c r="W106" s="401">
        <v>0</v>
      </c>
      <c r="X106" s="401">
        <v>0</v>
      </c>
      <c r="Y106" s="401">
        <v>-0.5020681844729723</v>
      </c>
      <c r="Z106" s="401">
        <v>-1.7354941991021109</v>
      </c>
      <c r="AA106" s="401">
        <v>-1.7354941991021109</v>
      </c>
      <c r="AB106" s="401">
        <v>-1.7354941991021109</v>
      </c>
      <c r="AC106" s="401">
        <v>-1.7354941991021109</v>
      </c>
      <c r="AD106" s="401">
        <v>-1.7354941991021109</v>
      </c>
      <c r="AE106" s="401">
        <v>-1.7354941991021109</v>
      </c>
      <c r="AF106" s="401">
        <v>-1.7354941991021109</v>
      </c>
      <c r="AG106" s="401">
        <v>-1.7354941991021109</v>
      </c>
      <c r="AH106" s="401">
        <v>-1.7354941991021109</v>
      </c>
      <c r="AI106" s="401">
        <v>-1.7354941991021109</v>
      </c>
      <c r="AJ106" s="401">
        <v>-1.7354941991021109</v>
      </c>
      <c r="AK106" s="401">
        <v>-1.7354941991021109</v>
      </c>
      <c r="AL106" s="401">
        <v>-1.7354941991021109</v>
      </c>
      <c r="AM106" s="401">
        <v>-1.7354941991021109</v>
      </c>
      <c r="AN106" s="401">
        <v>-1.7354941991021109</v>
      </c>
      <c r="AO106" s="401">
        <v>-1.7354941991021109</v>
      </c>
      <c r="AP106" s="401">
        <v>-1.7354941991021109</v>
      </c>
      <c r="AQ106" s="401">
        <v>-1.7354941991021109</v>
      </c>
      <c r="AR106" s="401">
        <v>-1.7354941991021109</v>
      </c>
      <c r="AS106" s="401">
        <v>-1.7354941991021109</v>
      </c>
      <c r="AT106" s="401">
        <v>-1.7354941991021109</v>
      </c>
      <c r="AU106" s="401">
        <v>-1.7354941991021109</v>
      </c>
      <c r="AV106" s="401">
        <v>-1.7354941991021109</v>
      </c>
      <c r="AW106" s="401">
        <v>-1.7354941991021109</v>
      </c>
      <c r="AX106" s="401">
        <v>-1.7354941991021109</v>
      </c>
      <c r="AY106" s="401">
        <v>-1.7354941991021109</v>
      </c>
      <c r="AZ106" s="401">
        <v>-1.7354941991021109</v>
      </c>
      <c r="BA106" s="401">
        <v>-1.7354941991021109</v>
      </c>
      <c r="BB106" s="401">
        <v>-1.7354941991021109</v>
      </c>
      <c r="BC106" s="401">
        <v>-1.7354941991021109</v>
      </c>
      <c r="BD106" s="401">
        <v>-1.7354941991021109</v>
      </c>
      <c r="BE106" s="401">
        <v>-1.7354941991021109</v>
      </c>
      <c r="BF106" s="401">
        <v>-1.7354941991021109</v>
      </c>
      <c r="BG106" s="401">
        <v>-1.7354941991021109</v>
      </c>
      <c r="BH106" s="401">
        <v>-1.7354941991021109</v>
      </c>
      <c r="BI106" s="401">
        <v>-1.7354941991021109</v>
      </c>
      <c r="BJ106" s="36"/>
      <c r="BK106" s="36"/>
      <c r="BL106" s="62"/>
      <c r="BM106" s="62"/>
    </row>
    <row r="107" spans="1:65">
      <c r="A107" s="40"/>
      <c r="B107" s="40"/>
      <c r="C107" s="40"/>
      <c r="D107" s="40"/>
      <c r="E107" s="40"/>
      <c r="F107" s="555"/>
      <c r="G107" s="555"/>
      <c r="H107" s="555"/>
      <c r="I107" s="555"/>
      <c r="J107" s="555"/>
      <c r="K107" s="555"/>
      <c r="L107" s="555"/>
      <c r="M107" s="555"/>
      <c r="N107" s="555"/>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c r="AN107" s="555"/>
      <c r="AO107" s="555"/>
      <c r="AP107" s="555"/>
      <c r="AQ107" s="555"/>
      <c r="AR107" s="555"/>
      <c r="AS107" s="555"/>
      <c r="AT107" s="555"/>
      <c r="AU107" s="555"/>
      <c r="AV107" s="555"/>
      <c r="AW107" s="555"/>
      <c r="AX107" s="555"/>
      <c r="AY107" s="555"/>
      <c r="AZ107" s="555"/>
      <c r="BA107" s="555"/>
      <c r="BB107" s="555"/>
      <c r="BC107" s="555"/>
      <c r="BD107" s="555"/>
      <c r="BE107" s="555"/>
      <c r="BF107" s="555"/>
      <c r="BG107" s="555"/>
      <c r="BH107" s="555"/>
      <c r="BI107" s="555"/>
      <c r="BJ107" s="40"/>
      <c r="BK107" s="40"/>
      <c r="BL107" s="40"/>
      <c r="BM107" s="40"/>
    </row>
    <row r="108" spans="1:65" ht="13">
      <c r="A108" s="40"/>
      <c r="B108" s="45" t="s">
        <v>387</v>
      </c>
      <c r="C108" s="40"/>
      <c r="D108" s="40"/>
      <c r="E108" s="40"/>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38"/>
      <c r="AF108" s="538"/>
      <c r="AG108" s="538"/>
      <c r="AH108" s="538"/>
      <c r="AI108" s="538"/>
      <c r="AJ108" s="538"/>
      <c r="AK108" s="538"/>
      <c r="AL108" s="538"/>
      <c r="AM108" s="538"/>
      <c r="AN108" s="538"/>
      <c r="AO108" s="538"/>
      <c r="AP108" s="538"/>
      <c r="AQ108" s="538"/>
      <c r="AR108" s="538"/>
      <c r="AS108" s="538"/>
      <c r="AT108" s="538"/>
      <c r="AU108" s="538"/>
      <c r="AV108" s="538"/>
      <c r="AW108" s="538"/>
      <c r="AX108" s="538"/>
      <c r="AY108" s="538"/>
      <c r="AZ108" s="538"/>
      <c r="BA108" s="538"/>
      <c r="BB108" s="538"/>
      <c r="BC108" s="538"/>
      <c r="BD108" s="538"/>
      <c r="BE108" s="538"/>
      <c r="BF108" s="538"/>
      <c r="BG108" s="538"/>
      <c r="BH108" s="538"/>
      <c r="BI108" s="538"/>
      <c r="BJ108" s="40"/>
      <c r="BK108" s="40"/>
      <c r="BL108" s="40"/>
      <c r="BM108" s="40"/>
    </row>
    <row r="109" spans="1:65" ht="13">
      <c r="A109" s="40"/>
      <c r="B109" s="40" t="s">
        <v>80</v>
      </c>
      <c r="C109" s="134" t="s">
        <v>33</v>
      </c>
      <c r="D109" s="135">
        <v>0.30886834820793196</v>
      </c>
      <c r="E109" s="136">
        <v>5.1781368786253168E-2</v>
      </c>
      <c r="F109" s="573">
        <v>0</v>
      </c>
      <c r="G109" s="551">
        <v>-3.7687353829144126</v>
      </c>
      <c r="H109" s="551">
        <v>-0.22025083745991669</v>
      </c>
      <c r="I109" s="551">
        <v>-4.1092380811238076</v>
      </c>
      <c r="J109" s="551">
        <v>-3.4527917598463009</v>
      </c>
      <c r="K109" s="551">
        <v>1.2009134858016681</v>
      </c>
      <c r="L109" s="551">
        <v>1.20719815920536</v>
      </c>
      <c r="M109" s="551">
        <v>1.2131476622320072</v>
      </c>
      <c r="N109" s="551">
        <v>1.2187435015752439</v>
      </c>
      <c r="O109" s="551">
        <v>1.2239665161744204</v>
      </c>
      <c r="P109" s="551">
        <v>1.2287968564082461</v>
      </c>
      <c r="Q109" s="551">
        <v>1.2332139626874028</v>
      </c>
      <c r="R109" s="551">
        <v>1.2371965434296701</v>
      </c>
      <c r="S109" s="551">
        <v>1.2407225524004266</v>
      </c>
      <c r="T109" s="551">
        <v>1.4380564153358804</v>
      </c>
      <c r="U109" s="551">
        <v>1.5253074322717302</v>
      </c>
      <c r="V109" s="551">
        <v>1.5548386289111518</v>
      </c>
      <c r="W109" s="551">
        <v>0.9597518396850917</v>
      </c>
      <c r="X109" s="551">
        <v>1.0401750515113213</v>
      </c>
      <c r="Y109" s="551">
        <v>0.40694932722115362</v>
      </c>
      <c r="Z109" s="551">
        <v>-3.1121044671397781E-17</v>
      </c>
      <c r="AA109" s="551">
        <v>-3.1828734143099013E-17</v>
      </c>
      <c r="AB109" s="551">
        <v>-3.2552516403254137E-17</v>
      </c>
      <c r="AC109" s="551">
        <v>-3.3292757400277607E-17</v>
      </c>
      <c r="AD109" s="551">
        <v>-3.4049831404214775E-17</v>
      </c>
      <c r="AE109" s="551">
        <v>-3.4824121195974419E-17</v>
      </c>
      <c r="AF109" s="551">
        <v>-3.5616018260866231E-17</v>
      </c>
      <c r="AG109" s="551">
        <v>-3.6425922986535795E-17</v>
      </c>
      <c r="AH109" s="551">
        <v>-3.7254244865404208E-17</v>
      </c>
      <c r="AI109" s="551">
        <v>-3.8101402701711042E-17</v>
      </c>
      <c r="AJ109" s="551">
        <v>-3.8967824823261512E-17</v>
      </c>
      <c r="AK109" s="551">
        <v>-3.9853949297992755E-17</v>
      </c>
      <c r="AL109" s="551">
        <v>-4.0760224155462579E-17</v>
      </c>
      <c r="AM109" s="551">
        <v>-4.1687107613380176E-17</v>
      </c>
      <c r="AN109" s="551">
        <v>-4.2635068309274076E-17</v>
      </c>
      <c r="AO109" s="551">
        <v>-4.3604585537449797E-17</v>
      </c>
      <c r="AP109" s="551">
        <v>-4.4596149491313944E-17</v>
      </c>
      <c r="AQ109" s="551">
        <v>-4.5610261511223985E-17</v>
      </c>
      <c r="AR109" s="551">
        <v>-4.6647434337967045E-17</v>
      </c>
      <c r="AS109" s="551">
        <v>-4.7708192372005415E-17</v>
      </c>
      <c r="AT109" s="551">
        <v>-4.8793071938615853E-17</v>
      </c>
      <c r="AU109" s="551">
        <v>-4.9902621559058549E-17</v>
      </c>
      <c r="AV109" s="551">
        <v>-5.1037402227912E-17</v>
      </c>
      <c r="AW109" s="551">
        <v>-5.2197987696717857E-17</v>
      </c>
      <c r="AX109" s="551">
        <v>-5.3384964764069167E-17</v>
      </c>
      <c r="AY109" s="551">
        <v>-5.4598933572300191E-17</v>
      </c>
      <c r="AZ109" s="551">
        <v>-5.5840507910927081E-17</v>
      </c>
      <c r="BA109" s="551">
        <v>-5.711031552697237E-17</v>
      </c>
      <c r="BB109" s="551">
        <v>-5.8408998442366611E-17</v>
      </c>
      <c r="BC109" s="551">
        <v>-5.9737213278556281E-17</v>
      </c>
      <c r="BD109" s="551">
        <v>-6.1095631588492937E-17</v>
      </c>
      <c r="BE109" s="551">
        <v>-6.2484940196178668E-17</v>
      </c>
      <c r="BF109" s="551">
        <v>-6.3905841543921336E-17</v>
      </c>
      <c r="BG109" s="551">
        <v>-6.5359054047496175E-17</v>
      </c>
      <c r="BH109" s="551">
        <v>-6.6845312459389685E-17</v>
      </c>
      <c r="BI109" s="551">
        <v>-3.1274127354743696E-15</v>
      </c>
      <c r="BJ109" s="490"/>
      <c r="BK109" s="40"/>
      <c r="BL109" s="40"/>
      <c r="BM109" s="40"/>
    </row>
    <row r="110" spans="1:65">
      <c r="A110" s="40"/>
      <c r="B110" s="40" t="s">
        <v>81</v>
      </c>
      <c r="C110" s="40"/>
      <c r="D110" s="40"/>
      <c r="E110" s="130">
        <v>3.5787742941297385E-2</v>
      </c>
      <c r="F110" s="574">
        <v>0</v>
      </c>
      <c r="G110" s="537">
        <v>-3.7687353829144126</v>
      </c>
      <c r="H110" s="537">
        <v>-0.22025083745991669</v>
      </c>
      <c r="I110" s="537">
        <v>-4.1092380811238076</v>
      </c>
      <c r="J110" s="537">
        <v>-3.4527917598463009</v>
      </c>
      <c r="K110" s="537">
        <v>1.2009134858016681</v>
      </c>
      <c r="L110" s="537">
        <v>1.20719815920536</v>
      </c>
      <c r="M110" s="537">
        <v>1.2131476622320072</v>
      </c>
      <c r="N110" s="537">
        <v>1.2187435015752439</v>
      </c>
      <c r="O110" s="537">
        <v>1.2239665161744204</v>
      </c>
      <c r="P110" s="537">
        <v>1.2287968564082461</v>
      </c>
      <c r="Q110" s="537">
        <v>1.2332139626874028</v>
      </c>
      <c r="R110" s="537">
        <v>1.2371965434296701</v>
      </c>
      <c r="S110" s="537">
        <v>1.2407225524004266</v>
      </c>
      <c r="T110" s="537">
        <v>0.96989436730046541</v>
      </c>
      <c r="U110" s="537">
        <v>0.85303110460032661</v>
      </c>
      <c r="V110" s="537">
        <v>0.81626090214241787</v>
      </c>
      <c r="W110" s="537">
        <v>0.79108436533456739</v>
      </c>
      <c r="X110" s="537">
        <v>0.5502653861100697</v>
      </c>
      <c r="Y110" s="537">
        <v>0.40694932722115362</v>
      </c>
      <c r="Z110" s="537">
        <v>-3.1121044671397781E-17</v>
      </c>
      <c r="AA110" s="537">
        <v>-3.1828734143099013E-17</v>
      </c>
      <c r="AB110" s="537">
        <v>-3.2552516403254137E-17</v>
      </c>
      <c r="AC110" s="537">
        <v>-3.3292757400277607E-17</v>
      </c>
      <c r="AD110" s="537">
        <v>-3.4049831404214775E-17</v>
      </c>
      <c r="AE110" s="537">
        <v>-3.4824121195974419E-17</v>
      </c>
      <c r="AF110" s="537">
        <v>-3.5616018260866231E-17</v>
      </c>
      <c r="AG110" s="537">
        <v>-3.6425922986535795E-17</v>
      </c>
      <c r="AH110" s="537">
        <v>-3.7254244865404208E-17</v>
      </c>
      <c r="AI110" s="537">
        <v>-3.8101402701711042E-17</v>
      </c>
      <c r="AJ110" s="537">
        <v>-3.8967824823261512E-17</v>
      </c>
      <c r="AK110" s="537">
        <v>-3.9853949297992755E-17</v>
      </c>
      <c r="AL110" s="537">
        <v>-4.0760224155462579E-17</v>
      </c>
      <c r="AM110" s="537">
        <v>-4.1687107613380176E-17</v>
      </c>
      <c r="AN110" s="537">
        <v>-4.2635068309274076E-17</v>
      </c>
      <c r="AO110" s="537">
        <v>-4.3604585537449797E-17</v>
      </c>
      <c r="AP110" s="537">
        <v>-4.4596149491313944E-17</v>
      </c>
      <c r="AQ110" s="537">
        <v>-4.5610261511223985E-17</v>
      </c>
      <c r="AR110" s="537">
        <v>-4.6647434337967045E-17</v>
      </c>
      <c r="AS110" s="537">
        <v>-4.7708192372005415E-17</v>
      </c>
      <c r="AT110" s="537">
        <v>-4.8793071938615853E-17</v>
      </c>
      <c r="AU110" s="537">
        <v>-4.9902621559058549E-17</v>
      </c>
      <c r="AV110" s="537">
        <v>-5.1037402227912E-17</v>
      </c>
      <c r="AW110" s="537">
        <v>-5.2197987696717857E-17</v>
      </c>
      <c r="AX110" s="537">
        <v>-5.3384964764069167E-17</v>
      </c>
      <c r="AY110" s="537">
        <v>-5.4598933572300191E-17</v>
      </c>
      <c r="AZ110" s="537">
        <v>-5.5840507910927081E-17</v>
      </c>
      <c r="BA110" s="537">
        <v>-5.711031552697237E-17</v>
      </c>
      <c r="BB110" s="537">
        <v>-5.8408998442366611E-17</v>
      </c>
      <c r="BC110" s="537">
        <v>-5.9737213278556281E-17</v>
      </c>
      <c r="BD110" s="537">
        <v>-6.1095631588492937E-17</v>
      </c>
      <c r="BE110" s="537">
        <v>-6.2484940196178668E-17</v>
      </c>
      <c r="BF110" s="537">
        <v>-6.3905841543921336E-17</v>
      </c>
      <c r="BG110" s="537">
        <v>-6.5359054047496175E-17</v>
      </c>
      <c r="BH110" s="537">
        <v>-6.6845312459389685E-17</v>
      </c>
      <c r="BI110" s="537">
        <v>-3.1274127354743696E-15</v>
      </c>
      <c r="BJ110" s="40"/>
      <c r="BK110" s="40"/>
      <c r="BL110" s="40"/>
      <c r="BM110" s="40"/>
    </row>
    <row r="111" spans="1:65">
      <c r="A111" s="40"/>
      <c r="B111" s="40" t="s">
        <v>125</v>
      </c>
      <c r="C111" s="40"/>
      <c r="D111" s="40"/>
      <c r="E111" s="130">
        <v>4.5596686540159137E-2</v>
      </c>
      <c r="F111" s="662">
        <v>0</v>
      </c>
      <c r="G111" s="537">
        <v>-3.7687353829144126</v>
      </c>
      <c r="H111" s="537">
        <v>-0.22025083745991669</v>
      </c>
      <c r="I111" s="537">
        <v>-4.1092380811238076</v>
      </c>
      <c r="J111" s="537">
        <v>-3.4527917598463009</v>
      </c>
      <c r="K111" s="537">
        <v>1.2009134858016681</v>
      </c>
      <c r="L111" s="537">
        <v>1.20719815920536</v>
      </c>
      <c r="M111" s="537">
        <v>1.2131476622320072</v>
      </c>
      <c r="N111" s="537">
        <v>1.2187435015752439</v>
      </c>
      <c r="O111" s="537">
        <v>1.2239665161744204</v>
      </c>
      <c r="P111" s="537">
        <v>1.2287968564082461</v>
      </c>
      <c r="Q111" s="537">
        <v>1.2332139626874028</v>
      </c>
      <c r="R111" s="537">
        <v>1.2371965434296701</v>
      </c>
      <c r="S111" s="537">
        <v>1.2407225524004266</v>
      </c>
      <c r="T111" s="537">
        <v>1.2437691654011831</v>
      </c>
      <c r="U111" s="537">
        <v>1.2463127562880976</v>
      </c>
      <c r="V111" s="537">
        <v>1.2483288723021273</v>
      </c>
      <c r="W111" s="537">
        <v>0.88975483782962417</v>
      </c>
      <c r="X111" s="537">
        <v>0.83686254036980179</v>
      </c>
      <c r="Y111" s="537">
        <v>0.40694932722115362</v>
      </c>
      <c r="Z111" s="537">
        <v>-3.1121044671397781E-17</v>
      </c>
      <c r="AA111" s="537">
        <v>-3.1828734143099013E-17</v>
      </c>
      <c r="AB111" s="537">
        <v>-3.2552516403254137E-17</v>
      </c>
      <c r="AC111" s="537">
        <v>-3.3292757400277607E-17</v>
      </c>
      <c r="AD111" s="537">
        <v>-3.4049831404214775E-17</v>
      </c>
      <c r="AE111" s="537">
        <v>-3.4824121195974419E-17</v>
      </c>
      <c r="AF111" s="537">
        <v>-3.5616018260866231E-17</v>
      </c>
      <c r="AG111" s="537">
        <v>-3.6425922986535795E-17</v>
      </c>
      <c r="AH111" s="537">
        <v>-3.7254244865404208E-17</v>
      </c>
      <c r="AI111" s="537">
        <v>-3.8101402701711042E-17</v>
      </c>
      <c r="AJ111" s="537">
        <v>-3.8967824823261512E-17</v>
      </c>
      <c r="AK111" s="537">
        <v>-3.9853949297992755E-17</v>
      </c>
      <c r="AL111" s="537">
        <v>-4.0760224155462579E-17</v>
      </c>
      <c r="AM111" s="537">
        <v>-4.1687107613380176E-17</v>
      </c>
      <c r="AN111" s="537">
        <v>-4.2635068309274076E-17</v>
      </c>
      <c r="AO111" s="537">
        <v>-4.3604585537449797E-17</v>
      </c>
      <c r="AP111" s="537">
        <v>-4.4596149491313944E-17</v>
      </c>
      <c r="AQ111" s="537">
        <v>-4.5610261511223985E-17</v>
      </c>
      <c r="AR111" s="537">
        <v>-4.6647434337967045E-17</v>
      </c>
      <c r="AS111" s="537">
        <v>-4.7708192372005415E-17</v>
      </c>
      <c r="AT111" s="537">
        <v>-4.8793071938615853E-17</v>
      </c>
      <c r="AU111" s="537">
        <v>-4.9902621559058549E-17</v>
      </c>
      <c r="AV111" s="537">
        <v>-5.1037402227912E-17</v>
      </c>
      <c r="AW111" s="537">
        <v>-5.2197987696717857E-17</v>
      </c>
      <c r="AX111" s="537">
        <v>-5.3384964764069167E-17</v>
      </c>
      <c r="AY111" s="537">
        <v>-5.4598933572300191E-17</v>
      </c>
      <c r="AZ111" s="537">
        <v>-5.5840507910927081E-17</v>
      </c>
      <c r="BA111" s="537">
        <v>-5.711031552697237E-17</v>
      </c>
      <c r="BB111" s="537">
        <v>-5.8408998442366611E-17</v>
      </c>
      <c r="BC111" s="537">
        <v>-5.9737213278556281E-17</v>
      </c>
      <c r="BD111" s="537">
        <v>-6.1095631588492937E-17</v>
      </c>
      <c r="BE111" s="537">
        <v>-6.2484940196178668E-17</v>
      </c>
      <c r="BF111" s="537">
        <v>-6.3905841543921336E-17</v>
      </c>
      <c r="BG111" s="537">
        <v>-6.5359054047496175E-17</v>
      </c>
      <c r="BH111" s="537">
        <v>-6.6845312459389685E-17</v>
      </c>
      <c r="BI111" s="537">
        <v>-3.1274127354743696E-15</v>
      </c>
      <c r="BJ111" s="40"/>
      <c r="BK111" s="40"/>
      <c r="BL111" s="40"/>
      <c r="BM111" s="40"/>
    </row>
    <row r="112" spans="1:65" ht="13">
      <c r="A112" s="40"/>
      <c r="B112" s="499" t="s">
        <v>396</v>
      </c>
      <c r="C112" s="40"/>
      <c r="D112" s="40"/>
      <c r="E112" s="79"/>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8"/>
      <c r="AK112" s="538"/>
      <c r="AL112" s="538"/>
      <c r="AM112" s="538"/>
      <c r="AN112" s="538"/>
      <c r="AO112" s="538"/>
      <c r="AP112" s="538"/>
      <c r="AQ112" s="538"/>
      <c r="AR112" s="538"/>
      <c r="AS112" s="538"/>
      <c r="AT112" s="538"/>
      <c r="AU112" s="538"/>
      <c r="AV112" s="538"/>
      <c r="AW112" s="538"/>
      <c r="AX112" s="538"/>
      <c r="AY112" s="538"/>
      <c r="AZ112" s="538"/>
      <c r="BA112" s="538"/>
      <c r="BB112" s="538"/>
      <c r="BC112" s="538"/>
      <c r="BD112" s="538"/>
      <c r="BE112" s="538"/>
      <c r="BF112" s="538"/>
      <c r="BG112" s="538"/>
      <c r="BH112" s="538"/>
      <c r="BI112" s="538"/>
      <c r="BJ112" s="40"/>
      <c r="BK112" s="40"/>
      <c r="BL112" s="40"/>
      <c r="BM112" s="40"/>
    </row>
    <row r="113" spans="1:65">
      <c r="A113" s="40"/>
      <c r="B113" s="40" t="s">
        <v>80</v>
      </c>
      <c r="C113" s="40"/>
      <c r="D113" s="40"/>
      <c r="E113" s="129">
        <v>2.8395751313923689E-2</v>
      </c>
      <c r="F113" s="573">
        <v>0</v>
      </c>
      <c r="G113" s="535">
        <v>-3.6849402077709206</v>
      </c>
      <c r="H113" s="535">
        <v>-0.21056547723043734</v>
      </c>
      <c r="I113" s="535">
        <v>-3.8411892517799342</v>
      </c>
      <c r="J113" s="535">
        <v>-3.1558008415251733</v>
      </c>
      <c r="K113" s="535">
        <v>1.0732125019837664</v>
      </c>
      <c r="L113" s="535">
        <v>1.0548418850385421</v>
      </c>
      <c r="M113" s="535">
        <v>1.0364712680933177</v>
      </c>
      <c r="N113" s="535">
        <v>1.0181006511480977</v>
      </c>
      <c r="O113" s="535">
        <v>0.99973003420287465</v>
      </c>
      <c r="P113" s="535">
        <v>0.98135941725765397</v>
      </c>
      <c r="Q113" s="535">
        <v>0.96298880031242995</v>
      </c>
      <c r="R113" s="535">
        <v>0.94461818336720926</v>
      </c>
      <c r="S113" s="535">
        <v>0.92624756642198514</v>
      </c>
      <c r="T113" s="535">
        <v>1.0496949979536647</v>
      </c>
      <c r="U113" s="535">
        <v>1.088627724636315</v>
      </c>
      <c r="V113" s="535">
        <v>1.0850309495124362</v>
      </c>
      <c r="W113" s="535">
        <v>0.65486315768976389</v>
      </c>
      <c r="X113" s="535">
        <v>0.69395744275285498</v>
      </c>
      <c r="Y113" s="535">
        <v>0.26546149752838361</v>
      </c>
      <c r="Z113" s="535">
        <v>-1.9849527462783691E-17</v>
      </c>
      <c r="AA113" s="535">
        <v>-1.9849527462783663E-17</v>
      </c>
      <c r="AB113" s="535">
        <v>-1.9849527462783712E-17</v>
      </c>
      <c r="AC113" s="535">
        <v>-1.9849527462783737E-17</v>
      </c>
      <c r="AD113" s="535">
        <v>-1.9849527462783758E-17</v>
      </c>
      <c r="AE113" s="535">
        <v>-1.9849527462783626E-17</v>
      </c>
      <c r="AF113" s="535">
        <v>-1.984952746278374E-17</v>
      </c>
      <c r="AG113" s="535">
        <v>-1.9849527462783792E-17</v>
      </c>
      <c r="AH113" s="535">
        <v>-1.984952746278357E-17</v>
      </c>
      <c r="AI113" s="535">
        <v>-1.9849527462783598E-17</v>
      </c>
      <c r="AJ113" s="535">
        <v>-1.9849527462783728E-17</v>
      </c>
      <c r="AK113" s="535">
        <v>-1.9849527462783851E-17</v>
      </c>
      <c r="AL113" s="535">
        <v>-1.984952746278349E-17</v>
      </c>
      <c r="AM113" s="535">
        <v>-1.9849527462783922E-17</v>
      </c>
      <c r="AN113" s="535">
        <v>-1.9849527462783561E-17</v>
      </c>
      <c r="AO113" s="535">
        <v>-1.9849527462783681E-17</v>
      </c>
      <c r="AP113" s="535">
        <v>-1.9849527462783718E-17</v>
      </c>
      <c r="AQ113" s="535">
        <v>-1.9849527462783755E-17</v>
      </c>
      <c r="AR113" s="535">
        <v>-1.9849527462783694E-17</v>
      </c>
      <c r="AS113" s="535">
        <v>-1.9849527462783641E-17</v>
      </c>
      <c r="AT113" s="535">
        <v>-1.9849527462783672E-17</v>
      </c>
      <c r="AU113" s="535">
        <v>-1.9849527462783774E-17</v>
      </c>
      <c r="AV113" s="535">
        <v>-1.9849527462783623E-17</v>
      </c>
      <c r="AW113" s="535">
        <v>-1.9849527462783687E-17</v>
      </c>
      <c r="AX113" s="535">
        <v>-1.9849527462783746E-17</v>
      </c>
      <c r="AY113" s="535">
        <v>-1.9849527462783345E-17</v>
      </c>
      <c r="AZ113" s="535">
        <v>-1.9849527462783737E-17</v>
      </c>
      <c r="BA113" s="535">
        <v>-1.9849527462783863E-17</v>
      </c>
      <c r="BB113" s="535">
        <v>-1.984952746278374E-17</v>
      </c>
      <c r="BC113" s="535">
        <v>-1.9849527462783663E-17</v>
      </c>
      <c r="BD113" s="535">
        <v>-1.9849527462783404E-17</v>
      </c>
      <c r="BE113" s="535">
        <v>-1.9849527462783694E-17</v>
      </c>
      <c r="BF113" s="535">
        <v>-1.9849527462783983E-17</v>
      </c>
      <c r="BG113" s="535">
        <v>-1.9849527462783429E-17</v>
      </c>
      <c r="BH113" s="535">
        <v>-1.984952746278353E-17</v>
      </c>
      <c r="BI113" s="535">
        <v>-9.0802794716290914E-16</v>
      </c>
      <c r="BJ113" s="40"/>
      <c r="BK113" s="40"/>
      <c r="BL113" s="40"/>
      <c r="BM113" s="40"/>
    </row>
    <row r="114" spans="1:65">
      <c r="A114" s="40"/>
      <c r="B114" s="40" t="s">
        <v>81</v>
      </c>
      <c r="C114" s="40"/>
      <c r="D114" s="40"/>
      <c r="E114" s="130">
        <v>1.2757732470221717E-2</v>
      </c>
      <c r="F114" s="574">
        <v>0</v>
      </c>
      <c r="G114" s="537">
        <v>-3.6849402077709206</v>
      </c>
      <c r="H114" s="537">
        <v>-0.21056547723043734</v>
      </c>
      <c r="I114" s="537">
        <v>-3.8411892517799342</v>
      </c>
      <c r="J114" s="537">
        <v>-3.1558008415251733</v>
      </c>
      <c r="K114" s="537">
        <v>1.0732125019837664</v>
      </c>
      <c r="L114" s="537">
        <v>1.0548418850385421</v>
      </c>
      <c r="M114" s="537">
        <v>1.0364712680933177</v>
      </c>
      <c r="N114" s="537">
        <v>1.0181006511480977</v>
      </c>
      <c r="O114" s="537">
        <v>0.99973003420287465</v>
      </c>
      <c r="P114" s="537">
        <v>0.98135941725765397</v>
      </c>
      <c r="Q114" s="537">
        <v>0.96298880031242995</v>
      </c>
      <c r="R114" s="537">
        <v>0.94461818336720926</v>
      </c>
      <c r="S114" s="537">
        <v>0.92624756642198514</v>
      </c>
      <c r="T114" s="537">
        <v>0.70796476065992264</v>
      </c>
      <c r="U114" s="537">
        <v>0.60881714125131337</v>
      </c>
      <c r="V114" s="537">
        <v>0.56962074728082612</v>
      </c>
      <c r="W114" s="537">
        <v>0.53977703825186507</v>
      </c>
      <c r="X114" s="537">
        <v>0.3671120160260834</v>
      </c>
      <c r="Y114" s="537">
        <v>0.26546149752838361</v>
      </c>
      <c r="Z114" s="537">
        <v>-1.9849527462783691E-17</v>
      </c>
      <c r="AA114" s="537">
        <v>-1.9849527462783663E-17</v>
      </c>
      <c r="AB114" s="537">
        <v>-1.9849527462783712E-17</v>
      </c>
      <c r="AC114" s="537">
        <v>-1.9849527462783737E-17</v>
      </c>
      <c r="AD114" s="537">
        <v>-1.9849527462783758E-17</v>
      </c>
      <c r="AE114" s="537">
        <v>-1.9849527462783626E-17</v>
      </c>
      <c r="AF114" s="537">
        <v>-1.984952746278374E-17</v>
      </c>
      <c r="AG114" s="537">
        <v>-1.9849527462783792E-17</v>
      </c>
      <c r="AH114" s="537">
        <v>-1.984952746278357E-17</v>
      </c>
      <c r="AI114" s="537">
        <v>-1.9849527462783598E-17</v>
      </c>
      <c r="AJ114" s="537">
        <v>-1.9849527462783728E-17</v>
      </c>
      <c r="AK114" s="537">
        <v>-1.9849527462783851E-17</v>
      </c>
      <c r="AL114" s="537">
        <v>-1.984952746278349E-17</v>
      </c>
      <c r="AM114" s="537">
        <v>-1.9849527462783922E-17</v>
      </c>
      <c r="AN114" s="537">
        <v>-1.9849527462783561E-17</v>
      </c>
      <c r="AO114" s="537">
        <v>-1.9849527462783681E-17</v>
      </c>
      <c r="AP114" s="537">
        <v>-1.9849527462783718E-17</v>
      </c>
      <c r="AQ114" s="537">
        <v>-1.9849527462783755E-17</v>
      </c>
      <c r="AR114" s="537">
        <v>-1.9849527462783694E-17</v>
      </c>
      <c r="AS114" s="537">
        <v>-1.9849527462783641E-17</v>
      </c>
      <c r="AT114" s="537">
        <v>-1.9849527462783672E-17</v>
      </c>
      <c r="AU114" s="537">
        <v>-1.9849527462783774E-17</v>
      </c>
      <c r="AV114" s="537">
        <v>-1.9849527462783623E-17</v>
      </c>
      <c r="AW114" s="537">
        <v>-1.9849527462783687E-17</v>
      </c>
      <c r="AX114" s="537">
        <v>-1.9849527462783746E-17</v>
      </c>
      <c r="AY114" s="537">
        <v>-1.9849527462783345E-17</v>
      </c>
      <c r="AZ114" s="537">
        <v>-1.9849527462783737E-17</v>
      </c>
      <c r="BA114" s="537">
        <v>-1.9849527462783863E-17</v>
      </c>
      <c r="BB114" s="537">
        <v>-1.984952746278374E-17</v>
      </c>
      <c r="BC114" s="537">
        <v>-1.9849527462783663E-17</v>
      </c>
      <c r="BD114" s="537">
        <v>-1.9849527462783404E-17</v>
      </c>
      <c r="BE114" s="537">
        <v>-1.9849527462783694E-17</v>
      </c>
      <c r="BF114" s="537">
        <v>-1.9849527462783983E-17</v>
      </c>
      <c r="BG114" s="537">
        <v>-1.9849527462783429E-17</v>
      </c>
      <c r="BH114" s="537">
        <v>-1.984952746278353E-17</v>
      </c>
      <c r="BI114" s="537">
        <v>-9.0802794716290914E-16</v>
      </c>
      <c r="BJ114" s="40"/>
      <c r="BK114" s="40"/>
      <c r="BL114" s="40"/>
      <c r="BM114" s="40"/>
    </row>
    <row r="115" spans="1:65">
      <c r="A115" s="40"/>
      <c r="B115" s="40" t="s">
        <v>125</v>
      </c>
      <c r="C115" s="40"/>
      <c r="D115" s="40"/>
      <c r="E115" s="130">
        <v>2.234858111215976E-2</v>
      </c>
      <c r="F115" s="574">
        <v>0</v>
      </c>
      <c r="G115" s="537">
        <v>-3.6849402077709206</v>
      </c>
      <c r="H115" s="537">
        <v>-0.21056547723043734</v>
      </c>
      <c r="I115" s="537">
        <v>-3.8411892517799342</v>
      </c>
      <c r="J115" s="537">
        <v>-3.1558008415251733</v>
      </c>
      <c r="K115" s="537">
        <v>1.0732125019837664</v>
      </c>
      <c r="L115" s="537">
        <v>1.0548418850385421</v>
      </c>
      <c r="M115" s="537">
        <v>1.0364712680933177</v>
      </c>
      <c r="N115" s="537">
        <v>1.0181006511480977</v>
      </c>
      <c r="O115" s="537">
        <v>0.99973003420287465</v>
      </c>
      <c r="P115" s="537">
        <v>0.98135941725765397</v>
      </c>
      <c r="Q115" s="537">
        <v>0.96298880031242995</v>
      </c>
      <c r="R115" s="537">
        <v>0.94461818336720926</v>
      </c>
      <c r="S115" s="537">
        <v>0.92624756642198514</v>
      </c>
      <c r="T115" s="537">
        <v>0.90787694947676167</v>
      </c>
      <c r="U115" s="537">
        <v>0.88950633253153921</v>
      </c>
      <c r="V115" s="537">
        <v>0.87113571558631797</v>
      </c>
      <c r="W115" s="537">
        <v>0.60710241812303589</v>
      </c>
      <c r="X115" s="537">
        <v>0.55831659066124473</v>
      </c>
      <c r="Y115" s="537">
        <v>0.26546149752838361</v>
      </c>
      <c r="Z115" s="537">
        <v>-1.9849527462783691E-17</v>
      </c>
      <c r="AA115" s="537">
        <v>-1.9849527462783663E-17</v>
      </c>
      <c r="AB115" s="537">
        <v>-1.9849527462783712E-17</v>
      </c>
      <c r="AC115" s="537">
        <v>-1.9849527462783737E-17</v>
      </c>
      <c r="AD115" s="537">
        <v>-1.9849527462783758E-17</v>
      </c>
      <c r="AE115" s="537">
        <v>-1.9849527462783626E-17</v>
      </c>
      <c r="AF115" s="537">
        <v>-1.984952746278374E-17</v>
      </c>
      <c r="AG115" s="537">
        <v>-1.9849527462783792E-17</v>
      </c>
      <c r="AH115" s="537">
        <v>-1.984952746278357E-17</v>
      </c>
      <c r="AI115" s="537">
        <v>-1.9849527462783598E-17</v>
      </c>
      <c r="AJ115" s="537">
        <v>-1.9849527462783728E-17</v>
      </c>
      <c r="AK115" s="537">
        <v>-1.9849527462783851E-17</v>
      </c>
      <c r="AL115" s="537">
        <v>-1.984952746278349E-17</v>
      </c>
      <c r="AM115" s="537">
        <v>-1.9849527462783922E-17</v>
      </c>
      <c r="AN115" s="537">
        <v>-1.9849527462783561E-17</v>
      </c>
      <c r="AO115" s="537">
        <v>-1.9849527462783681E-17</v>
      </c>
      <c r="AP115" s="537">
        <v>-1.9849527462783718E-17</v>
      </c>
      <c r="AQ115" s="537">
        <v>-1.9849527462783755E-17</v>
      </c>
      <c r="AR115" s="537">
        <v>-1.9849527462783694E-17</v>
      </c>
      <c r="AS115" s="537">
        <v>-1.9849527462783641E-17</v>
      </c>
      <c r="AT115" s="537">
        <v>-1.9849527462783672E-17</v>
      </c>
      <c r="AU115" s="537">
        <v>-1.9849527462783774E-17</v>
      </c>
      <c r="AV115" s="537">
        <v>-1.9849527462783623E-17</v>
      </c>
      <c r="AW115" s="537">
        <v>-1.9849527462783687E-17</v>
      </c>
      <c r="AX115" s="537">
        <v>-1.9849527462783746E-17</v>
      </c>
      <c r="AY115" s="537">
        <v>-1.9849527462783345E-17</v>
      </c>
      <c r="AZ115" s="537">
        <v>-1.9849527462783737E-17</v>
      </c>
      <c r="BA115" s="537">
        <v>-1.9849527462783863E-17</v>
      </c>
      <c r="BB115" s="537">
        <v>-1.984952746278374E-17</v>
      </c>
      <c r="BC115" s="537">
        <v>-1.9849527462783663E-17</v>
      </c>
      <c r="BD115" s="537">
        <v>-1.9849527462783404E-17</v>
      </c>
      <c r="BE115" s="537">
        <v>-1.9849527462783694E-17</v>
      </c>
      <c r="BF115" s="537">
        <v>-1.9849527462783983E-17</v>
      </c>
      <c r="BG115" s="537">
        <v>-1.9849527462783429E-17</v>
      </c>
      <c r="BH115" s="537">
        <v>-1.984952746278353E-17</v>
      </c>
      <c r="BI115" s="537">
        <v>-9.0802794716290914E-16</v>
      </c>
      <c r="BJ115" s="40"/>
      <c r="BK115" s="40"/>
      <c r="BL115" s="40"/>
      <c r="BM115" s="40"/>
    </row>
    <row r="116" spans="1:65" ht="13">
      <c r="A116" s="40"/>
      <c r="B116" s="45" t="s">
        <v>395</v>
      </c>
      <c r="C116" s="40"/>
      <c r="D116" s="40"/>
      <c r="E116" s="79"/>
      <c r="F116" s="538"/>
      <c r="G116" s="538"/>
      <c r="H116" s="538"/>
      <c r="I116" s="538"/>
      <c r="J116" s="538"/>
      <c r="K116" s="538"/>
      <c r="L116" s="538"/>
      <c r="M116" s="538"/>
      <c r="N116" s="538"/>
      <c r="O116" s="538"/>
      <c r="P116" s="538"/>
      <c r="Q116" s="538"/>
      <c r="R116" s="538"/>
      <c r="S116" s="538"/>
      <c r="T116" s="538"/>
      <c r="U116" s="538"/>
      <c r="V116" s="538"/>
      <c r="W116" s="538"/>
      <c r="X116" s="538"/>
      <c r="Y116" s="538"/>
      <c r="Z116" s="538"/>
      <c r="AA116" s="538"/>
      <c r="AB116" s="538"/>
      <c r="AC116" s="538"/>
      <c r="AD116" s="538"/>
      <c r="AE116" s="538"/>
      <c r="AF116" s="538"/>
      <c r="AG116" s="538"/>
      <c r="AH116" s="538"/>
      <c r="AI116" s="538"/>
      <c r="AJ116" s="538"/>
      <c r="AK116" s="538"/>
      <c r="AL116" s="538"/>
      <c r="AM116" s="538"/>
      <c r="AN116" s="538"/>
      <c r="AO116" s="538"/>
      <c r="AP116" s="538"/>
      <c r="AQ116" s="538"/>
      <c r="AR116" s="538"/>
      <c r="AS116" s="538"/>
      <c r="AT116" s="538"/>
      <c r="AU116" s="538"/>
      <c r="AV116" s="538"/>
      <c r="AW116" s="538"/>
      <c r="AX116" s="538"/>
      <c r="AY116" s="538"/>
      <c r="AZ116" s="538"/>
      <c r="BA116" s="538"/>
      <c r="BB116" s="538"/>
      <c r="BC116" s="538"/>
      <c r="BD116" s="538"/>
      <c r="BE116" s="538"/>
      <c r="BF116" s="538"/>
      <c r="BG116" s="538"/>
      <c r="BH116" s="538"/>
      <c r="BI116" s="538"/>
      <c r="BJ116" s="40"/>
      <c r="BK116" s="40"/>
      <c r="BL116" s="40"/>
      <c r="BM116" s="40"/>
    </row>
    <row r="117" spans="1:65">
      <c r="A117" s="40"/>
      <c r="B117" s="36" t="s">
        <v>223</v>
      </c>
      <c r="C117" s="40"/>
      <c r="D117" s="40"/>
      <c r="E117" s="136">
        <v>3.8560850064665919E-2</v>
      </c>
      <c r="F117" s="534">
        <v>0</v>
      </c>
      <c r="G117" s="539">
        <v>-5.653103074371618</v>
      </c>
      <c r="H117" s="539">
        <v>-0.3298311593721942</v>
      </c>
      <c r="I117" s="539">
        <v>-6.1786376494638233</v>
      </c>
      <c r="J117" s="539">
        <v>-5.2439223310217855</v>
      </c>
      <c r="K117" s="539">
        <v>1.6568429755027942</v>
      </c>
      <c r="L117" s="539">
        <v>1.673792907290282</v>
      </c>
      <c r="M117" s="539">
        <v>1.6906569599888766</v>
      </c>
      <c r="N117" s="539">
        <v>1.707422462972481</v>
      </c>
      <c r="O117" s="539">
        <v>1.7240762137657901</v>
      </c>
      <c r="P117" s="539">
        <v>1.7406044604078856</v>
      </c>
      <c r="Q117" s="539">
        <v>1.7569928832888078</v>
      </c>
      <c r="R117" s="539">
        <v>1.7732265764441453</v>
      </c>
      <c r="S117" s="539">
        <v>1.7892900282924959</v>
      </c>
      <c r="T117" s="539">
        <v>1.8051671018000133</v>
      </c>
      <c r="U117" s="539">
        <v>1.8208410140560658</v>
      </c>
      <c r="V117" s="539">
        <v>1.8362943152433848</v>
      </c>
      <c r="W117" s="539">
        <v>1.3114528106924004</v>
      </c>
      <c r="X117" s="539">
        <v>1.2415136723871942</v>
      </c>
      <c r="Y117" s="539">
        <v>0.60585015856381041</v>
      </c>
      <c r="Z117" s="539">
        <v>-3.0680714972478092E-17</v>
      </c>
      <c r="AA117" s="539">
        <v>-3.1378391390463079E-17</v>
      </c>
      <c r="AB117" s="539">
        <v>-3.2091932901052513E-17</v>
      </c>
      <c r="AC117" s="539">
        <v>-3.2821700274880122E-17</v>
      </c>
      <c r="AD117" s="539">
        <v>-3.3568062486467917E-17</v>
      </c>
      <c r="AE117" s="539">
        <v>-3.4331396900782233E-17</v>
      </c>
      <c r="AF117" s="539">
        <v>-3.5112089464030421E-17</v>
      </c>
      <c r="AG117" s="539">
        <v>-3.5910534898799564E-17</v>
      </c>
      <c r="AH117" s="539">
        <v>-3.6727136903629197E-17</v>
      </c>
      <c r="AI117" s="539">
        <v>-3.7562308357122066E-17</v>
      </c>
      <c r="AJ117" s="539">
        <v>-3.8416471526700837E-17</v>
      </c>
      <c r="AK117" s="539">
        <v>-3.929005828210745E-17</v>
      </c>
      <c r="AL117" s="539">
        <v>-4.0183510313759691E-17</v>
      </c>
      <c r="AM117" s="539">
        <v>-4.1097279356068079E-17</v>
      </c>
      <c r="AN117" s="539">
        <v>-4.2031827415844818E-17</v>
      </c>
      <c r="AO117" s="539">
        <v>-4.2987627005885206E-17</v>
      </c>
      <c r="AP117" s="539">
        <v>-4.3965161383882599E-17</v>
      </c>
      <c r="AQ117" s="539">
        <v>-4.4964924796761003E-17</v>
      </c>
      <c r="AR117" s="539">
        <v>-4.5987422730571006E-17</v>
      </c>
      <c r="AS117" s="539">
        <v>-4.7033172166065262E-17</v>
      </c>
      <c r="AT117" s="539">
        <v>-4.8102701840087619E-17</v>
      </c>
      <c r="AU117" s="539">
        <v>-4.9196552512905636E-17</v>
      </c>
      <c r="AV117" s="539">
        <v>-5.031527724162245E-17</v>
      </c>
      <c r="AW117" s="539">
        <v>-5.1459441659803063E-17</v>
      </c>
      <c r="AX117" s="539">
        <v>-5.2629624263465272E-17</v>
      </c>
      <c r="AY117" s="539">
        <v>-5.3826416703569785E-17</v>
      </c>
      <c r="AZ117" s="539">
        <v>-5.5050424085156677E-17</v>
      </c>
      <c r="BA117" s="539">
        <v>-5.6302265273301313E-17</v>
      </c>
      <c r="BB117" s="539">
        <v>-5.7582573206006372E-17</v>
      </c>
      <c r="BC117" s="539">
        <v>-5.889199521422126E-17</v>
      </c>
      <c r="BD117" s="539">
        <v>-6.0231193349138508E-17</v>
      </c>
      <c r="BE117" s="539">
        <v>-6.160084471692614E-17</v>
      </c>
      <c r="BF117" s="539">
        <v>-6.3001641821083441E-17</v>
      </c>
      <c r="BG117" s="539">
        <v>-6.4434292912571724E-17</v>
      </c>
      <c r="BH117" s="539">
        <v>-6.5899522347901142E-17</v>
      </c>
      <c r="BI117" s="539">
        <v>-4.6559691218065167E-15</v>
      </c>
      <c r="BJ117" s="490"/>
      <c r="BK117" s="40"/>
      <c r="BL117" s="40"/>
      <c r="BM117" s="40"/>
    </row>
    <row r="118" spans="1:65" s="13" customFormat="1">
      <c r="A118" s="71"/>
      <c r="B118" s="71" t="s">
        <v>87</v>
      </c>
      <c r="C118" s="71"/>
      <c r="D118" s="40"/>
      <c r="E118" s="79"/>
      <c r="F118" s="152"/>
      <c r="G118" s="576">
        <v>0</v>
      </c>
      <c r="H118" s="576">
        <v>0</v>
      </c>
      <c r="I118" s="576">
        <v>0</v>
      </c>
      <c r="J118" s="576">
        <v>0</v>
      </c>
      <c r="K118" s="576">
        <v>0</v>
      </c>
      <c r="L118" s="576">
        <v>0</v>
      </c>
      <c r="M118" s="576">
        <v>0.16776516956118748</v>
      </c>
      <c r="N118" s="576">
        <v>0.554931772242655</v>
      </c>
      <c r="O118" s="576">
        <v>0.89297309660915003</v>
      </c>
      <c r="P118" s="576">
        <v>1.1883409679292123</v>
      </c>
      <c r="Q118" s="576">
        <v>1.446621210274214</v>
      </c>
      <c r="R118" s="576">
        <v>1.2312574026080159</v>
      </c>
      <c r="S118" s="576">
        <v>0.34604367467024422</v>
      </c>
      <c r="T118" s="576">
        <v>0.29154357709028267</v>
      </c>
      <c r="U118" s="576">
        <v>0.23438588561996224</v>
      </c>
      <c r="V118" s="576">
        <v>0.17447791558491152</v>
      </c>
      <c r="W118" s="576">
        <v>0.11172414128015945</v>
      </c>
      <c r="X118" s="576">
        <v>6.6419797092252222E-2</v>
      </c>
      <c r="Y118" s="576">
        <v>0</v>
      </c>
      <c r="Z118" s="576">
        <v>0</v>
      </c>
      <c r="AA118" s="576">
        <v>0</v>
      </c>
      <c r="AB118" s="576">
        <v>0</v>
      </c>
      <c r="AC118" s="576">
        <v>0</v>
      </c>
      <c r="AD118" s="576">
        <v>0</v>
      </c>
      <c r="AE118" s="576">
        <v>0</v>
      </c>
      <c r="AF118" s="576">
        <v>0</v>
      </c>
      <c r="AG118" s="576">
        <v>0</v>
      </c>
      <c r="AH118" s="576">
        <v>0</v>
      </c>
      <c r="AI118" s="576">
        <v>0</v>
      </c>
      <c r="AJ118" s="576">
        <v>0</v>
      </c>
      <c r="AK118" s="576">
        <v>0</v>
      </c>
      <c r="AL118" s="576">
        <v>0</v>
      </c>
      <c r="AM118" s="576">
        <v>0</v>
      </c>
      <c r="AN118" s="576">
        <v>0</v>
      </c>
      <c r="AO118" s="576">
        <v>0</v>
      </c>
      <c r="AP118" s="576">
        <v>0</v>
      </c>
      <c r="AQ118" s="576">
        <v>0</v>
      </c>
      <c r="AR118" s="576">
        <v>0</v>
      </c>
      <c r="AS118" s="576">
        <v>0</v>
      </c>
      <c r="AT118" s="576">
        <v>0</v>
      </c>
      <c r="AU118" s="576">
        <v>0</v>
      </c>
      <c r="AV118" s="576">
        <v>0</v>
      </c>
      <c r="AW118" s="576">
        <v>0</v>
      </c>
      <c r="AX118" s="576">
        <v>0</v>
      </c>
      <c r="AY118" s="576">
        <v>0</v>
      </c>
      <c r="AZ118" s="576">
        <v>0</v>
      </c>
      <c r="BA118" s="576">
        <v>0</v>
      </c>
      <c r="BB118" s="576">
        <v>0</v>
      </c>
      <c r="BC118" s="576">
        <v>0</v>
      </c>
      <c r="BD118" s="576">
        <v>0</v>
      </c>
      <c r="BE118" s="576">
        <v>0</v>
      </c>
      <c r="BF118" s="576">
        <v>0</v>
      </c>
      <c r="BG118" s="576">
        <v>0</v>
      </c>
      <c r="BH118" s="576">
        <v>0</v>
      </c>
      <c r="BI118" s="576">
        <v>0</v>
      </c>
      <c r="BJ118" s="71"/>
      <c r="BK118" s="71"/>
      <c r="BL118" s="71"/>
      <c r="BM118" s="71"/>
    </row>
    <row r="119" spans="1:65" s="11" customFormat="1">
      <c r="A119" s="40"/>
      <c r="B119" s="40" t="s">
        <v>88</v>
      </c>
      <c r="C119" s="40"/>
      <c r="D119" s="44"/>
      <c r="E119" s="79"/>
      <c r="F119" s="580"/>
      <c r="G119" s="138">
        <v>0</v>
      </c>
      <c r="H119" s="138">
        <v>0.25830786567901842</v>
      </c>
      <c r="I119" s="138">
        <v>0.52810729752953534</v>
      </c>
      <c r="J119" s="138">
        <v>1.0419799301764558</v>
      </c>
      <c r="K119" s="138">
        <v>1.7385963729969194</v>
      </c>
      <c r="L119" s="138">
        <v>2.398952589281067</v>
      </c>
      <c r="M119" s="138">
        <v>2.8532740790345423</v>
      </c>
      <c r="N119" s="138">
        <v>2.8800774450293409</v>
      </c>
      <c r="O119" s="138">
        <v>2.5263311034640141</v>
      </c>
      <c r="P119" s="138">
        <v>1.832474417503364</v>
      </c>
      <c r="Q119" s="138">
        <v>0.83328130149222979</v>
      </c>
      <c r="R119" s="138">
        <v>0</v>
      </c>
      <c r="S119" s="138">
        <v>0</v>
      </c>
      <c r="T119" s="138">
        <v>0</v>
      </c>
      <c r="U119" s="138">
        <v>0</v>
      </c>
      <c r="V119" s="138">
        <v>0</v>
      </c>
      <c r="W119" s="138">
        <v>0</v>
      </c>
      <c r="X119" s="138">
        <v>0</v>
      </c>
      <c r="Y119" s="138">
        <v>2.2045715904757502E-2</v>
      </c>
      <c r="Z119" s="138">
        <v>2.2045715904757426E-2</v>
      </c>
      <c r="AA119" s="138">
        <v>2.2045715904757346E-2</v>
      </c>
      <c r="AB119" s="138">
        <v>2.2045715904757266E-2</v>
      </c>
      <c r="AC119" s="138">
        <v>2.2045715904757183E-2</v>
      </c>
      <c r="AD119" s="138">
        <v>2.20457159047571E-2</v>
      </c>
      <c r="AE119" s="138">
        <v>2.2045715904757013E-2</v>
      </c>
      <c r="AF119" s="138">
        <v>2.2045715904756926E-2</v>
      </c>
      <c r="AG119" s="138">
        <v>2.2045715904756836E-2</v>
      </c>
      <c r="AH119" s="138">
        <v>2.2045715904756742E-2</v>
      </c>
      <c r="AI119" s="138">
        <v>2.2045715904756649E-2</v>
      </c>
      <c r="AJ119" s="138">
        <v>2.2045715904756551E-2</v>
      </c>
      <c r="AK119" s="138">
        <v>2.2045715904756454E-2</v>
      </c>
      <c r="AL119" s="138">
        <v>2.2045715904756354E-2</v>
      </c>
      <c r="AM119" s="138">
        <v>2.204571590475625E-2</v>
      </c>
      <c r="AN119" s="138">
        <v>2.2045715904756145E-2</v>
      </c>
      <c r="AO119" s="138">
        <v>2.2045715904756038E-2</v>
      </c>
      <c r="AP119" s="138">
        <v>2.2045715904755927E-2</v>
      </c>
      <c r="AQ119" s="138">
        <v>2.2045715904755812E-2</v>
      </c>
      <c r="AR119" s="138">
        <v>2.2045715904755698E-2</v>
      </c>
      <c r="AS119" s="138">
        <v>2.204571590475558E-2</v>
      </c>
      <c r="AT119" s="138">
        <v>2.2045715904755459E-2</v>
      </c>
      <c r="AU119" s="138">
        <v>2.2045715904755334E-2</v>
      </c>
      <c r="AV119" s="138">
        <v>2.2045715904755209E-2</v>
      </c>
      <c r="AW119" s="138">
        <v>2.204571590475508E-2</v>
      </c>
      <c r="AX119" s="138">
        <v>2.2045715904754948E-2</v>
      </c>
      <c r="AY119" s="138">
        <v>2.2045715904754813E-2</v>
      </c>
      <c r="AZ119" s="138">
        <v>2.2045715904754674E-2</v>
      </c>
      <c r="BA119" s="138">
        <v>2.2045715904754532E-2</v>
      </c>
      <c r="BB119" s="138">
        <v>2.2045715904754386E-2</v>
      </c>
      <c r="BC119" s="138">
        <v>2.2045715904754237E-2</v>
      </c>
      <c r="BD119" s="138">
        <v>2.2045715904754085E-2</v>
      </c>
      <c r="BE119" s="138">
        <v>2.2045715904753928E-2</v>
      </c>
      <c r="BF119" s="138">
        <v>2.2045715904753769E-2</v>
      </c>
      <c r="BG119" s="138">
        <v>2.2045715904753606E-2</v>
      </c>
      <c r="BH119" s="138">
        <v>2.2045715904753439E-2</v>
      </c>
      <c r="BI119" s="138">
        <v>2.2045715904753269E-2</v>
      </c>
      <c r="BJ119" s="40"/>
      <c r="BK119" s="40"/>
      <c r="BL119" s="40"/>
      <c r="BM119" s="40"/>
    </row>
    <row r="120" spans="1:65" ht="13">
      <c r="A120" s="40"/>
      <c r="B120" s="40" t="s">
        <v>45</v>
      </c>
      <c r="C120" s="132" t="s">
        <v>42</v>
      </c>
      <c r="D120" s="137">
        <v>0.27903156337695423</v>
      </c>
      <c r="E120" s="136">
        <v>2.780115578597786E-2</v>
      </c>
      <c r="F120" s="574">
        <v>0</v>
      </c>
      <c r="G120" s="537">
        <v>-5.653103074371618</v>
      </c>
      <c r="H120" s="537">
        <v>-0.3298311593721942</v>
      </c>
      <c r="I120" s="537">
        <v>-6.1786376494638233</v>
      </c>
      <c r="J120" s="537">
        <v>-5.2439223310217855</v>
      </c>
      <c r="K120" s="537">
        <v>1.6568429755027942</v>
      </c>
      <c r="L120" s="537">
        <v>1.673792907290282</v>
      </c>
      <c r="M120" s="537">
        <v>1.6403274091205204</v>
      </c>
      <c r="N120" s="537">
        <v>1.5409429312996847</v>
      </c>
      <c r="O120" s="537">
        <v>1.4561842847830451</v>
      </c>
      <c r="P120" s="537">
        <v>1.3841021700291218</v>
      </c>
      <c r="Q120" s="537">
        <v>1.3230065202065437</v>
      </c>
      <c r="R120" s="537">
        <v>1.4038493556617406</v>
      </c>
      <c r="S120" s="537">
        <v>1.6854769258914226</v>
      </c>
      <c r="T120" s="537">
        <v>1.7177040286729286</v>
      </c>
      <c r="U120" s="537">
        <v>1.7505252483700771</v>
      </c>
      <c r="V120" s="537">
        <v>1.7839509405679115</v>
      </c>
      <c r="W120" s="537">
        <v>1.2779355683083524</v>
      </c>
      <c r="X120" s="537">
        <v>1.2215877332595186</v>
      </c>
      <c r="Y120" s="537">
        <v>0.60585015856381041</v>
      </c>
      <c r="Z120" s="537">
        <v>-3.0680714972478092E-17</v>
      </c>
      <c r="AA120" s="537">
        <v>-3.1378391390463079E-17</v>
      </c>
      <c r="AB120" s="537">
        <v>-3.2091932901052513E-17</v>
      </c>
      <c r="AC120" s="537">
        <v>-3.2821700274880122E-17</v>
      </c>
      <c r="AD120" s="537">
        <v>-3.3568062486467917E-17</v>
      </c>
      <c r="AE120" s="537">
        <v>-3.4331396900782233E-17</v>
      </c>
      <c r="AF120" s="537">
        <v>-3.5112089464030421E-17</v>
      </c>
      <c r="AG120" s="537">
        <v>-3.5910534898799564E-17</v>
      </c>
      <c r="AH120" s="537">
        <v>-3.6727136903629197E-17</v>
      </c>
      <c r="AI120" s="537">
        <v>-3.7562308357122066E-17</v>
      </c>
      <c r="AJ120" s="537">
        <v>-3.8416471526700837E-17</v>
      </c>
      <c r="AK120" s="537">
        <v>-3.929005828210745E-17</v>
      </c>
      <c r="AL120" s="537">
        <v>-4.0183510313759691E-17</v>
      </c>
      <c r="AM120" s="537">
        <v>-4.1097279356068079E-17</v>
      </c>
      <c r="AN120" s="537">
        <v>-4.2031827415844818E-17</v>
      </c>
      <c r="AO120" s="537">
        <v>-4.2987627005885206E-17</v>
      </c>
      <c r="AP120" s="537">
        <v>-4.3965161383882599E-17</v>
      </c>
      <c r="AQ120" s="537">
        <v>-4.4964924796761003E-17</v>
      </c>
      <c r="AR120" s="537">
        <v>-4.5987422730571006E-17</v>
      </c>
      <c r="AS120" s="537">
        <v>-4.7033172166065262E-17</v>
      </c>
      <c r="AT120" s="537">
        <v>-4.8102701840087619E-17</v>
      </c>
      <c r="AU120" s="537">
        <v>-4.9196552512905636E-17</v>
      </c>
      <c r="AV120" s="537">
        <v>-5.031527724162245E-17</v>
      </c>
      <c r="AW120" s="537">
        <v>-5.1459441659803063E-17</v>
      </c>
      <c r="AX120" s="537">
        <v>-5.2629624263465272E-17</v>
      </c>
      <c r="AY120" s="537">
        <v>-5.3826416703569785E-17</v>
      </c>
      <c r="AZ120" s="537">
        <v>-5.5050424085156677E-17</v>
      </c>
      <c r="BA120" s="537">
        <v>-5.6302265273301313E-17</v>
      </c>
      <c r="BB120" s="537">
        <v>-5.7582573206006372E-17</v>
      </c>
      <c r="BC120" s="537">
        <v>-5.889199521422126E-17</v>
      </c>
      <c r="BD120" s="537">
        <v>-6.0231193349138508E-17</v>
      </c>
      <c r="BE120" s="537">
        <v>-6.160084471692614E-17</v>
      </c>
      <c r="BF120" s="537">
        <v>-6.3001641821083441E-17</v>
      </c>
      <c r="BG120" s="537">
        <v>-6.4434292912571724E-17</v>
      </c>
      <c r="BH120" s="537">
        <v>-6.5899522347901142E-17</v>
      </c>
      <c r="BI120" s="537">
        <v>-4.6559691218065167E-15</v>
      </c>
      <c r="BJ120" s="490"/>
      <c r="BK120" s="40"/>
      <c r="BL120" s="40"/>
      <c r="BM120" s="40"/>
    </row>
    <row r="121" spans="1:65" ht="13">
      <c r="A121" s="40"/>
      <c r="B121" s="45" t="s">
        <v>32</v>
      </c>
      <c r="C121" s="40"/>
      <c r="D121" s="40"/>
      <c r="E121" s="79"/>
      <c r="F121" s="538"/>
      <c r="G121" s="538"/>
      <c r="H121" s="538"/>
      <c r="I121" s="538"/>
      <c r="J121" s="538"/>
      <c r="K121" s="538"/>
      <c r="L121" s="538"/>
      <c r="M121" s="538"/>
      <c r="N121" s="538"/>
      <c r="O121" s="538"/>
      <c r="P121" s="538"/>
      <c r="Q121" s="538"/>
      <c r="R121" s="538"/>
      <c r="S121" s="538"/>
      <c r="T121" s="538"/>
      <c r="U121" s="538"/>
      <c r="V121" s="538"/>
      <c r="W121" s="538"/>
      <c r="X121" s="538"/>
      <c r="Y121" s="538"/>
      <c r="Z121" s="538"/>
      <c r="AA121" s="538"/>
      <c r="AB121" s="538"/>
      <c r="AC121" s="538"/>
      <c r="AD121" s="538"/>
      <c r="AE121" s="538"/>
      <c r="AF121" s="538"/>
      <c r="AG121" s="538"/>
      <c r="AH121" s="538"/>
      <c r="AI121" s="538"/>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40"/>
      <c r="BK121" s="40"/>
      <c r="BL121" s="40"/>
      <c r="BM121" s="40"/>
    </row>
    <row r="122" spans="1:65">
      <c r="A122" s="40"/>
      <c r="B122" s="40" t="s">
        <v>181</v>
      </c>
      <c r="C122" s="40"/>
      <c r="D122" s="40"/>
      <c r="E122" s="129">
        <v>4.4008500359303371E-2</v>
      </c>
      <c r="F122" s="577">
        <v>0</v>
      </c>
      <c r="G122" s="404">
        <v>-9.4218384572860305</v>
      </c>
      <c r="H122" s="404">
        <v>-0.5500819968321109</v>
      </c>
      <c r="I122" s="404">
        <v>-10.287875730587631</v>
      </c>
      <c r="J122" s="404">
        <v>-8.6967140908680864</v>
      </c>
      <c r="K122" s="404">
        <v>2.8577564613044624</v>
      </c>
      <c r="L122" s="404">
        <v>2.8809910664956417</v>
      </c>
      <c r="M122" s="404">
        <v>2.9038046222208838</v>
      </c>
      <c r="N122" s="404">
        <v>2.9261659645477249</v>
      </c>
      <c r="O122" s="404">
        <v>2.9480427299402105</v>
      </c>
      <c r="P122" s="404">
        <v>2.9694013168161315</v>
      </c>
      <c r="Q122" s="404">
        <v>2.9902068459762106</v>
      </c>
      <c r="R122" s="404">
        <v>3.0104231198738152</v>
      </c>
      <c r="S122" s="404">
        <v>3.0300125806929223</v>
      </c>
      <c r="T122" s="404">
        <v>3.2432235171358936</v>
      </c>
      <c r="U122" s="404">
        <v>3.346148446327796</v>
      </c>
      <c r="V122" s="404">
        <v>3.3911329441545366</v>
      </c>
      <c r="W122" s="404">
        <v>2.2712046503774919</v>
      </c>
      <c r="X122" s="404">
        <v>2.2816887238985157</v>
      </c>
      <c r="Y122" s="404">
        <v>1.012799485784964</v>
      </c>
      <c r="Z122" s="404">
        <v>-6.1801759643875873E-17</v>
      </c>
      <c r="AA122" s="404">
        <v>-6.3207125533562093E-17</v>
      </c>
      <c r="AB122" s="404">
        <v>-6.464444930430665E-17</v>
      </c>
      <c r="AC122" s="404">
        <v>-6.6114457675157728E-17</v>
      </c>
      <c r="AD122" s="404">
        <v>-6.7617893890682692E-17</v>
      </c>
      <c r="AE122" s="404">
        <v>-6.9155518096756652E-17</v>
      </c>
      <c r="AF122" s="404">
        <v>-7.0728107724896652E-17</v>
      </c>
      <c r="AG122" s="404">
        <v>-7.233645788533536E-17</v>
      </c>
      <c r="AH122" s="404">
        <v>-7.3981381769033405E-17</v>
      </c>
      <c r="AI122" s="404">
        <v>-7.5663711058833109E-17</v>
      </c>
      <c r="AJ122" s="404">
        <v>-7.7384296349962349E-17</v>
      </c>
      <c r="AK122" s="404">
        <v>-7.9144007580100205E-17</v>
      </c>
      <c r="AL122" s="404">
        <v>-8.0943734469222269E-17</v>
      </c>
      <c r="AM122" s="404">
        <v>-8.2784386969448255E-17</v>
      </c>
      <c r="AN122" s="404">
        <v>-8.4666895725118893E-17</v>
      </c>
      <c r="AO122" s="404">
        <v>-8.6592212543335003E-17</v>
      </c>
      <c r="AP122" s="404">
        <v>-8.8561310875196544E-17</v>
      </c>
      <c r="AQ122" s="404">
        <v>-9.0575186307984988E-17</v>
      </c>
      <c r="AR122" s="404">
        <v>-9.2634857068538051E-17</v>
      </c>
      <c r="AS122" s="404">
        <v>-9.4741364538070677E-17</v>
      </c>
      <c r="AT122" s="404">
        <v>-9.6895773778703472E-17</v>
      </c>
      <c r="AU122" s="404">
        <v>-9.9099174071964185E-17</v>
      </c>
      <c r="AV122" s="404">
        <v>-1.0135267946953445E-16</v>
      </c>
      <c r="AW122" s="404">
        <v>-1.0365742935652092E-16</v>
      </c>
      <c r="AX122" s="404">
        <v>-1.0601458902753444E-16</v>
      </c>
      <c r="AY122" s="404">
        <v>-1.0842535027586998E-16</v>
      </c>
      <c r="AZ122" s="404">
        <v>-1.1089093199608376E-16</v>
      </c>
      <c r="BA122" s="404">
        <v>-1.1341258080027368E-16</v>
      </c>
      <c r="BB122" s="404">
        <v>-1.1599157164837298E-16</v>
      </c>
      <c r="BC122" s="404">
        <v>-1.1862920849277754E-16</v>
      </c>
      <c r="BD122" s="404">
        <v>-1.2132682493763145E-16</v>
      </c>
      <c r="BE122" s="404">
        <v>-1.2408578491310481E-16</v>
      </c>
      <c r="BF122" s="404">
        <v>-1.2690748336500478E-16</v>
      </c>
      <c r="BG122" s="404">
        <v>-1.297933469600679E-16</v>
      </c>
      <c r="BH122" s="404">
        <v>-1.3274483480729083E-16</v>
      </c>
      <c r="BI122" s="404">
        <v>-7.7833818572808859E-15</v>
      </c>
      <c r="BJ122" s="490"/>
      <c r="BK122" s="40"/>
      <c r="BL122" s="40"/>
      <c r="BM122" s="40"/>
    </row>
    <row r="123" spans="1:65">
      <c r="A123" s="40"/>
      <c r="B123" s="40" t="s">
        <v>182</v>
      </c>
      <c r="C123" s="40"/>
      <c r="D123" s="40"/>
      <c r="E123" s="130">
        <v>3.7497985634512343E-2</v>
      </c>
      <c r="F123" s="581">
        <v>0</v>
      </c>
      <c r="G123" s="138">
        <v>-9.4218384572860305</v>
      </c>
      <c r="H123" s="138">
        <v>-0.5500819968321109</v>
      </c>
      <c r="I123" s="138">
        <v>-10.287875730587631</v>
      </c>
      <c r="J123" s="138">
        <v>-8.6967140908680864</v>
      </c>
      <c r="K123" s="138">
        <v>2.8577564613044624</v>
      </c>
      <c r="L123" s="138">
        <v>2.8809910664956417</v>
      </c>
      <c r="M123" s="138">
        <v>2.9038046222208838</v>
      </c>
      <c r="N123" s="138">
        <v>2.9261659645477249</v>
      </c>
      <c r="O123" s="138">
        <v>2.9480427299402105</v>
      </c>
      <c r="P123" s="138">
        <v>2.9694013168161315</v>
      </c>
      <c r="Q123" s="138">
        <v>2.9902068459762106</v>
      </c>
      <c r="R123" s="138">
        <v>3.0104231198738152</v>
      </c>
      <c r="S123" s="138">
        <v>3.0300125806929223</v>
      </c>
      <c r="T123" s="138">
        <v>2.7750614691004789</v>
      </c>
      <c r="U123" s="138">
        <v>2.6738721186563925</v>
      </c>
      <c r="V123" s="138">
        <v>2.6525552173858027</v>
      </c>
      <c r="W123" s="138">
        <v>2.1025371760269675</v>
      </c>
      <c r="X123" s="138">
        <v>1.7917790584972642</v>
      </c>
      <c r="Y123" s="138">
        <v>1.012799485784964</v>
      </c>
      <c r="Z123" s="138">
        <v>-6.1801759643875873E-17</v>
      </c>
      <c r="AA123" s="138">
        <v>-6.3207125533562093E-17</v>
      </c>
      <c r="AB123" s="138">
        <v>-6.464444930430665E-17</v>
      </c>
      <c r="AC123" s="138">
        <v>-6.6114457675157728E-17</v>
      </c>
      <c r="AD123" s="138">
        <v>-6.7617893890682692E-17</v>
      </c>
      <c r="AE123" s="138">
        <v>-6.9155518096756652E-17</v>
      </c>
      <c r="AF123" s="138">
        <v>-7.0728107724896652E-17</v>
      </c>
      <c r="AG123" s="138">
        <v>-7.233645788533536E-17</v>
      </c>
      <c r="AH123" s="138">
        <v>-7.3981381769033405E-17</v>
      </c>
      <c r="AI123" s="138">
        <v>-7.5663711058833109E-17</v>
      </c>
      <c r="AJ123" s="138">
        <v>-7.7384296349962349E-17</v>
      </c>
      <c r="AK123" s="138">
        <v>-7.9144007580100205E-17</v>
      </c>
      <c r="AL123" s="138">
        <v>-8.0943734469222269E-17</v>
      </c>
      <c r="AM123" s="138">
        <v>-8.2784386969448255E-17</v>
      </c>
      <c r="AN123" s="138">
        <v>-8.4666895725118893E-17</v>
      </c>
      <c r="AO123" s="138">
        <v>-8.6592212543335003E-17</v>
      </c>
      <c r="AP123" s="138">
        <v>-8.8561310875196544E-17</v>
      </c>
      <c r="AQ123" s="138">
        <v>-9.0575186307984988E-17</v>
      </c>
      <c r="AR123" s="138">
        <v>-9.2634857068538051E-17</v>
      </c>
      <c r="AS123" s="138">
        <v>-9.4741364538070677E-17</v>
      </c>
      <c r="AT123" s="138">
        <v>-9.6895773778703472E-17</v>
      </c>
      <c r="AU123" s="138">
        <v>-9.9099174071964185E-17</v>
      </c>
      <c r="AV123" s="138">
        <v>-1.0135267946953445E-16</v>
      </c>
      <c r="AW123" s="138">
        <v>-1.0365742935652092E-16</v>
      </c>
      <c r="AX123" s="138">
        <v>-1.0601458902753444E-16</v>
      </c>
      <c r="AY123" s="138">
        <v>-1.0842535027586998E-16</v>
      </c>
      <c r="AZ123" s="138">
        <v>-1.1089093199608376E-16</v>
      </c>
      <c r="BA123" s="138">
        <v>-1.1341258080027368E-16</v>
      </c>
      <c r="BB123" s="138">
        <v>-1.1599157164837298E-16</v>
      </c>
      <c r="BC123" s="138">
        <v>-1.1862920849277754E-16</v>
      </c>
      <c r="BD123" s="138">
        <v>-1.2132682493763145E-16</v>
      </c>
      <c r="BE123" s="138">
        <v>-1.2408578491310481E-16</v>
      </c>
      <c r="BF123" s="138">
        <v>-1.2690748336500478E-16</v>
      </c>
      <c r="BG123" s="138">
        <v>-1.297933469600679E-16</v>
      </c>
      <c r="BH123" s="138">
        <v>-1.3274483480729083E-16</v>
      </c>
      <c r="BI123" s="138">
        <v>-7.7833818572808859E-15</v>
      </c>
      <c r="BJ123" s="40"/>
      <c r="BK123" s="40"/>
      <c r="BL123" s="40"/>
      <c r="BM123" s="40"/>
    </row>
    <row r="124" spans="1:65">
      <c r="A124" s="40"/>
      <c r="B124" s="40" t="s">
        <v>183</v>
      </c>
      <c r="C124" s="40"/>
      <c r="D124" s="40"/>
      <c r="E124" s="130">
        <v>2.0795707140786268E-2</v>
      </c>
      <c r="F124" s="581">
        <v>0</v>
      </c>
      <c r="G124" s="138">
        <v>-9.2123505194273019</v>
      </c>
      <c r="H124" s="138">
        <v>-0.52589256646937776</v>
      </c>
      <c r="I124" s="138">
        <v>-9.6167895117854609</v>
      </c>
      <c r="J124" s="138">
        <v>-7.9486686586876711</v>
      </c>
      <c r="K124" s="138">
        <v>2.5538725296680953</v>
      </c>
      <c r="L124" s="138">
        <v>2.5173912204785687</v>
      </c>
      <c r="M124" s="138">
        <v>2.4809099112890411</v>
      </c>
      <c r="N124" s="138">
        <v>2.4444286020995136</v>
      </c>
      <c r="O124" s="138">
        <v>2.4079472929099865</v>
      </c>
      <c r="P124" s="138">
        <v>2.3714659837204595</v>
      </c>
      <c r="Q124" s="138">
        <v>2.3349846745309319</v>
      </c>
      <c r="R124" s="138">
        <v>2.2985033653414044</v>
      </c>
      <c r="S124" s="138">
        <v>2.2620220561518773</v>
      </c>
      <c r="T124" s="138">
        <v>2.3673587954392525</v>
      </c>
      <c r="U124" s="138">
        <v>2.3881808298775984</v>
      </c>
      <c r="V124" s="138">
        <v>2.3664733625094136</v>
      </c>
      <c r="W124" s="138">
        <v>1.5497008576653464</v>
      </c>
      <c r="X124" s="138">
        <v>1.5222388478689688</v>
      </c>
      <c r="Y124" s="138">
        <v>0.66067013804483776</v>
      </c>
      <c r="Z124" s="138">
        <v>-3.9418205212979851E-17</v>
      </c>
      <c r="AA124" s="138">
        <v>-3.9418205212979845E-17</v>
      </c>
      <c r="AB124" s="138">
        <v>-3.9418205212979851E-17</v>
      </c>
      <c r="AC124" s="138">
        <v>-3.9418205212979851E-17</v>
      </c>
      <c r="AD124" s="138">
        <v>-3.9418205212979864E-17</v>
      </c>
      <c r="AE124" s="138">
        <v>-3.9418205212979857E-17</v>
      </c>
      <c r="AF124" s="138">
        <v>-3.9418205212979851E-17</v>
      </c>
      <c r="AG124" s="138">
        <v>-3.9418205212979839E-17</v>
      </c>
      <c r="AH124" s="138">
        <v>-3.9418205212979857E-17</v>
      </c>
      <c r="AI124" s="138">
        <v>-3.9418205212979851E-17</v>
      </c>
      <c r="AJ124" s="138">
        <v>-3.9418205212979839E-17</v>
      </c>
      <c r="AK124" s="138">
        <v>-3.9418205212979839E-17</v>
      </c>
      <c r="AL124" s="138">
        <v>-3.9418205212979851E-17</v>
      </c>
      <c r="AM124" s="138">
        <v>-3.9418205212979851E-17</v>
      </c>
      <c r="AN124" s="138">
        <v>-3.9418205212979857E-17</v>
      </c>
      <c r="AO124" s="138">
        <v>-3.9418205212979857E-17</v>
      </c>
      <c r="AP124" s="138">
        <v>-3.9418205212979857E-17</v>
      </c>
      <c r="AQ124" s="138">
        <v>-3.9418205212979845E-17</v>
      </c>
      <c r="AR124" s="138">
        <v>-3.9418205212979857E-17</v>
      </c>
      <c r="AS124" s="138">
        <v>-3.9418205212979864E-17</v>
      </c>
      <c r="AT124" s="138">
        <v>-3.9418205212979857E-17</v>
      </c>
      <c r="AU124" s="138">
        <v>-3.9418205212979857E-17</v>
      </c>
      <c r="AV124" s="138">
        <v>-3.9418205212979845E-17</v>
      </c>
      <c r="AW124" s="138">
        <v>-3.9418205212979857E-17</v>
      </c>
      <c r="AX124" s="138">
        <v>-3.9418205212979857E-17</v>
      </c>
      <c r="AY124" s="138">
        <v>-3.9418205212979864E-17</v>
      </c>
      <c r="AZ124" s="138">
        <v>-3.9418205212979845E-17</v>
      </c>
      <c r="BA124" s="138">
        <v>-3.9418205212979851E-17</v>
      </c>
      <c r="BB124" s="138">
        <v>-3.9418205212979845E-17</v>
      </c>
      <c r="BC124" s="138">
        <v>-3.9418205212979857E-17</v>
      </c>
      <c r="BD124" s="138">
        <v>-3.9418205212979864E-17</v>
      </c>
      <c r="BE124" s="138">
        <v>-3.9418205212979851E-17</v>
      </c>
      <c r="BF124" s="138">
        <v>-3.9418205212979845E-17</v>
      </c>
      <c r="BG124" s="138">
        <v>-3.9418205212979851E-17</v>
      </c>
      <c r="BH124" s="138">
        <v>-3.9418205212979864E-17</v>
      </c>
      <c r="BI124" s="138">
        <v>-2.259864254463293E-15</v>
      </c>
      <c r="BJ124" s="40"/>
      <c r="BK124" s="40"/>
      <c r="BL124" s="40"/>
      <c r="BM124" s="40"/>
    </row>
    <row r="125" spans="1:65">
      <c r="A125" s="40"/>
      <c r="B125" s="40" t="s">
        <v>184</v>
      </c>
      <c r="C125" s="40"/>
      <c r="D125" s="40"/>
      <c r="E125" s="130">
        <v>1.4429949122483077E-2</v>
      </c>
      <c r="F125" s="581">
        <v>0</v>
      </c>
      <c r="G125" s="138">
        <v>-9.2123505194273019</v>
      </c>
      <c r="H125" s="138">
        <v>-0.52589256646937776</v>
      </c>
      <c r="I125" s="138">
        <v>-9.6167895117854609</v>
      </c>
      <c r="J125" s="138">
        <v>-7.9486686586876711</v>
      </c>
      <c r="K125" s="138">
        <v>2.5538725296680953</v>
      </c>
      <c r="L125" s="138">
        <v>2.5173912204785687</v>
      </c>
      <c r="M125" s="138">
        <v>2.4809099112890411</v>
      </c>
      <c r="N125" s="138">
        <v>2.4444286020995136</v>
      </c>
      <c r="O125" s="138">
        <v>2.4079472929099865</v>
      </c>
      <c r="P125" s="138">
        <v>2.3714659837204595</v>
      </c>
      <c r="Q125" s="138">
        <v>2.3349846745309319</v>
      </c>
      <c r="R125" s="138">
        <v>2.2985033653414044</v>
      </c>
      <c r="S125" s="138">
        <v>2.2620220561518773</v>
      </c>
      <c r="T125" s="138">
        <v>2.0256285581455105</v>
      </c>
      <c r="U125" s="138">
        <v>1.9083702464925967</v>
      </c>
      <c r="V125" s="138">
        <v>1.8510631602778036</v>
      </c>
      <c r="W125" s="138">
        <v>1.4346147382274475</v>
      </c>
      <c r="X125" s="138">
        <v>1.1953934211421973</v>
      </c>
      <c r="Y125" s="138">
        <v>0.66067013804483776</v>
      </c>
      <c r="Z125" s="138">
        <v>-3.9418205212979851E-17</v>
      </c>
      <c r="AA125" s="138">
        <v>-3.9418205212979845E-17</v>
      </c>
      <c r="AB125" s="138">
        <v>-3.9418205212979851E-17</v>
      </c>
      <c r="AC125" s="138">
        <v>-3.9418205212979851E-17</v>
      </c>
      <c r="AD125" s="138">
        <v>-3.9418205212979864E-17</v>
      </c>
      <c r="AE125" s="138">
        <v>-3.9418205212979857E-17</v>
      </c>
      <c r="AF125" s="138">
        <v>-3.9418205212979851E-17</v>
      </c>
      <c r="AG125" s="138">
        <v>-3.9418205212979839E-17</v>
      </c>
      <c r="AH125" s="138">
        <v>-3.9418205212979857E-17</v>
      </c>
      <c r="AI125" s="138">
        <v>-3.9418205212979851E-17</v>
      </c>
      <c r="AJ125" s="138">
        <v>-3.9418205212979839E-17</v>
      </c>
      <c r="AK125" s="138">
        <v>-3.9418205212979839E-17</v>
      </c>
      <c r="AL125" s="138">
        <v>-3.9418205212979851E-17</v>
      </c>
      <c r="AM125" s="138">
        <v>-3.9418205212979851E-17</v>
      </c>
      <c r="AN125" s="138">
        <v>-3.9418205212979857E-17</v>
      </c>
      <c r="AO125" s="138">
        <v>-3.9418205212979857E-17</v>
      </c>
      <c r="AP125" s="138">
        <v>-3.9418205212979857E-17</v>
      </c>
      <c r="AQ125" s="138">
        <v>-3.9418205212979845E-17</v>
      </c>
      <c r="AR125" s="138">
        <v>-3.9418205212979857E-17</v>
      </c>
      <c r="AS125" s="138">
        <v>-3.9418205212979864E-17</v>
      </c>
      <c r="AT125" s="138">
        <v>-3.9418205212979857E-17</v>
      </c>
      <c r="AU125" s="138">
        <v>-3.9418205212979857E-17</v>
      </c>
      <c r="AV125" s="138">
        <v>-3.9418205212979845E-17</v>
      </c>
      <c r="AW125" s="138">
        <v>-3.9418205212979857E-17</v>
      </c>
      <c r="AX125" s="138">
        <v>-3.9418205212979857E-17</v>
      </c>
      <c r="AY125" s="138">
        <v>-3.9418205212979864E-17</v>
      </c>
      <c r="AZ125" s="138">
        <v>-3.9418205212979845E-17</v>
      </c>
      <c r="BA125" s="138">
        <v>-3.9418205212979851E-17</v>
      </c>
      <c r="BB125" s="138">
        <v>-3.9418205212979845E-17</v>
      </c>
      <c r="BC125" s="138">
        <v>-3.9418205212979857E-17</v>
      </c>
      <c r="BD125" s="138">
        <v>-3.9418205212979864E-17</v>
      </c>
      <c r="BE125" s="138">
        <v>-3.9418205212979851E-17</v>
      </c>
      <c r="BF125" s="138">
        <v>-3.9418205212979845E-17</v>
      </c>
      <c r="BG125" s="138">
        <v>-3.9418205212979851E-17</v>
      </c>
      <c r="BH125" s="138">
        <v>-3.9418205212979864E-17</v>
      </c>
      <c r="BI125" s="138">
        <v>-2.259864254463293E-15</v>
      </c>
      <c r="BJ125" s="40"/>
      <c r="BK125" s="40"/>
      <c r="BL125" s="40"/>
      <c r="BM125" s="40"/>
    </row>
    <row r="126" spans="1:65">
      <c r="A126" s="40"/>
      <c r="B126" s="40" t="s">
        <v>126</v>
      </c>
      <c r="C126" s="40"/>
      <c r="D126" s="40"/>
      <c r="E126" s="130">
        <v>4.1382013847556243E-2</v>
      </c>
      <c r="F126" s="582">
        <v>0</v>
      </c>
      <c r="G126" s="139">
        <v>-9.4218384572860305</v>
      </c>
      <c r="H126" s="139">
        <v>-0.5500819968321109</v>
      </c>
      <c r="I126" s="139">
        <v>-10.287875730587631</v>
      </c>
      <c r="J126" s="139">
        <v>-8.6967140908680864</v>
      </c>
      <c r="K126" s="139">
        <v>2.8577564613044624</v>
      </c>
      <c r="L126" s="139">
        <v>2.8809910664956417</v>
      </c>
      <c r="M126" s="139">
        <v>2.9038046222208838</v>
      </c>
      <c r="N126" s="139">
        <v>2.9261659645477249</v>
      </c>
      <c r="O126" s="139">
        <v>2.9480427299402105</v>
      </c>
      <c r="P126" s="139">
        <v>2.9694013168161315</v>
      </c>
      <c r="Q126" s="139">
        <v>2.9902068459762106</v>
      </c>
      <c r="R126" s="139">
        <v>3.0104231198738152</v>
      </c>
      <c r="S126" s="139">
        <v>3.0300125806929223</v>
      </c>
      <c r="T126" s="139">
        <v>3.0489362672011966</v>
      </c>
      <c r="U126" s="139">
        <v>3.0671537703441638</v>
      </c>
      <c r="V126" s="139">
        <v>3.0846231875455121</v>
      </c>
      <c r="W126" s="139">
        <v>2.2012076485220242</v>
      </c>
      <c r="X126" s="139">
        <v>2.0783762127569965</v>
      </c>
      <c r="Y126" s="139">
        <v>1.012799485784964</v>
      </c>
      <c r="Z126" s="139">
        <v>-6.1801759643875873E-17</v>
      </c>
      <c r="AA126" s="139">
        <v>-6.3207125533562093E-17</v>
      </c>
      <c r="AB126" s="139">
        <v>-6.464444930430665E-17</v>
      </c>
      <c r="AC126" s="139">
        <v>-6.6114457675157728E-17</v>
      </c>
      <c r="AD126" s="139">
        <v>-6.7617893890682692E-17</v>
      </c>
      <c r="AE126" s="139">
        <v>-6.9155518096756652E-17</v>
      </c>
      <c r="AF126" s="139">
        <v>-7.0728107724896652E-17</v>
      </c>
      <c r="AG126" s="139">
        <v>-7.233645788533536E-17</v>
      </c>
      <c r="AH126" s="139">
        <v>-7.3981381769033405E-17</v>
      </c>
      <c r="AI126" s="139">
        <v>-7.5663711058833109E-17</v>
      </c>
      <c r="AJ126" s="139">
        <v>-7.7384296349962349E-17</v>
      </c>
      <c r="AK126" s="139">
        <v>-7.9144007580100205E-17</v>
      </c>
      <c r="AL126" s="139">
        <v>-8.0943734469222269E-17</v>
      </c>
      <c r="AM126" s="139">
        <v>-8.2784386969448255E-17</v>
      </c>
      <c r="AN126" s="139">
        <v>-8.4666895725118893E-17</v>
      </c>
      <c r="AO126" s="139">
        <v>-8.6592212543335003E-17</v>
      </c>
      <c r="AP126" s="139">
        <v>-8.8561310875196544E-17</v>
      </c>
      <c r="AQ126" s="139">
        <v>-9.0575186307984988E-17</v>
      </c>
      <c r="AR126" s="139">
        <v>-9.2634857068538051E-17</v>
      </c>
      <c r="AS126" s="139">
        <v>-9.4741364538070677E-17</v>
      </c>
      <c r="AT126" s="139">
        <v>-9.6895773778703472E-17</v>
      </c>
      <c r="AU126" s="139">
        <v>-9.9099174071964185E-17</v>
      </c>
      <c r="AV126" s="139">
        <v>-1.0135267946953445E-16</v>
      </c>
      <c r="AW126" s="139">
        <v>-1.0365742935652092E-16</v>
      </c>
      <c r="AX126" s="139">
        <v>-1.0601458902753444E-16</v>
      </c>
      <c r="AY126" s="139">
        <v>-1.0842535027586998E-16</v>
      </c>
      <c r="AZ126" s="139">
        <v>-1.1089093199608376E-16</v>
      </c>
      <c r="BA126" s="139">
        <v>-1.1341258080027368E-16</v>
      </c>
      <c r="BB126" s="139">
        <v>-1.1599157164837298E-16</v>
      </c>
      <c r="BC126" s="139">
        <v>-1.1862920849277754E-16</v>
      </c>
      <c r="BD126" s="139">
        <v>-1.2132682493763145E-16</v>
      </c>
      <c r="BE126" s="139">
        <v>-1.2408578491310481E-16</v>
      </c>
      <c r="BF126" s="139">
        <v>-1.2690748336500478E-16</v>
      </c>
      <c r="BG126" s="139">
        <v>-1.297933469600679E-16</v>
      </c>
      <c r="BH126" s="139">
        <v>-1.3274483480729083E-16</v>
      </c>
      <c r="BI126" s="139">
        <v>-7.7833818572808859E-15</v>
      </c>
      <c r="BJ126" s="40"/>
      <c r="BK126" s="40"/>
      <c r="BL126" s="40"/>
      <c r="BM126" s="40"/>
    </row>
    <row r="127" spans="1:65">
      <c r="A127" s="40"/>
      <c r="B127" s="40" t="s">
        <v>127</v>
      </c>
      <c r="C127" s="40"/>
      <c r="D127" s="40"/>
      <c r="E127" s="130">
        <v>1.8227618705556337E-2</v>
      </c>
      <c r="F127" s="578">
        <v>0</v>
      </c>
      <c r="G127" s="138">
        <v>-9.2123505194273019</v>
      </c>
      <c r="H127" s="138">
        <v>-0.52589256646937776</v>
      </c>
      <c r="I127" s="138">
        <v>-9.6167895117854609</v>
      </c>
      <c r="J127" s="138">
        <v>-7.9486686586876711</v>
      </c>
      <c r="K127" s="138">
        <v>2.5538725296680953</v>
      </c>
      <c r="L127" s="138">
        <v>2.5173912204785687</v>
      </c>
      <c r="M127" s="138">
        <v>2.4809099112890411</v>
      </c>
      <c r="N127" s="138">
        <v>2.4444286020995136</v>
      </c>
      <c r="O127" s="138">
        <v>2.4079472929099865</v>
      </c>
      <c r="P127" s="138">
        <v>2.3714659837204595</v>
      </c>
      <c r="Q127" s="138">
        <v>2.3349846745309319</v>
      </c>
      <c r="R127" s="138">
        <v>2.2985033653414044</v>
      </c>
      <c r="S127" s="138">
        <v>2.2620220561518773</v>
      </c>
      <c r="T127" s="138">
        <v>2.2255407469623498</v>
      </c>
      <c r="U127" s="138">
        <v>2.1890594377728227</v>
      </c>
      <c r="V127" s="138">
        <v>2.1525781285832957</v>
      </c>
      <c r="W127" s="138">
        <v>1.5019401180986183</v>
      </c>
      <c r="X127" s="138">
        <v>1.3865979957773586</v>
      </c>
      <c r="Y127" s="138">
        <v>0.66067013804483776</v>
      </c>
      <c r="Z127" s="138">
        <v>-3.9418205212979851E-17</v>
      </c>
      <c r="AA127" s="138">
        <v>-3.9418205212979845E-17</v>
      </c>
      <c r="AB127" s="138">
        <v>-3.9418205212979851E-17</v>
      </c>
      <c r="AC127" s="138">
        <v>-3.9418205212979851E-17</v>
      </c>
      <c r="AD127" s="138">
        <v>-3.9418205212979864E-17</v>
      </c>
      <c r="AE127" s="138">
        <v>-3.9418205212979857E-17</v>
      </c>
      <c r="AF127" s="138">
        <v>-3.9418205212979851E-17</v>
      </c>
      <c r="AG127" s="138">
        <v>-3.9418205212979839E-17</v>
      </c>
      <c r="AH127" s="138">
        <v>-3.9418205212979857E-17</v>
      </c>
      <c r="AI127" s="138">
        <v>-3.9418205212979851E-17</v>
      </c>
      <c r="AJ127" s="138">
        <v>-3.9418205212979839E-17</v>
      </c>
      <c r="AK127" s="138">
        <v>-3.9418205212979839E-17</v>
      </c>
      <c r="AL127" s="138">
        <v>-3.9418205212979851E-17</v>
      </c>
      <c r="AM127" s="138">
        <v>-3.9418205212979851E-17</v>
      </c>
      <c r="AN127" s="138">
        <v>-3.9418205212979857E-17</v>
      </c>
      <c r="AO127" s="138">
        <v>-3.9418205212979857E-17</v>
      </c>
      <c r="AP127" s="138">
        <v>-3.9418205212979857E-17</v>
      </c>
      <c r="AQ127" s="138">
        <v>-3.9418205212979845E-17</v>
      </c>
      <c r="AR127" s="138">
        <v>-3.9418205212979857E-17</v>
      </c>
      <c r="AS127" s="138">
        <v>-3.9418205212979864E-17</v>
      </c>
      <c r="AT127" s="138">
        <v>-3.9418205212979857E-17</v>
      </c>
      <c r="AU127" s="138">
        <v>-3.9418205212979857E-17</v>
      </c>
      <c r="AV127" s="138">
        <v>-3.9418205212979845E-17</v>
      </c>
      <c r="AW127" s="138">
        <v>-3.9418205212979857E-17</v>
      </c>
      <c r="AX127" s="138">
        <v>-3.9418205212979857E-17</v>
      </c>
      <c r="AY127" s="138">
        <v>-3.9418205212979864E-17</v>
      </c>
      <c r="AZ127" s="138">
        <v>-3.9418205212979845E-17</v>
      </c>
      <c r="BA127" s="138">
        <v>-3.9418205212979851E-17</v>
      </c>
      <c r="BB127" s="138">
        <v>-3.9418205212979845E-17</v>
      </c>
      <c r="BC127" s="138">
        <v>-3.9418205212979857E-17</v>
      </c>
      <c r="BD127" s="138">
        <v>-3.9418205212979864E-17</v>
      </c>
      <c r="BE127" s="138">
        <v>-3.9418205212979851E-17</v>
      </c>
      <c r="BF127" s="138">
        <v>-3.9418205212979845E-17</v>
      </c>
      <c r="BG127" s="138">
        <v>-3.9418205212979851E-17</v>
      </c>
      <c r="BH127" s="138">
        <v>-3.9418205212979864E-17</v>
      </c>
      <c r="BI127" s="138">
        <v>-2.259864254463293E-15</v>
      </c>
      <c r="BJ127" s="40"/>
      <c r="BK127" s="40"/>
      <c r="BL127" s="40"/>
      <c r="BM127" s="40"/>
    </row>
    <row r="128" spans="1:65" ht="13">
      <c r="A128" s="40"/>
      <c r="B128" s="45"/>
      <c r="C128" s="40"/>
      <c r="D128" s="40"/>
      <c r="E128" s="40"/>
      <c r="F128" s="555"/>
      <c r="G128" s="555"/>
      <c r="H128" s="555"/>
      <c r="I128" s="555"/>
      <c r="J128" s="555"/>
      <c r="K128" s="555"/>
      <c r="L128" s="555"/>
      <c r="M128" s="555"/>
      <c r="N128" s="555"/>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5"/>
      <c r="AW128" s="555"/>
      <c r="AX128" s="555"/>
      <c r="AY128" s="555"/>
      <c r="AZ128" s="555"/>
      <c r="BA128" s="555"/>
      <c r="BB128" s="555"/>
      <c r="BC128" s="555"/>
      <c r="BD128" s="555"/>
      <c r="BE128" s="555"/>
      <c r="BF128" s="555"/>
      <c r="BG128" s="555"/>
      <c r="BH128" s="555"/>
      <c r="BI128" s="555"/>
      <c r="BJ128" s="40"/>
      <c r="BK128" s="40"/>
      <c r="BL128" s="40"/>
      <c r="BM128" s="40"/>
    </row>
    <row r="129" spans="1:65" ht="13">
      <c r="A129" s="494"/>
      <c r="B129" s="495" t="s">
        <v>473</v>
      </c>
      <c r="C129" s="494"/>
      <c r="D129" s="494"/>
      <c r="E129" s="494"/>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5"/>
      <c r="AY129" s="575"/>
      <c r="AZ129" s="575"/>
      <c r="BA129" s="575"/>
      <c r="BB129" s="575"/>
      <c r="BC129" s="575"/>
      <c r="BD129" s="575"/>
      <c r="BE129" s="575"/>
      <c r="BF129" s="575"/>
      <c r="BG129" s="575"/>
      <c r="BH129" s="575"/>
      <c r="BI129" s="575"/>
      <c r="BJ129" s="494"/>
      <c r="BK129" s="40"/>
      <c r="BL129" s="40"/>
      <c r="BM129" s="40"/>
    </row>
    <row r="130" spans="1:65">
      <c r="A130" s="40"/>
      <c r="C130" s="40"/>
      <c r="D130" s="40"/>
      <c r="E130" s="40"/>
      <c r="F130" s="538"/>
      <c r="G130" s="538"/>
      <c r="H130" s="538"/>
      <c r="I130" s="538"/>
      <c r="J130" s="538"/>
      <c r="K130" s="538"/>
      <c r="L130" s="538"/>
      <c r="M130" s="538"/>
      <c r="N130" s="538"/>
      <c r="O130" s="538"/>
      <c r="P130" s="538"/>
      <c r="Q130" s="538"/>
      <c r="R130" s="538"/>
      <c r="S130" s="538"/>
      <c r="T130" s="538"/>
      <c r="U130" s="538"/>
      <c r="V130" s="538"/>
      <c r="W130" s="538"/>
      <c r="X130" s="538"/>
      <c r="Y130" s="538"/>
      <c r="Z130" s="538"/>
      <c r="AA130" s="538"/>
      <c r="AB130" s="538"/>
      <c r="AC130" s="538"/>
      <c r="AD130" s="538"/>
      <c r="AE130" s="538"/>
      <c r="AF130" s="538"/>
      <c r="AG130" s="538"/>
      <c r="AH130" s="538"/>
      <c r="AI130" s="538"/>
      <c r="AJ130" s="538"/>
      <c r="AK130" s="538"/>
      <c r="AL130" s="538"/>
      <c r="AM130" s="538"/>
      <c r="AN130" s="538"/>
      <c r="AO130" s="538"/>
      <c r="AP130" s="538"/>
      <c r="AQ130" s="538"/>
      <c r="AR130" s="538"/>
      <c r="AS130" s="538"/>
      <c r="AT130" s="538"/>
      <c r="AU130" s="538"/>
      <c r="AV130" s="538"/>
      <c r="AW130" s="538"/>
      <c r="AX130" s="538"/>
      <c r="AY130" s="538"/>
      <c r="AZ130" s="538"/>
      <c r="BA130" s="538"/>
      <c r="BB130" s="538"/>
      <c r="BC130" s="538"/>
      <c r="BD130" s="538"/>
      <c r="BE130" s="538"/>
      <c r="BF130" s="538"/>
      <c r="BG130" s="538"/>
      <c r="BH130" s="538"/>
      <c r="BI130" s="538"/>
      <c r="BJ130" s="40"/>
      <c r="BK130" s="40"/>
      <c r="BL130" s="40"/>
      <c r="BM130" s="40"/>
    </row>
    <row r="131" spans="1:65" ht="13">
      <c r="A131" s="40"/>
      <c r="B131" s="45" t="s">
        <v>31</v>
      </c>
      <c r="C131" s="40"/>
      <c r="D131" s="40"/>
      <c r="E131" s="40"/>
      <c r="F131" s="555"/>
      <c r="G131" s="555"/>
      <c r="H131" s="555"/>
      <c r="I131" s="555"/>
      <c r="J131" s="90"/>
      <c r="K131" s="90"/>
      <c r="L131" s="90"/>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5"/>
      <c r="AY131" s="555"/>
      <c r="AZ131" s="555"/>
      <c r="BA131" s="555"/>
      <c r="BB131" s="555"/>
      <c r="BC131" s="555"/>
      <c r="BD131" s="555"/>
      <c r="BE131" s="555"/>
      <c r="BF131" s="555"/>
      <c r="BG131" s="555"/>
      <c r="BH131" s="555"/>
      <c r="BI131" s="555"/>
      <c r="BJ131" s="40"/>
      <c r="BK131" s="40"/>
      <c r="BL131" s="40"/>
      <c r="BM131" s="40"/>
    </row>
    <row r="132" spans="1:65">
      <c r="A132" s="40"/>
      <c r="B132" s="40" t="s">
        <v>185</v>
      </c>
      <c r="C132" s="40"/>
      <c r="D132" s="40"/>
      <c r="E132" s="40"/>
      <c r="F132" s="555"/>
      <c r="G132" s="140">
        <v>-3.7687353829144126</v>
      </c>
      <c r="H132" s="141">
        <v>-0.22025083745991669</v>
      </c>
      <c r="I132" s="141">
        <v>-4.1092380811238076</v>
      </c>
      <c r="J132" s="141">
        <v>-3.4527917598463009</v>
      </c>
      <c r="K132" s="141">
        <v>1.2009134858016681</v>
      </c>
      <c r="L132" s="141">
        <v>1.20719815920536</v>
      </c>
      <c r="M132" s="141">
        <v>1.2131476622320072</v>
      </c>
      <c r="N132" s="141">
        <v>1.2187435015752439</v>
      </c>
      <c r="O132" s="141">
        <v>1.2239665161744204</v>
      </c>
      <c r="P132" s="141">
        <v>1.2287968564082461</v>
      </c>
      <c r="Q132" s="141">
        <v>1.2332139626874028</v>
      </c>
      <c r="R132" s="141">
        <v>1.2371965434296701</v>
      </c>
      <c r="S132" s="141">
        <v>1.2407225524004266</v>
      </c>
      <c r="T132" s="141">
        <v>1.2437691654011831</v>
      </c>
      <c r="U132" s="141">
        <v>1.2463127562880976</v>
      </c>
      <c r="V132" s="141">
        <v>1.2483288723021273</v>
      </c>
      <c r="W132" s="141">
        <v>0.88975483782962417</v>
      </c>
      <c r="X132" s="141">
        <v>0.83686254036980179</v>
      </c>
      <c r="Y132" s="141">
        <v>0.40694932722115362</v>
      </c>
      <c r="Z132" s="141">
        <v>-3.1121044671397781E-17</v>
      </c>
      <c r="AA132" s="141">
        <v>-3.1828734143099013E-17</v>
      </c>
      <c r="AB132" s="141">
        <v>-3.2552516403254137E-17</v>
      </c>
      <c r="AC132" s="141">
        <v>-3.3292757400277607E-17</v>
      </c>
      <c r="AD132" s="141">
        <v>-3.4049831404214775E-17</v>
      </c>
      <c r="AE132" s="141">
        <v>-3.4824121195974419E-17</v>
      </c>
      <c r="AF132" s="141">
        <v>-3.5616018260866231E-17</v>
      </c>
      <c r="AG132" s="141">
        <v>-3.6425922986535795E-17</v>
      </c>
      <c r="AH132" s="141">
        <v>-3.7254244865404208E-17</v>
      </c>
      <c r="AI132" s="141">
        <v>-3.8101402701711042E-17</v>
      </c>
      <c r="AJ132" s="141">
        <v>-3.8967824823261512E-17</v>
      </c>
      <c r="AK132" s="141">
        <v>-3.9853949297992755E-17</v>
      </c>
      <c r="AL132" s="141">
        <v>-4.0760224155462579E-17</v>
      </c>
      <c r="AM132" s="141">
        <v>-4.1687107613380176E-17</v>
      </c>
      <c r="AN132" s="141">
        <v>-4.2635068309274076E-17</v>
      </c>
      <c r="AO132" s="141">
        <v>-4.3604585537449797E-17</v>
      </c>
      <c r="AP132" s="141">
        <v>-4.4596149491313944E-17</v>
      </c>
      <c r="AQ132" s="141">
        <v>-4.5610261511223985E-17</v>
      </c>
      <c r="AR132" s="141">
        <v>-4.6647434337967045E-17</v>
      </c>
      <c r="AS132" s="141">
        <v>-4.7708192372005415E-17</v>
      </c>
      <c r="AT132" s="141">
        <v>-4.8793071938615853E-17</v>
      </c>
      <c r="AU132" s="141">
        <v>-4.9902621559058549E-17</v>
      </c>
      <c r="AV132" s="141">
        <v>-5.1037402227912E-17</v>
      </c>
      <c r="AW132" s="141">
        <v>-5.2197987696717857E-17</v>
      </c>
      <c r="AX132" s="141">
        <v>-5.3384964764069167E-17</v>
      </c>
      <c r="AY132" s="141">
        <v>-5.4598933572300191E-17</v>
      </c>
      <c r="AZ132" s="141">
        <v>-5.5840507910927081E-17</v>
      </c>
      <c r="BA132" s="141">
        <v>-5.711031552697237E-17</v>
      </c>
      <c r="BB132" s="141">
        <v>-5.8408998442366611E-17</v>
      </c>
      <c r="BC132" s="141">
        <v>-5.9737213278556281E-17</v>
      </c>
      <c r="BD132" s="141">
        <v>-6.1095631588492937E-17</v>
      </c>
      <c r="BE132" s="141">
        <v>-6.2484940196178668E-17</v>
      </c>
      <c r="BF132" s="141">
        <v>-6.3905841543921336E-17</v>
      </c>
      <c r="BG132" s="141">
        <v>-6.5359054047496175E-17</v>
      </c>
      <c r="BH132" s="141">
        <v>-6.6845312459389685E-17</v>
      </c>
      <c r="BI132" s="141">
        <v>-6.8365368240280494E-17</v>
      </c>
      <c r="BJ132" s="490"/>
      <c r="BK132" s="40"/>
      <c r="BL132" s="40"/>
      <c r="BM132" s="40"/>
    </row>
    <row r="133" spans="1:65">
      <c r="A133" s="40"/>
      <c r="B133" s="40" t="s">
        <v>128</v>
      </c>
      <c r="C133" s="40"/>
      <c r="D133" s="40"/>
      <c r="E133" s="40"/>
      <c r="F133" s="555"/>
      <c r="G133" s="142">
        <v>9.4218384572860305</v>
      </c>
      <c r="H133" s="143">
        <v>1.4083860442862568</v>
      </c>
      <c r="I133" s="143">
        <v>11.263894855348836</v>
      </c>
      <c r="J133" s="143">
        <v>10.653556367939945</v>
      </c>
      <c r="K133" s="143">
        <v>0</v>
      </c>
      <c r="L133" s="143">
        <v>0</v>
      </c>
      <c r="M133" s="143">
        <v>0</v>
      </c>
      <c r="N133" s="143">
        <v>0</v>
      </c>
      <c r="O133" s="143">
        <v>0</v>
      </c>
      <c r="P133" s="143">
        <v>0</v>
      </c>
      <c r="Q133" s="143">
        <v>0</v>
      </c>
      <c r="R133" s="143">
        <v>0</v>
      </c>
      <c r="S133" s="143">
        <v>0</v>
      </c>
      <c r="T133" s="143">
        <v>0</v>
      </c>
      <c r="U133" s="143">
        <v>0</v>
      </c>
      <c r="V133" s="143">
        <v>0</v>
      </c>
      <c r="W133" s="143">
        <v>0</v>
      </c>
      <c r="X133" s="143">
        <v>0</v>
      </c>
      <c r="Y133" s="143">
        <v>0</v>
      </c>
      <c r="Z133" s="143">
        <v>0</v>
      </c>
      <c r="AA133" s="143">
        <v>0</v>
      </c>
      <c r="AB133" s="143">
        <v>0</v>
      </c>
      <c r="AC133" s="143">
        <v>0</v>
      </c>
      <c r="AD133" s="143">
        <v>0</v>
      </c>
      <c r="AE133" s="143">
        <v>0</v>
      </c>
      <c r="AF133" s="143">
        <v>0</v>
      </c>
      <c r="AG133" s="143">
        <v>0</v>
      </c>
      <c r="AH133" s="143">
        <v>0</v>
      </c>
      <c r="AI133" s="143">
        <v>0</v>
      </c>
      <c r="AJ133" s="143">
        <v>0</v>
      </c>
      <c r="AK133" s="143">
        <v>0</v>
      </c>
      <c r="AL133" s="143">
        <v>0</v>
      </c>
      <c r="AM133" s="143">
        <v>0</v>
      </c>
      <c r="AN133" s="143">
        <v>0</v>
      </c>
      <c r="AO133" s="143">
        <v>0</v>
      </c>
      <c r="AP133" s="143">
        <v>0</v>
      </c>
      <c r="AQ133" s="143">
        <v>0</v>
      </c>
      <c r="AR133" s="143">
        <v>0</v>
      </c>
      <c r="AS133" s="143">
        <v>0</v>
      </c>
      <c r="AT133" s="143">
        <v>0</v>
      </c>
      <c r="AU133" s="143">
        <v>0</v>
      </c>
      <c r="AV133" s="143">
        <v>0</v>
      </c>
      <c r="AW133" s="143">
        <v>0</v>
      </c>
      <c r="AX133" s="143">
        <v>0</v>
      </c>
      <c r="AY133" s="143">
        <v>0</v>
      </c>
      <c r="AZ133" s="143">
        <v>0</v>
      </c>
      <c r="BA133" s="143">
        <v>0</v>
      </c>
      <c r="BB133" s="143">
        <v>0</v>
      </c>
      <c r="BC133" s="143">
        <v>0</v>
      </c>
      <c r="BD133" s="143">
        <v>0</v>
      </c>
      <c r="BE133" s="143">
        <v>0</v>
      </c>
      <c r="BF133" s="143">
        <v>0</v>
      </c>
      <c r="BG133" s="143">
        <v>0</v>
      </c>
      <c r="BH133" s="143">
        <v>0</v>
      </c>
      <c r="BI133" s="143">
        <v>0</v>
      </c>
      <c r="BJ133" s="40"/>
      <c r="BK133" s="40"/>
      <c r="BL133" s="40"/>
      <c r="BM133" s="40"/>
    </row>
    <row r="134" spans="1:65">
      <c r="A134" s="40"/>
      <c r="B134" s="40" t="s">
        <v>129</v>
      </c>
      <c r="C134" s="40"/>
      <c r="D134" s="40"/>
      <c r="E134" s="40"/>
      <c r="F134" s="555"/>
      <c r="G134" s="142">
        <v>0</v>
      </c>
      <c r="H134" s="143">
        <v>-0.4281543358675719</v>
      </c>
      <c r="I134" s="143">
        <v>-0.51649971982493526</v>
      </c>
      <c r="J134" s="143">
        <v>-1.0572314284921003</v>
      </c>
      <c r="K134" s="143">
        <v>-1.6003775544705539</v>
      </c>
      <c r="L134" s="143">
        <v>-1.6890611516768892</v>
      </c>
      <c r="M134" s="143">
        <v>-1.7809505011236846</v>
      </c>
      <c r="N134" s="143">
        <v>-1.8761455412250454</v>
      </c>
      <c r="O134" s="143">
        <v>-1.9747490978699442</v>
      </c>
      <c r="P134" s="143">
        <v>-2.0768669640655411</v>
      </c>
      <c r="Q134" s="143">
        <v>-2.1826079817095465</v>
      </c>
      <c r="R134" s="143">
        <v>-2.2920841255472686</v>
      </c>
      <c r="S134" s="143">
        <v>-2.405410589370419</v>
      </c>
      <c r="T134" s="143">
        <v>-2.5227058745162161</v>
      </c>
      <c r="U134" s="143">
        <v>-2.6440918807268368</v>
      </c>
      <c r="V134" s="143">
        <v>-2.769693999430789</v>
      </c>
      <c r="W134" s="143">
        <v>-1.9995477823537355</v>
      </c>
      <c r="X134" s="143">
        <v>-1.9584897921582367</v>
      </c>
      <c r="Y134" s="143">
        <v>-0.97300740443175504</v>
      </c>
      <c r="Z134" s="143">
        <v>-7.7404745664155364E-17</v>
      </c>
      <c r="AA134" s="143">
        <v>-7.9164921909671413E-17</v>
      </c>
      <c r="AB134" s="143">
        <v>-8.0965124388575276E-17</v>
      </c>
      <c r="AC134" s="143">
        <v>-8.280626329344758E-17</v>
      </c>
      <c r="AD134" s="143">
        <v>-8.4689269514557997E-17</v>
      </c>
      <c r="AE134" s="143">
        <v>-8.6615095110528693E-17</v>
      </c>
      <c r="AF134" s="143">
        <v>-8.8584713789700513E-17</v>
      </c>
      <c r="AG134" s="143">
        <v>-9.0599121402445564E-17</v>
      </c>
      <c r="AH134" s="143">
        <v>-9.2659336444674645E-17</v>
      </c>
      <c r="AI134" s="143">
        <v>-9.4766400572794669E-17</v>
      </c>
      <c r="AJ134" s="143">
        <v>-9.6921379130375999E-17</v>
      </c>
      <c r="AK134" s="143">
        <v>-9.912536168679622E-17</v>
      </c>
      <c r="AL134" s="143">
        <v>-1.0137946258813261E-16</v>
      </c>
      <c r="AM134" s="143">
        <v>-1.0368482152058172E-16</v>
      </c>
      <c r="AN134" s="143">
        <v>-1.060426040866914E-16</v>
      </c>
      <c r="AO134" s="143">
        <v>-1.0845400239469583E-16</v>
      </c>
      <c r="AP134" s="143">
        <v>-1.1092023566125232E-16</v>
      </c>
      <c r="AQ134" s="143">
        <v>-1.1344255082788414E-16</v>
      </c>
      <c r="AR134" s="143">
        <v>-1.1602222319144125E-16</v>
      </c>
      <c r="AS134" s="143">
        <v>-1.1866055704889755E-16</v>
      </c>
      <c r="AT134" s="143">
        <v>-1.2135888635681092E-16</v>
      </c>
      <c r="AU134" s="143">
        <v>-1.2411857540577915E-16</v>
      </c>
      <c r="AV134" s="143">
        <v>-1.2694101951023301E-16</v>
      </c>
      <c r="AW134" s="143">
        <v>-1.2982764571391511E-16</v>
      </c>
      <c r="AX134" s="143">
        <v>-1.3277991351140148E-16</v>
      </c>
      <c r="AY134" s="143">
        <v>-1.3579931558602998E-16</v>
      </c>
      <c r="AZ134" s="143">
        <v>-1.3888737856460983E-16</v>
      </c>
      <c r="BA134" s="143">
        <v>-1.4204566378929247E-16</v>
      </c>
      <c r="BB134" s="143">
        <v>-1.4527576810699522E-16</v>
      </c>
      <c r="BC134" s="143">
        <v>-1.4857932467677602E-16</v>
      </c>
      <c r="BD134" s="143">
        <v>-1.5195800379556788E-16</v>
      </c>
      <c r="BE134" s="143">
        <v>-1.5541351374269059E-16</v>
      </c>
      <c r="BF134" s="143">
        <v>-1.5894760164356646E-16</v>
      </c>
      <c r="BG134" s="143">
        <v>-1.6256205435307669E-16</v>
      </c>
      <c r="BH134" s="143">
        <v>-1.6625869935900525E-16</v>
      </c>
      <c r="BI134" s="143">
        <v>-1.7003940570602751E-16</v>
      </c>
      <c r="BJ134" s="40"/>
      <c r="BK134" s="40"/>
      <c r="BL134" s="40"/>
      <c r="BM134" s="40"/>
    </row>
    <row r="135" spans="1:65">
      <c r="A135" s="40"/>
      <c r="B135" s="40" t="s">
        <v>133</v>
      </c>
      <c r="C135" s="40"/>
      <c r="D135" s="40"/>
      <c r="E135" s="40"/>
      <c r="F135" s="555"/>
      <c r="G135" s="142">
        <v>-5.653103074371618</v>
      </c>
      <c r="H135" s="143">
        <v>-0.58813902505121263</v>
      </c>
      <c r="I135" s="143">
        <v>-6.4484370813143403</v>
      </c>
      <c r="J135" s="143">
        <v>-5.7577949636687062</v>
      </c>
      <c r="K135" s="143">
        <v>0.96022653268233071</v>
      </c>
      <c r="L135" s="143">
        <v>1.0134366910061345</v>
      </c>
      <c r="M135" s="143">
        <v>1.0685703006742138</v>
      </c>
      <c r="N135" s="143">
        <v>1.1256873247350274</v>
      </c>
      <c r="O135" s="143">
        <v>1.1848494587219669</v>
      </c>
      <c r="P135" s="143">
        <v>1.2461201784393232</v>
      </c>
      <c r="Q135" s="143">
        <v>1.3095647890257283</v>
      </c>
      <c r="R135" s="143">
        <v>1.3752504753283592</v>
      </c>
      <c r="S135" s="143">
        <v>1.4432463536222517</v>
      </c>
      <c r="T135" s="143">
        <v>1.5136235247097307</v>
      </c>
      <c r="U135" s="143">
        <v>1.5864551284361035</v>
      </c>
      <c r="V135" s="143">
        <v>1.6618163996584734</v>
      </c>
      <c r="W135" s="143">
        <v>1.1997286694122409</v>
      </c>
      <c r="X135" s="143">
        <v>1.175093875294942</v>
      </c>
      <c r="Y135" s="143">
        <v>0.58380444265905296</v>
      </c>
      <c r="Z135" s="143">
        <v>4.6442847398493226E-17</v>
      </c>
      <c r="AA135" s="143">
        <v>4.7498953145802828E-17</v>
      </c>
      <c r="AB135" s="143">
        <v>4.8579074633145227E-17</v>
      </c>
      <c r="AC135" s="143">
        <v>4.9683757976068647E-17</v>
      </c>
      <c r="AD135" s="143">
        <v>5.0813561708734924E-17</v>
      </c>
      <c r="AE135" s="143">
        <v>5.1969057066317117E-17</v>
      </c>
      <c r="AF135" s="143">
        <v>5.3150828273820419E-17</v>
      </c>
      <c r="AG135" s="143">
        <v>5.435947284146757E-17</v>
      </c>
      <c r="AH135" s="143">
        <v>5.5595601866804582E-17</v>
      </c>
      <c r="AI135" s="143">
        <v>5.6859840343676651E-17</v>
      </c>
      <c r="AJ135" s="143">
        <v>5.8152827478225715E-17</v>
      </c>
      <c r="AK135" s="143">
        <v>5.9475217012078097E-17</v>
      </c>
      <c r="AL135" s="143">
        <v>6.0827677552879189E-17</v>
      </c>
      <c r="AM135" s="143">
        <v>6.2210892912349543E-17</v>
      </c>
      <c r="AN135" s="143">
        <v>6.3625562452014598E-17</v>
      </c>
      <c r="AO135" s="143">
        <v>6.5072401436817499E-17</v>
      </c>
      <c r="AP135" s="143">
        <v>6.6552141396751474E-17</v>
      </c>
      <c r="AQ135" s="143">
        <v>6.806553049673068E-17</v>
      </c>
      <c r="AR135" s="143">
        <v>6.9613333914864783E-17</v>
      </c>
      <c r="AS135" s="143">
        <v>7.1196334229338434E-17</v>
      </c>
      <c r="AT135" s="143">
        <v>7.2815331814086548E-17</v>
      </c>
      <c r="AU135" s="143">
        <v>7.4471145243467715E-17</v>
      </c>
      <c r="AV135" s="143">
        <v>7.6164611706139686E-17</v>
      </c>
      <c r="AW135" s="143">
        <v>7.7896587428349112E-17</v>
      </c>
      <c r="AX135" s="143">
        <v>7.9667948106841058E-17</v>
      </c>
      <c r="AY135" s="143">
        <v>8.1479589351617048E-17</v>
      </c>
      <c r="AZ135" s="143">
        <v>8.3332427138766069E-17</v>
      </c>
      <c r="BA135" s="143">
        <v>8.5227398273576017E-17</v>
      </c>
      <c r="BB135" s="143">
        <v>8.7165460864197342E-17</v>
      </c>
      <c r="BC135" s="143">
        <v>8.9147594806065566E-17</v>
      </c>
      <c r="BD135" s="143">
        <v>9.1174802277339852E-17</v>
      </c>
      <c r="BE135" s="143">
        <v>9.3248108245614399E-17</v>
      </c>
      <c r="BF135" s="143">
        <v>9.536856098614089E-17</v>
      </c>
      <c r="BG135" s="143">
        <v>9.7537232611845201E-17</v>
      </c>
      <c r="BH135" s="143">
        <v>9.975521961540264E-17</v>
      </c>
      <c r="BI135" s="143">
        <v>1.0202364342361705E-16</v>
      </c>
      <c r="BJ135" s="40"/>
      <c r="BK135" s="40"/>
      <c r="BL135" s="40"/>
      <c r="BM135" s="40"/>
    </row>
    <row r="136" spans="1:65" ht="13">
      <c r="A136" s="40"/>
      <c r="B136" s="45" t="s">
        <v>130</v>
      </c>
      <c r="C136" s="44"/>
      <c r="D136" s="44"/>
      <c r="E136" s="44"/>
      <c r="F136" s="583"/>
      <c r="G136" s="144">
        <v>0</v>
      </c>
      <c r="H136" s="145">
        <v>0.17184184590755547</v>
      </c>
      <c r="I136" s="145">
        <v>0.18971997308575261</v>
      </c>
      <c r="J136" s="145">
        <v>0.38573821593283775</v>
      </c>
      <c r="K136" s="145">
        <v>0.56076246401344498</v>
      </c>
      <c r="L136" s="145">
        <v>0.53157369853460534</v>
      </c>
      <c r="M136" s="145">
        <v>0.50076746178253639</v>
      </c>
      <c r="N136" s="145">
        <v>0.46828528508522593</v>
      </c>
      <c r="O136" s="145">
        <v>0.43406687702644309</v>
      </c>
      <c r="P136" s="145">
        <v>0.39805007078202825</v>
      </c>
      <c r="Q136" s="145">
        <v>0.36017077000358455</v>
      </c>
      <c r="R136" s="145">
        <v>0.32036289321076072</v>
      </c>
      <c r="S136" s="145">
        <v>0.27855831665225939</v>
      </c>
      <c r="T136" s="145">
        <v>0.23468681559469773</v>
      </c>
      <c r="U136" s="145">
        <v>0.18867600399736428</v>
      </c>
      <c r="V136" s="145">
        <v>0.14045127252981171</v>
      </c>
      <c r="W136" s="145">
        <v>8.9935724888129398E-2</v>
      </c>
      <c r="X136" s="145">
        <v>5.3466623506507105E-2</v>
      </c>
      <c r="Y136" s="145">
        <v>1.774636544845154E-2</v>
      </c>
      <c r="Z136" s="145">
        <v>-6.2082942937059919E-17</v>
      </c>
      <c r="AA136" s="145">
        <v>-6.3494702906967598E-17</v>
      </c>
      <c r="AB136" s="145">
        <v>-6.4938566158684186E-17</v>
      </c>
      <c r="AC136" s="145">
        <v>-6.6415262717656552E-17</v>
      </c>
      <c r="AD136" s="145">
        <v>-6.792553921003786E-17</v>
      </c>
      <c r="AE136" s="145">
        <v>-6.9470159240185982E-17</v>
      </c>
      <c r="AF136" s="145">
        <v>-7.1049903776746337E-17</v>
      </c>
      <c r="AG136" s="145">
        <v>-7.2665571547513777E-17</v>
      </c>
      <c r="AH136" s="145">
        <v>-7.4317979443274271E-17</v>
      </c>
      <c r="AI136" s="145">
        <v>-7.600796293082906E-17</v>
      </c>
      <c r="AJ136" s="145">
        <v>-7.7736376475411796E-17</v>
      </c>
      <c r="AK136" s="145">
        <v>-7.9504093972710878E-17</v>
      </c>
      <c r="AL136" s="145">
        <v>-8.1312009190715996E-17</v>
      </c>
      <c r="AM136" s="145">
        <v>-8.3161036221612362E-17</v>
      </c>
      <c r="AN136" s="145">
        <v>-8.5052109943950877E-17</v>
      </c>
      <c r="AO136" s="145">
        <v>-8.698618649532813E-17</v>
      </c>
      <c r="AP136" s="145">
        <v>-8.8964243755814788E-17</v>
      </c>
      <c r="AQ136" s="145">
        <v>-9.0987281842377443E-17</v>
      </c>
      <c r="AR136" s="145">
        <v>-9.3056323614543509E-17</v>
      </c>
      <c r="AS136" s="145">
        <v>-9.5172415191564527E-17</v>
      </c>
      <c r="AT136" s="145">
        <v>-9.7336626481340226E-17</v>
      </c>
      <c r="AU136" s="145">
        <v>-9.9550051721369981E-17</v>
      </c>
      <c r="AV136" s="145">
        <v>-1.0181381003200532E-16</v>
      </c>
      <c r="AW136" s="145">
        <v>-1.0412904598228386E-16</v>
      </c>
      <c r="AX136" s="145">
        <v>-1.0649693016862958E-16</v>
      </c>
      <c r="AY136" s="145">
        <v>-1.0891865980671313E-16</v>
      </c>
      <c r="AZ136" s="145">
        <v>-1.1139545933677084E-16</v>
      </c>
      <c r="BA136" s="145">
        <v>-1.1392858104268883E-16</v>
      </c>
      <c r="BB136" s="145">
        <v>-1.1651930568516449E-16</v>
      </c>
      <c r="BC136" s="145">
        <v>-1.1916894314926673E-16</v>
      </c>
      <c r="BD136" s="145">
        <v>-1.2187883310672097E-16</v>
      </c>
      <c r="BE136" s="145">
        <v>-1.2465034569325486E-16</v>
      </c>
      <c r="BF136" s="145">
        <v>-1.2748488220134689E-16</v>
      </c>
      <c r="BG136" s="145">
        <v>-1.3038387578872764E-16</v>
      </c>
      <c r="BH136" s="145">
        <v>-1.333487922029923E-16</v>
      </c>
      <c r="BI136" s="145">
        <v>-1.3638113052269096E-16</v>
      </c>
      <c r="BJ136" s="40"/>
      <c r="BK136" s="40"/>
      <c r="BL136" s="40"/>
      <c r="BM136" s="40"/>
    </row>
    <row r="137" spans="1:65">
      <c r="A137" s="40"/>
      <c r="B137" s="36" t="s">
        <v>131</v>
      </c>
      <c r="C137" s="40"/>
      <c r="D137" s="40"/>
      <c r="E137" s="40"/>
      <c r="F137" s="555"/>
      <c r="G137" s="142">
        <v>0</v>
      </c>
      <c r="H137" s="143">
        <v>-8.5700669122070403E-2</v>
      </c>
      <c r="I137" s="143">
        <v>-9.4616817885073354E-2</v>
      </c>
      <c r="J137" s="143">
        <v>-0.19237469800680318</v>
      </c>
      <c r="K137" s="143">
        <v>-0.27966248925390574</v>
      </c>
      <c r="L137" s="143">
        <v>-0.26510551845803859</v>
      </c>
      <c r="M137" s="143">
        <v>-0.24974188517743842</v>
      </c>
      <c r="N137" s="143">
        <v>-0.23354243001680006</v>
      </c>
      <c r="O137" s="143">
        <v>-0.2164770845449695</v>
      </c>
      <c r="P137" s="143">
        <v>-0.19851484503058148</v>
      </c>
      <c r="Q137" s="143">
        <v>-0.17962374545326726</v>
      </c>
      <c r="R137" s="143">
        <v>-0.1597708297710824</v>
      </c>
      <c r="S137" s="143">
        <v>-0.13892212342422497</v>
      </c>
      <c r="T137" s="143">
        <v>-0.11704260405473832</v>
      </c>
      <c r="U137" s="143">
        <v>-9.4096171421197999E-2</v>
      </c>
      <c r="V137" s="143">
        <v>-7.0045616486955356E-2</v>
      </c>
      <c r="W137" s="143">
        <v>-4.4852589659898717E-2</v>
      </c>
      <c r="X137" s="143">
        <v>-2.6664782294473888E-2</v>
      </c>
      <c r="Y137" s="143">
        <v>-8.8504367803127881E-3</v>
      </c>
      <c r="Z137" s="143">
        <v>3.0961898265662151E-17</v>
      </c>
      <c r="AA137" s="143">
        <v>3.1665968763868449E-17</v>
      </c>
      <c r="AB137" s="143">
        <v>3.2386049755430203E-17</v>
      </c>
      <c r="AC137" s="143">
        <v>3.3122505317379149E-17</v>
      </c>
      <c r="AD137" s="143">
        <v>3.3875707805823282E-17</v>
      </c>
      <c r="AE137" s="143">
        <v>3.4646038044211206E-17</v>
      </c>
      <c r="AF137" s="143">
        <v>3.5433885515880279E-17</v>
      </c>
      <c r="AG137" s="143">
        <v>3.6239648560978438E-17</v>
      </c>
      <c r="AH137" s="143">
        <v>3.7063734577869779E-17</v>
      </c>
      <c r="AI137" s="143">
        <v>3.7906560229117876E-17</v>
      </c>
      <c r="AJ137" s="143">
        <v>3.8768551652150426E-17</v>
      </c>
      <c r="AK137" s="143">
        <v>3.9650144674718629E-17</v>
      </c>
      <c r="AL137" s="143">
        <v>4.055178503525285E-17</v>
      </c>
      <c r="AM137" s="143">
        <v>4.1473928608232926E-17</v>
      </c>
      <c r="AN137" s="143">
        <v>4.241704163467661E-17</v>
      </c>
      <c r="AO137" s="143">
        <v>4.3381600957878333E-17</v>
      </c>
      <c r="AP137" s="143">
        <v>4.436809426450088E-17</v>
      </c>
      <c r="AQ137" s="143">
        <v>4.5377020331153735E-17</v>
      </c>
      <c r="AR137" s="143">
        <v>4.640888927657647E-17</v>
      </c>
      <c r="AS137" s="143">
        <v>4.7464222819559013E-17</v>
      </c>
      <c r="AT137" s="143">
        <v>4.8543554542724423E-17</v>
      </c>
      <c r="AU137" s="143">
        <v>4.9647430162311759E-17</v>
      </c>
      <c r="AV137" s="143">
        <v>5.0776407804093124E-17</v>
      </c>
      <c r="AW137" s="143">
        <v>5.1931058285566235E-17</v>
      </c>
      <c r="AX137" s="143">
        <v>5.3111965404560443E-17</v>
      </c>
      <c r="AY137" s="143">
        <v>5.4319726234411789E-17</v>
      </c>
      <c r="AZ137" s="143">
        <v>5.5554951425843943E-17</v>
      </c>
      <c r="BA137" s="143">
        <v>5.6818265515717036E-17</v>
      </c>
      <c r="BB137" s="143">
        <v>5.8110307242798228E-17</v>
      </c>
      <c r="BC137" s="143">
        <v>5.9431729870710377E-17</v>
      </c>
      <c r="BD137" s="143">
        <v>6.0783201518226786E-17</v>
      </c>
      <c r="BE137" s="143">
        <v>6.2165405497076266E-17</v>
      </c>
      <c r="BF137" s="143">
        <v>6.3579040657427054E-17</v>
      </c>
      <c r="BG137" s="143">
        <v>6.5024821741230134E-17</v>
      </c>
      <c r="BH137" s="143">
        <v>6.6503479743602183E-17</v>
      </c>
      <c r="BI137" s="143">
        <v>6.8015762282411263E-17</v>
      </c>
      <c r="BJ137" s="40"/>
      <c r="BK137" s="40"/>
      <c r="BL137" s="40"/>
      <c r="BM137" s="40"/>
    </row>
    <row r="138" spans="1:65" s="12" customFormat="1" ht="13">
      <c r="A138" s="44"/>
      <c r="B138" s="45" t="s">
        <v>132</v>
      </c>
      <c r="C138" s="44"/>
      <c r="D138" s="44"/>
      <c r="E138" s="44"/>
      <c r="F138" s="583"/>
      <c r="G138" s="144">
        <v>0</v>
      </c>
      <c r="H138" s="145">
        <v>8.6141176785485066E-2</v>
      </c>
      <c r="I138" s="145">
        <v>9.510315520067926E-2</v>
      </c>
      <c r="J138" s="145">
        <v>0.19336351792603457</v>
      </c>
      <c r="K138" s="145">
        <v>0.28109997475953924</v>
      </c>
      <c r="L138" s="145">
        <v>0.26646818007656675</v>
      </c>
      <c r="M138" s="145">
        <v>0.25102557660509794</v>
      </c>
      <c r="N138" s="145">
        <v>0.23474285506842588</v>
      </c>
      <c r="O138" s="145">
        <v>0.21758979248147359</v>
      </c>
      <c r="P138" s="145">
        <v>0.19953522575144678</v>
      </c>
      <c r="Q138" s="145">
        <v>0.18054702455031729</v>
      </c>
      <c r="R138" s="145">
        <v>0.16059206343967833</v>
      </c>
      <c r="S138" s="145">
        <v>0.13963619322803442</v>
      </c>
      <c r="T138" s="145">
        <v>0.11764421153995941</v>
      </c>
      <c r="U138" s="145">
        <v>9.4579832576166284E-2</v>
      </c>
      <c r="V138" s="145">
        <v>7.0405656042856354E-2</v>
      </c>
      <c r="W138" s="145">
        <v>4.5083135228230681E-2</v>
      </c>
      <c r="X138" s="145">
        <v>2.6801841212033217E-2</v>
      </c>
      <c r="Y138" s="145">
        <v>8.8959286681387518E-3</v>
      </c>
      <c r="Z138" s="145">
        <v>-3.1121044671397769E-17</v>
      </c>
      <c r="AA138" s="145">
        <v>-3.1828734143099149E-17</v>
      </c>
      <c r="AB138" s="145">
        <v>-3.2552516403253983E-17</v>
      </c>
      <c r="AC138" s="145">
        <v>-3.3292757400277403E-17</v>
      </c>
      <c r="AD138" s="145">
        <v>-3.4049831404214578E-17</v>
      </c>
      <c r="AE138" s="145">
        <v>-3.4824121195974776E-17</v>
      </c>
      <c r="AF138" s="145">
        <v>-3.5616018260866058E-17</v>
      </c>
      <c r="AG138" s="145">
        <v>-3.6425922986535339E-17</v>
      </c>
      <c r="AH138" s="145">
        <v>-3.7254244865404492E-17</v>
      </c>
      <c r="AI138" s="145">
        <v>-3.8101402701711184E-17</v>
      </c>
      <c r="AJ138" s="145">
        <v>-3.896782482326137E-17</v>
      </c>
      <c r="AK138" s="145">
        <v>-3.985394929799225E-17</v>
      </c>
      <c r="AL138" s="145">
        <v>-4.0760224155463146E-17</v>
      </c>
      <c r="AM138" s="145">
        <v>-4.1687107613379437E-17</v>
      </c>
      <c r="AN138" s="145">
        <v>-4.2635068309274267E-17</v>
      </c>
      <c r="AO138" s="145">
        <v>-4.3604585537449797E-17</v>
      </c>
      <c r="AP138" s="145">
        <v>-4.4596149491313907E-17</v>
      </c>
      <c r="AQ138" s="145">
        <v>-4.5610261511223707E-17</v>
      </c>
      <c r="AR138" s="145">
        <v>-4.6647434337967039E-17</v>
      </c>
      <c r="AS138" s="145">
        <v>-4.7708192372005514E-17</v>
      </c>
      <c r="AT138" s="145">
        <v>-4.8793071938615803E-17</v>
      </c>
      <c r="AU138" s="145">
        <v>-4.9902621559058222E-17</v>
      </c>
      <c r="AV138" s="145">
        <v>-5.1037402227912197E-17</v>
      </c>
      <c r="AW138" s="145">
        <v>-5.2197987696717623E-17</v>
      </c>
      <c r="AX138" s="145">
        <v>-5.3384964764069142E-17</v>
      </c>
      <c r="AY138" s="145">
        <v>-5.4598933572301337E-17</v>
      </c>
      <c r="AZ138" s="145">
        <v>-5.5840507910926896E-17</v>
      </c>
      <c r="BA138" s="145">
        <v>-5.711031552697179E-17</v>
      </c>
      <c r="BB138" s="145">
        <v>-5.8408998442366265E-17</v>
      </c>
      <c r="BC138" s="145">
        <v>-5.9737213278556355E-17</v>
      </c>
      <c r="BD138" s="145">
        <v>-6.1095631588494182E-17</v>
      </c>
      <c r="BE138" s="145">
        <v>-6.2484940196178594E-17</v>
      </c>
      <c r="BF138" s="145">
        <v>-6.3905841543919832E-17</v>
      </c>
      <c r="BG138" s="145">
        <v>-6.5359054047497506E-17</v>
      </c>
      <c r="BH138" s="145">
        <v>-6.6845312459390116E-17</v>
      </c>
      <c r="BI138" s="145">
        <v>-6.8365368240279693E-17</v>
      </c>
      <c r="BJ138" s="44"/>
      <c r="BK138" s="44"/>
      <c r="BL138" s="44"/>
      <c r="BM138" s="44"/>
    </row>
    <row r="139" spans="1:65" s="14" customFormat="1">
      <c r="A139" s="72"/>
      <c r="B139" s="36" t="s">
        <v>47</v>
      </c>
      <c r="C139" s="72"/>
      <c r="D139" s="72"/>
      <c r="E139" s="72"/>
      <c r="F139" s="584"/>
      <c r="G139" s="146" t="e">
        <v>#DIV/0!</v>
      </c>
      <c r="H139" s="147">
        <v>4.5596686540159241E-2</v>
      </c>
      <c r="I139" s="147">
        <v>4.5596686540159359E-2</v>
      </c>
      <c r="J139" s="147">
        <v>4.5596686540159165E-2</v>
      </c>
      <c r="K139" s="147">
        <v>4.5596686540159262E-2</v>
      </c>
      <c r="L139" s="147">
        <v>4.5596686540159304E-2</v>
      </c>
      <c r="M139" s="147">
        <v>4.5596686540159283E-2</v>
      </c>
      <c r="N139" s="147">
        <v>4.5596686540159283E-2</v>
      </c>
      <c r="O139" s="147">
        <v>4.5596686540159234E-2</v>
      </c>
      <c r="P139" s="147">
        <v>4.559668654015929E-2</v>
      </c>
      <c r="Q139" s="147">
        <v>4.5596686540159255E-2</v>
      </c>
      <c r="R139" s="147">
        <v>4.5596686540159276E-2</v>
      </c>
      <c r="S139" s="147">
        <v>4.5596686540159304E-2</v>
      </c>
      <c r="T139" s="147">
        <v>4.5596686540159199E-2</v>
      </c>
      <c r="U139" s="147">
        <v>4.5596686540159248E-2</v>
      </c>
      <c r="V139" s="147">
        <v>4.5596686540159304E-2</v>
      </c>
      <c r="W139" s="147">
        <v>4.5596686540159324E-2</v>
      </c>
      <c r="X139" s="147">
        <v>4.5596686540158721E-2</v>
      </c>
      <c r="Y139" s="147">
        <v>4.5596686540159567E-2</v>
      </c>
      <c r="Z139" s="147">
        <v>4.5596686540159283E-2</v>
      </c>
      <c r="AA139" s="147">
        <v>4.5596686540159269E-2</v>
      </c>
      <c r="AB139" s="147">
        <v>4.5596686540159269E-2</v>
      </c>
      <c r="AC139" s="147">
        <v>4.5596686540159276E-2</v>
      </c>
      <c r="AD139" s="147">
        <v>4.559668654015929E-2</v>
      </c>
      <c r="AE139" s="147">
        <v>4.5596686540159269E-2</v>
      </c>
      <c r="AF139" s="147">
        <v>4.5596686540159283E-2</v>
      </c>
      <c r="AG139" s="147">
        <v>4.5596686540159255E-2</v>
      </c>
      <c r="AH139" s="147">
        <v>4.5596686540159276E-2</v>
      </c>
      <c r="AI139" s="147">
        <v>4.5596686540159269E-2</v>
      </c>
      <c r="AJ139" s="147">
        <v>4.5596686540159262E-2</v>
      </c>
      <c r="AK139" s="147">
        <v>4.5596686540159262E-2</v>
      </c>
      <c r="AL139" s="147">
        <v>4.5596686540159269E-2</v>
      </c>
      <c r="AM139" s="147">
        <v>4.5596686540159276E-2</v>
      </c>
      <c r="AN139" s="147">
        <v>4.5596686540159269E-2</v>
      </c>
      <c r="AO139" s="147">
        <v>4.5596686540159269E-2</v>
      </c>
      <c r="AP139" s="147">
        <v>4.5596686540159276E-2</v>
      </c>
      <c r="AQ139" s="147">
        <v>4.5596686540159262E-2</v>
      </c>
      <c r="AR139" s="147">
        <v>4.5596686540159269E-2</v>
      </c>
      <c r="AS139" s="147">
        <v>4.5596686540159276E-2</v>
      </c>
      <c r="AT139" s="147">
        <v>4.5596686540159269E-2</v>
      </c>
      <c r="AU139" s="147">
        <v>4.5596686540159276E-2</v>
      </c>
      <c r="AV139" s="147">
        <v>4.5596686540159262E-2</v>
      </c>
      <c r="AW139" s="147">
        <v>4.5596686540159262E-2</v>
      </c>
      <c r="AX139" s="147">
        <v>4.5596686540159269E-2</v>
      </c>
      <c r="AY139" s="147">
        <v>4.5596686540159276E-2</v>
      </c>
      <c r="AZ139" s="147">
        <v>4.5596686540159269E-2</v>
      </c>
      <c r="BA139" s="147">
        <v>4.5596686540159269E-2</v>
      </c>
      <c r="BB139" s="147">
        <v>4.5596686540159262E-2</v>
      </c>
      <c r="BC139" s="147">
        <v>4.5596686540159269E-2</v>
      </c>
      <c r="BD139" s="147">
        <v>4.5596686540159283E-2</v>
      </c>
      <c r="BE139" s="147">
        <v>4.5596686540159269E-2</v>
      </c>
      <c r="BF139" s="147">
        <v>4.5596686540159255E-2</v>
      </c>
      <c r="BG139" s="147">
        <v>4.5596686540159255E-2</v>
      </c>
      <c r="BH139" s="147">
        <v>4.5596686540159276E-2</v>
      </c>
      <c r="BI139" s="147">
        <v>4.5596686540159206E-2</v>
      </c>
      <c r="BJ139" s="72"/>
      <c r="BK139" s="72"/>
      <c r="BL139" s="72"/>
      <c r="BM139" s="72"/>
    </row>
    <row r="140" spans="1:65" s="14" customFormat="1">
      <c r="A140" s="72"/>
      <c r="B140" s="36" t="s">
        <v>48</v>
      </c>
      <c r="C140" s="72"/>
      <c r="D140" s="72"/>
      <c r="E140" s="72"/>
      <c r="F140" s="584"/>
      <c r="G140" s="146" t="e">
        <v>#DIV/0!</v>
      </c>
      <c r="H140" s="147">
        <v>2.2348581121218129E-2</v>
      </c>
      <c r="I140" s="147">
        <v>2.2348581121218423E-2</v>
      </c>
      <c r="J140" s="147">
        <v>2.2348581121218281E-2</v>
      </c>
      <c r="K140" s="147">
        <v>2.2348581121218184E-2</v>
      </c>
      <c r="L140" s="147">
        <v>2.2348581121218423E-2</v>
      </c>
      <c r="M140" s="147">
        <v>2.2348581121218354E-2</v>
      </c>
      <c r="N140" s="147">
        <v>2.234858112121834E-2</v>
      </c>
      <c r="O140" s="147">
        <v>2.2348581121218195E-2</v>
      </c>
      <c r="P140" s="147">
        <v>2.2348581121218066E-2</v>
      </c>
      <c r="Q140" s="147">
        <v>2.2348581121218281E-2</v>
      </c>
      <c r="R140" s="147">
        <v>2.2348581121218115E-2</v>
      </c>
      <c r="S140" s="147">
        <v>2.2348581121218278E-2</v>
      </c>
      <c r="T140" s="147">
        <v>2.2348581121218295E-2</v>
      </c>
      <c r="U140" s="147">
        <v>2.2348581121218295E-2</v>
      </c>
      <c r="V140" s="147">
        <v>2.2348581121218198E-2</v>
      </c>
      <c r="W140" s="147">
        <v>2.2348581121218163E-2</v>
      </c>
      <c r="X140" s="147">
        <v>2.2348581121217785E-2</v>
      </c>
      <c r="Y140" s="147">
        <v>2.2348581121218528E-2</v>
      </c>
      <c r="Z140" s="147">
        <v>2.2348581121218257E-2</v>
      </c>
      <c r="AA140" s="147">
        <v>2.2348581121218323E-2</v>
      </c>
      <c r="AB140" s="147">
        <v>2.2348581121218184E-2</v>
      </c>
      <c r="AC140" s="147">
        <v>2.2348581121218177E-2</v>
      </c>
      <c r="AD140" s="147">
        <v>2.2348581121218212E-2</v>
      </c>
      <c r="AE140" s="147">
        <v>2.234858112121842E-2</v>
      </c>
      <c r="AF140" s="147">
        <v>2.2348581121218212E-2</v>
      </c>
      <c r="AG140" s="147">
        <v>2.2348581121218101E-2</v>
      </c>
      <c r="AH140" s="147">
        <v>2.2348581121218299E-2</v>
      </c>
      <c r="AI140" s="147">
        <v>2.2348581121218243E-2</v>
      </c>
      <c r="AJ140" s="147">
        <v>2.2348581121218222E-2</v>
      </c>
      <c r="AK140" s="147">
        <v>2.234858112121816E-2</v>
      </c>
      <c r="AL140" s="147">
        <v>2.2348581121218351E-2</v>
      </c>
      <c r="AM140" s="147">
        <v>2.2348581121218129E-2</v>
      </c>
      <c r="AN140" s="147">
        <v>2.2348581121218219E-2</v>
      </c>
      <c r="AO140" s="147">
        <v>2.234858112121825E-2</v>
      </c>
      <c r="AP140" s="147">
        <v>2.2348581121218278E-2</v>
      </c>
      <c r="AQ140" s="147">
        <v>2.2348581121218201E-2</v>
      </c>
      <c r="AR140" s="147">
        <v>2.2348581121218264E-2</v>
      </c>
      <c r="AS140" s="147">
        <v>2.2348581121218253E-2</v>
      </c>
      <c r="AT140" s="147">
        <v>2.2348581121218222E-2</v>
      </c>
      <c r="AU140" s="147">
        <v>2.2348581121218212E-2</v>
      </c>
      <c r="AV140" s="147">
        <v>2.2348581121218274E-2</v>
      </c>
      <c r="AW140" s="147">
        <v>2.234858112121816E-2</v>
      </c>
      <c r="AX140" s="147">
        <v>2.2348581121218309E-2</v>
      </c>
      <c r="AY140" s="147">
        <v>2.234858112121834E-2</v>
      </c>
      <c r="AZ140" s="147">
        <v>2.234858112121824E-2</v>
      </c>
      <c r="BA140" s="147">
        <v>2.2348581121218229E-2</v>
      </c>
      <c r="BB140" s="147">
        <v>2.2348581121218184E-2</v>
      </c>
      <c r="BC140" s="147">
        <v>2.2348581121218257E-2</v>
      </c>
      <c r="BD140" s="147">
        <v>2.2348581121218392E-2</v>
      </c>
      <c r="BE140" s="147">
        <v>2.2348581121218243E-2</v>
      </c>
      <c r="BF140" s="147">
        <v>2.234858112121807E-2</v>
      </c>
      <c r="BG140" s="147">
        <v>2.234858112121842E-2</v>
      </c>
      <c r="BH140" s="147">
        <v>2.2348581121218226E-2</v>
      </c>
      <c r="BI140" s="147">
        <v>2.2348581121218104E-2</v>
      </c>
      <c r="BJ140" s="72"/>
      <c r="BK140" s="72"/>
      <c r="BL140" s="72"/>
      <c r="BM140" s="72"/>
    </row>
    <row r="141" spans="1:65">
      <c r="A141" s="40"/>
      <c r="B141" s="40"/>
      <c r="C141" s="40"/>
      <c r="D141" s="40"/>
      <c r="E141" s="40"/>
      <c r="F141" s="555"/>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40"/>
      <c r="BK141" s="40"/>
      <c r="BL141" s="40"/>
      <c r="BM141" s="40"/>
    </row>
    <row r="142" spans="1:65">
      <c r="A142" s="40"/>
      <c r="B142" s="40" t="s">
        <v>89</v>
      </c>
      <c r="C142" s="40"/>
      <c r="D142" s="40"/>
      <c r="E142" s="40"/>
      <c r="F142" s="555"/>
      <c r="G142" s="142">
        <v>0</v>
      </c>
      <c r="H142" s="143">
        <v>3.7687353829144126</v>
      </c>
      <c r="I142" s="143">
        <v>4.1608280662818871</v>
      </c>
      <c r="J142" s="143">
        <v>8.4597861204914491</v>
      </c>
      <c r="K142" s="143">
        <v>12.298316096270586</v>
      </c>
      <c r="L142" s="143">
        <v>11.658165074482365</v>
      </c>
      <c r="M142" s="143">
        <v>10.982540613811608</v>
      </c>
      <c r="N142" s="143">
        <v>10.270160413362134</v>
      </c>
      <c r="O142" s="143">
        <v>9.5197021968721156</v>
      </c>
      <c r="P142" s="143">
        <v>8.7298025577241365</v>
      </c>
      <c r="Q142" s="143">
        <v>7.8990557720979213</v>
      </c>
      <c r="R142" s="143">
        <v>7.0260125794141022</v>
      </c>
      <c r="S142" s="143">
        <v>6.1091789291951955</v>
      </c>
      <c r="T142" s="143">
        <v>5.1470146934470282</v>
      </c>
      <c r="U142" s="143">
        <v>4.1379323436405411</v>
      </c>
      <c r="V142" s="143">
        <v>3.0802955913498051</v>
      </c>
      <c r="W142" s="143">
        <v>1.9724179915774895</v>
      </c>
      <c r="X142" s="143">
        <v>1.1725988786359955</v>
      </c>
      <c r="Y142" s="143">
        <v>0.3892029617727007</v>
      </c>
      <c r="Z142" s="143">
        <v>-1.3615669832144572E-15</v>
      </c>
      <c r="AA142" s="143">
        <v>-1.3925288814801194E-15</v>
      </c>
      <c r="AB142" s="143">
        <v>-1.4241948502439879E-15</v>
      </c>
      <c r="AC142" s="143">
        <v>-1.4565808999994181E-15</v>
      </c>
      <c r="AD142" s="143">
        <v>-1.4897034053167972E-15</v>
      </c>
      <c r="AE142" s="143">
        <v>-1.5235791131226205E-15</v>
      </c>
      <c r="AF142" s="143">
        <v>-1.5582251511668317E-15</v>
      </c>
      <c r="AG142" s="143">
        <v>-1.593659036682712E-15</v>
      </c>
      <c r="AH142" s="143">
        <v>-1.6298986852436903E-15</v>
      </c>
      <c r="AI142" s="143">
        <v>-1.6669624198215602E-15</v>
      </c>
      <c r="AJ142" s="143">
        <v>-1.704868980050678E-15</v>
      </c>
      <c r="AK142" s="143">
        <v>-1.7436375317028286E-15</v>
      </c>
      <c r="AL142" s="143">
        <v>-1.783287676377547E-15</v>
      </c>
      <c r="AM142" s="143">
        <v>-1.8238394614128E-15</v>
      </c>
      <c r="AN142" s="143">
        <v>-1.8653133900210327E-15</v>
      </c>
      <c r="AO142" s="143">
        <v>-1.9077304316557096E-15</v>
      </c>
      <c r="AP142" s="143">
        <v>-1.951112032613588E-15</v>
      </c>
      <c r="AQ142" s="143">
        <v>-1.9954801268780887E-15</v>
      </c>
      <c r="AR142" s="143">
        <v>-2.0408571472092424E-15</v>
      </c>
      <c r="AS142" s="143">
        <v>-2.0872660364858187E-15</v>
      </c>
      <c r="AT142" s="143">
        <v>-2.1347302593053778E-15</v>
      </c>
      <c r="AU142" s="143">
        <v>-2.1832738138481023E-15</v>
      </c>
      <c r="AV142" s="143">
        <v>-2.232921244010414E-15</v>
      </c>
      <c r="AW142" s="143">
        <v>-2.2836976518145071E-15</v>
      </c>
      <c r="AX142" s="143">
        <v>-2.3356287101000736E-15</v>
      </c>
      <c r="AY142" s="143">
        <v>-2.388740675504634E-15</v>
      </c>
      <c r="AZ142" s="143">
        <v>-2.4430604017390457E-15</v>
      </c>
      <c r="BA142" s="143">
        <v>-2.4986153531648898E-15</v>
      </c>
      <c r="BB142" s="143">
        <v>-2.5554336186806068E-15</v>
      </c>
      <c r="BC142" s="143">
        <v>-2.613543925923405E-15</v>
      </c>
      <c r="BD142" s="143">
        <v>-2.6729756557941154E-15</v>
      </c>
      <c r="BE142" s="143">
        <v>-2.7337588573123421E-15</v>
      </c>
      <c r="BF142" s="143">
        <v>-2.7959242628094184E-15</v>
      </c>
      <c r="BG142" s="143">
        <v>-2.8595033034668455E-15</v>
      </c>
      <c r="BH142" s="143">
        <v>-2.9245281252080756E-15</v>
      </c>
      <c r="BI142" s="143">
        <v>-2.9910316049516777E-15</v>
      </c>
      <c r="BJ142" s="40"/>
      <c r="BK142" s="40"/>
      <c r="BL142" s="40"/>
      <c r="BM142" s="40"/>
    </row>
    <row r="143" spans="1:65">
      <c r="A143" s="40"/>
      <c r="B143" s="40"/>
      <c r="C143" s="40"/>
      <c r="D143" s="40"/>
      <c r="E143" s="40"/>
      <c r="F143" s="555"/>
      <c r="G143" s="555"/>
      <c r="H143" s="555"/>
      <c r="I143" s="555"/>
      <c r="J143" s="555"/>
      <c r="K143" s="555"/>
      <c r="L143" s="555"/>
      <c r="M143" s="555"/>
      <c r="N143" s="555"/>
      <c r="O143" s="555"/>
      <c r="P143" s="555"/>
      <c r="Q143" s="555"/>
      <c r="R143" s="555"/>
      <c r="S143" s="555"/>
      <c r="T143" s="555"/>
      <c r="U143" s="555"/>
      <c r="V143" s="555"/>
      <c r="W143" s="555"/>
      <c r="X143" s="555"/>
      <c r="Y143" s="555"/>
      <c r="Z143" s="555"/>
      <c r="AA143" s="555"/>
      <c r="AB143" s="555"/>
      <c r="AC143" s="555"/>
      <c r="AD143" s="555"/>
      <c r="AE143" s="555"/>
      <c r="AF143" s="555"/>
      <c r="AG143" s="555"/>
      <c r="AH143" s="555"/>
      <c r="AI143" s="555"/>
      <c r="AJ143" s="555"/>
      <c r="AK143" s="555"/>
      <c r="AL143" s="555"/>
      <c r="AM143" s="555"/>
      <c r="AN143" s="555"/>
      <c r="AO143" s="555"/>
      <c r="AP143" s="555"/>
      <c r="AQ143" s="555"/>
      <c r="AR143" s="555"/>
      <c r="AS143" s="555"/>
      <c r="AT143" s="555"/>
      <c r="AU143" s="555"/>
      <c r="AV143" s="555"/>
      <c r="AW143" s="555"/>
      <c r="AX143" s="555"/>
      <c r="AY143" s="555"/>
      <c r="AZ143" s="555"/>
      <c r="BA143" s="555"/>
      <c r="BB143" s="555"/>
      <c r="BC143" s="555"/>
      <c r="BD143" s="555"/>
      <c r="BE143" s="555"/>
      <c r="BF143" s="555"/>
      <c r="BG143" s="555"/>
      <c r="BH143" s="555"/>
      <c r="BI143" s="555"/>
      <c r="BJ143" s="40"/>
      <c r="BK143" s="40"/>
      <c r="BL143" s="40"/>
      <c r="BM143" s="40"/>
    </row>
    <row r="144" spans="1:65" s="9" customFormat="1" ht="13">
      <c r="A144" s="494"/>
      <c r="B144" s="495" t="s">
        <v>474</v>
      </c>
      <c r="C144" s="494"/>
      <c r="D144" s="494"/>
      <c r="E144" s="494"/>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5"/>
      <c r="AL144" s="575"/>
      <c r="AM144" s="575"/>
      <c r="AN144" s="575"/>
      <c r="AO144" s="575"/>
      <c r="AP144" s="575"/>
      <c r="AQ144" s="575"/>
      <c r="AR144" s="575"/>
      <c r="AS144" s="575"/>
      <c r="AT144" s="575"/>
      <c r="AU144" s="575"/>
      <c r="AV144" s="575"/>
      <c r="AW144" s="575"/>
      <c r="AX144" s="575"/>
      <c r="AY144" s="575"/>
      <c r="AZ144" s="575"/>
      <c r="BA144" s="575"/>
      <c r="BB144" s="575"/>
      <c r="BC144" s="575"/>
      <c r="BD144" s="575"/>
      <c r="BE144" s="575"/>
      <c r="BF144" s="575"/>
      <c r="BG144" s="575"/>
      <c r="BH144" s="575"/>
      <c r="BI144" s="575"/>
      <c r="BJ144" s="494"/>
      <c r="BK144" s="49"/>
      <c r="BL144" s="49"/>
      <c r="BM144" s="49"/>
    </row>
    <row r="145" spans="1:65">
      <c r="A145" s="40"/>
      <c r="B145" s="40"/>
      <c r="C145" s="40"/>
      <c r="D145" s="40"/>
      <c r="E145" s="40"/>
      <c r="F145" s="555"/>
      <c r="G145" s="555"/>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5"/>
      <c r="AY145" s="555"/>
      <c r="AZ145" s="555"/>
      <c r="BA145" s="555"/>
      <c r="BB145" s="555"/>
      <c r="BC145" s="555"/>
      <c r="BD145" s="555"/>
      <c r="BE145" s="555"/>
      <c r="BF145" s="555"/>
      <c r="BG145" s="555"/>
      <c r="BH145" s="555"/>
      <c r="BI145" s="555"/>
      <c r="BJ145" s="40"/>
      <c r="BK145" s="40"/>
      <c r="BL145" s="40"/>
      <c r="BM145" s="40"/>
    </row>
    <row r="146" spans="1:65">
      <c r="A146" s="40"/>
      <c r="B146" s="40" t="s">
        <v>36</v>
      </c>
      <c r="C146" s="40"/>
      <c r="D146" s="40"/>
      <c r="E146" s="40"/>
      <c r="F146" s="150">
        <v>0</v>
      </c>
      <c r="G146" s="151">
        <v>0</v>
      </c>
      <c r="H146" s="151">
        <v>0.8583040474541459</v>
      </c>
      <c r="I146" s="151">
        <v>0.97601912476120434</v>
      </c>
      <c r="J146" s="151">
        <v>1.9568422770718592</v>
      </c>
      <c r="K146" s="151">
        <v>2.8577564613044624</v>
      </c>
      <c r="L146" s="151">
        <v>0</v>
      </c>
      <c r="M146" s="151">
        <v>0</v>
      </c>
      <c r="N146" s="151">
        <v>0</v>
      </c>
      <c r="O146" s="151">
        <v>0</v>
      </c>
      <c r="P146" s="151">
        <v>0</v>
      </c>
      <c r="Q146" s="151"/>
      <c r="R146" s="151"/>
      <c r="S146" s="151"/>
      <c r="T146" s="151"/>
      <c r="U146" s="151"/>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c r="AV146" s="585"/>
      <c r="AW146" s="585"/>
      <c r="AX146" s="585"/>
      <c r="AY146" s="585"/>
      <c r="AZ146" s="585"/>
      <c r="BA146" s="585"/>
      <c r="BB146" s="585"/>
      <c r="BC146" s="585"/>
      <c r="BD146" s="585"/>
      <c r="BE146" s="585"/>
      <c r="BF146" s="585"/>
      <c r="BG146" s="585"/>
      <c r="BH146" s="585"/>
      <c r="BI146" s="585"/>
      <c r="BJ146" s="40"/>
      <c r="BK146" s="40"/>
      <c r="BL146" s="40"/>
      <c r="BM146" s="40"/>
    </row>
    <row r="147" spans="1:65">
      <c r="A147" s="40"/>
      <c r="B147" s="40" t="s">
        <v>134</v>
      </c>
      <c r="C147" s="40"/>
      <c r="D147" s="40"/>
      <c r="E147" s="40"/>
      <c r="F147" s="152">
        <v>0</v>
      </c>
      <c r="G147" s="139">
        <v>0</v>
      </c>
      <c r="H147" s="139">
        <v>0</v>
      </c>
      <c r="I147" s="139">
        <v>0</v>
      </c>
      <c r="J147" s="139">
        <v>0</v>
      </c>
      <c r="K147" s="139">
        <v>0</v>
      </c>
      <c r="L147" s="139">
        <v>0</v>
      </c>
      <c r="M147" s="139">
        <v>0</v>
      </c>
      <c r="N147" s="139">
        <v>0</v>
      </c>
      <c r="O147" s="139">
        <v>0</v>
      </c>
      <c r="P147" s="139">
        <v>0</v>
      </c>
      <c r="Q147" s="139"/>
      <c r="R147" s="139"/>
      <c r="S147" s="139"/>
      <c r="T147" s="139"/>
      <c r="U147" s="139"/>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40"/>
      <c r="BK147" s="40"/>
      <c r="BL147" s="40"/>
      <c r="BM147" s="40"/>
    </row>
    <row r="148" spans="1:65">
      <c r="A148" s="40"/>
      <c r="B148" s="40" t="s">
        <v>135</v>
      </c>
      <c r="C148" s="40"/>
      <c r="D148" s="40"/>
      <c r="E148" s="40"/>
      <c r="F148" s="152">
        <v>0</v>
      </c>
      <c r="G148" s="139">
        <v>0</v>
      </c>
      <c r="H148" s="139">
        <v>-0.25830786567901842</v>
      </c>
      <c r="I148" s="139">
        <v>-0.26979943185051686</v>
      </c>
      <c r="J148" s="139">
        <v>-0.5138726326469204</v>
      </c>
      <c r="K148" s="139">
        <v>-0.69661644282046364</v>
      </c>
      <c r="L148" s="139">
        <v>0</v>
      </c>
      <c r="M148" s="139">
        <v>0</v>
      </c>
      <c r="N148" s="139">
        <v>0</v>
      </c>
      <c r="O148" s="139">
        <v>0</v>
      </c>
      <c r="P148" s="139">
        <v>0</v>
      </c>
      <c r="Q148" s="139"/>
      <c r="R148" s="139"/>
      <c r="S148" s="139"/>
      <c r="T148" s="139"/>
      <c r="U148" s="139"/>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40"/>
      <c r="BK148" s="40"/>
      <c r="BL148" s="40"/>
      <c r="BM148" s="40"/>
    </row>
    <row r="149" spans="1:65">
      <c r="A149" s="40"/>
      <c r="B149" s="40" t="s">
        <v>136</v>
      </c>
      <c r="C149" s="40"/>
      <c r="D149" s="40"/>
      <c r="E149" s="40"/>
      <c r="F149" s="152">
        <v>0</v>
      </c>
      <c r="G149" s="139">
        <v>0</v>
      </c>
      <c r="H149" s="139">
        <v>0</v>
      </c>
      <c r="I149" s="139">
        <v>0</v>
      </c>
      <c r="J149" s="139">
        <v>0</v>
      </c>
      <c r="K149" s="139">
        <v>0</v>
      </c>
      <c r="L149" s="139">
        <v>0</v>
      </c>
      <c r="M149" s="139">
        <v>0</v>
      </c>
      <c r="N149" s="139">
        <v>0</v>
      </c>
      <c r="O149" s="139">
        <v>0</v>
      </c>
      <c r="P149" s="139">
        <v>0</v>
      </c>
      <c r="Q149" s="139"/>
      <c r="R149" s="139"/>
      <c r="S149" s="139"/>
      <c r="T149" s="139"/>
      <c r="U149" s="139"/>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40"/>
      <c r="BK149" s="40"/>
      <c r="BL149" s="40"/>
      <c r="BM149" s="40"/>
    </row>
    <row r="150" spans="1:65">
      <c r="A150" s="40"/>
      <c r="B150" s="40" t="s">
        <v>137</v>
      </c>
      <c r="C150" s="40"/>
      <c r="D150" s="40"/>
      <c r="E150" s="40"/>
      <c r="F150" s="152">
        <v>0</v>
      </c>
      <c r="G150" s="139">
        <v>0</v>
      </c>
      <c r="H150" s="139">
        <v>0</v>
      </c>
      <c r="I150" s="139">
        <v>0</v>
      </c>
      <c r="J150" s="139">
        <v>0</v>
      </c>
      <c r="K150" s="139">
        <v>0</v>
      </c>
      <c r="L150" s="139">
        <v>0</v>
      </c>
      <c r="M150" s="139">
        <v>0</v>
      </c>
      <c r="N150" s="139">
        <v>0</v>
      </c>
      <c r="O150" s="139">
        <v>0</v>
      </c>
      <c r="P150" s="139">
        <v>0</v>
      </c>
      <c r="Q150" s="139"/>
      <c r="R150" s="139"/>
      <c r="S150" s="139"/>
      <c r="T150" s="139"/>
      <c r="U150" s="139"/>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40"/>
      <c r="BK150" s="40"/>
      <c r="BL150" s="40"/>
      <c r="BM150" s="40"/>
    </row>
    <row r="151" spans="1:65">
      <c r="A151" s="40"/>
      <c r="B151" s="40" t="s">
        <v>138</v>
      </c>
      <c r="C151" s="40"/>
      <c r="D151" s="40"/>
      <c r="E151" s="40"/>
      <c r="F151" s="152">
        <v>0</v>
      </c>
      <c r="G151" s="139">
        <v>-9.4218384572860305</v>
      </c>
      <c r="H151" s="139">
        <v>-1.4083860442862568</v>
      </c>
      <c r="I151" s="139">
        <v>-11.263894855348836</v>
      </c>
      <c r="J151" s="139">
        <v>-10.653556367939945</v>
      </c>
      <c r="K151" s="139">
        <v>0</v>
      </c>
      <c r="L151" s="139">
        <v>0</v>
      </c>
      <c r="M151" s="139">
        <v>0</v>
      </c>
      <c r="N151" s="139">
        <v>0</v>
      </c>
      <c r="O151" s="139">
        <v>0</v>
      </c>
      <c r="P151" s="139">
        <v>0</v>
      </c>
      <c r="Q151" s="139"/>
      <c r="R151" s="139"/>
      <c r="S151" s="139"/>
      <c r="T151" s="139"/>
      <c r="U151" s="139"/>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40"/>
      <c r="BK151" s="40"/>
      <c r="BL151" s="40"/>
      <c r="BM151" s="40"/>
    </row>
    <row r="152" spans="1:65">
      <c r="A152" s="40"/>
      <c r="B152" s="40" t="s">
        <v>139</v>
      </c>
      <c r="C152" s="40"/>
      <c r="D152" s="40"/>
      <c r="E152" s="40"/>
      <c r="F152" s="152">
        <v>0</v>
      </c>
      <c r="G152" s="139">
        <v>5.653103074371618</v>
      </c>
      <c r="H152" s="139">
        <v>0.58813902505121263</v>
      </c>
      <c r="I152" s="139">
        <v>6.4484370813143403</v>
      </c>
      <c r="J152" s="139">
        <v>5.7577949636687062</v>
      </c>
      <c r="K152" s="139">
        <v>-0.96022653268233071</v>
      </c>
      <c r="L152" s="139">
        <v>0</v>
      </c>
      <c r="M152" s="139">
        <v>0</v>
      </c>
      <c r="N152" s="139">
        <v>0</v>
      </c>
      <c r="O152" s="139">
        <v>0</v>
      </c>
      <c r="P152" s="139">
        <v>0</v>
      </c>
      <c r="Q152" s="139"/>
      <c r="R152" s="139"/>
      <c r="S152" s="139"/>
      <c r="T152" s="139"/>
      <c r="U152" s="139"/>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40"/>
      <c r="BK152" s="40"/>
      <c r="BL152" s="40"/>
      <c r="BM152" s="40"/>
    </row>
    <row r="153" spans="1:65">
      <c r="A153" s="40"/>
      <c r="B153" s="40" t="s">
        <v>90</v>
      </c>
      <c r="C153" s="40"/>
      <c r="D153" s="40"/>
      <c r="E153" s="40"/>
      <c r="F153" s="153"/>
      <c r="G153" s="90">
        <v>0</v>
      </c>
      <c r="H153" s="90">
        <v>0</v>
      </c>
      <c r="I153" s="90">
        <v>0</v>
      </c>
      <c r="J153" s="90">
        <v>0</v>
      </c>
      <c r="K153" s="90">
        <v>11.658165074482365</v>
      </c>
      <c r="L153" s="90">
        <v>0</v>
      </c>
      <c r="M153" s="90">
        <v>0</v>
      </c>
      <c r="N153" s="90">
        <v>0</v>
      </c>
      <c r="O153" s="90">
        <v>0</v>
      </c>
      <c r="P153" s="90">
        <v>0</v>
      </c>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40"/>
      <c r="BK153" s="40"/>
      <c r="BL153" s="40"/>
      <c r="BM153" s="40"/>
    </row>
    <row r="154" spans="1:65">
      <c r="A154" s="40"/>
      <c r="B154" s="40" t="s">
        <v>91</v>
      </c>
      <c r="C154" s="40"/>
      <c r="D154" s="40"/>
      <c r="E154" s="40"/>
      <c r="F154" s="153">
        <v>0</v>
      </c>
      <c r="G154" s="90">
        <v>-3.7687353829144126</v>
      </c>
      <c r="H154" s="90">
        <v>-0.22025083745991669</v>
      </c>
      <c r="I154" s="90">
        <v>-4.1092380811238076</v>
      </c>
      <c r="J154" s="90">
        <v>-3.4527917598463009</v>
      </c>
      <c r="K154" s="90">
        <v>12.859078560284033</v>
      </c>
      <c r="L154" s="90">
        <v>0</v>
      </c>
      <c r="M154" s="90">
        <v>0</v>
      </c>
      <c r="N154" s="90">
        <v>0</v>
      </c>
      <c r="O154" s="90">
        <v>0</v>
      </c>
      <c r="P154" s="90">
        <v>0</v>
      </c>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40"/>
      <c r="BK154" s="40"/>
      <c r="BL154" s="40"/>
      <c r="BM154" s="40"/>
    </row>
    <row r="155" spans="1:65">
      <c r="A155" s="40"/>
      <c r="B155" s="40"/>
      <c r="C155" s="40"/>
      <c r="D155" s="40"/>
      <c r="E155" s="4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40"/>
      <c r="BK155" s="40"/>
      <c r="BL155" s="40"/>
      <c r="BM155" s="40"/>
    </row>
    <row r="156" spans="1:65" ht="13">
      <c r="A156" s="40"/>
      <c r="B156" s="117" t="s">
        <v>118</v>
      </c>
      <c r="C156" s="117"/>
      <c r="D156" s="117"/>
      <c r="E156" s="148">
        <v>4.5596686540257947E-2</v>
      </c>
      <c r="F156" s="555"/>
      <c r="G156" s="555"/>
      <c r="H156" s="555"/>
      <c r="I156" s="555"/>
      <c r="J156" s="555"/>
      <c r="K156" s="555"/>
      <c r="L156" s="555"/>
      <c r="M156" s="555"/>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5"/>
      <c r="AL156" s="555"/>
      <c r="AM156" s="555"/>
      <c r="AN156" s="555"/>
      <c r="AO156" s="555"/>
      <c r="AP156" s="555"/>
      <c r="AQ156" s="555"/>
      <c r="AR156" s="555"/>
      <c r="AS156" s="555"/>
      <c r="AT156" s="555"/>
      <c r="AU156" s="555"/>
      <c r="AV156" s="555"/>
      <c r="AW156" s="555"/>
      <c r="AX156" s="555"/>
      <c r="AY156" s="555"/>
      <c r="AZ156" s="555"/>
      <c r="BA156" s="555"/>
      <c r="BB156" s="555"/>
      <c r="BC156" s="555"/>
      <c r="BD156" s="555"/>
      <c r="BE156" s="555"/>
      <c r="BF156" s="555"/>
      <c r="BG156" s="555"/>
      <c r="BH156" s="555"/>
      <c r="BI156" s="555"/>
      <c r="BJ156" s="40"/>
      <c r="BK156" s="40"/>
      <c r="BL156" s="40"/>
      <c r="BM156" s="40"/>
    </row>
    <row r="157" spans="1:65" ht="13">
      <c r="A157" s="40"/>
      <c r="B157" s="119" t="s">
        <v>119</v>
      </c>
      <c r="C157" s="119"/>
      <c r="D157" s="119"/>
      <c r="E157" s="149">
        <v>4.5596686540159269E-2</v>
      </c>
      <c r="F157" s="555"/>
      <c r="G157" s="555"/>
      <c r="H157" s="555"/>
      <c r="I157" s="555"/>
      <c r="J157" s="555"/>
      <c r="K157" s="555"/>
      <c r="L157" s="555"/>
      <c r="M157" s="555"/>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5"/>
      <c r="AL157" s="555"/>
      <c r="AM157" s="555"/>
      <c r="AN157" s="555"/>
      <c r="AO157" s="555"/>
      <c r="AP157" s="555"/>
      <c r="AQ157" s="555"/>
      <c r="AR157" s="555"/>
      <c r="AS157" s="555"/>
      <c r="AT157" s="555"/>
      <c r="AU157" s="555"/>
      <c r="AV157" s="555"/>
      <c r="AW157" s="555"/>
      <c r="AX157" s="555"/>
      <c r="AY157" s="555"/>
      <c r="AZ157" s="555"/>
      <c r="BA157" s="555"/>
      <c r="BB157" s="555"/>
      <c r="BC157" s="555"/>
      <c r="BD157" s="555"/>
      <c r="BE157" s="555"/>
      <c r="BF157" s="555"/>
      <c r="BG157" s="555"/>
      <c r="BH157" s="555"/>
      <c r="BI157" s="555"/>
      <c r="BJ157" s="40"/>
      <c r="BK157" s="40"/>
      <c r="BL157" s="40"/>
      <c r="BM157" s="40"/>
    </row>
    <row r="158" spans="1:65">
      <c r="A158" s="40"/>
      <c r="B158" s="40"/>
      <c r="C158" s="40"/>
      <c r="D158" s="40"/>
      <c r="E158" s="40"/>
      <c r="F158" s="555"/>
      <c r="G158" s="555"/>
      <c r="H158" s="555"/>
      <c r="I158" s="555"/>
      <c r="J158" s="555"/>
      <c r="K158" s="555"/>
      <c r="L158" s="555"/>
      <c r="M158" s="555"/>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5"/>
      <c r="AL158" s="555"/>
      <c r="AM158" s="555"/>
      <c r="AN158" s="555"/>
      <c r="AO158" s="555"/>
      <c r="AP158" s="555"/>
      <c r="AQ158" s="555"/>
      <c r="AR158" s="555"/>
      <c r="AS158" s="555"/>
      <c r="AT158" s="555"/>
      <c r="AU158" s="555"/>
      <c r="AV158" s="555"/>
      <c r="AW158" s="555"/>
      <c r="AX158" s="555"/>
      <c r="AY158" s="555"/>
      <c r="AZ158" s="555"/>
      <c r="BA158" s="555"/>
      <c r="BB158" s="555"/>
      <c r="BC158" s="555"/>
      <c r="BD158" s="555"/>
      <c r="BE158" s="555"/>
      <c r="BF158" s="555"/>
      <c r="BG158" s="555"/>
      <c r="BH158" s="555"/>
      <c r="BI158" s="555"/>
      <c r="BJ158" s="40"/>
      <c r="BK158" s="40"/>
      <c r="BL158" s="40"/>
      <c r="BM158" s="40"/>
    </row>
    <row r="159" spans="1:65">
      <c r="A159" s="40"/>
      <c r="B159" s="40"/>
      <c r="C159" s="40"/>
      <c r="D159" s="40"/>
      <c r="E159" s="40"/>
      <c r="F159" s="555"/>
      <c r="G159" s="555"/>
      <c r="H159" s="555"/>
      <c r="I159" s="555"/>
      <c r="J159" s="555"/>
      <c r="K159" s="555"/>
      <c r="L159" s="555"/>
      <c r="M159" s="555"/>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55"/>
      <c r="AL159" s="555"/>
      <c r="AM159" s="555"/>
      <c r="AN159" s="555"/>
      <c r="AO159" s="555"/>
      <c r="AP159" s="555"/>
      <c r="AQ159" s="555"/>
      <c r="AR159" s="555"/>
      <c r="AS159" s="555"/>
      <c r="AT159" s="555"/>
      <c r="AU159" s="555"/>
      <c r="AV159" s="555"/>
      <c r="AW159" s="555"/>
      <c r="AX159" s="555"/>
      <c r="AY159" s="555"/>
      <c r="AZ159" s="555"/>
      <c r="BA159" s="555"/>
      <c r="BB159" s="555"/>
      <c r="BC159" s="555"/>
      <c r="BD159" s="555"/>
      <c r="BE159" s="555"/>
      <c r="BF159" s="555"/>
      <c r="BG159" s="555"/>
      <c r="BH159" s="555"/>
      <c r="BI159" s="555"/>
      <c r="BJ159" s="40"/>
      <c r="BK159" s="40"/>
      <c r="BL159" s="40"/>
      <c r="BM159" s="40"/>
    </row>
    <row r="160" spans="1:65" s="9" customFormat="1" ht="13">
      <c r="A160" s="126"/>
      <c r="B160" s="126" t="s">
        <v>476</v>
      </c>
      <c r="C160" s="128"/>
      <c r="D160" s="128"/>
      <c r="E160" s="128"/>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6"/>
      <c r="AL160" s="586"/>
      <c r="AM160" s="586"/>
      <c r="AN160" s="586"/>
      <c r="AO160" s="586"/>
      <c r="AP160" s="586"/>
      <c r="AQ160" s="586"/>
      <c r="AR160" s="586"/>
      <c r="AS160" s="586"/>
      <c r="AT160" s="586"/>
      <c r="AU160" s="586"/>
      <c r="AV160" s="586"/>
      <c r="AW160" s="586"/>
      <c r="AX160" s="586"/>
      <c r="AY160" s="586"/>
      <c r="AZ160" s="586"/>
      <c r="BA160" s="586"/>
      <c r="BB160" s="586"/>
      <c r="BC160" s="586"/>
      <c r="BD160" s="586"/>
      <c r="BE160" s="586"/>
      <c r="BF160" s="586"/>
      <c r="BG160" s="586"/>
      <c r="BH160" s="586"/>
      <c r="BI160" s="586"/>
      <c r="BJ160" s="49"/>
      <c r="BK160" s="49"/>
      <c r="BL160" s="49"/>
      <c r="BM160" s="49"/>
    </row>
    <row r="161" spans="1:65">
      <c r="A161" s="154"/>
      <c r="B161" s="367" t="s">
        <v>43</v>
      </c>
      <c r="C161" s="364"/>
      <c r="D161" s="364"/>
      <c r="E161" s="364"/>
      <c r="F161" s="547"/>
      <c r="G161" s="587">
        <v>0</v>
      </c>
      <c r="H161" s="587">
        <v>0.430149711586574</v>
      </c>
      <c r="I161" s="587">
        <v>0.45951940493626908</v>
      </c>
      <c r="J161" s="587">
        <v>0.89961084857975904</v>
      </c>
      <c r="K161" s="587">
        <v>1.2573789068339087</v>
      </c>
      <c r="L161" s="587">
        <v>1.1919299148187523</v>
      </c>
      <c r="M161" s="587">
        <v>1.1228541210971992</v>
      </c>
      <c r="N161" s="587">
        <v>1.0500204233226795</v>
      </c>
      <c r="O161" s="587">
        <v>0.97329363207026653</v>
      </c>
      <c r="P161" s="587">
        <v>0.89253435275059045</v>
      </c>
      <c r="Q161" s="587"/>
      <c r="R161" s="587"/>
      <c r="S161" s="587"/>
      <c r="T161" s="588"/>
      <c r="U161" s="588"/>
      <c r="V161" s="588"/>
      <c r="W161" s="588"/>
      <c r="X161" s="588"/>
      <c r="Y161" s="588"/>
      <c r="Z161" s="588"/>
      <c r="AA161" s="588"/>
      <c r="AB161" s="588"/>
      <c r="AC161" s="588"/>
      <c r="AD161" s="588"/>
      <c r="AE161" s="588"/>
      <c r="AF161" s="588"/>
      <c r="AG161" s="588"/>
      <c r="AH161" s="588"/>
      <c r="AI161" s="588"/>
      <c r="AJ161" s="588"/>
      <c r="AK161" s="588"/>
      <c r="AL161" s="588"/>
      <c r="AM161" s="588"/>
      <c r="AN161" s="588"/>
      <c r="AO161" s="588"/>
      <c r="AP161" s="588"/>
      <c r="AQ161" s="588"/>
      <c r="AR161" s="588"/>
      <c r="AS161" s="588"/>
      <c r="AT161" s="588"/>
      <c r="AU161" s="588"/>
      <c r="AV161" s="588"/>
      <c r="AW161" s="588"/>
      <c r="AX161" s="588"/>
      <c r="AY161" s="588"/>
      <c r="AZ161" s="588"/>
      <c r="BA161" s="588"/>
      <c r="BB161" s="588"/>
      <c r="BC161" s="588"/>
      <c r="BD161" s="588"/>
      <c r="BE161" s="588"/>
      <c r="BF161" s="588"/>
      <c r="BG161" s="588"/>
      <c r="BH161" s="588"/>
      <c r="BI161" s="588"/>
      <c r="BJ161" s="40"/>
      <c r="BK161" s="40"/>
      <c r="BL161" s="40"/>
      <c r="BM161" s="40"/>
    </row>
    <row r="162" spans="1:65">
      <c r="A162" s="49"/>
      <c r="B162" s="402" t="s">
        <v>244</v>
      </c>
      <c r="C162" s="403"/>
      <c r="D162" s="403"/>
      <c r="E162" s="403"/>
      <c r="F162" s="547"/>
      <c r="G162" s="589">
        <v>0</v>
      </c>
      <c r="H162" s="589">
        <v>0</v>
      </c>
      <c r="I162" s="589">
        <v>0</v>
      </c>
      <c r="J162" s="589">
        <v>0</v>
      </c>
      <c r="K162" s="589">
        <v>0</v>
      </c>
      <c r="L162" s="589">
        <v>1.4278813937440337E-2</v>
      </c>
      <c r="M162" s="589">
        <v>1.3451315278443218E-2</v>
      </c>
      <c r="N162" s="589">
        <v>1.257879852559683E-2</v>
      </c>
      <c r="O162" s="589">
        <v>1.1659644167031528E-2</v>
      </c>
      <c r="P162" s="589">
        <v>1.0692182314794373E-2</v>
      </c>
      <c r="Q162" s="590"/>
      <c r="R162" s="590"/>
      <c r="S162" s="590"/>
      <c r="T162" s="591"/>
      <c r="U162" s="591"/>
      <c r="V162" s="591"/>
      <c r="W162" s="591"/>
      <c r="X162" s="591"/>
      <c r="Y162" s="591"/>
      <c r="Z162" s="591"/>
      <c r="AA162" s="591"/>
      <c r="AB162" s="591"/>
      <c r="AC162" s="591"/>
      <c r="AD162" s="591"/>
      <c r="AE162" s="591"/>
      <c r="AF162" s="591"/>
      <c r="AG162" s="591"/>
      <c r="AH162" s="591"/>
      <c r="AI162" s="591"/>
      <c r="AJ162" s="591"/>
      <c r="AK162" s="591"/>
      <c r="AL162" s="591"/>
      <c r="AM162" s="591"/>
      <c r="AN162" s="591"/>
      <c r="AO162" s="591"/>
      <c r="AP162" s="591"/>
      <c r="AQ162" s="591"/>
      <c r="AR162" s="591"/>
      <c r="AS162" s="591"/>
      <c r="AT162" s="591"/>
      <c r="AU162" s="591"/>
      <c r="AV162" s="591"/>
      <c r="AW162" s="591"/>
      <c r="AX162" s="591"/>
      <c r="AY162" s="591"/>
      <c r="AZ162" s="591"/>
      <c r="BA162" s="591"/>
      <c r="BB162" s="591"/>
      <c r="BC162" s="591"/>
      <c r="BD162" s="591"/>
      <c r="BE162" s="591"/>
      <c r="BF162" s="591"/>
      <c r="BG162" s="591"/>
      <c r="BH162" s="591"/>
      <c r="BI162" s="591"/>
      <c r="BJ162" s="40"/>
      <c r="BK162" s="40"/>
      <c r="BL162" s="40"/>
      <c r="BM162" s="40"/>
    </row>
    <row r="163" spans="1:65">
      <c r="A163" s="49"/>
      <c r="B163" s="402" t="s">
        <v>386</v>
      </c>
      <c r="C163" s="403"/>
      <c r="D163" s="403"/>
      <c r="E163" s="403"/>
      <c r="F163" s="547"/>
      <c r="G163" s="589">
        <v>0</v>
      </c>
      <c r="H163" s="589">
        <v>0</v>
      </c>
      <c r="I163" s="589">
        <v>0</v>
      </c>
      <c r="J163" s="589">
        <v>0</v>
      </c>
      <c r="K163" s="589">
        <v>0</v>
      </c>
      <c r="L163" s="589">
        <v>0</v>
      </c>
      <c r="M163" s="589">
        <v>0</v>
      </c>
      <c r="N163" s="589">
        <v>0</v>
      </c>
      <c r="O163" s="589">
        <v>0</v>
      </c>
      <c r="P163" s="589">
        <v>0</v>
      </c>
      <c r="Q163" s="590"/>
      <c r="R163" s="590"/>
      <c r="S163" s="590"/>
      <c r="T163" s="591"/>
      <c r="U163" s="591"/>
      <c r="V163" s="591"/>
      <c r="W163" s="591"/>
      <c r="X163" s="591"/>
      <c r="Y163" s="591"/>
      <c r="Z163" s="591"/>
      <c r="AA163" s="591"/>
      <c r="AB163" s="591"/>
      <c r="AC163" s="591"/>
      <c r="AD163" s="591"/>
      <c r="AE163" s="591"/>
      <c r="AF163" s="591"/>
      <c r="AG163" s="591"/>
      <c r="AH163" s="591"/>
      <c r="AI163" s="591"/>
      <c r="AJ163" s="591"/>
      <c r="AK163" s="591"/>
      <c r="AL163" s="591"/>
      <c r="AM163" s="591"/>
      <c r="AN163" s="591"/>
      <c r="AO163" s="591"/>
      <c r="AP163" s="591"/>
      <c r="AQ163" s="591"/>
      <c r="AR163" s="591"/>
      <c r="AS163" s="591"/>
      <c r="AT163" s="591"/>
      <c r="AU163" s="591"/>
      <c r="AV163" s="591"/>
      <c r="AW163" s="591"/>
      <c r="AX163" s="591"/>
      <c r="AY163" s="591"/>
      <c r="AZ163" s="591"/>
      <c r="BA163" s="591"/>
      <c r="BB163" s="591"/>
      <c r="BC163" s="591"/>
      <c r="BD163" s="591"/>
      <c r="BE163" s="591"/>
      <c r="BF163" s="591"/>
      <c r="BG163" s="591"/>
      <c r="BH163" s="591"/>
      <c r="BI163" s="591"/>
      <c r="BJ163" s="40"/>
      <c r="BK163" s="40"/>
      <c r="BL163" s="40"/>
      <c r="BM163" s="40"/>
    </row>
    <row r="164" spans="1:65">
      <c r="A164" s="49"/>
      <c r="B164" s="289" t="s">
        <v>109</v>
      </c>
      <c r="C164" s="365"/>
      <c r="D164" s="365"/>
      <c r="E164" s="365"/>
      <c r="F164" s="547"/>
      <c r="G164" s="590">
        <v>0</v>
      </c>
      <c r="H164" s="590">
        <v>0.4281543358675719</v>
      </c>
      <c r="I164" s="590">
        <v>0.51649971982493526</v>
      </c>
      <c r="J164" s="590">
        <v>1.0572314284921003</v>
      </c>
      <c r="K164" s="590">
        <v>1.6003775544705539</v>
      </c>
      <c r="L164" s="590">
        <v>1.6890611516768892</v>
      </c>
      <c r="M164" s="590">
        <v>1.7809505011236846</v>
      </c>
      <c r="N164" s="590">
        <v>1.8761455412250454</v>
      </c>
      <c r="O164" s="590">
        <v>1.9747490978699442</v>
      </c>
      <c r="P164" s="590">
        <v>2.0768669640655411</v>
      </c>
      <c r="Q164" s="590"/>
      <c r="R164" s="590"/>
      <c r="S164" s="590"/>
      <c r="T164" s="591"/>
      <c r="U164" s="591"/>
      <c r="V164" s="591"/>
      <c r="W164" s="591"/>
      <c r="X164" s="591"/>
      <c r="Y164" s="591"/>
      <c r="Z164" s="591"/>
      <c r="AA164" s="591"/>
      <c r="AB164" s="591"/>
      <c r="AC164" s="591"/>
      <c r="AD164" s="591"/>
      <c r="AE164" s="591"/>
      <c r="AF164" s="591"/>
      <c r="AG164" s="591"/>
      <c r="AH164" s="591"/>
      <c r="AI164" s="591"/>
      <c r="AJ164" s="591"/>
      <c r="AK164" s="591"/>
      <c r="AL164" s="591"/>
      <c r="AM164" s="591"/>
      <c r="AN164" s="591"/>
      <c r="AO164" s="591"/>
      <c r="AP164" s="591"/>
      <c r="AQ164" s="591"/>
      <c r="AR164" s="591"/>
      <c r="AS164" s="591"/>
      <c r="AT164" s="591"/>
      <c r="AU164" s="591"/>
      <c r="AV164" s="591"/>
      <c r="AW164" s="591"/>
      <c r="AX164" s="591"/>
      <c r="AY164" s="591"/>
      <c r="AZ164" s="591"/>
      <c r="BA164" s="591"/>
      <c r="BB164" s="591"/>
      <c r="BC164" s="591"/>
      <c r="BD164" s="591"/>
      <c r="BE164" s="591"/>
      <c r="BF164" s="591"/>
      <c r="BG164" s="591"/>
      <c r="BH164" s="591"/>
      <c r="BI164" s="591"/>
      <c r="BJ164" s="40"/>
      <c r="BK164" s="40"/>
      <c r="BL164" s="40"/>
      <c r="BM164" s="40"/>
    </row>
    <row r="165" spans="1:65">
      <c r="A165" s="49"/>
      <c r="B165" s="289" t="s">
        <v>44</v>
      </c>
      <c r="C165" s="365"/>
      <c r="D165" s="365"/>
      <c r="E165" s="365"/>
      <c r="F165" s="547"/>
      <c r="G165" s="590">
        <v>0</v>
      </c>
      <c r="H165" s="590">
        <v>0</v>
      </c>
      <c r="I165" s="590">
        <v>0</v>
      </c>
      <c r="J165" s="590">
        <v>0</v>
      </c>
      <c r="K165" s="590">
        <v>0</v>
      </c>
      <c r="L165" s="590">
        <v>0</v>
      </c>
      <c r="M165" s="590">
        <v>0</v>
      </c>
      <c r="N165" s="590">
        <v>0</v>
      </c>
      <c r="O165" s="590">
        <v>0</v>
      </c>
      <c r="P165" s="590">
        <v>0</v>
      </c>
      <c r="Q165" s="590"/>
      <c r="R165" s="590"/>
      <c r="S165" s="590"/>
      <c r="T165" s="591"/>
      <c r="U165" s="591"/>
      <c r="V165" s="591"/>
      <c r="W165" s="591"/>
      <c r="X165" s="591"/>
      <c r="Y165" s="591"/>
      <c r="Z165" s="591"/>
      <c r="AA165" s="591"/>
      <c r="AB165" s="591"/>
      <c r="AC165" s="591"/>
      <c r="AD165" s="591"/>
      <c r="AE165" s="591"/>
      <c r="AF165" s="591"/>
      <c r="AG165" s="591"/>
      <c r="AH165" s="591"/>
      <c r="AI165" s="591"/>
      <c r="AJ165" s="591"/>
      <c r="AK165" s="591"/>
      <c r="AL165" s="591"/>
      <c r="AM165" s="591"/>
      <c r="AN165" s="591"/>
      <c r="AO165" s="591"/>
      <c r="AP165" s="591"/>
      <c r="AQ165" s="591"/>
      <c r="AR165" s="591"/>
      <c r="AS165" s="591"/>
      <c r="AT165" s="591"/>
      <c r="AU165" s="591"/>
      <c r="AV165" s="591"/>
      <c r="AW165" s="591"/>
      <c r="AX165" s="591"/>
      <c r="AY165" s="591"/>
      <c r="AZ165" s="591"/>
      <c r="BA165" s="591"/>
      <c r="BB165" s="591"/>
      <c r="BC165" s="591"/>
      <c r="BD165" s="591"/>
      <c r="BE165" s="591"/>
      <c r="BF165" s="591"/>
      <c r="BG165" s="591"/>
      <c r="BH165" s="591"/>
      <c r="BI165" s="591"/>
      <c r="BJ165" s="40"/>
      <c r="BK165" s="40"/>
      <c r="BL165" s="40"/>
      <c r="BM165" s="40"/>
    </row>
    <row r="166" spans="1:65" ht="13">
      <c r="A166" s="49"/>
      <c r="B166" s="368" t="s">
        <v>475</v>
      </c>
      <c r="C166" s="47"/>
      <c r="D166" s="47"/>
      <c r="E166" s="47"/>
      <c r="F166" s="592"/>
      <c r="G166" s="593">
        <v>0</v>
      </c>
      <c r="H166" s="593">
        <v>0.8583040474541459</v>
      </c>
      <c r="I166" s="593">
        <v>0.97601912476120434</v>
      </c>
      <c r="J166" s="593">
        <v>1.9568422770718592</v>
      </c>
      <c r="K166" s="593">
        <v>2.8577564613044624</v>
      </c>
      <c r="L166" s="593">
        <v>2.8952698804330819</v>
      </c>
      <c r="M166" s="593">
        <v>2.917255937499327</v>
      </c>
      <c r="N166" s="593">
        <v>2.9387447630733217</v>
      </c>
      <c r="O166" s="593">
        <v>2.9597023741072421</v>
      </c>
      <c r="P166" s="593">
        <v>2.980093499130926</v>
      </c>
      <c r="Q166" s="590"/>
      <c r="R166" s="590"/>
      <c r="S166" s="590"/>
      <c r="T166" s="591"/>
      <c r="U166" s="591"/>
      <c r="V166" s="591"/>
      <c r="W166" s="591"/>
      <c r="X166" s="591"/>
      <c r="Y166" s="591"/>
      <c r="Z166" s="591"/>
      <c r="AA166" s="591"/>
      <c r="AB166" s="591"/>
      <c r="AC166" s="591"/>
      <c r="AD166" s="591"/>
      <c r="AE166" s="591"/>
      <c r="AF166" s="591"/>
      <c r="AG166" s="591"/>
      <c r="AH166" s="591"/>
      <c r="AI166" s="591"/>
      <c r="AJ166" s="591"/>
      <c r="AK166" s="591"/>
      <c r="AL166" s="591"/>
      <c r="AM166" s="591"/>
      <c r="AN166" s="591"/>
      <c r="AO166" s="591"/>
      <c r="AP166" s="591"/>
      <c r="AQ166" s="591"/>
      <c r="AR166" s="591"/>
      <c r="AS166" s="591"/>
      <c r="AT166" s="591"/>
      <c r="AU166" s="591"/>
      <c r="AV166" s="591"/>
      <c r="AW166" s="591"/>
      <c r="AX166" s="591"/>
      <c r="AY166" s="591"/>
      <c r="AZ166" s="591"/>
      <c r="BA166" s="591"/>
      <c r="BB166" s="591"/>
      <c r="BC166" s="591"/>
      <c r="BD166" s="591"/>
      <c r="BE166" s="591"/>
      <c r="BF166" s="591"/>
      <c r="BG166" s="591"/>
      <c r="BH166" s="591"/>
      <c r="BI166" s="591"/>
      <c r="BJ166" s="40"/>
      <c r="BK166" s="40"/>
      <c r="BL166" s="40"/>
      <c r="BM166" s="40"/>
    </row>
    <row r="167" spans="1:65">
      <c r="A167" s="49"/>
      <c r="B167" s="365"/>
      <c r="C167" s="365"/>
      <c r="D167" s="365"/>
      <c r="E167" s="365"/>
      <c r="F167" s="590"/>
      <c r="G167" s="590"/>
      <c r="H167" s="590"/>
      <c r="I167" s="590"/>
      <c r="J167" s="590"/>
      <c r="K167" s="590"/>
      <c r="L167" s="590"/>
      <c r="M167" s="590"/>
      <c r="N167" s="590"/>
      <c r="O167" s="590"/>
      <c r="P167" s="590"/>
      <c r="Q167" s="590"/>
      <c r="R167" s="590"/>
      <c r="S167" s="590"/>
      <c r="T167" s="591"/>
      <c r="U167" s="591"/>
      <c r="V167" s="591"/>
      <c r="W167" s="591"/>
      <c r="X167" s="591"/>
      <c r="Y167" s="591"/>
      <c r="Z167" s="591"/>
      <c r="AA167" s="591"/>
      <c r="AB167" s="591"/>
      <c r="AC167" s="591"/>
      <c r="AD167" s="591"/>
      <c r="AE167" s="591"/>
      <c r="AF167" s="591"/>
      <c r="AG167" s="591"/>
      <c r="AH167" s="591"/>
      <c r="AI167" s="591"/>
      <c r="AJ167" s="591"/>
      <c r="AK167" s="591"/>
      <c r="AL167" s="591"/>
      <c r="AM167" s="591"/>
      <c r="AN167" s="591"/>
      <c r="AO167" s="591"/>
      <c r="AP167" s="591"/>
      <c r="AQ167" s="591"/>
      <c r="AR167" s="591"/>
      <c r="AS167" s="591"/>
      <c r="AT167" s="591"/>
      <c r="AU167" s="591"/>
      <c r="AV167" s="591"/>
      <c r="AW167" s="591"/>
      <c r="AX167" s="591"/>
      <c r="AY167" s="591"/>
      <c r="AZ167" s="591"/>
      <c r="BA167" s="591"/>
      <c r="BB167" s="591"/>
      <c r="BC167" s="591"/>
      <c r="BD167" s="591"/>
      <c r="BE167" s="591"/>
      <c r="BF167" s="591"/>
      <c r="BG167" s="591"/>
      <c r="BH167" s="591"/>
      <c r="BI167" s="591"/>
      <c r="BJ167" s="40"/>
      <c r="BK167" s="40"/>
      <c r="BL167" s="40"/>
      <c r="BM167" s="40"/>
    </row>
    <row r="168" spans="1:65">
      <c r="A168" s="49"/>
      <c r="B168" s="365"/>
      <c r="C168" s="365"/>
      <c r="D168" s="365"/>
      <c r="E168" s="365"/>
      <c r="F168" s="594" t="s">
        <v>110</v>
      </c>
      <c r="G168" s="590">
        <v>0</v>
      </c>
      <c r="H168" s="590">
        <v>0.8583040474541459</v>
      </c>
      <c r="I168" s="590">
        <v>0.97601912476120434</v>
      </c>
      <c r="J168" s="590">
        <v>1.9568422770718592</v>
      </c>
      <c r="K168" s="590">
        <v>2.8577564613044624</v>
      </c>
      <c r="L168" s="590">
        <v>2.8952698804330819</v>
      </c>
      <c r="M168" s="590">
        <v>2.917255937499327</v>
      </c>
      <c r="N168" s="590">
        <v>2.9387447630733217</v>
      </c>
      <c r="O168" s="590">
        <v>2.9597023741072421</v>
      </c>
      <c r="P168" s="590">
        <v>2.980093499130926</v>
      </c>
      <c r="Q168" s="590"/>
      <c r="R168" s="590"/>
      <c r="S168" s="590"/>
      <c r="T168" s="591"/>
      <c r="U168" s="591"/>
      <c r="V168" s="591"/>
      <c r="W168" s="591"/>
      <c r="X168" s="591"/>
      <c r="Y168" s="591"/>
      <c r="Z168" s="591"/>
      <c r="AA168" s="591"/>
      <c r="AB168" s="591"/>
      <c r="AC168" s="591"/>
      <c r="AD168" s="591"/>
      <c r="AE168" s="591"/>
      <c r="AF168" s="591"/>
      <c r="AG168" s="591"/>
      <c r="AH168" s="591"/>
      <c r="AI168" s="591"/>
      <c r="AJ168" s="591"/>
      <c r="AK168" s="591"/>
      <c r="AL168" s="591"/>
      <c r="AM168" s="591"/>
      <c r="AN168" s="591"/>
      <c r="AO168" s="591"/>
      <c r="AP168" s="591"/>
      <c r="AQ168" s="591"/>
      <c r="AR168" s="591"/>
      <c r="AS168" s="591"/>
      <c r="AT168" s="591"/>
      <c r="AU168" s="591"/>
      <c r="AV168" s="591"/>
      <c r="AW168" s="591"/>
      <c r="AX168" s="591"/>
      <c r="AY168" s="591"/>
      <c r="AZ168" s="591"/>
      <c r="BA168" s="591"/>
      <c r="BB168" s="591"/>
      <c r="BC168" s="591"/>
      <c r="BD168" s="591"/>
      <c r="BE168" s="591"/>
      <c r="BF168" s="591"/>
      <c r="BG168" s="591"/>
      <c r="BH168" s="591"/>
      <c r="BI168" s="591"/>
      <c r="BJ168" s="40"/>
      <c r="BK168" s="40"/>
      <c r="BL168" s="40"/>
      <c r="BM168" s="40"/>
    </row>
    <row r="169" spans="1:65">
      <c r="A169" s="40"/>
      <c r="B169" s="71"/>
      <c r="C169" s="71"/>
      <c r="D169" s="71"/>
      <c r="E169" s="71"/>
      <c r="F169" s="496"/>
      <c r="G169" s="496"/>
      <c r="H169" s="496"/>
      <c r="I169" s="496"/>
      <c r="J169" s="496"/>
      <c r="K169" s="496"/>
      <c r="L169" s="496"/>
      <c r="M169" s="496"/>
      <c r="N169" s="496"/>
      <c r="O169" s="496"/>
      <c r="P169" s="496"/>
      <c r="Q169" s="496"/>
      <c r="R169" s="496"/>
      <c r="S169" s="496"/>
      <c r="T169" s="555"/>
      <c r="U169" s="555"/>
      <c r="V169" s="555"/>
      <c r="W169" s="555"/>
      <c r="X169" s="555"/>
      <c r="Y169" s="555"/>
      <c r="Z169" s="555"/>
      <c r="AA169" s="555"/>
      <c r="AB169" s="555"/>
      <c r="AC169" s="555"/>
      <c r="AD169" s="555"/>
      <c r="AE169" s="555"/>
      <c r="AF169" s="555"/>
      <c r="AG169" s="555"/>
      <c r="AH169" s="555"/>
      <c r="AI169" s="555"/>
      <c r="AJ169" s="555"/>
      <c r="AK169" s="555"/>
      <c r="AL169" s="555"/>
      <c r="AM169" s="555"/>
      <c r="AN169" s="555"/>
      <c r="AO169" s="555"/>
      <c r="AP169" s="555"/>
      <c r="AQ169" s="555"/>
      <c r="AR169" s="555"/>
      <c r="AS169" s="555"/>
      <c r="AT169" s="555"/>
      <c r="AU169" s="555"/>
      <c r="AV169" s="555"/>
      <c r="AW169" s="555"/>
      <c r="AX169" s="555"/>
      <c r="AY169" s="555"/>
      <c r="AZ169" s="555"/>
      <c r="BA169" s="555"/>
      <c r="BB169" s="555"/>
      <c r="BC169" s="555"/>
      <c r="BD169" s="555"/>
      <c r="BE169" s="555"/>
      <c r="BF169" s="555"/>
      <c r="BG169" s="555"/>
      <c r="BH169" s="555"/>
      <c r="BI169" s="555"/>
      <c r="BJ169" s="40"/>
      <c r="BK169" s="40"/>
      <c r="BL169" s="40"/>
      <c r="BM169" s="40"/>
    </row>
    <row r="170" spans="1:65">
      <c r="A170" s="40"/>
      <c r="B170" s="71"/>
      <c r="C170" s="71"/>
      <c r="D170" s="71"/>
      <c r="E170" s="71"/>
      <c r="F170" s="71"/>
      <c r="G170" s="71"/>
      <c r="H170" s="71"/>
      <c r="I170" s="71"/>
      <c r="J170" s="71"/>
      <c r="K170" s="71"/>
      <c r="L170" s="71"/>
      <c r="M170" s="71"/>
      <c r="N170" s="71"/>
      <c r="O170" s="71"/>
      <c r="P170" s="71"/>
      <c r="Q170" s="71"/>
      <c r="R170" s="71"/>
      <c r="S170" s="71"/>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row>
    <row r="171" spans="1:65">
      <c r="A171" s="40"/>
      <c r="B171" s="71"/>
      <c r="C171" s="71"/>
      <c r="D171" s="71"/>
      <c r="E171" s="71"/>
      <c r="F171" s="71"/>
      <c r="G171" s="71"/>
      <c r="H171" s="71"/>
      <c r="I171" s="71"/>
      <c r="J171" s="71"/>
      <c r="K171" s="71"/>
      <c r="L171" s="71"/>
      <c r="M171" s="71"/>
      <c r="N171" s="71"/>
      <c r="O171" s="71"/>
      <c r="P171" s="71"/>
      <c r="Q171" s="71"/>
      <c r="R171" s="71"/>
      <c r="S171" s="71"/>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row>
    <row r="172" spans="1:6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row>
    <row r="173" spans="1:6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row>
    <row r="174" spans="1:6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row>
    <row r="175" spans="1:6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row>
  </sheetData>
  <phoneticPr fontId="0" type="noConversion"/>
  <printOptions headings="1"/>
  <pageMargins left="0.74803149606299213" right="0.74803149606299213" top="0.98425196850393704" bottom="0.98425196850393704" header="0.51181102362204722" footer="0.51181102362204722"/>
  <pageSetup paperSize="9" scale="52" fitToHeight="0" orientation="landscape" horizontalDpi="4294967292" r:id="rId1"/>
  <headerFooter alignWithMargins="0"/>
  <rowBreaks count="2" manualBreakCount="2">
    <brk id="60" max="15" man="1"/>
    <brk id="128" max="15" man="1"/>
  </rowBreaks>
  <colBreaks count="1" manualBreakCount="1">
    <brk id="16" max="119"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BA9A-8B54-429F-8791-B7421588BE12}">
  <sheetPr codeName="Sheet12"/>
  <dimension ref="A1:DO114"/>
  <sheetViews>
    <sheetView showGridLines="0" zoomScale="90" zoomScaleNormal="90" workbookViewId="0">
      <selection activeCell="S7" sqref="S7"/>
    </sheetView>
  </sheetViews>
  <sheetFormatPr defaultColWidth="10.08984375" defaultRowHeight="12.5" outlineLevelCol="1"/>
  <cols>
    <col min="1" max="4" width="0.7265625" style="767" customWidth="1"/>
    <col min="5" max="5" width="42.26953125" style="767" customWidth="1"/>
    <col min="6" max="11" width="15.7265625" style="767" customWidth="1"/>
    <col min="12" max="16" width="13.36328125" style="767" hidden="1" customWidth="1" outlineLevel="1"/>
    <col min="17" max="17" width="14.6328125" style="767" customWidth="1" collapsed="1"/>
    <col min="18" max="22" width="13.36328125" style="767" bestFit="1" customWidth="1"/>
    <col min="23" max="27" width="13.36328125" style="767" customWidth="1" outlineLevel="1"/>
    <col min="28" max="33" width="12.7265625" style="767" customWidth="1"/>
    <col min="34" max="38" width="12.7265625" style="767" customWidth="1" outlineLevel="1"/>
    <col min="39" max="44" width="12.7265625" style="767" customWidth="1"/>
    <col min="45" max="49" width="12.7265625" style="767" customWidth="1" outlineLevel="1"/>
    <col min="50" max="55" width="12.7265625" style="767" customWidth="1"/>
    <col min="56" max="60" width="12.7265625" style="767" customWidth="1" outlineLevel="1"/>
    <col min="61" max="66" width="12.7265625" style="767" customWidth="1"/>
    <col min="67" max="71" width="12.7265625" style="767" customWidth="1" outlineLevel="1"/>
    <col min="72" max="77" width="12.7265625" style="767" customWidth="1"/>
    <col min="78" max="82" width="12.7265625" style="767" customWidth="1" outlineLevel="1"/>
    <col min="83" max="88" width="12.7265625" style="767" customWidth="1"/>
    <col min="89" max="93" width="12.7265625" style="767" customWidth="1" outlineLevel="1"/>
    <col min="94" max="99" width="12.7265625" style="767" customWidth="1"/>
    <col min="100" max="104" width="12.7265625" style="767" customWidth="1" outlineLevel="1"/>
    <col min="105" max="110" width="12.7265625" style="767" customWidth="1"/>
    <col min="111" max="115" width="10.26953125" style="767" customWidth="1" outlineLevel="1"/>
    <col min="116" max="116" width="4.7265625" style="767" customWidth="1"/>
    <col min="117" max="16384" width="10.08984375" style="767"/>
  </cols>
  <sheetData>
    <row r="1" spans="1:119" s="758" customFormat="1">
      <c r="A1" s="755"/>
      <c r="B1" s="755"/>
      <c r="C1" s="755"/>
      <c r="D1" s="755"/>
      <c r="E1" s="755"/>
      <c r="F1" s="755"/>
      <c r="G1" s="755"/>
      <c r="H1" s="755"/>
      <c r="I1" s="756"/>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5"/>
      <c r="AY1" s="755"/>
      <c r="AZ1" s="755"/>
      <c r="BA1" s="755"/>
      <c r="BB1" s="755"/>
      <c r="BC1" s="755"/>
      <c r="BD1" s="755"/>
      <c r="BE1" s="755"/>
      <c r="BF1" s="755"/>
      <c r="BG1" s="755"/>
      <c r="BH1" s="755"/>
      <c r="BI1" s="755"/>
      <c r="BJ1" s="755"/>
      <c r="BK1" s="755"/>
      <c r="BL1" s="755"/>
      <c r="BM1" s="755"/>
      <c r="BN1" s="755"/>
      <c r="BO1" s="755"/>
      <c r="BP1" s="755"/>
      <c r="BQ1" s="755"/>
      <c r="BR1" s="755"/>
      <c r="BS1" s="755"/>
      <c r="BT1" s="755"/>
      <c r="BU1" s="755"/>
      <c r="BV1" s="755"/>
      <c r="BW1" s="755"/>
      <c r="BX1" s="755"/>
      <c r="BY1" s="755"/>
      <c r="BZ1" s="755"/>
      <c r="CA1" s="755"/>
      <c r="CB1" s="755"/>
      <c r="CC1" s="755"/>
      <c r="CD1" s="755"/>
      <c r="CE1" s="755"/>
      <c r="CF1" s="755"/>
      <c r="CG1" s="755"/>
      <c r="CH1" s="755"/>
      <c r="CI1" s="755"/>
      <c r="CJ1" s="755"/>
      <c r="CK1" s="755"/>
      <c r="CL1" s="755"/>
      <c r="CM1" s="755"/>
      <c r="CN1" s="755"/>
      <c r="CO1" s="755"/>
      <c r="CP1" s="755"/>
      <c r="CQ1" s="755"/>
      <c r="CR1" s="755"/>
      <c r="CS1" s="755"/>
      <c r="CT1" s="755"/>
      <c r="CU1" s="755"/>
      <c r="CV1" s="755"/>
      <c r="CW1" s="755"/>
      <c r="CX1" s="755"/>
      <c r="CY1" s="755"/>
      <c r="CZ1" s="755"/>
      <c r="DA1" s="755"/>
      <c r="DB1" s="755"/>
      <c r="DC1" s="755"/>
      <c r="DD1" s="755"/>
      <c r="DE1" s="755"/>
      <c r="DF1" s="755"/>
      <c r="DG1" s="755"/>
      <c r="DH1" s="755"/>
      <c r="DI1" s="755"/>
      <c r="DJ1" s="755"/>
      <c r="DK1" s="755"/>
      <c r="DL1" s="755"/>
      <c r="DM1" s="757"/>
      <c r="DN1" s="757"/>
      <c r="DO1" s="757"/>
    </row>
    <row r="2" spans="1:119" s="758" customFormat="1" ht="15.5">
      <c r="A2" s="755"/>
      <c r="B2" s="755"/>
      <c r="C2" s="755"/>
      <c r="D2" s="755"/>
      <c r="E2" s="933" t="s">
        <v>674</v>
      </c>
      <c r="F2" s="933"/>
      <c r="G2" s="933"/>
      <c r="H2" s="755"/>
      <c r="I2" s="756"/>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7"/>
      <c r="DN2" s="757"/>
      <c r="DO2" s="757"/>
    </row>
    <row r="3" spans="1:119" s="758" customFormat="1">
      <c r="A3" s="755"/>
      <c r="B3" s="755"/>
      <c r="C3" s="755"/>
      <c r="D3" s="755"/>
      <c r="E3" s="755"/>
      <c r="F3" s="755"/>
      <c r="G3" s="755"/>
      <c r="H3" s="755"/>
      <c r="I3" s="756"/>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5"/>
      <c r="AZ3" s="755"/>
      <c r="BA3" s="755"/>
      <c r="BB3" s="755"/>
      <c r="BC3" s="755"/>
      <c r="BD3" s="755"/>
      <c r="BE3" s="755"/>
      <c r="BF3" s="755"/>
      <c r="BG3" s="755"/>
      <c r="BH3" s="755"/>
      <c r="BI3" s="755"/>
      <c r="BJ3" s="755"/>
      <c r="BK3" s="755"/>
      <c r="BL3" s="755"/>
      <c r="BM3" s="755"/>
      <c r="BN3" s="755"/>
      <c r="BO3" s="755"/>
      <c r="BP3" s="755"/>
      <c r="BQ3" s="755"/>
      <c r="BR3" s="755"/>
      <c r="BS3" s="755"/>
      <c r="BT3" s="755"/>
      <c r="BU3" s="755"/>
      <c r="BV3" s="755"/>
      <c r="BW3" s="755"/>
      <c r="BX3" s="755"/>
      <c r="BY3" s="755"/>
      <c r="BZ3" s="755"/>
      <c r="CA3" s="755"/>
      <c r="CB3" s="755"/>
      <c r="CC3" s="755"/>
      <c r="CD3" s="755"/>
      <c r="CE3" s="755"/>
      <c r="CF3" s="755"/>
      <c r="CG3" s="755"/>
      <c r="CH3" s="755"/>
      <c r="CI3" s="755"/>
      <c r="CJ3" s="755"/>
      <c r="CK3" s="755"/>
      <c r="CL3" s="755"/>
      <c r="CM3" s="755"/>
      <c r="CN3" s="755"/>
      <c r="CO3" s="755"/>
      <c r="CP3" s="755"/>
      <c r="CQ3" s="755"/>
      <c r="CR3" s="755"/>
      <c r="CS3" s="755"/>
      <c r="CT3" s="755"/>
      <c r="CU3" s="755"/>
      <c r="CV3" s="755"/>
      <c r="CW3" s="755"/>
      <c r="CX3" s="755"/>
      <c r="CY3" s="755"/>
      <c r="CZ3" s="755"/>
      <c r="DA3" s="755"/>
      <c r="DB3" s="755"/>
      <c r="DC3" s="755"/>
      <c r="DD3" s="755"/>
      <c r="DE3" s="755"/>
      <c r="DF3" s="755"/>
      <c r="DG3" s="755"/>
      <c r="DH3" s="755"/>
      <c r="DI3" s="755"/>
      <c r="DJ3" s="755"/>
      <c r="DK3" s="755"/>
      <c r="DL3" s="755"/>
      <c r="DM3" s="757"/>
      <c r="DN3" s="757"/>
      <c r="DO3" s="757"/>
    </row>
    <row r="4" spans="1:119" s="758" customFormat="1" ht="13">
      <c r="A4" s="759"/>
      <c r="B4" s="759"/>
      <c r="C4" s="759"/>
      <c r="D4" s="759"/>
      <c r="E4" s="760" t="s">
        <v>54</v>
      </c>
      <c r="F4" s="761" t="s">
        <v>533</v>
      </c>
      <c r="G4" s="761" t="s">
        <v>532</v>
      </c>
      <c r="H4" s="761" t="s">
        <v>531</v>
      </c>
      <c r="I4" s="761" t="s">
        <v>530</v>
      </c>
      <c r="J4" s="761" t="s">
        <v>529</v>
      </c>
      <c r="K4" s="761" t="s">
        <v>528</v>
      </c>
      <c r="L4" s="761" t="s">
        <v>527</v>
      </c>
      <c r="M4" s="761" t="s">
        <v>526</v>
      </c>
      <c r="N4" s="761" t="s">
        <v>525</v>
      </c>
      <c r="O4" s="761" t="s">
        <v>524</v>
      </c>
      <c r="P4" s="761" t="s">
        <v>523</v>
      </c>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759"/>
      <c r="BA4" s="759"/>
      <c r="BB4" s="759"/>
      <c r="BC4" s="759"/>
      <c r="BD4" s="759"/>
      <c r="BE4" s="759"/>
      <c r="BF4" s="759"/>
      <c r="BG4" s="759"/>
      <c r="BH4" s="759"/>
      <c r="BI4" s="759"/>
      <c r="BJ4" s="759"/>
      <c r="BK4" s="759"/>
      <c r="BL4" s="759"/>
      <c r="BM4" s="759"/>
      <c r="BN4" s="759"/>
      <c r="BO4" s="759"/>
      <c r="BP4" s="759"/>
      <c r="BQ4" s="759"/>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7"/>
      <c r="DN4" s="757"/>
      <c r="DO4" s="757"/>
    </row>
    <row r="5" spans="1:119" s="758" customFormat="1" ht="15" customHeight="1">
      <c r="A5" s="762"/>
      <c r="B5" s="762"/>
      <c r="C5" s="762"/>
      <c r="D5" s="762"/>
      <c r="E5" s="929" t="s">
        <v>324</v>
      </c>
      <c r="F5" s="929"/>
      <c r="G5" s="929"/>
      <c r="H5" s="763"/>
      <c r="I5" s="763"/>
      <c r="J5" s="763"/>
      <c r="K5" s="763"/>
      <c r="L5" s="763"/>
      <c r="M5" s="763"/>
      <c r="N5" s="763"/>
      <c r="O5" s="763"/>
      <c r="P5" s="763"/>
      <c r="Q5" s="763"/>
      <c r="R5" s="763"/>
      <c r="S5" s="763"/>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AW5" s="762"/>
      <c r="AX5" s="762"/>
      <c r="AY5" s="762"/>
      <c r="AZ5" s="762"/>
      <c r="BA5" s="762"/>
      <c r="BB5" s="762"/>
      <c r="BC5" s="762"/>
      <c r="BD5" s="762"/>
      <c r="BE5" s="762"/>
      <c r="BF5" s="762"/>
      <c r="BG5" s="762"/>
      <c r="BH5" s="762"/>
      <c r="BI5" s="762"/>
      <c r="BJ5" s="762"/>
      <c r="BK5" s="762"/>
      <c r="BL5" s="762"/>
      <c r="BM5" s="762"/>
      <c r="BN5" s="762"/>
      <c r="BO5" s="762"/>
      <c r="BP5" s="762"/>
      <c r="BQ5" s="762"/>
      <c r="BR5" s="762"/>
      <c r="BS5" s="762"/>
      <c r="BT5" s="762"/>
      <c r="BU5" s="762"/>
      <c r="BV5" s="762"/>
      <c r="BW5" s="762"/>
      <c r="BX5" s="762"/>
      <c r="BY5" s="762"/>
      <c r="BZ5" s="762"/>
      <c r="CA5" s="762"/>
      <c r="CB5" s="762"/>
      <c r="CC5" s="762"/>
      <c r="CD5" s="762"/>
      <c r="CE5" s="762"/>
      <c r="CF5" s="762"/>
      <c r="CG5" s="762"/>
      <c r="CH5" s="762"/>
      <c r="CI5" s="762"/>
      <c r="CJ5" s="762"/>
      <c r="CK5" s="762"/>
      <c r="CL5" s="762"/>
      <c r="CM5" s="762"/>
      <c r="CN5" s="762"/>
      <c r="CO5" s="762"/>
      <c r="CP5" s="762"/>
      <c r="CQ5" s="762"/>
      <c r="CR5" s="762"/>
      <c r="CS5" s="762"/>
      <c r="CT5" s="762"/>
      <c r="CU5" s="762"/>
      <c r="CV5" s="762"/>
      <c r="CW5" s="762"/>
      <c r="CX5" s="762"/>
      <c r="CY5" s="762"/>
      <c r="CZ5" s="762"/>
      <c r="DA5" s="762"/>
      <c r="DB5" s="762"/>
      <c r="DC5" s="762"/>
      <c r="DD5" s="762"/>
      <c r="DE5" s="762"/>
      <c r="DF5" s="762"/>
      <c r="DG5" s="762"/>
      <c r="DH5" s="762"/>
      <c r="DI5" s="762"/>
      <c r="DJ5" s="762"/>
      <c r="DK5" s="762"/>
      <c r="DL5" s="762"/>
      <c r="DM5" s="757"/>
      <c r="DN5" s="757"/>
      <c r="DO5" s="757"/>
    </row>
    <row r="6" spans="1:119" s="758" customFormat="1" ht="13">
      <c r="A6" s="757"/>
      <c r="B6" s="757"/>
      <c r="C6" s="757"/>
      <c r="D6" s="757"/>
      <c r="E6" s="757"/>
      <c r="F6" s="764"/>
      <c r="G6" s="764"/>
      <c r="H6" s="764"/>
      <c r="I6" s="764"/>
      <c r="J6" s="764"/>
      <c r="K6" s="764"/>
      <c r="L6" s="764"/>
      <c r="M6" s="764"/>
      <c r="N6" s="764"/>
      <c r="O6" s="764"/>
      <c r="P6" s="764"/>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57"/>
      <c r="BN6" s="757"/>
      <c r="BO6" s="757"/>
      <c r="BP6" s="757"/>
      <c r="BQ6" s="757"/>
      <c r="BR6" s="757"/>
      <c r="BS6" s="757"/>
      <c r="BT6" s="757"/>
      <c r="BU6" s="757"/>
      <c r="BV6" s="757"/>
      <c r="BW6" s="757"/>
      <c r="BX6" s="757"/>
      <c r="BY6" s="757"/>
      <c r="BZ6" s="757"/>
      <c r="CA6" s="757"/>
      <c r="CB6" s="757"/>
      <c r="CC6" s="757"/>
      <c r="CD6" s="757"/>
      <c r="CE6" s="757"/>
      <c r="CF6" s="757"/>
      <c r="CG6" s="757"/>
      <c r="CH6" s="757"/>
      <c r="CI6" s="757"/>
      <c r="CJ6" s="757"/>
      <c r="CK6" s="757"/>
      <c r="CL6" s="757"/>
      <c r="CM6" s="757"/>
      <c r="CN6" s="757"/>
      <c r="CO6" s="757"/>
      <c r="CP6" s="757"/>
      <c r="CQ6" s="757"/>
      <c r="CR6" s="757"/>
      <c r="CS6" s="757"/>
      <c r="CT6" s="757"/>
      <c r="CU6" s="757"/>
      <c r="CV6" s="757"/>
      <c r="CW6" s="757"/>
      <c r="CX6" s="757"/>
      <c r="CY6" s="757"/>
      <c r="CZ6" s="757"/>
      <c r="DA6" s="757"/>
      <c r="DB6" s="757"/>
      <c r="DC6" s="757"/>
      <c r="DD6" s="757"/>
      <c r="DE6" s="757"/>
      <c r="DF6" s="757"/>
      <c r="DG6" s="757"/>
      <c r="DH6" s="757"/>
      <c r="DI6" s="757"/>
      <c r="DJ6" s="757"/>
      <c r="DK6" s="757"/>
      <c r="DL6" s="757"/>
      <c r="DM6" s="757"/>
      <c r="DN6" s="757"/>
      <c r="DO6" s="757"/>
    </row>
    <row r="7" spans="1:119" s="758" customFormat="1" ht="13">
      <c r="A7" s="755"/>
      <c r="B7" s="755"/>
      <c r="C7" s="755"/>
      <c r="D7" s="755"/>
      <c r="E7" s="765" t="s">
        <v>319</v>
      </c>
      <c r="F7" s="389">
        <v>0</v>
      </c>
      <c r="G7" s="390">
        <v>0</v>
      </c>
      <c r="H7" s="390">
        <v>0</v>
      </c>
      <c r="I7" s="390">
        <v>0</v>
      </c>
      <c r="J7" s="390">
        <v>0</v>
      </c>
      <c r="K7" s="390">
        <v>0</v>
      </c>
      <c r="L7" s="390">
        <v>0</v>
      </c>
      <c r="M7" s="390">
        <v>0</v>
      </c>
      <c r="N7" s="390">
        <v>0</v>
      </c>
      <c r="O7" s="390">
        <v>0</v>
      </c>
      <c r="P7" s="390">
        <v>0</v>
      </c>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5"/>
      <c r="AZ7" s="755"/>
      <c r="BA7" s="755"/>
      <c r="BB7" s="755"/>
      <c r="BC7" s="755"/>
      <c r="BD7" s="755"/>
      <c r="BE7" s="755"/>
      <c r="BF7" s="755"/>
      <c r="BG7" s="755"/>
      <c r="BH7" s="755"/>
      <c r="BI7" s="755"/>
      <c r="BJ7" s="755"/>
      <c r="BK7" s="755"/>
      <c r="BL7" s="755"/>
      <c r="BM7" s="755"/>
      <c r="BN7" s="755"/>
      <c r="BO7" s="755"/>
      <c r="BP7" s="755"/>
      <c r="BQ7" s="755"/>
      <c r="BR7" s="755"/>
      <c r="BS7" s="755"/>
      <c r="BT7" s="755"/>
      <c r="BU7" s="755"/>
      <c r="BV7" s="755"/>
      <c r="BW7" s="755"/>
      <c r="BX7" s="755"/>
      <c r="BY7" s="755"/>
      <c r="BZ7" s="755"/>
      <c r="CA7" s="755"/>
      <c r="CB7" s="755"/>
      <c r="CC7" s="755"/>
      <c r="CD7" s="755"/>
      <c r="CE7" s="755"/>
      <c r="CF7" s="755"/>
      <c r="CG7" s="755"/>
      <c r="CH7" s="755"/>
      <c r="CI7" s="755"/>
      <c r="CJ7" s="755"/>
      <c r="CK7" s="755"/>
      <c r="CL7" s="755"/>
      <c r="CM7" s="755"/>
      <c r="CN7" s="755"/>
      <c r="CO7" s="755"/>
      <c r="CP7" s="755"/>
      <c r="CQ7" s="755"/>
      <c r="CR7" s="755"/>
      <c r="CS7" s="755"/>
      <c r="CT7" s="755"/>
      <c r="CU7" s="755"/>
      <c r="CV7" s="755"/>
      <c r="CW7" s="755"/>
      <c r="CX7" s="755"/>
      <c r="CY7" s="755"/>
      <c r="CZ7" s="755"/>
      <c r="DA7" s="755"/>
      <c r="DB7" s="755"/>
      <c r="DC7" s="755"/>
      <c r="DD7" s="755"/>
      <c r="DE7" s="755"/>
      <c r="DF7" s="755"/>
      <c r="DG7" s="755"/>
      <c r="DH7" s="755"/>
      <c r="DI7" s="755"/>
      <c r="DJ7" s="755"/>
      <c r="DK7" s="755"/>
      <c r="DL7" s="755"/>
      <c r="DM7" s="757"/>
      <c r="DN7" s="757"/>
      <c r="DO7" s="757"/>
    </row>
    <row r="8" spans="1:119" ht="17.25" customHeight="1">
      <c r="A8" s="755"/>
      <c r="B8" s="755"/>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55"/>
      <c r="AY8" s="755"/>
      <c r="AZ8" s="755"/>
      <c r="BA8" s="755"/>
      <c r="BB8" s="755"/>
      <c r="BC8" s="755"/>
      <c r="BD8" s="755"/>
      <c r="BE8" s="755"/>
      <c r="BF8" s="755"/>
      <c r="BG8" s="755"/>
      <c r="BH8" s="755"/>
      <c r="BI8" s="755"/>
      <c r="BJ8" s="755"/>
      <c r="BK8" s="755"/>
      <c r="BL8" s="755"/>
      <c r="BM8" s="755"/>
      <c r="BN8" s="755"/>
      <c r="BO8" s="755"/>
      <c r="BP8" s="755"/>
      <c r="BQ8" s="755"/>
      <c r="BR8" s="755"/>
      <c r="BS8" s="755"/>
      <c r="BT8" s="755"/>
      <c r="BU8" s="755"/>
      <c r="BV8" s="755"/>
      <c r="BW8" s="755"/>
      <c r="BX8" s="755"/>
      <c r="BY8" s="755"/>
      <c r="BZ8" s="755"/>
      <c r="CA8" s="755"/>
      <c r="CB8" s="755"/>
      <c r="CC8" s="755"/>
      <c r="CD8" s="755"/>
      <c r="CE8" s="755"/>
      <c r="CF8" s="755"/>
      <c r="CG8" s="755"/>
      <c r="CH8" s="755"/>
      <c r="CI8" s="755"/>
      <c r="CJ8" s="755"/>
      <c r="CK8" s="755"/>
      <c r="CL8" s="755"/>
      <c r="CM8" s="755"/>
      <c r="CN8" s="755"/>
      <c r="CO8" s="755"/>
      <c r="CP8" s="755"/>
      <c r="CQ8" s="755"/>
      <c r="CR8" s="755"/>
      <c r="CS8" s="755"/>
      <c r="CT8" s="755"/>
      <c r="CU8" s="755"/>
      <c r="CV8" s="755"/>
      <c r="CW8" s="755"/>
      <c r="CX8" s="755"/>
      <c r="CY8" s="755"/>
      <c r="CZ8" s="755"/>
      <c r="DA8" s="755"/>
      <c r="DB8" s="755"/>
      <c r="DC8" s="755"/>
      <c r="DD8" s="755"/>
      <c r="DE8" s="755"/>
      <c r="DF8" s="755"/>
      <c r="DG8" s="755"/>
      <c r="DH8" s="755"/>
      <c r="DI8" s="755"/>
      <c r="DJ8" s="755"/>
      <c r="DK8" s="755"/>
      <c r="DL8" s="755"/>
      <c r="DM8" s="766"/>
      <c r="DN8" s="766"/>
      <c r="DO8" s="766"/>
    </row>
    <row r="9" spans="1:119">
      <c r="A9" s="755"/>
      <c r="B9" s="755"/>
      <c r="C9" s="755"/>
      <c r="D9" s="755"/>
      <c r="E9" s="755"/>
      <c r="F9" s="755"/>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5"/>
      <c r="CI9" s="755"/>
      <c r="CJ9" s="755"/>
      <c r="CK9" s="755"/>
      <c r="CL9" s="755"/>
      <c r="CM9" s="755"/>
      <c r="CN9" s="755"/>
      <c r="CO9" s="755"/>
      <c r="CP9" s="755"/>
      <c r="CQ9" s="755"/>
      <c r="CR9" s="755"/>
      <c r="CS9" s="755"/>
      <c r="CT9" s="755"/>
      <c r="CU9" s="755"/>
      <c r="CV9" s="755"/>
      <c r="CW9" s="755"/>
      <c r="CX9" s="755"/>
      <c r="CY9" s="755"/>
      <c r="CZ9" s="755"/>
      <c r="DA9" s="755"/>
      <c r="DB9" s="755"/>
      <c r="DC9" s="755"/>
      <c r="DE9" s="755"/>
      <c r="DF9" s="755"/>
      <c r="DG9" s="755"/>
      <c r="DH9" s="755"/>
      <c r="DI9" s="755"/>
      <c r="DK9" s="755"/>
      <c r="DL9" s="755"/>
      <c r="DM9" s="766"/>
      <c r="DN9" s="766"/>
      <c r="DO9" s="766"/>
    </row>
    <row r="10" spans="1:119" ht="13">
      <c r="A10" s="762"/>
      <c r="B10" s="762"/>
      <c r="C10" s="762"/>
      <c r="D10" s="762"/>
      <c r="E10" s="929" t="s">
        <v>320</v>
      </c>
      <c r="F10" s="929"/>
      <c r="G10" s="929"/>
      <c r="H10" s="763"/>
      <c r="I10" s="763"/>
      <c r="J10" s="763"/>
      <c r="K10" s="763"/>
      <c r="L10" s="763"/>
      <c r="M10" s="763"/>
      <c r="N10" s="763"/>
      <c r="O10" s="763"/>
      <c r="P10" s="763"/>
      <c r="Q10" s="763"/>
      <c r="R10" s="763"/>
      <c r="S10" s="763"/>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2"/>
      <c r="AZ10" s="762"/>
      <c r="BA10" s="762"/>
      <c r="BB10" s="762"/>
      <c r="BC10" s="762"/>
      <c r="BD10" s="762"/>
      <c r="BE10" s="762"/>
      <c r="BF10" s="762"/>
      <c r="BG10" s="762"/>
      <c r="BH10" s="762"/>
      <c r="BI10" s="762"/>
      <c r="BJ10" s="762"/>
      <c r="BK10" s="762"/>
      <c r="BL10" s="762"/>
      <c r="BM10" s="762"/>
      <c r="BN10" s="762"/>
      <c r="BO10" s="762"/>
      <c r="BP10" s="762"/>
      <c r="BQ10" s="762"/>
      <c r="BR10" s="762"/>
      <c r="BS10" s="762"/>
      <c r="BT10" s="762"/>
      <c r="BU10" s="762"/>
      <c r="BV10" s="762"/>
      <c r="BW10" s="762"/>
      <c r="BX10" s="762"/>
      <c r="BY10" s="762"/>
      <c r="BZ10" s="762"/>
      <c r="CA10" s="762"/>
      <c r="CB10" s="762"/>
      <c r="CC10" s="762"/>
      <c r="CD10" s="762"/>
      <c r="CE10" s="762"/>
      <c r="CF10" s="762"/>
      <c r="CG10" s="762"/>
      <c r="CH10" s="762"/>
      <c r="CI10" s="762"/>
      <c r="CJ10" s="762"/>
      <c r="CK10" s="762"/>
      <c r="CL10" s="762"/>
      <c r="CM10" s="762"/>
      <c r="CN10" s="762"/>
      <c r="CO10" s="762"/>
      <c r="CP10" s="762"/>
      <c r="CQ10" s="762"/>
      <c r="CR10" s="762"/>
      <c r="CS10" s="762"/>
      <c r="CT10" s="762"/>
      <c r="CU10" s="762"/>
      <c r="CV10" s="762"/>
      <c r="CW10" s="762"/>
      <c r="CX10" s="762"/>
      <c r="CY10" s="762"/>
      <c r="CZ10" s="762"/>
      <c r="DA10" s="762"/>
      <c r="DB10" s="762"/>
      <c r="DC10" s="762"/>
      <c r="DD10" s="762"/>
      <c r="DE10" s="762"/>
      <c r="DF10" s="762"/>
      <c r="DG10" s="762"/>
      <c r="DH10" s="762"/>
      <c r="DI10" s="762"/>
      <c r="DJ10" s="762"/>
      <c r="DK10" s="762"/>
      <c r="DL10" s="762"/>
      <c r="DM10" s="766"/>
      <c r="DN10" s="766"/>
      <c r="DO10" s="766"/>
    </row>
    <row r="11" spans="1:119">
      <c r="A11" s="766"/>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c r="BA11" s="766"/>
      <c r="BB11" s="766"/>
      <c r="BC11" s="766"/>
      <c r="BD11" s="766"/>
      <c r="BE11" s="766"/>
      <c r="BF11" s="766"/>
      <c r="BG11" s="766"/>
      <c r="BH11" s="766"/>
      <c r="BI11" s="766"/>
      <c r="BJ11" s="766"/>
      <c r="BK11" s="766"/>
      <c r="BL11" s="766"/>
      <c r="BM11" s="766"/>
      <c r="BN11" s="766"/>
      <c r="BO11" s="766"/>
      <c r="BP11" s="766"/>
      <c r="BQ11" s="766"/>
      <c r="BR11" s="766"/>
      <c r="BS11" s="766"/>
      <c r="BT11" s="766"/>
      <c r="BU11" s="766"/>
      <c r="BV11" s="766"/>
      <c r="BW11" s="766"/>
      <c r="BX11" s="766"/>
      <c r="BY11" s="766"/>
      <c r="BZ11" s="766"/>
      <c r="CA11" s="766"/>
      <c r="CB11" s="766"/>
      <c r="CC11" s="766"/>
      <c r="CD11" s="766"/>
      <c r="CE11" s="766"/>
      <c r="CF11" s="766"/>
      <c r="CG11" s="766"/>
      <c r="CH11" s="766"/>
      <c r="CI11" s="766"/>
      <c r="CJ11" s="766"/>
      <c r="CK11" s="766"/>
      <c r="CL11" s="766"/>
      <c r="CM11" s="766"/>
      <c r="CN11" s="766"/>
      <c r="CO11" s="766"/>
      <c r="CP11" s="766"/>
      <c r="CQ11" s="766"/>
      <c r="CR11" s="766"/>
      <c r="CS11" s="766"/>
      <c r="CT11" s="766"/>
      <c r="CU11" s="766"/>
      <c r="CV11" s="766"/>
      <c r="CW11" s="766"/>
      <c r="CX11" s="766"/>
      <c r="CY11" s="766"/>
      <c r="CZ11" s="766"/>
      <c r="DA11" s="766"/>
      <c r="DB11" s="766"/>
      <c r="DC11" s="766"/>
      <c r="DD11" s="766"/>
      <c r="DE11" s="766"/>
      <c r="DF11" s="766"/>
      <c r="DG11" s="766"/>
      <c r="DH11" s="766"/>
      <c r="DI11" s="766"/>
      <c r="DJ11" s="766"/>
      <c r="DK11" s="766"/>
      <c r="DL11" s="766"/>
      <c r="DM11" s="766"/>
      <c r="DN11" s="766"/>
      <c r="DO11" s="766"/>
    </row>
    <row r="12" spans="1:119" ht="13">
      <c r="A12" s="768"/>
      <c r="B12" s="768"/>
      <c r="C12" s="768"/>
      <c r="D12" s="768"/>
      <c r="E12" s="769" t="s">
        <v>173</v>
      </c>
      <c r="F12" s="926" t="s">
        <v>163</v>
      </c>
      <c r="G12" s="927"/>
      <c r="H12" s="927"/>
      <c r="I12" s="927"/>
      <c r="J12" s="927"/>
      <c r="K12" s="928"/>
      <c r="L12" s="934" t="s">
        <v>663</v>
      </c>
      <c r="M12" s="935"/>
      <c r="N12" s="935"/>
      <c r="O12" s="935"/>
      <c r="P12" s="936"/>
      <c r="Q12" s="934" t="s">
        <v>164</v>
      </c>
      <c r="R12" s="935"/>
      <c r="S12" s="935"/>
      <c r="T12" s="935"/>
      <c r="U12" s="935"/>
      <c r="V12" s="936"/>
      <c r="W12" s="926" t="s">
        <v>664</v>
      </c>
      <c r="X12" s="927"/>
      <c r="Y12" s="927"/>
      <c r="Z12" s="927"/>
      <c r="AA12" s="928"/>
      <c r="AB12" s="926" t="s">
        <v>165</v>
      </c>
      <c r="AC12" s="927"/>
      <c r="AD12" s="927"/>
      <c r="AE12" s="927"/>
      <c r="AF12" s="927"/>
      <c r="AG12" s="927"/>
      <c r="AH12" s="926" t="s">
        <v>665</v>
      </c>
      <c r="AI12" s="927"/>
      <c r="AJ12" s="927"/>
      <c r="AK12" s="927"/>
      <c r="AL12" s="928"/>
      <c r="AM12" s="926" t="s">
        <v>166</v>
      </c>
      <c r="AN12" s="927"/>
      <c r="AO12" s="927"/>
      <c r="AP12" s="927"/>
      <c r="AQ12" s="927"/>
      <c r="AR12" s="928"/>
      <c r="AS12" s="926" t="s">
        <v>666</v>
      </c>
      <c r="AT12" s="927"/>
      <c r="AU12" s="927"/>
      <c r="AV12" s="927"/>
      <c r="AW12" s="927"/>
      <c r="AX12" s="926" t="s">
        <v>167</v>
      </c>
      <c r="AY12" s="927"/>
      <c r="AZ12" s="927"/>
      <c r="BA12" s="927"/>
      <c r="BB12" s="927"/>
      <c r="BC12" s="928"/>
      <c r="BD12" s="926" t="s">
        <v>667</v>
      </c>
      <c r="BE12" s="927"/>
      <c r="BF12" s="927"/>
      <c r="BG12" s="927"/>
      <c r="BH12" s="928"/>
      <c r="BI12" s="926" t="s">
        <v>168</v>
      </c>
      <c r="BJ12" s="927"/>
      <c r="BK12" s="927"/>
      <c r="BL12" s="927"/>
      <c r="BM12" s="927"/>
      <c r="BN12" s="928"/>
      <c r="BO12" s="926" t="s">
        <v>668</v>
      </c>
      <c r="BP12" s="927"/>
      <c r="BQ12" s="927"/>
      <c r="BR12" s="927"/>
      <c r="BS12" s="928"/>
      <c r="BT12" s="926" t="s">
        <v>169</v>
      </c>
      <c r="BU12" s="927"/>
      <c r="BV12" s="927"/>
      <c r="BW12" s="927"/>
      <c r="BX12" s="927"/>
      <c r="BY12" s="928"/>
      <c r="BZ12" s="926" t="s">
        <v>669</v>
      </c>
      <c r="CA12" s="927"/>
      <c r="CB12" s="927"/>
      <c r="CC12" s="927"/>
      <c r="CD12" s="928"/>
      <c r="CE12" s="926" t="s">
        <v>170</v>
      </c>
      <c r="CF12" s="927"/>
      <c r="CG12" s="927"/>
      <c r="CH12" s="927"/>
      <c r="CI12" s="927"/>
      <c r="CJ12" s="928"/>
      <c r="CK12" s="926" t="s">
        <v>670</v>
      </c>
      <c r="CL12" s="927"/>
      <c r="CM12" s="927"/>
      <c r="CN12" s="927"/>
      <c r="CO12" s="928"/>
      <c r="CP12" s="926" t="s">
        <v>171</v>
      </c>
      <c r="CQ12" s="927"/>
      <c r="CR12" s="927"/>
      <c r="CS12" s="927"/>
      <c r="CT12" s="927"/>
      <c r="CU12" s="928"/>
      <c r="CV12" s="926" t="s">
        <v>671</v>
      </c>
      <c r="CW12" s="927"/>
      <c r="CX12" s="927"/>
      <c r="CY12" s="927"/>
      <c r="CZ12" s="928"/>
      <c r="DA12" s="926" t="s">
        <v>172</v>
      </c>
      <c r="DB12" s="927"/>
      <c r="DC12" s="927"/>
      <c r="DD12" s="927"/>
      <c r="DE12" s="927"/>
      <c r="DF12" s="928"/>
      <c r="DG12" s="926" t="s">
        <v>672</v>
      </c>
      <c r="DH12" s="927"/>
      <c r="DI12" s="927"/>
      <c r="DJ12" s="927"/>
      <c r="DK12" s="928"/>
      <c r="DL12" s="756"/>
      <c r="DM12" s="766"/>
      <c r="DN12" s="766"/>
      <c r="DO12" s="766"/>
    </row>
    <row r="13" spans="1:119" ht="13">
      <c r="A13" s="30"/>
      <c r="B13" s="30"/>
      <c r="C13" s="30"/>
      <c r="D13" s="30"/>
      <c r="E13" s="770" t="s">
        <v>54</v>
      </c>
      <c r="F13" s="771" t="s">
        <v>533</v>
      </c>
      <c r="G13" s="772" t="s">
        <v>532</v>
      </c>
      <c r="H13" s="772" t="s">
        <v>531</v>
      </c>
      <c r="I13" s="772" t="s">
        <v>530</v>
      </c>
      <c r="J13" s="772" t="s">
        <v>529</v>
      </c>
      <c r="K13" s="773" t="s">
        <v>528</v>
      </c>
      <c r="L13" s="771" t="s">
        <v>527</v>
      </c>
      <c r="M13" s="772" t="s">
        <v>526</v>
      </c>
      <c r="N13" s="772" t="s">
        <v>525</v>
      </c>
      <c r="O13" s="772" t="s">
        <v>524</v>
      </c>
      <c r="P13" s="773" t="s">
        <v>523</v>
      </c>
      <c r="Q13" s="771" t="s">
        <v>533</v>
      </c>
      <c r="R13" s="772" t="s">
        <v>532</v>
      </c>
      <c r="S13" s="772" t="s">
        <v>531</v>
      </c>
      <c r="T13" s="772" t="s">
        <v>530</v>
      </c>
      <c r="U13" s="772" t="s">
        <v>529</v>
      </c>
      <c r="V13" s="773" t="s">
        <v>528</v>
      </c>
      <c r="W13" s="771" t="s">
        <v>527</v>
      </c>
      <c r="X13" s="772" t="s">
        <v>526</v>
      </c>
      <c r="Y13" s="772" t="s">
        <v>525</v>
      </c>
      <c r="Z13" s="772" t="s">
        <v>524</v>
      </c>
      <c r="AA13" s="773" t="s">
        <v>523</v>
      </c>
      <c r="AB13" s="771" t="s">
        <v>533</v>
      </c>
      <c r="AC13" s="772" t="s">
        <v>532</v>
      </c>
      <c r="AD13" s="772" t="s">
        <v>531</v>
      </c>
      <c r="AE13" s="772" t="s">
        <v>530</v>
      </c>
      <c r="AF13" s="772" t="s">
        <v>529</v>
      </c>
      <c r="AG13" s="772" t="s">
        <v>528</v>
      </c>
      <c r="AH13" s="771" t="s">
        <v>527</v>
      </c>
      <c r="AI13" s="772" t="s">
        <v>526</v>
      </c>
      <c r="AJ13" s="772" t="s">
        <v>525</v>
      </c>
      <c r="AK13" s="772" t="s">
        <v>524</v>
      </c>
      <c r="AL13" s="773" t="s">
        <v>523</v>
      </c>
      <c r="AM13" s="771" t="s">
        <v>533</v>
      </c>
      <c r="AN13" s="772" t="s">
        <v>532</v>
      </c>
      <c r="AO13" s="772" t="s">
        <v>531</v>
      </c>
      <c r="AP13" s="772" t="s">
        <v>530</v>
      </c>
      <c r="AQ13" s="772" t="s">
        <v>529</v>
      </c>
      <c r="AR13" s="773" t="s">
        <v>528</v>
      </c>
      <c r="AS13" s="771" t="s">
        <v>527</v>
      </c>
      <c r="AT13" s="772" t="s">
        <v>526</v>
      </c>
      <c r="AU13" s="772" t="s">
        <v>525</v>
      </c>
      <c r="AV13" s="772" t="s">
        <v>524</v>
      </c>
      <c r="AW13" s="772" t="s">
        <v>523</v>
      </c>
      <c r="AX13" s="771" t="s">
        <v>533</v>
      </c>
      <c r="AY13" s="772" t="s">
        <v>532</v>
      </c>
      <c r="AZ13" s="772" t="s">
        <v>531</v>
      </c>
      <c r="BA13" s="772" t="s">
        <v>530</v>
      </c>
      <c r="BB13" s="772" t="s">
        <v>529</v>
      </c>
      <c r="BC13" s="773" t="s">
        <v>528</v>
      </c>
      <c r="BD13" s="771" t="s">
        <v>527</v>
      </c>
      <c r="BE13" s="772" t="s">
        <v>526</v>
      </c>
      <c r="BF13" s="772" t="s">
        <v>525</v>
      </c>
      <c r="BG13" s="772" t="s">
        <v>524</v>
      </c>
      <c r="BH13" s="773" t="s">
        <v>523</v>
      </c>
      <c r="BI13" s="771" t="s">
        <v>533</v>
      </c>
      <c r="BJ13" s="772" t="s">
        <v>532</v>
      </c>
      <c r="BK13" s="772" t="s">
        <v>531</v>
      </c>
      <c r="BL13" s="772" t="s">
        <v>530</v>
      </c>
      <c r="BM13" s="772" t="s">
        <v>529</v>
      </c>
      <c r="BN13" s="773" t="s">
        <v>528</v>
      </c>
      <c r="BO13" s="771" t="s">
        <v>527</v>
      </c>
      <c r="BP13" s="772" t="s">
        <v>526</v>
      </c>
      <c r="BQ13" s="772" t="s">
        <v>525</v>
      </c>
      <c r="BR13" s="772" t="s">
        <v>524</v>
      </c>
      <c r="BS13" s="773" t="s">
        <v>523</v>
      </c>
      <c r="BT13" s="771" t="s">
        <v>533</v>
      </c>
      <c r="BU13" s="772" t="s">
        <v>532</v>
      </c>
      <c r="BV13" s="772" t="s">
        <v>531</v>
      </c>
      <c r="BW13" s="772" t="s">
        <v>530</v>
      </c>
      <c r="BX13" s="772" t="s">
        <v>529</v>
      </c>
      <c r="BY13" s="773" t="s">
        <v>528</v>
      </c>
      <c r="BZ13" s="771" t="s">
        <v>527</v>
      </c>
      <c r="CA13" s="772" t="s">
        <v>526</v>
      </c>
      <c r="CB13" s="772" t="s">
        <v>525</v>
      </c>
      <c r="CC13" s="772" t="s">
        <v>524</v>
      </c>
      <c r="CD13" s="773" t="s">
        <v>523</v>
      </c>
      <c r="CE13" s="771" t="s">
        <v>533</v>
      </c>
      <c r="CF13" s="772" t="s">
        <v>532</v>
      </c>
      <c r="CG13" s="772" t="s">
        <v>531</v>
      </c>
      <c r="CH13" s="772" t="s">
        <v>530</v>
      </c>
      <c r="CI13" s="772" t="s">
        <v>529</v>
      </c>
      <c r="CJ13" s="773" t="s">
        <v>528</v>
      </c>
      <c r="CK13" s="771" t="s">
        <v>527</v>
      </c>
      <c r="CL13" s="772" t="s">
        <v>526</v>
      </c>
      <c r="CM13" s="772" t="s">
        <v>525</v>
      </c>
      <c r="CN13" s="772" t="s">
        <v>524</v>
      </c>
      <c r="CO13" s="773" t="s">
        <v>523</v>
      </c>
      <c r="CP13" s="771" t="s">
        <v>533</v>
      </c>
      <c r="CQ13" s="772" t="s">
        <v>532</v>
      </c>
      <c r="CR13" s="772" t="s">
        <v>531</v>
      </c>
      <c r="CS13" s="772" t="s">
        <v>530</v>
      </c>
      <c r="CT13" s="772" t="s">
        <v>529</v>
      </c>
      <c r="CU13" s="773" t="s">
        <v>528</v>
      </c>
      <c r="CV13" s="771" t="s">
        <v>527</v>
      </c>
      <c r="CW13" s="772" t="s">
        <v>526</v>
      </c>
      <c r="CX13" s="772" t="s">
        <v>525</v>
      </c>
      <c r="CY13" s="772" t="s">
        <v>524</v>
      </c>
      <c r="CZ13" s="773" t="s">
        <v>523</v>
      </c>
      <c r="DA13" s="771" t="s">
        <v>533</v>
      </c>
      <c r="DB13" s="772" t="s">
        <v>532</v>
      </c>
      <c r="DC13" s="772" t="s">
        <v>531</v>
      </c>
      <c r="DD13" s="772" t="s">
        <v>530</v>
      </c>
      <c r="DE13" s="772" t="s">
        <v>529</v>
      </c>
      <c r="DF13" s="773" t="s">
        <v>528</v>
      </c>
      <c r="DG13" s="771" t="s">
        <v>527</v>
      </c>
      <c r="DH13" s="772" t="s">
        <v>526</v>
      </c>
      <c r="DI13" s="772" t="s">
        <v>525</v>
      </c>
      <c r="DJ13" s="772" t="s">
        <v>524</v>
      </c>
      <c r="DK13" s="773" t="s">
        <v>523</v>
      </c>
      <c r="DL13" s="756"/>
      <c r="DM13" s="766"/>
      <c r="DN13" s="766"/>
      <c r="DO13" s="766"/>
    </row>
    <row r="14" spans="1:119">
      <c r="A14" s="30"/>
      <c r="B14" s="30"/>
      <c r="C14" s="30"/>
      <c r="D14" s="30"/>
      <c r="E14" s="358" t="s">
        <v>154</v>
      </c>
      <c r="F14" s="378">
        <v>0</v>
      </c>
      <c r="G14" s="379">
        <v>0</v>
      </c>
      <c r="H14" s="379">
        <v>0</v>
      </c>
      <c r="I14" s="379">
        <v>0</v>
      </c>
      <c r="J14" s="379">
        <v>0</v>
      </c>
      <c r="K14" s="380">
        <v>0</v>
      </c>
      <c r="L14" s="358">
        <v>0</v>
      </c>
      <c r="M14" s="358">
        <v>0</v>
      </c>
      <c r="N14" s="358">
        <v>0</v>
      </c>
      <c r="O14" s="358">
        <v>0</v>
      </c>
      <c r="P14" s="380">
        <v>0</v>
      </c>
      <c r="Q14" s="381">
        <v>0</v>
      </c>
      <c r="R14" s="358">
        <v>0</v>
      </c>
      <c r="S14" s="358">
        <v>0</v>
      </c>
      <c r="T14" s="358">
        <v>0</v>
      </c>
      <c r="U14" s="358">
        <v>0</v>
      </c>
      <c r="V14" s="382">
        <v>0</v>
      </c>
      <c r="W14" s="358">
        <v>0</v>
      </c>
      <c r="X14" s="358">
        <v>0</v>
      </c>
      <c r="Y14" s="358">
        <v>0</v>
      </c>
      <c r="Z14" s="358">
        <v>0</v>
      </c>
      <c r="AA14" s="380">
        <v>0</v>
      </c>
      <c r="AB14" s="358">
        <v>0</v>
      </c>
      <c r="AC14" s="358">
        <v>0</v>
      </c>
      <c r="AD14" s="358">
        <v>0</v>
      </c>
      <c r="AE14" s="358">
        <v>0</v>
      </c>
      <c r="AF14" s="358">
        <v>0</v>
      </c>
      <c r="AG14" s="379">
        <v>0</v>
      </c>
      <c r="AH14" s="378">
        <v>0</v>
      </c>
      <c r="AI14" s="379">
        <v>0</v>
      </c>
      <c r="AJ14" s="379">
        <v>0</v>
      </c>
      <c r="AK14" s="379">
        <v>0</v>
      </c>
      <c r="AL14" s="380">
        <v>0</v>
      </c>
      <c r="AM14" s="378">
        <v>0</v>
      </c>
      <c r="AN14" s="379">
        <v>0</v>
      </c>
      <c r="AO14" s="379">
        <v>0</v>
      </c>
      <c r="AP14" s="379">
        <v>0</v>
      </c>
      <c r="AQ14" s="379">
        <v>0</v>
      </c>
      <c r="AR14" s="380">
        <v>0</v>
      </c>
      <c r="AS14" s="378">
        <v>0</v>
      </c>
      <c r="AT14" s="379">
        <v>0</v>
      </c>
      <c r="AU14" s="379">
        <v>0</v>
      </c>
      <c r="AV14" s="379">
        <v>0</v>
      </c>
      <c r="AW14" s="380">
        <v>0</v>
      </c>
      <c r="AX14" s="378">
        <v>0</v>
      </c>
      <c r="AY14" s="379">
        <v>0</v>
      </c>
      <c r="AZ14" s="379">
        <v>0</v>
      </c>
      <c r="BA14" s="379">
        <v>0</v>
      </c>
      <c r="BB14" s="379">
        <v>0</v>
      </c>
      <c r="BC14" s="380">
        <v>0</v>
      </c>
      <c r="BD14" s="378">
        <v>0</v>
      </c>
      <c r="BE14" s="379">
        <v>0</v>
      </c>
      <c r="BF14" s="379">
        <v>0</v>
      </c>
      <c r="BG14" s="379">
        <v>0</v>
      </c>
      <c r="BH14" s="380">
        <v>0</v>
      </c>
      <c r="BI14" s="378">
        <v>0</v>
      </c>
      <c r="BJ14" s="379">
        <v>0</v>
      </c>
      <c r="BK14" s="379">
        <v>0</v>
      </c>
      <c r="BL14" s="379">
        <v>0</v>
      </c>
      <c r="BM14" s="379">
        <v>0</v>
      </c>
      <c r="BN14" s="380">
        <v>0</v>
      </c>
      <c r="BO14" s="378">
        <v>0</v>
      </c>
      <c r="BP14" s="379">
        <v>0</v>
      </c>
      <c r="BQ14" s="379">
        <v>0</v>
      </c>
      <c r="BR14" s="379">
        <v>0</v>
      </c>
      <c r="BS14" s="380">
        <v>0</v>
      </c>
      <c r="BT14" s="378">
        <v>0</v>
      </c>
      <c r="BU14" s="379">
        <v>0</v>
      </c>
      <c r="BV14" s="379">
        <v>0</v>
      </c>
      <c r="BW14" s="379">
        <v>0</v>
      </c>
      <c r="BX14" s="379">
        <v>0</v>
      </c>
      <c r="BY14" s="380">
        <v>0</v>
      </c>
      <c r="BZ14" s="378">
        <v>0</v>
      </c>
      <c r="CA14" s="379">
        <v>0</v>
      </c>
      <c r="CB14" s="379">
        <v>0</v>
      </c>
      <c r="CC14" s="379">
        <v>0</v>
      </c>
      <c r="CD14" s="380">
        <v>0</v>
      </c>
      <c r="CE14" s="378">
        <v>0</v>
      </c>
      <c r="CF14" s="379">
        <v>0</v>
      </c>
      <c r="CG14" s="379">
        <v>0</v>
      </c>
      <c r="CH14" s="379">
        <v>0</v>
      </c>
      <c r="CI14" s="379">
        <v>0</v>
      </c>
      <c r="CJ14" s="380">
        <v>0</v>
      </c>
      <c r="CK14" s="378">
        <v>0</v>
      </c>
      <c r="CL14" s="379">
        <v>0</v>
      </c>
      <c r="CM14" s="379">
        <v>0</v>
      </c>
      <c r="CN14" s="379">
        <v>0</v>
      </c>
      <c r="CO14" s="380">
        <v>0</v>
      </c>
      <c r="CP14" s="378">
        <v>0</v>
      </c>
      <c r="CQ14" s="379">
        <v>0</v>
      </c>
      <c r="CR14" s="379">
        <v>0</v>
      </c>
      <c r="CS14" s="379">
        <v>0</v>
      </c>
      <c r="CT14" s="379">
        <v>0</v>
      </c>
      <c r="CU14" s="380">
        <v>0</v>
      </c>
      <c r="CV14" s="378">
        <v>0</v>
      </c>
      <c r="CW14" s="379">
        <v>0</v>
      </c>
      <c r="CX14" s="379">
        <v>0</v>
      </c>
      <c r="CY14" s="379">
        <v>0</v>
      </c>
      <c r="CZ14" s="380">
        <v>0</v>
      </c>
      <c r="DA14" s="378">
        <v>0</v>
      </c>
      <c r="DB14" s="379">
        <v>0</v>
      </c>
      <c r="DC14" s="379">
        <v>0</v>
      </c>
      <c r="DD14" s="379">
        <v>0</v>
      </c>
      <c r="DE14" s="379">
        <v>0</v>
      </c>
      <c r="DF14" s="380">
        <v>0</v>
      </c>
      <c r="DG14" s="378">
        <v>0</v>
      </c>
      <c r="DH14" s="379">
        <v>0</v>
      </c>
      <c r="DI14" s="379">
        <v>0</v>
      </c>
      <c r="DJ14" s="379">
        <v>0</v>
      </c>
      <c r="DK14" s="380">
        <v>0</v>
      </c>
      <c r="DL14" s="756"/>
      <c r="DM14" s="766"/>
      <c r="DN14" s="766"/>
      <c r="DO14" s="766"/>
    </row>
    <row r="15" spans="1:119">
      <c r="A15" s="30"/>
      <c r="B15" s="30"/>
      <c r="C15" s="30"/>
      <c r="D15" s="30"/>
      <c r="E15" s="358" t="s">
        <v>155</v>
      </c>
      <c r="F15" s="381">
        <v>0</v>
      </c>
      <c r="G15" s="358">
        <v>0</v>
      </c>
      <c r="H15" s="358">
        <v>0</v>
      </c>
      <c r="I15" s="358">
        <v>0</v>
      </c>
      <c r="J15" s="358">
        <v>0</v>
      </c>
      <c r="K15" s="382">
        <v>0</v>
      </c>
      <c r="L15" s="358">
        <v>0</v>
      </c>
      <c r="M15" s="358">
        <v>0</v>
      </c>
      <c r="N15" s="358">
        <v>0</v>
      </c>
      <c r="O15" s="358">
        <v>0</v>
      </c>
      <c r="P15" s="382">
        <v>0</v>
      </c>
      <c r="Q15" s="381">
        <v>0</v>
      </c>
      <c r="R15" s="358">
        <v>0</v>
      </c>
      <c r="S15" s="358">
        <v>0</v>
      </c>
      <c r="T15" s="358">
        <v>0</v>
      </c>
      <c r="U15" s="358">
        <v>0</v>
      </c>
      <c r="V15" s="382">
        <v>0</v>
      </c>
      <c r="W15" s="358">
        <v>0</v>
      </c>
      <c r="X15" s="358">
        <v>0</v>
      </c>
      <c r="Y15" s="358">
        <v>0</v>
      </c>
      <c r="Z15" s="358">
        <v>0</v>
      </c>
      <c r="AA15" s="382">
        <v>0</v>
      </c>
      <c r="AB15" s="358">
        <v>0</v>
      </c>
      <c r="AC15" s="358">
        <v>0</v>
      </c>
      <c r="AD15" s="358">
        <v>0</v>
      </c>
      <c r="AE15" s="358">
        <v>0</v>
      </c>
      <c r="AF15" s="358">
        <v>0</v>
      </c>
      <c r="AG15" s="358">
        <v>0</v>
      </c>
      <c r="AH15" s="381">
        <v>0</v>
      </c>
      <c r="AI15" s="358">
        <v>0</v>
      </c>
      <c r="AJ15" s="358">
        <v>0</v>
      </c>
      <c r="AK15" s="358">
        <v>0</v>
      </c>
      <c r="AL15" s="382">
        <v>0</v>
      </c>
      <c r="AM15" s="381">
        <v>0</v>
      </c>
      <c r="AN15" s="358">
        <v>0</v>
      </c>
      <c r="AO15" s="358">
        <v>0</v>
      </c>
      <c r="AP15" s="358">
        <v>0</v>
      </c>
      <c r="AQ15" s="358">
        <v>0</v>
      </c>
      <c r="AR15" s="382">
        <v>0</v>
      </c>
      <c r="AS15" s="381">
        <v>0</v>
      </c>
      <c r="AT15" s="358">
        <v>0</v>
      </c>
      <c r="AU15" s="358">
        <v>0</v>
      </c>
      <c r="AV15" s="358">
        <v>0</v>
      </c>
      <c r="AW15" s="382">
        <v>0</v>
      </c>
      <c r="AX15" s="381">
        <v>0</v>
      </c>
      <c r="AY15" s="358">
        <v>0</v>
      </c>
      <c r="AZ15" s="358">
        <v>0</v>
      </c>
      <c r="BA15" s="358">
        <v>0</v>
      </c>
      <c r="BB15" s="358">
        <v>0</v>
      </c>
      <c r="BC15" s="382">
        <v>0</v>
      </c>
      <c r="BD15" s="381">
        <v>0</v>
      </c>
      <c r="BE15" s="358">
        <v>0</v>
      </c>
      <c r="BF15" s="358">
        <v>0</v>
      </c>
      <c r="BG15" s="358">
        <v>0</v>
      </c>
      <c r="BH15" s="382">
        <v>0</v>
      </c>
      <c r="BI15" s="381">
        <v>0</v>
      </c>
      <c r="BJ15" s="358">
        <v>0</v>
      </c>
      <c r="BK15" s="358">
        <v>0</v>
      </c>
      <c r="BL15" s="358">
        <v>0</v>
      </c>
      <c r="BM15" s="358">
        <v>0</v>
      </c>
      <c r="BN15" s="382">
        <v>0</v>
      </c>
      <c r="BO15" s="381">
        <v>0</v>
      </c>
      <c r="BP15" s="358">
        <v>0</v>
      </c>
      <c r="BQ15" s="358">
        <v>0</v>
      </c>
      <c r="BR15" s="358">
        <v>0</v>
      </c>
      <c r="BS15" s="382">
        <v>0</v>
      </c>
      <c r="BT15" s="381">
        <v>0</v>
      </c>
      <c r="BU15" s="358">
        <v>0</v>
      </c>
      <c r="BV15" s="358">
        <v>0</v>
      </c>
      <c r="BW15" s="358">
        <v>0</v>
      </c>
      <c r="BX15" s="358">
        <v>0</v>
      </c>
      <c r="BY15" s="382">
        <v>0</v>
      </c>
      <c r="BZ15" s="381">
        <v>0</v>
      </c>
      <c r="CA15" s="358">
        <v>0</v>
      </c>
      <c r="CB15" s="358">
        <v>0</v>
      </c>
      <c r="CC15" s="358">
        <v>0</v>
      </c>
      <c r="CD15" s="382">
        <v>0</v>
      </c>
      <c r="CE15" s="381">
        <v>0</v>
      </c>
      <c r="CF15" s="358">
        <v>0</v>
      </c>
      <c r="CG15" s="358">
        <v>0</v>
      </c>
      <c r="CH15" s="358">
        <v>0</v>
      </c>
      <c r="CI15" s="358">
        <v>0</v>
      </c>
      <c r="CJ15" s="382">
        <v>0</v>
      </c>
      <c r="CK15" s="381">
        <v>0</v>
      </c>
      <c r="CL15" s="358">
        <v>0</v>
      </c>
      <c r="CM15" s="358">
        <v>0</v>
      </c>
      <c r="CN15" s="358">
        <v>0</v>
      </c>
      <c r="CO15" s="382">
        <v>0</v>
      </c>
      <c r="CP15" s="381">
        <v>0</v>
      </c>
      <c r="CQ15" s="358">
        <v>0</v>
      </c>
      <c r="CR15" s="358">
        <v>0</v>
      </c>
      <c r="CS15" s="358">
        <v>0</v>
      </c>
      <c r="CT15" s="358">
        <v>0</v>
      </c>
      <c r="CU15" s="382">
        <v>0</v>
      </c>
      <c r="CV15" s="381">
        <v>0</v>
      </c>
      <c r="CW15" s="358">
        <v>0</v>
      </c>
      <c r="CX15" s="358">
        <v>0</v>
      </c>
      <c r="CY15" s="358">
        <v>0</v>
      </c>
      <c r="CZ15" s="382">
        <v>0</v>
      </c>
      <c r="DA15" s="381">
        <v>0</v>
      </c>
      <c r="DB15" s="358">
        <v>0</v>
      </c>
      <c r="DC15" s="358">
        <v>0</v>
      </c>
      <c r="DD15" s="358">
        <v>0</v>
      </c>
      <c r="DE15" s="358">
        <v>0</v>
      </c>
      <c r="DF15" s="382">
        <v>0</v>
      </c>
      <c r="DG15" s="381">
        <v>0</v>
      </c>
      <c r="DH15" s="358">
        <v>0</v>
      </c>
      <c r="DI15" s="358">
        <v>0</v>
      </c>
      <c r="DJ15" s="358">
        <v>0</v>
      </c>
      <c r="DK15" s="382">
        <v>0</v>
      </c>
      <c r="DL15" s="756"/>
      <c r="DM15" s="766"/>
      <c r="DN15" s="766"/>
      <c r="DO15" s="766"/>
    </row>
    <row r="16" spans="1:119" s="775" customFormat="1">
      <c r="A16" s="30"/>
      <c r="B16" s="30"/>
      <c r="C16" s="30"/>
      <c r="D16" s="30"/>
      <c r="E16" s="358" t="s">
        <v>156</v>
      </c>
      <c r="F16" s="381">
        <v>0</v>
      </c>
      <c r="G16" s="358">
        <v>0</v>
      </c>
      <c r="H16" s="358">
        <v>0</v>
      </c>
      <c r="I16" s="358">
        <v>0</v>
      </c>
      <c r="J16" s="358">
        <v>0</v>
      </c>
      <c r="K16" s="382">
        <v>0</v>
      </c>
      <c r="L16" s="358">
        <v>0</v>
      </c>
      <c r="M16" s="358">
        <v>0</v>
      </c>
      <c r="N16" s="358">
        <v>0</v>
      </c>
      <c r="O16" s="358">
        <v>0</v>
      </c>
      <c r="P16" s="382">
        <v>0</v>
      </c>
      <c r="Q16" s="381">
        <v>0</v>
      </c>
      <c r="R16" s="358">
        <v>0</v>
      </c>
      <c r="S16" s="358">
        <v>0</v>
      </c>
      <c r="T16" s="358">
        <v>0</v>
      </c>
      <c r="U16" s="358">
        <v>0</v>
      </c>
      <c r="V16" s="382">
        <v>0</v>
      </c>
      <c r="W16" s="358">
        <v>0</v>
      </c>
      <c r="X16" s="358">
        <v>0</v>
      </c>
      <c r="Y16" s="358">
        <v>0</v>
      </c>
      <c r="Z16" s="358">
        <v>0</v>
      </c>
      <c r="AA16" s="382">
        <v>0</v>
      </c>
      <c r="AB16" s="358">
        <v>0</v>
      </c>
      <c r="AC16" s="358">
        <v>0</v>
      </c>
      <c r="AD16" s="358">
        <v>0</v>
      </c>
      <c r="AE16" s="358">
        <v>0</v>
      </c>
      <c r="AF16" s="358">
        <v>0</v>
      </c>
      <c r="AG16" s="358">
        <v>0</v>
      </c>
      <c r="AH16" s="381">
        <v>0</v>
      </c>
      <c r="AI16" s="358">
        <v>0</v>
      </c>
      <c r="AJ16" s="358">
        <v>0</v>
      </c>
      <c r="AK16" s="358">
        <v>0</v>
      </c>
      <c r="AL16" s="382">
        <v>0</v>
      </c>
      <c r="AM16" s="381">
        <v>0</v>
      </c>
      <c r="AN16" s="358">
        <v>0</v>
      </c>
      <c r="AO16" s="358">
        <v>0</v>
      </c>
      <c r="AP16" s="358">
        <v>0</v>
      </c>
      <c r="AQ16" s="358">
        <v>0</v>
      </c>
      <c r="AR16" s="382">
        <v>0</v>
      </c>
      <c r="AS16" s="381">
        <v>0</v>
      </c>
      <c r="AT16" s="358">
        <v>0</v>
      </c>
      <c r="AU16" s="358">
        <v>0</v>
      </c>
      <c r="AV16" s="358">
        <v>0</v>
      </c>
      <c r="AW16" s="382">
        <v>0</v>
      </c>
      <c r="AX16" s="381">
        <v>0</v>
      </c>
      <c r="AY16" s="358">
        <v>0</v>
      </c>
      <c r="AZ16" s="358">
        <v>0</v>
      </c>
      <c r="BA16" s="358">
        <v>0</v>
      </c>
      <c r="BB16" s="358">
        <v>0</v>
      </c>
      <c r="BC16" s="382">
        <v>0</v>
      </c>
      <c r="BD16" s="381">
        <v>0</v>
      </c>
      <c r="BE16" s="358">
        <v>0</v>
      </c>
      <c r="BF16" s="358">
        <v>0</v>
      </c>
      <c r="BG16" s="358">
        <v>0</v>
      </c>
      <c r="BH16" s="382">
        <v>0</v>
      </c>
      <c r="BI16" s="381">
        <v>0</v>
      </c>
      <c r="BJ16" s="358">
        <v>0</v>
      </c>
      <c r="BK16" s="358">
        <v>0</v>
      </c>
      <c r="BL16" s="358">
        <v>0</v>
      </c>
      <c r="BM16" s="358">
        <v>0</v>
      </c>
      <c r="BN16" s="382">
        <v>0</v>
      </c>
      <c r="BO16" s="381">
        <v>0</v>
      </c>
      <c r="BP16" s="358">
        <v>0</v>
      </c>
      <c r="BQ16" s="358">
        <v>0</v>
      </c>
      <c r="BR16" s="358">
        <v>0</v>
      </c>
      <c r="BS16" s="382">
        <v>0</v>
      </c>
      <c r="BT16" s="381">
        <v>0</v>
      </c>
      <c r="BU16" s="358">
        <v>0</v>
      </c>
      <c r="BV16" s="358">
        <v>0</v>
      </c>
      <c r="BW16" s="358">
        <v>0</v>
      </c>
      <c r="BX16" s="358">
        <v>0</v>
      </c>
      <c r="BY16" s="382">
        <v>0</v>
      </c>
      <c r="BZ16" s="381">
        <v>0</v>
      </c>
      <c r="CA16" s="358">
        <v>0</v>
      </c>
      <c r="CB16" s="358">
        <v>0</v>
      </c>
      <c r="CC16" s="358">
        <v>0</v>
      </c>
      <c r="CD16" s="382">
        <v>0</v>
      </c>
      <c r="CE16" s="381">
        <v>0</v>
      </c>
      <c r="CF16" s="358">
        <v>0</v>
      </c>
      <c r="CG16" s="358">
        <v>0</v>
      </c>
      <c r="CH16" s="358">
        <v>0</v>
      </c>
      <c r="CI16" s="358">
        <v>0</v>
      </c>
      <c r="CJ16" s="382">
        <v>0</v>
      </c>
      <c r="CK16" s="381">
        <v>0</v>
      </c>
      <c r="CL16" s="358">
        <v>0</v>
      </c>
      <c r="CM16" s="358">
        <v>0</v>
      </c>
      <c r="CN16" s="358">
        <v>0</v>
      </c>
      <c r="CO16" s="382">
        <v>0</v>
      </c>
      <c r="CP16" s="381">
        <v>0</v>
      </c>
      <c r="CQ16" s="358">
        <v>0</v>
      </c>
      <c r="CR16" s="358">
        <v>0</v>
      </c>
      <c r="CS16" s="358">
        <v>0</v>
      </c>
      <c r="CT16" s="358">
        <v>0</v>
      </c>
      <c r="CU16" s="382">
        <v>0</v>
      </c>
      <c r="CV16" s="381">
        <v>0</v>
      </c>
      <c r="CW16" s="358">
        <v>0</v>
      </c>
      <c r="CX16" s="358">
        <v>0</v>
      </c>
      <c r="CY16" s="358">
        <v>0</v>
      </c>
      <c r="CZ16" s="382">
        <v>0</v>
      </c>
      <c r="DA16" s="381">
        <v>0</v>
      </c>
      <c r="DB16" s="358">
        <v>0</v>
      </c>
      <c r="DC16" s="358">
        <v>0</v>
      </c>
      <c r="DD16" s="358">
        <v>0</v>
      </c>
      <c r="DE16" s="358">
        <v>0</v>
      </c>
      <c r="DF16" s="382">
        <v>0</v>
      </c>
      <c r="DG16" s="381">
        <v>0</v>
      </c>
      <c r="DH16" s="358">
        <v>0</v>
      </c>
      <c r="DI16" s="358">
        <v>0</v>
      </c>
      <c r="DJ16" s="358">
        <v>0</v>
      </c>
      <c r="DK16" s="382">
        <v>0</v>
      </c>
      <c r="DL16" s="756"/>
      <c r="DM16" s="774"/>
      <c r="DN16" s="774"/>
      <c r="DO16" s="774"/>
    </row>
    <row r="17" spans="1:119" s="776" customFormat="1">
      <c r="A17" s="30"/>
      <c r="B17" s="30"/>
      <c r="C17" s="30"/>
      <c r="D17" s="30"/>
      <c r="E17" s="358" t="s">
        <v>157</v>
      </c>
      <c r="F17" s="381">
        <v>0</v>
      </c>
      <c r="G17" s="358">
        <v>0</v>
      </c>
      <c r="H17" s="358">
        <v>0</v>
      </c>
      <c r="I17" s="358">
        <v>0</v>
      </c>
      <c r="J17" s="358">
        <v>0</v>
      </c>
      <c r="K17" s="382">
        <v>0</v>
      </c>
      <c r="L17" s="358">
        <v>0</v>
      </c>
      <c r="M17" s="358">
        <v>0</v>
      </c>
      <c r="N17" s="358">
        <v>0</v>
      </c>
      <c r="O17" s="358">
        <v>0</v>
      </c>
      <c r="P17" s="382">
        <v>0</v>
      </c>
      <c r="Q17" s="381">
        <v>0</v>
      </c>
      <c r="R17" s="358">
        <v>0</v>
      </c>
      <c r="S17" s="358">
        <v>0</v>
      </c>
      <c r="T17" s="358">
        <v>0</v>
      </c>
      <c r="U17" s="358">
        <v>0</v>
      </c>
      <c r="V17" s="382">
        <v>0</v>
      </c>
      <c r="W17" s="358">
        <v>0</v>
      </c>
      <c r="X17" s="358">
        <v>0</v>
      </c>
      <c r="Y17" s="358">
        <v>0</v>
      </c>
      <c r="Z17" s="358">
        <v>0</v>
      </c>
      <c r="AA17" s="382">
        <v>0</v>
      </c>
      <c r="AB17" s="358">
        <v>0</v>
      </c>
      <c r="AC17" s="358">
        <v>0</v>
      </c>
      <c r="AD17" s="358">
        <v>0</v>
      </c>
      <c r="AE17" s="358">
        <v>0</v>
      </c>
      <c r="AF17" s="358">
        <v>0</v>
      </c>
      <c r="AG17" s="358">
        <v>0</v>
      </c>
      <c r="AH17" s="381">
        <v>0</v>
      </c>
      <c r="AI17" s="358">
        <v>0</v>
      </c>
      <c r="AJ17" s="358">
        <v>0</v>
      </c>
      <c r="AK17" s="358">
        <v>0</v>
      </c>
      <c r="AL17" s="382">
        <v>0</v>
      </c>
      <c r="AM17" s="381">
        <v>0</v>
      </c>
      <c r="AN17" s="358">
        <v>0</v>
      </c>
      <c r="AO17" s="358">
        <v>0</v>
      </c>
      <c r="AP17" s="358">
        <v>0</v>
      </c>
      <c r="AQ17" s="358">
        <v>0</v>
      </c>
      <c r="AR17" s="382">
        <v>0</v>
      </c>
      <c r="AS17" s="381">
        <v>0</v>
      </c>
      <c r="AT17" s="358">
        <v>0</v>
      </c>
      <c r="AU17" s="358">
        <v>0</v>
      </c>
      <c r="AV17" s="358">
        <v>0</v>
      </c>
      <c r="AW17" s="382">
        <v>0</v>
      </c>
      <c r="AX17" s="381">
        <v>0</v>
      </c>
      <c r="AY17" s="358">
        <v>0</v>
      </c>
      <c r="AZ17" s="358">
        <v>0</v>
      </c>
      <c r="BA17" s="358">
        <v>0</v>
      </c>
      <c r="BB17" s="358">
        <v>0</v>
      </c>
      <c r="BC17" s="382">
        <v>0</v>
      </c>
      <c r="BD17" s="381">
        <v>0</v>
      </c>
      <c r="BE17" s="358">
        <v>0</v>
      </c>
      <c r="BF17" s="358">
        <v>0</v>
      </c>
      <c r="BG17" s="358">
        <v>0</v>
      </c>
      <c r="BH17" s="382">
        <v>0</v>
      </c>
      <c r="BI17" s="381">
        <v>0</v>
      </c>
      <c r="BJ17" s="358">
        <v>0</v>
      </c>
      <c r="BK17" s="358">
        <v>0</v>
      </c>
      <c r="BL17" s="358">
        <v>0</v>
      </c>
      <c r="BM17" s="358">
        <v>0</v>
      </c>
      <c r="BN17" s="382">
        <v>0</v>
      </c>
      <c r="BO17" s="381">
        <v>0</v>
      </c>
      <c r="BP17" s="358">
        <v>0</v>
      </c>
      <c r="BQ17" s="358">
        <v>0</v>
      </c>
      <c r="BR17" s="358">
        <v>0</v>
      </c>
      <c r="BS17" s="382">
        <v>0</v>
      </c>
      <c r="BT17" s="381">
        <v>0</v>
      </c>
      <c r="BU17" s="358">
        <v>0</v>
      </c>
      <c r="BV17" s="358">
        <v>0</v>
      </c>
      <c r="BW17" s="358">
        <v>0</v>
      </c>
      <c r="BX17" s="358">
        <v>0</v>
      </c>
      <c r="BY17" s="382">
        <v>0</v>
      </c>
      <c r="BZ17" s="381">
        <v>0</v>
      </c>
      <c r="CA17" s="358">
        <v>0</v>
      </c>
      <c r="CB17" s="358">
        <v>0</v>
      </c>
      <c r="CC17" s="358">
        <v>0</v>
      </c>
      <c r="CD17" s="382">
        <v>0</v>
      </c>
      <c r="CE17" s="381">
        <v>0</v>
      </c>
      <c r="CF17" s="358">
        <v>0</v>
      </c>
      <c r="CG17" s="358">
        <v>0</v>
      </c>
      <c r="CH17" s="358">
        <v>0</v>
      </c>
      <c r="CI17" s="358">
        <v>0</v>
      </c>
      <c r="CJ17" s="382">
        <v>0</v>
      </c>
      <c r="CK17" s="381">
        <v>0</v>
      </c>
      <c r="CL17" s="358">
        <v>0</v>
      </c>
      <c r="CM17" s="358">
        <v>0</v>
      </c>
      <c r="CN17" s="358">
        <v>0</v>
      </c>
      <c r="CO17" s="382">
        <v>0</v>
      </c>
      <c r="CP17" s="381">
        <v>0</v>
      </c>
      <c r="CQ17" s="358">
        <v>0</v>
      </c>
      <c r="CR17" s="358">
        <v>0</v>
      </c>
      <c r="CS17" s="358">
        <v>0</v>
      </c>
      <c r="CT17" s="358">
        <v>0</v>
      </c>
      <c r="CU17" s="382">
        <v>0</v>
      </c>
      <c r="CV17" s="381">
        <v>0</v>
      </c>
      <c r="CW17" s="358">
        <v>0</v>
      </c>
      <c r="CX17" s="358">
        <v>0</v>
      </c>
      <c r="CY17" s="358">
        <v>0</v>
      </c>
      <c r="CZ17" s="382">
        <v>0</v>
      </c>
      <c r="DA17" s="381">
        <v>0</v>
      </c>
      <c r="DB17" s="358">
        <v>0</v>
      </c>
      <c r="DC17" s="358">
        <v>0</v>
      </c>
      <c r="DD17" s="358">
        <v>0</v>
      </c>
      <c r="DE17" s="358">
        <v>0</v>
      </c>
      <c r="DF17" s="382">
        <v>0</v>
      </c>
      <c r="DG17" s="381">
        <v>0</v>
      </c>
      <c r="DH17" s="358">
        <v>0</v>
      </c>
      <c r="DI17" s="358">
        <v>0</v>
      </c>
      <c r="DJ17" s="358">
        <v>0</v>
      </c>
      <c r="DK17" s="382">
        <v>0</v>
      </c>
      <c r="DL17" s="756"/>
      <c r="DM17" s="774"/>
      <c r="DN17" s="774"/>
      <c r="DO17" s="774"/>
    </row>
    <row r="18" spans="1:119" s="777" customFormat="1">
      <c r="A18" s="30"/>
      <c r="B18" s="30"/>
      <c r="C18" s="30"/>
      <c r="D18" s="30"/>
      <c r="E18" s="358" t="s">
        <v>158</v>
      </c>
      <c r="F18" s="381">
        <v>0</v>
      </c>
      <c r="G18" s="358">
        <v>0</v>
      </c>
      <c r="H18" s="358">
        <v>0</v>
      </c>
      <c r="I18" s="358">
        <v>0</v>
      </c>
      <c r="J18" s="358">
        <v>0</v>
      </c>
      <c r="K18" s="382">
        <v>0</v>
      </c>
      <c r="L18" s="358">
        <v>0</v>
      </c>
      <c r="M18" s="358">
        <v>0</v>
      </c>
      <c r="N18" s="358">
        <v>0</v>
      </c>
      <c r="O18" s="358">
        <v>0</v>
      </c>
      <c r="P18" s="382">
        <v>0</v>
      </c>
      <c r="Q18" s="381">
        <v>0</v>
      </c>
      <c r="R18" s="358">
        <v>0</v>
      </c>
      <c r="S18" s="358">
        <v>0</v>
      </c>
      <c r="T18" s="358">
        <v>0</v>
      </c>
      <c r="U18" s="358">
        <v>0</v>
      </c>
      <c r="V18" s="382">
        <v>0</v>
      </c>
      <c r="W18" s="358">
        <v>0</v>
      </c>
      <c r="X18" s="358">
        <v>0</v>
      </c>
      <c r="Y18" s="358">
        <v>0</v>
      </c>
      <c r="Z18" s="358">
        <v>0</v>
      </c>
      <c r="AA18" s="382">
        <v>0</v>
      </c>
      <c r="AB18" s="358">
        <v>0</v>
      </c>
      <c r="AC18" s="358">
        <v>0</v>
      </c>
      <c r="AD18" s="358">
        <v>0</v>
      </c>
      <c r="AE18" s="358">
        <v>0</v>
      </c>
      <c r="AF18" s="358">
        <v>0</v>
      </c>
      <c r="AG18" s="358">
        <v>0</v>
      </c>
      <c r="AH18" s="381">
        <v>0</v>
      </c>
      <c r="AI18" s="358">
        <v>0</v>
      </c>
      <c r="AJ18" s="358">
        <v>0</v>
      </c>
      <c r="AK18" s="358">
        <v>0</v>
      </c>
      <c r="AL18" s="382">
        <v>0</v>
      </c>
      <c r="AM18" s="381">
        <v>0</v>
      </c>
      <c r="AN18" s="358">
        <v>0</v>
      </c>
      <c r="AO18" s="358">
        <v>0</v>
      </c>
      <c r="AP18" s="358">
        <v>0</v>
      </c>
      <c r="AQ18" s="358">
        <v>0</v>
      </c>
      <c r="AR18" s="382">
        <v>0</v>
      </c>
      <c r="AS18" s="381">
        <v>0</v>
      </c>
      <c r="AT18" s="358">
        <v>0</v>
      </c>
      <c r="AU18" s="358">
        <v>0</v>
      </c>
      <c r="AV18" s="358">
        <v>0</v>
      </c>
      <c r="AW18" s="382">
        <v>0</v>
      </c>
      <c r="AX18" s="381">
        <v>0</v>
      </c>
      <c r="AY18" s="358">
        <v>0</v>
      </c>
      <c r="AZ18" s="358">
        <v>0</v>
      </c>
      <c r="BA18" s="358">
        <v>0</v>
      </c>
      <c r="BB18" s="358">
        <v>0</v>
      </c>
      <c r="BC18" s="382">
        <v>0</v>
      </c>
      <c r="BD18" s="381">
        <v>0</v>
      </c>
      <c r="BE18" s="358">
        <v>0</v>
      </c>
      <c r="BF18" s="358">
        <v>0</v>
      </c>
      <c r="BG18" s="358">
        <v>0</v>
      </c>
      <c r="BH18" s="382">
        <v>0</v>
      </c>
      <c r="BI18" s="381">
        <v>0</v>
      </c>
      <c r="BJ18" s="358">
        <v>0</v>
      </c>
      <c r="BK18" s="358">
        <v>0</v>
      </c>
      <c r="BL18" s="358">
        <v>0</v>
      </c>
      <c r="BM18" s="358">
        <v>0</v>
      </c>
      <c r="BN18" s="382">
        <v>0</v>
      </c>
      <c r="BO18" s="381">
        <v>0</v>
      </c>
      <c r="BP18" s="358">
        <v>0</v>
      </c>
      <c r="BQ18" s="358">
        <v>0</v>
      </c>
      <c r="BR18" s="358">
        <v>0</v>
      </c>
      <c r="BS18" s="382">
        <v>0</v>
      </c>
      <c r="BT18" s="381">
        <v>0</v>
      </c>
      <c r="BU18" s="358">
        <v>0</v>
      </c>
      <c r="BV18" s="358">
        <v>0</v>
      </c>
      <c r="BW18" s="358">
        <v>0</v>
      </c>
      <c r="BX18" s="358">
        <v>0</v>
      </c>
      <c r="BY18" s="382">
        <v>0</v>
      </c>
      <c r="BZ18" s="381">
        <v>0</v>
      </c>
      <c r="CA18" s="358">
        <v>0</v>
      </c>
      <c r="CB18" s="358">
        <v>0</v>
      </c>
      <c r="CC18" s="358">
        <v>0</v>
      </c>
      <c r="CD18" s="382">
        <v>0</v>
      </c>
      <c r="CE18" s="381">
        <v>0</v>
      </c>
      <c r="CF18" s="358">
        <v>0</v>
      </c>
      <c r="CG18" s="358">
        <v>0</v>
      </c>
      <c r="CH18" s="358">
        <v>0</v>
      </c>
      <c r="CI18" s="358">
        <v>0</v>
      </c>
      <c r="CJ18" s="382">
        <v>0</v>
      </c>
      <c r="CK18" s="381">
        <v>0</v>
      </c>
      <c r="CL18" s="358">
        <v>0</v>
      </c>
      <c r="CM18" s="358">
        <v>0</v>
      </c>
      <c r="CN18" s="358">
        <v>0</v>
      </c>
      <c r="CO18" s="382">
        <v>0</v>
      </c>
      <c r="CP18" s="381">
        <v>0</v>
      </c>
      <c r="CQ18" s="358">
        <v>0</v>
      </c>
      <c r="CR18" s="358">
        <v>0</v>
      </c>
      <c r="CS18" s="358">
        <v>0</v>
      </c>
      <c r="CT18" s="358">
        <v>0</v>
      </c>
      <c r="CU18" s="382">
        <v>0</v>
      </c>
      <c r="CV18" s="381">
        <v>0</v>
      </c>
      <c r="CW18" s="358">
        <v>0</v>
      </c>
      <c r="CX18" s="358">
        <v>0</v>
      </c>
      <c r="CY18" s="358">
        <v>0</v>
      </c>
      <c r="CZ18" s="382">
        <v>0</v>
      </c>
      <c r="DA18" s="381">
        <v>0</v>
      </c>
      <c r="DB18" s="358">
        <v>0</v>
      </c>
      <c r="DC18" s="358">
        <v>0</v>
      </c>
      <c r="DD18" s="358">
        <v>0</v>
      </c>
      <c r="DE18" s="358">
        <v>0</v>
      </c>
      <c r="DF18" s="382">
        <v>0</v>
      </c>
      <c r="DG18" s="381">
        <v>0</v>
      </c>
      <c r="DH18" s="358">
        <v>0</v>
      </c>
      <c r="DI18" s="358">
        <v>0</v>
      </c>
      <c r="DJ18" s="358">
        <v>0</v>
      </c>
      <c r="DK18" s="382">
        <v>0</v>
      </c>
      <c r="DL18" s="756"/>
      <c r="DM18" s="774"/>
      <c r="DN18" s="774"/>
      <c r="DO18" s="774"/>
    </row>
    <row r="19" spans="1:119" s="777" customFormat="1">
      <c r="A19" s="30"/>
      <c r="B19" s="30"/>
      <c r="C19" s="30"/>
      <c r="D19" s="30"/>
      <c r="E19" s="358" t="s">
        <v>159</v>
      </c>
      <c r="F19" s="381">
        <v>0</v>
      </c>
      <c r="G19" s="358">
        <v>0</v>
      </c>
      <c r="H19" s="358">
        <v>0</v>
      </c>
      <c r="I19" s="358">
        <v>0</v>
      </c>
      <c r="J19" s="358">
        <v>0</v>
      </c>
      <c r="K19" s="382">
        <v>0</v>
      </c>
      <c r="L19" s="358">
        <v>0</v>
      </c>
      <c r="M19" s="358">
        <v>0</v>
      </c>
      <c r="N19" s="358">
        <v>0</v>
      </c>
      <c r="O19" s="358">
        <v>0</v>
      </c>
      <c r="P19" s="382">
        <v>0</v>
      </c>
      <c r="Q19" s="381">
        <v>0</v>
      </c>
      <c r="R19" s="358">
        <v>0</v>
      </c>
      <c r="S19" s="358">
        <v>0</v>
      </c>
      <c r="T19" s="358">
        <v>0</v>
      </c>
      <c r="U19" s="358">
        <v>0</v>
      </c>
      <c r="V19" s="382">
        <v>0</v>
      </c>
      <c r="W19" s="358">
        <v>0</v>
      </c>
      <c r="X19" s="358">
        <v>0</v>
      </c>
      <c r="Y19" s="358">
        <v>0</v>
      </c>
      <c r="Z19" s="358">
        <v>0</v>
      </c>
      <c r="AA19" s="382">
        <v>0</v>
      </c>
      <c r="AB19" s="358">
        <v>0</v>
      </c>
      <c r="AC19" s="358">
        <v>0</v>
      </c>
      <c r="AD19" s="358">
        <v>0</v>
      </c>
      <c r="AE19" s="358">
        <v>0</v>
      </c>
      <c r="AF19" s="358">
        <v>0</v>
      </c>
      <c r="AG19" s="358">
        <v>0</v>
      </c>
      <c r="AH19" s="381">
        <v>0</v>
      </c>
      <c r="AI19" s="358">
        <v>0</v>
      </c>
      <c r="AJ19" s="358">
        <v>0</v>
      </c>
      <c r="AK19" s="358">
        <v>0</v>
      </c>
      <c r="AL19" s="382">
        <v>0</v>
      </c>
      <c r="AM19" s="381">
        <v>0</v>
      </c>
      <c r="AN19" s="358">
        <v>0</v>
      </c>
      <c r="AO19" s="358">
        <v>0</v>
      </c>
      <c r="AP19" s="358">
        <v>0</v>
      </c>
      <c r="AQ19" s="358">
        <v>0</v>
      </c>
      <c r="AR19" s="382">
        <v>0</v>
      </c>
      <c r="AS19" s="381">
        <v>0</v>
      </c>
      <c r="AT19" s="358">
        <v>0</v>
      </c>
      <c r="AU19" s="358">
        <v>0</v>
      </c>
      <c r="AV19" s="358">
        <v>0</v>
      </c>
      <c r="AW19" s="382">
        <v>0</v>
      </c>
      <c r="AX19" s="381">
        <v>0</v>
      </c>
      <c r="AY19" s="358">
        <v>0</v>
      </c>
      <c r="AZ19" s="358">
        <v>0</v>
      </c>
      <c r="BA19" s="358">
        <v>0</v>
      </c>
      <c r="BB19" s="358">
        <v>0</v>
      </c>
      <c r="BC19" s="382">
        <v>0</v>
      </c>
      <c r="BD19" s="381">
        <v>0</v>
      </c>
      <c r="BE19" s="358">
        <v>0</v>
      </c>
      <c r="BF19" s="358">
        <v>0</v>
      </c>
      <c r="BG19" s="358">
        <v>0</v>
      </c>
      <c r="BH19" s="382">
        <v>0</v>
      </c>
      <c r="BI19" s="381">
        <v>0</v>
      </c>
      <c r="BJ19" s="358">
        <v>0</v>
      </c>
      <c r="BK19" s="358">
        <v>0</v>
      </c>
      <c r="BL19" s="358">
        <v>0</v>
      </c>
      <c r="BM19" s="358">
        <v>0</v>
      </c>
      <c r="BN19" s="382">
        <v>0</v>
      </c>
      <c r="BO19" s="381">
        <v>0</v>
      </c>
      <c r="BP19" s="358">
        <v>0</v>
      </c>
      <c r="BQ19" s="358">
        <v>0</v>
      </c>
      <c r="BR19" s="358">
        <v>0</v>
      </c>
      <c r="BS19" s="382">
        <v>0</v>
      </c>
      <c r="BT19" s="381">
        <v>0</v>
      </c>
      <c r="BU19" s="358">
        <v>0</v>
      </c>
      <c r="BV19" s="358">
        <v>0</v>
      </c>
      <c r="BW19" s="358">
        <v>0</v>
      </c>
      <c r="BX19" s="358">
        <v>0</v>
      </c>
      <c r="BY19" s="382">
        <v>0</v>
      </c>
      <c r="BZ19" s="381">
        <v>0</v>
      </c>
      <c r="CA19" s="358">
        <v>0</v>
      </c>
      <c r="CB19" s="358">
        <v>0</v>
      </c>
      <c r="CC19" s="358">
        <v>0</v>
      </c>
      <c r="CD19" s="382">
        <v>0</v>
      </c>
      <c r="CE19" s="381">
        <v>0</v>
      </c>
      <c r="CF19" s="358">
        <v>0</v>
      </c>
      <c r="CG19" s="358">
        <v>0</v>
      </c>
      <c r="CH19" s="358">
        <v>0</v>
      </c>
      <c r="CI19" s="358">
        <v>0</v>
      </c>
      <c r="CJ19" s="382">
        <v>0</v>
      </c>
      <c r="CK19" s="381">
        <v>0</v>
      </c>
      <c r="CL19" s="358">
        <v>0</v>
      </c>
      <c r="CM19" s="358">
        <v>0</v>
      </c>
      <c r="CN19" s="358">
        <v>0</v>
      </c>
      <c r="CO19" s="382">
        <v>0</v>
      </c>
      <c r="CP19" s="381">
        <v>0</v>
      </c>
      <c r="CQ19" s="358">
        <v>0</v>
      </c>
      <c r="CR19" s="358">
        <v>0</v>
      </c>
      <c r="CS19" s="358">
        <v>0</v>
      </c>
      <c r="CT19" s="358">
        <v>0</v>
      </c>
      <c r="CU19" s="382">
        <v>0</v>
      </c>
      <c r="CV19" s="381">
        <v>0</v>
      </c>
      <c r="CW19" s="358">
        <v>0</v>
      </c>
      <c r="CX19" s="358">
        <v>0</v>
      </c>
      <c r="CY19" s="358">
        <v>0</v>
      </c>
      <c r="CZ19" s="382">
        <v>0</v>
      </c>
      <c r="DA19" s="381">
        <v>0</v>
      </c>
      <c r="DB19" s="358">
        <v>0</v>
      </c>
      <c r="DC19" s="358">
        <v>0</v>
      </c>
      <c r="DD19" s="358">
        <v>0</v>
      </c>
      <c r="DE19" s="358">
        <v>0</v>
      </c>
      <c r="DF19" s="382">
        <v>0</v>
      </c>
      <c r="DG19" s="381">
        <v>0</v>
      </c>
      <c r="DH19" s="358">
        <v>0</v>
      </c>
      <c r="DI19" s="358">
        <v>0</v>
      </c>
      <c r="DJ19" s="358">
        <v>0</v>
      </c>
      <c r="DK19" s="382">
        <v>0</v>
      </c>
      <c r="DL19" s="756"/>
      <c r="DM19" s="774"/>
      <c r="DN19" s="774"/>
      <c r="DO19" s="774"/>
    </row>
    <row r="20" spans="1:119" s="777" customFormat="1">
      <c r="A20" s="30"/>
      <c r="B20" s="30"/>
      <c r="C20" s="30"/>
      <c r="D20" s="30"/>
      <c r="E20" s="358" t="s">
        <v>160</v>
      </c>
      <c r="F20" s="381">
        <v>0</v>
      </c>
      <c r="G20" s="358">
        <v>0</v>
      </c>
      <c r="H20" s="358">
        <v>0</v>
      </c>
      <c r="I20" s="358">
        <v>0</v>
      </c>
      <c r="J20" s="358">
        <v>0</v>
      </c>
      <c r="K20" s="382">
        <v>0</v>
      </c>
      <c r="L20" s="358">
        <v>0</v>
      </c>
      <c r="M20" s="358">
        <v>0</v>
      </c>
      <c r="N20" s="358">
        <v>0</v>
      </c>
      <c r="O20" s="358">
        <v>0</v>
      </c>
      <c r="P20" s="382">
        <v>0</v>
      </c>
      <c r="Q20" s="381">
        <v>0</v>
      </c>
      <c r="R20" s="358">
        <v>0</v>
      </c>
      <c r="S20" s="358">
        <v>0</v>
      </c>
      <c r="T20" s="358">
        <v>0</v>
      </c>
      <c r="U20" s="358">
        <v>0</v>
      </c>
      <c r="V20" s="382">
        <v>0</v>
      </c>
      <c r="W20" s="358">
        <v>0</v>
      </c>
      <c r="X20" s="358">
        <v>0</v>
      </c>
      <c r="Y20" s="358">
        <v>0</v>
      </c>
      <c r="Z20" s="358">
        <v>0</v>
      </c>
      <c r="AA20" s="382">
        <v>0</v>
      </c>
      <c r="AB20" s="358">
        <v>0</v>
      </c>
      <c r="AC20" s="358">
        <v>0</v>
      </c>
      <c r="AD20" s="358">
        <v>0</v>
      </c>
      <c r="AE20" s="358">
        <v>0</v>
      </c>
      <c r="AF20" s="358">
        <v>0</v>
      </c>
      <c r="AG20" s="358">
        <v>0</v>
      </c>
      <c r="AH20" s="381">
        <v>0</v>
      </c>
      <c r="AI20" s="358">
        <v>0</v>
      </c>
      <c r="AJ20" s="358">
        <v>0</v>
      </c>
      <c r="AK20" s="358">
        <v>0</v>
      </c>
      <c r="AL20" s="382">
        <v>0</v>
      </c>
      <c r="AM20" s="381">
        <v>0</v>
      </c>
      <c r="AN20" s="358">
        <v>0</v>
      </c>
      <c r="AO20" s="358">
        <v>0</v>
      </c>
      <c r="AP20" s="358">
        <v>0</v>
      </c>
      <c r="AQ20" s="358">
        <v>0</v>
      </c>
      <c r="AR20" s="382">
        <v>0</v>
      </c>
      <c r="AS20" s="381">
        <v>0</v>
      </c>
      <c r="AT20" s="358">
        <v>0</v>
      </c>
      <c r="AU20" s="358">
        <v>0</v>
      </c>
      <c r="AV20" s="358">
        <v>0</v>
      </c>
      <c r="AW20" s="382">
        <v>0</v>
      </c>
      <c r="AX20" s="381">
        <v>0</v>
      </c>
      <c r="AY20" s="358">
        <v>0</v>
      </c>
      <c r="AZ20" s="358">
        <v>0</v>
      </c>
      <c r="BA20" s="358">
        <v>0</v>
      </c>
      <c r="BB20" s="358">
        <v>0</v>
      </c>
      <c r="BC20" s="382">
        <v>0</v>
      </c>
      <c r="BD20" s="381">
        <v>0</v>
      </c>
      <c r="BE20" s="358">
        <v>0</v>
      </c>
      <c r="BF20" s="358">
        <v>0</v>
      </c>
      <c r="BG20" s="358">
        <v>0</v>
      </c>
      <c r="BH20" s="382">
        <v>0</v>
      </c>
      <c r="BI20" s="381">
        <v>0</v>
      </c>
      <c r="BJ20" s="358">
        <v>0</v>
      </c>
      <c r="BK20" s="358">
        <v>0</v>
      </c>
      <c r="BL20" s="358">
        <v>0</v>
      </c>
      <c r="BM20" s="358">
        <v>0</v>
      </c>
      <c r="BN20" s="382">
        <v>0</v>
      </c>
      <c r="BO20" s="381">
        <v>0</v>
      </c>
      <c r="BP20" s="358">
        <v>0</v>
      </c>
      <c r="BQ20" s="358">
        <v>0</v>
      </c>
      <c r="BR20" s="358">
        <v>0</v>
      </c>
      <c r="BS20" s="382">
        <v>0</v>
      </c>
      <c r="BT20" s="381">
        <v>0</v>
      </c>
      <c r="BU20" s="358">
        <v>0</v>
      </c>
      <c r="BV20" s="358">
        <v>0</v>
      </c>
      <c r="BW20" s="358">
        <v>0</v>
      </c>
      <c r="BX20" s="358">
        <v>0</v>
      </c>
      <c r="BY20" s="382">
        <v>0</v>
      </c>
      <c r="BZ20" s="381">
        <v>0</v>
      </c>
      <c r="CA20" s="358">
        <v>0</v>
      </c>
      <c r="CB20" s="358">
        <v>0</v>
      </c>
      <c r="CC20" s="358">
        <v>0</v>
      </c>
      <c r="CD20" s="382">
        <v>0</v>
      </c>
      <c r="CE20" s="381">
        <v>0</v>
      </c>
      <c r="CF20" s="358">
        <v>0</v>
      </c>
      <c r="CG20" s="358">
        <v>0</v>
      </c>
      <c r="CH20" s="358">
        <v>0</v>
      </c>
      <c r="CI20" s="358">
        <v>0</v>
      </c>
      <c r="CJ20" s="382">
        <v>0</v>
      </c>
      <c r="CK20" s="381">
        <v>0</v>
      </c>
      <c r="CL20" s="358">
        <v>0</v>
      </c>
      <c r="CM20" s="358">
        <v>0</v>
      </c>
      <c r="CN20" s="358">
        <v>0</v>
      </c>
      <c r="CO20" s="382">
        <v>0</v>
      </c>
      <c r="CP20" s="381">
        <v>0</v>
      </c>
      <c r="CQ20" s="358">
        <v>0</v>
      </c>
      <c r="CR20" s="358">
        <v>0</v>
      </c>
      <c r="CS20" s="358">
        <v>0</v>
      </c>
      <c r="CT20" s="358">
        <v>0</v>
      </c>
      <c r="CU20" s="382">
        <v>0</v>
      </c>
      <c r="CV20" s="381">
        <v>0</v>
      </c>
      <c r="CW20" s="358">
        <v>0</v>
      </c>
      <c r="CX20" s="358">
        <v>0</v>
      </c>
      <c r="CY20" s="358">
        <v>0</v>
      </c>
      <c r="CZ20" s="382">
        <v>0</v>
      </c>
      <c r="DA20" s="381">
        <v>0</v>
      </c>
      <c r="DB20" s="358">
        <v>0</v>
      </c>
      <c r="DC20" s="358">
        <v>0</v>
      </c>
      <c r="DD20" s="358">
        <v>0</v>
      </c>
      <c r="DE20" s="358">
        <v>0</v>
      </c>
      <c r="DF20" s="382">
        <v>0</v>
      </c>
      <c r="DG20" s="381">
        <v>0</v>
      </c>
      <c r="DH20" s="358">
        <v>0</v>
      </c>
      <c r="DI20" s="358">
        <v>0</v>
      </c>
      <c r="DJ20" s="358">
        <v>0</v>
      </c>
      <c r="DK20" s="382">
        <v>0</v>
      </c>
      <c r="DL20" s="756"/>
      <c r="DM20" s="774"/>
      <c r="DN20" s="774"/>
      <c r="DO20" s="774"/>
    </row>
    <row r="21" spans="1:119" s="777" customFormat="1">
      <c r="A21" s="30"/>
      <c r="B21" s="30"/>
      <c r="C21" s="30"/>
      <c r="D21" s="30"/>
      <c r="E21" s="358" t="s">
        <v>161</v>
      </c>
      <c r="F21" s="381">
        <v>0</v>
      </c>
      <c r="G21" s="358">
        <v>0</v>
      </c>
      <c r="H21" s="358">
        <v>0</v>
      </c>
      <c r="I21" s="358">
        <v>0</v>
      </c>
      <c r="J21" s="358">
        <v>0</v>
      </c>
      <c r="K21" s="382">
        <v>0</v>
      </c>
      <c r="L21" s="358">
        <v>0</v>
      </c>
      <c r="M21" s="358">
        <v>0</v>
      </c>
      <c r="N21" s="358">
        <v>0</v>
      </c>
      <c r="O21" s="358">
        <v>0</v>
      </c>
      <c r="P21" s="382">
        <v>0</v>
      </c>
      <c r="Q21" s="381">
        <v>0</v>
      </c>
      <c r="R21" s="358">
        <v>0</v>
      </c>
      <c r="S21" s="358">
        <v>0</v>
      </c>
      <c r="T21" s="358">
        <v>0</v>
      </c>
      <c r="U21" s="358">
        <v>0</v>
      </c>
      <c r="V21" s="382">
        <v>0</v>
      </c>
      <c r="W21" s="358">
        <v>0</v>
      </c>
      <c r="X21" s="358">
        <v>0</v>
      </c>
      <c r="Y21" s="358">
        <v>0</v>
      </c>
      <c r="Z21" s="358">
        <v>0</v>
      </c>
      <c r="AA21" s="382">
        <v>0</v>
      </c>
      <c r="AB21" s="358">
        <v>0</v>
      </c>
      <c r="AC21" s="358">
        <v>0</v>
      </c>
      <c r="AD21" s="358">
        <v>0</v>
      </c>
      <c r="AE21" s="358">
        <v>0</v>
      </c>
      <c r="AF21" s="358">
        <v>0</v>
      </c>
      <c r="AG21" s="358">
        <v>0</v>
      </c>
      <c r="AH21" s="381">
        <v>0</v>
      </c>
      <c r="AI21" s="358">
        <v>0</v>
      </c>
      <c r="AJ21" s="358">
        <v>0</v>
      </c>
      <c r="AK21" s="358">
        <v>0</v>
      </c>
      <c r="AL21" s="382">
        <v>0</v>
      </c>
      <c r="AM21" s="381">
        <v>0</v>
      </c>
      <c r="AN21" s="358">
        <v>0</v>
      </c>
      <c r="AO21" s="358">
        <v>0</v>
      </c>
      <c r="AP21" s="358">
        <v>0</v>
      </c>
      <c r="AQ21" s="358">
        <v>0</v>
      </c>
      <c r="AR21" s="382">
        <v>0</v>
      </c>
      <c r="AS21" s="381">
        <v>0</v>
      </c>
      <c r="AT21" s="358">
        <v>0</v>
      </c>
      <c r="AU21" s="358">
        <v>0</v>
      </c>
      <c r="AV21" s="358">
        <v>0</v>
      </c>
      <c r="AW21" s="382">
        <v>0</v>
      </c>
      <c r="AX21" s="381">
        <v>0</v>
      </c>
      <c r="AY21" s="358">
        <v>0</v>
      </c>
      <c r="AZ21" s="358">
        <v>0</v>
      </c>
      <c r="BA21" s="358">
        <v>0</v>
      </c>
      <c r="BB21" s="358">
        <v>0</v>
      </c>
      <c r="BC21" s="382">
        <v>0</v>
      </c>
      <c r="BD21" s="381">
        <v>0</v>
      </c>
      <c r="BE21" s="358">
        <v>0</v>
      </c>
      <c r="BF21" s="358">
        <v>0</v>
      </c>
      <c r="BG21" s="358">
        <v>0</v>
      </c>
      <c r="BH21" s="382">
        <v>0</v>
      </c>
      <c r="BI21" s="381">
        <v>0</v>
      </c>
      <c r="BJ21" s="358">
        <v>0</v>
      </c>
      <c r="BK21" s="358">
        <v>0</v>
      </c>
      <c r="BL21" s="358">
        <v>0</v>
      </c>
      <c r="BM21" s="358">
        <v>0</v>
      </c>
      <c r="BN21" s="382">
        <v>0</v>
      </c>
      <c r="BO21" s="381">
        <v>0</v>
      </c>
      <c r="BP21" s="358">
        <v>0</v>
      </c>
      <c r="BQ21" s="358">
        <v>0</v>
      </c>
      <c r="BR21" s="358">
        <v>0</v>
      </c>
      <c r="BS21" s="382">
        <v>0</v>
      </c>
      <c r="BT21" s="381">
        <v>0</v>
      </c>
      <c r="BU21" s="358">
        <v>0</v>
      </c>
      <c r="BV21" s="358">
        <v>0</v>
      </c>
      <c r="BW21" s="358">
        <v>0</v>
      </c>
      <c r="BX21" s="358">
        <v>0</v>
      </c>
      <c r="BY21" s="382">
        <v>0</v>
      </c>
      <c r="BZ21" s="381">
        <v>0</v>
      </c>
      <c r="CA21" s="358">
        <v>0</v>
      </c>
      <c r="CB21" s="358">
        <v>0</v>
      </c>
      <c r="CC21" s="358">
        <v>0</v>
      </c>
      <c r="CD21" s="382">
        <v>0</v>
      </c>
      <c r="CE21" s="381">
        <v>0</v>
      </c>
      <c r="CF21" s="358">
        <v>0</v>
      </c>
      <c r="CG21" s="358">
        <v>0</v>
      </c>
      <c r="CH21" s="358">
        <v>0</v>
      </c>
      <c r="CI21" s="358">
        <v>0</v>
      </c>
      <c r="CJ21" s="382">
        <v>0</v>
      </c>
      <c r="CK21" s="381">
        <v>0</v>
      </c>
      <c r="CL21" s="358">
        <v>0</v>
      </c>
      <c r="CM21" s="358">
        <v>0</v>
      </c>
      <c r="CN21" s="358">
        <v>0</v>
      </c>
      <c r="CO21" s="382">
        <v>0</v>
      </c>
      <c r="CP21" s="381">
        <v>0</v>
      </c>
      <c r="CQ21" s="358">
        <v>0</v>
      </c>
      <c r="CR21" s="358">
        <v>0</v>
      </c>
      <c r="CS21" s="358">
        <v>0</v>
      </c>
      <c r="CT21" s="358">
        <v>0</v>
      </c>
      <c r="CU21" s="382">
        <v>0</v>
      </c>
      <c r="CV21" s="381">
        <v>0</v>
      </c>
      <c r="CW21" s="358">
        <v>0</v>
      </c>
      <c r="CX21" s="358">
        <v>0</v>
      </c>
      <c r="CY21" s="358">
        <v>0</v>
      </c>
      <c r="CZ21" s="382">
        <v>0</v>
      </c>
      <c r="DA21" s="381">
        <v>0</v>
      </c>
      <c r="DB21" s="358">
        <v>0</v>
      </c>
      <c r="DC21" s="358">
        <v>0</v>
      </c>
      <c r="DD21" s="358">
        <v>0</v>
      </c>
      <c r="DE21" s="358">
        <v>0</v>
      </c>
      <c r="DF21" s="382">
        <v>0</v>
      </c>
      <c r="DG21" s="381">
        <v>0</v>
      </c>
      <c r="DH21" s="358">
        <v>0</v>
      </c>
      <c r="DI21" s="358">
        <v>0</v>
      </c>
      <c r="DJ21" s="358">
        <v>0</v>
      </c>
      <c r="DK21" s="382">
        <v>0</v>
      </c>
      <c r="DL21" s="756"/>
      <c r="DM21" s="774"/>
      <c r="DN21" s="774"/>
      <c r="DO21" s="774"/>
    </row>
    <row r="22" spans="1:119" s="777" customFormat="1">
      <c r="A22" s="30"/>
      <c r="B22" s="30"/>
      <c r="C22" s="30"/>
      <c r="D22" s="30"/>
      <c r="E22" s="358" t="s">
        <v>162</v>
      </c>
      <c r="F22" s="381">
        <v>0</v>
      </c>
      <c r="G22" s="358">
        <v>0</v>
      </c>
      <c r="H22" s="358">
        <v>0</v>
      </c>
      <c r="I22" s="358">
        <v>0</v>
      </c>
      <c r="J22" s="358">
        <v>0</v>
      </c>
      <c r="K22" s="382">
        <v>0</v>
      </c>
      <c r="L22" s="358">
        <v>0</v>
      </c>
      <c r="M22" s="358">
        <v>0</v>
      </c>
      <c r="N22" s="358">
        <v>0</v>
      </c>
      <c r="O22" s="358">
        <v>0</v>
      </c>
      <c r="P22" s="382">
        <v>0</v>
      </c>
      <c r="Q22" s="381">
        <v>0</v>
      </c>
      <c r="R22" s="358">
        <v>0</v>
      </c>
      <c r="S22" s="358">
        <v>0</v>
      </c>
      <c r="T22" s="358">
        <v>0</v>
      </c>
      <c r="U22" s="358">
        <v>0</v>
      </c>
      <c r="V22" s="382">
        <v>0</v>
      </c>
      <c r="W22" s="358">
        <v>0</v>
      </c>
      <c r="X22" s="358">
        <v>0</v>
      </c>
      <c r="Y22" s="358">
        <v>0</v>
      </c>
      <c r="Z22" s="358">
        <v>0</v>
      </c>
      <c r="AA22" s="382">
        <v>0</v>
      </c>
      <c r="AB22" s="358">
        <v>0</v>
      </c>
      <c r="AC22" s="358">
        <v>0</v>
      </c>
      <c r="AD22" s="358">
        <v>0</v>
      </c>
      <c r="AE22" s="358">
        <v>0</v>
      </c>
      <c r="AF22" s="358">
        <v>0</v>
      </c>
      <c r="AG22" s="358">
        <v>0</v>
      </c>
      <c r="AH22" s="381">
        <v>0</v>
      </c>
      <c r="AI22" s="358">
        <v>0</v>
      </c>
      <c r="AJ22" s="358">
        <v>0</v>
      </c>
      <c r="AK22" s="358">
        <v>0</v>
      </c>
      <c r="AL22" s="382">
        <v>0</v>
      </c>
      <c r="AM22" s="381">
        <v>0</v>
      </c>
      <c r="AN22" s="358">
        <v>0</v>
      </c>
      <c r="AO22" s="358">
        <v>0</v>
      </c>
      <c r="AP22" s="358">
        <v>0</v>
      </c>
      <c r="AQ22" s="358">
        <v>0</v>
      </c>
      <c r="AR22" s="382">
        <v>0</v>
      </c>
      <c r="AS22" s="381">
        <v>0</v>
      </c>
      <c r="AT22" s="358">
        <v>0</v>
      </c>
      <c r="AU22" s="358">
        <v>0</v>
      </c>
      <c r="AV22" s="358">
        <v>0</v>
      </c>
      <c r="AW22" s="382">
        <v>0</v>
      </c>
      <c r="AX22" s="381">
        <v>0</v>
      </c>
      <c r="AY22" s="358">
        <v>0</v>
      </c>
      <c r="AZ22" s="358">
        <v>0</v>
      </c>
      <c r="BA22" s="358">
        <v>0</v>
      </c>
      <c r="BB22" s="358">
        <v>0</v>
      </c>
      <c r="BC22" s="382">
        <v>0</v>
      </c>
      <c r="BD22" s="381">
        <v>0</v>
      </c>
      <c r="BE22" s="358">
        <v>0</v>
      </c>
      <c r="BF22" s="358">
        <v>0</v>
      </c>
      <c r="BG22" s="358">
        <v>0</v>
      </c>
      <c r="BH22" s="382">
        <v>0</v>
      </c>
      <c r="BI22" s="381">
        <v>0</v>
      </c>
      <c r="BJ22" s="358">
        <v>0</v>
      </c>
      <c r="BK22" s="358">
        <v>0</v>
      </c>
      <c r="BL22" s="358">
        <v>0</v>
      </c>
      <c r="BM22" s="358">
        <v>0</v>
      </c>
      <c r="BN22" s="382">
        <v>0</v>
      </c>
      <c r="BO22" s="381">
        <v>0</v>
      </c>
      <c r="BP22" s="358">
        <v>0</v>
      </c>
      <c r="BQ22" s="358">
        <v>0</v>
      </c>
      <c r="BR22" s="358">
        <v>0</v>
      </c>
      <c r="BS22" s="382">
        <v>0</v>
      </c>
      <c r="BT22" s="381">
        <v>0</v>
      </c>
      <c r="BU22" s="358">
        <v>0</v>
      </c>
      <c r="BV22" s="358">
        <v>0</v>
      </c>
      <c r="BW22" s="358">
        <v>0</v>
      </c>
      <c r="BX22" s="358">
        <v>0</v>
      </c>
      <c r="BY22" s="382">
        <v>0</v>
      </c>
      <c r="BZ22" s="381">
        <v>0</v>
      </c>
      <c r="CA22" s="358">
        <v>0</v>
      </c>
      <c r="CB22" s="358">
        <v>0</v>
      </c>
      <c r="CC22" s="358">
        <v>0</v>
      </c>
      <c r="CD22" s="382">
        <v>0</v>
      </c>
      <c r="CE22" s="381">
        <v>0</v>
      </c>
      <c r="CF22" s="358">
        <v>0</v>
      </c>
      <c r="CG22" s="358">
        <v>0</v>
      </c>
      <c r="CH22" s="358">
        <v>0</v>
      </c>
      <c r="CI22" s="358">
        <v>0</v>
      </c>
      <c r="CJ22" s="382">
        <v>0</v>
      </c>
      <c r="CK22" s="381">
        <v>0</v>
      </c>
      <c r="CL22" s="358">
        <v>0</v>
      </c>
      <c r="CM22" s="358">
        <v>0</v>
      </c>
      <c r="CN22" s="358">
        <v>0</v>
      </c>
      <c r="CO22" s="382">
        <v>0</v>
      </c>
      <c r="CP22" s="381">
        <v>0</v>
      </c>
      <c r="CQ22" s="358">
        <v>0</v>
      </c>
      <c r="CR22" s="358">
        <v>0</v>
      </c>
      <c r="CS22" s="358">
        <v>0</v>
      </c>
      <c r="CT22" s="358">
        <v>0</v>
      </c>
      <c r="CU22" s="382">
        <v>0</v>
      </c>
      <c r="CV22" s="381">
        <v>0</v>
      </c>
      <c r="CW22" s="358">
        <v>0</v>
      </c>
      <c r="CX22" s="358">
        <v>0</v>
      </c>
      <c r="CY22" s="358">
        <v>0</v>
      </c>
      <c r="CZ22" s="382">
        <v>0</v>
      </c>
      <c r="DA22" s="381">
        <v>0</v>
      </c>
      <c r="DB22" s="358">
        <v>0</v>
      </c>
      <c r="DC22" s="358">
        <v>0</v>
      </c>
      <c r="DD22" s="358">
        <v>0</v>
      </c>
      <c r="DE22" s="358">
        <v>0</v>
      </c>
      <c r="DF22" s="382">
        <v>0</v>
      </c>
      <c r="DG22" s="381">
        <v>0</v>
      </c>
      <c r="DH22" s="358">
        <v>0</v>
      </c>
      <c r="DI22" s="358">
        <v>0</v>
      </c>
      <c r="DJ22" s="358">
        <v>0</v>
      </c>
      <c r="DK22" s="382">
        <v>0</v>
      </c>
      <c r="DL22" s="756"/>
      <c r="DM22" s="774"/>
      <c r="DN22" s="774"/>
      <c r="DO22" s="774"/>
    </row>
    <row r="23" spans="1:119" s="777" customFormat="1">
      <c r="A23" s="30"/>
      <c r="B23" s="30"/>
      <c r="C23" s="30"/>
      <c r="D23" s="30"/>
      <c r="E23" s="358">
        <v>0</v>
      </c>
      <c r="F23" s="381">
        <v>0</v>
      </c>
      <c r="G23" s="358">
        <v>0</v>
      </c>
      <c r="H23" s="358">
        <v>0</v>
      </c>
      <c r="I23" s="358">
        <v>0</v>
      </c>
      <c r="J23" s="358">
        <v>0</v>
      </c>
      <c r="K23" s="382">
        <v>0</v>
      </c>
      <c r="L23" s="358">
        <v>0</v>
      </c>
      <c r="M23" s="358">
        <v>0</v>
      </c>
      <c r="N23" s="358">
        <v>0</v>
      </c>
      <c r="O23" s="358">
        <v>0</v>
      </c>
      <c r="P23" s="382">
        <v>0</v>
      </c>
      <c r="Q23" s="381">
        <v>0</v>
      </c>
      <c r="R23" s="358">
        <v>0</v>
      </c>
      <c r="S23" s="358">
        <v>0</v>
      </c>
      <c r="T23" s="358">
        <v>0</v>
      </c>
      <c r="U23" s="358">
        <v>0</v>
      </c>
      <c r="V23" s="382">
        <v>0</v>
      </c>
      <c r="W23" s="358">
        <v>0</v>
      </c>
      <c r="X23" s="358">
        <v>0</v>
      </c>
      <c r="Y23" s="358">
        <v>0</v>
      </c>
      <c r="Z23" s="358">
        <v>0</v>
      </c>
      <c r="AA23" s="382">
        <v>0</v>
      </c>
      <c r="AB23" s="358">
        <v>0</v>
      </c>
      <c r="AC23" s="358">
        <v>0</v>
      </c>
      <c r="AD23" s="358">
        <v>0</v>
      </c>
      <c r="AE23" s="358">
        <v>0</v>
      </c>
      <c r="AF23" s="358">
        <v>0</v>
      </c>
      <c r="AG23" s="358">
        <v>0</v>
      </c>
      <c r="AH23" s="381">
        <v>0</v>
      </c>
      <c r="AI23" s="358">
        <v>0</v>
      </c>
      <c r="AJ23" s="358">
        <v>0</v>
      </c>
      <c r="AK23" s="358">
        <v>0</v>
      </c>
      <c r="AL23" s="382">
        <v>0</v>
      </c>
      <c r="AM23" s="381">
        <v>0</v>
      </c>
      <c r="AN23" s="358">
        <v>0</v>
      </c>
      <c r="AO23" s="358">
        <v>0</v>
      </c>
      <c r="AP23" s="358">
        <v>0</v>
      </c>
      <c r="AQ23" s="358">
        <v>0</v>
      </c>
      <c r="AR23" s="382">
        <v>0</v>
      </c>
      <c r="AS23" s="381">
        <v>0</v>
      </c>
      <c r="AT23" s="358">
        <v>0</v>
      </c>
      <c r="AU23" s="358">
        <v>0</v>
      </c>
      <c r="AV23" s="358">
        <v>0</v>
      </c>
      <c r="AW23" s="382">
        <v>0</v>
      </c>
      <c r="AX23" s="381">
        <v>0</v>
      </c>
      <c r="AY23" s="358">
        <v>0</v>
      </c>
      <c r="AZ23" s="358">
        <v>0</v>
      </c>
      <c r="BA23" s="358">
        <v>0</v>
      </c>
      <c r="BB23" s="358">
        <v>0</v>
      </c>
      <c r="BC23" s="382">
        <v>0</v>
      </c>
      <c r="BD23" s="381">
        <v>0</v>
      </c>
      <c r="BE23" s="358">
        <v>0</v>
      </c>
      <c r="BF23" s="358">
        <v>0</v>
      </c>
      <c r="BG23" s="358">
        <v>0</v>
      </c>
      <c r="BH23" s="382">
        <v>0</v>
      </c>
      <c r="BI23" s="381">
        <v>0</v>
      </c>
      <c r="BJ23" s="358">
        <v>0</v>
      </c>
      <c r="BK23" s="358">
        <v>0</v>
      </c>
      <c r="BL23" s="358">
        <v>0</v>
      </c>
      <c r="BM23" s="358">
        <v>0</v>
      </c>
      <c r="BN23" s="382">
        <v>0</v>
      </c>
      <c r="BO23" s="381">
        <v>0</v>
      </c>
      <c r="BP23" s="358">
        <v>0</v>
      </c>
      <c r="BQ23" s="358">
        <v>0</v>
      </c>
      <c r="BR23" s="358">
        <v>0</v>
      </c>
      <c r="BS23" s="382">
        <v>0</v>
      </c>
      <c r="BT23" s="381">
        <v>0</v>
      </c>
      <c r="BU23" s="358">
        <v>0</v>
      </c>
      <c r="BV23" s="358">
        <v>0</v>
      </c>
      <c r="BW23" s="358">
        <v>0</v>
      </c>
      <c r="BX23" s="358">
        <v>0</v>
      </c>
      <c r="BY23" s="382">
        <v>0</v>
      </c>
      <c r="BZ23" s="381">
        <v>0</v>
      </c>
      <c r="CA23" s="358">
        <v>0</v>
      </c>
      <c r="CB23" s="358">
        <v>0</v>
      </c>
      <c r="CC23" s="358">
        <v>0</v>
      </c>
      <c r="CD23" s="382">
        <v>0</v>
      </c>
      <c r="CE23" s="381">
        <v>0</v>
      </c>
      <c r="CF23" s="358">
        <v>0</v>
      </c>
      <c r="CG23" s="358">
        <v>0</v>
      </c>
      <c r="CH23" s="358">
        <v>0</v>
      </c>
      <c r="CI23" s="358">
        <v>0</v>
      </c>
      <c r="CJ23" s="382">
        <v>0</v>
      </c>
      <c r="CK23" s="381">
        <v>0</v>
      </c>
      <c r="CL23" s="358">
        <v>0</v>
      </c>
      <c r="CM23" s="358">
        <v>0</v>
      </c>
      <c r="CN23" s="358">
        <v>0</v>
      </c>
      <c r="CO23" s="382">
        <v>0</v>
      </c>
      <c r="CP23" s="381">
        <v>0</v>
      </c>
      <c r="CQ23" s="358">
        <v>0</v>
      </c>
      <c r="CR23" s="358">
        <v>0</v>
      </c>
      <c r="CS23" s="358">
        <v>0</v>
      </c>
      <c r="CT23" s="358">
        <v>0</v>
      </c>
      <c r="CU23" s="382">
        <v>0</v>
      </c>
      <c r="CV23" s="381">
        <v>0</v>
      </c>
      <c r="CW23" s="358">
        <v>0</v>
      </c>
      <c r="CX23" s="358">
        <v>0</v>
      </c>
      <c r="CY23" s="358">
        <v>0</v>
      </c>
      <c r="CZ23" s="382">
        <v>0</v>
      </c>
      <c r="DA23" s="381">
        <v>0</v>
      </c>
      <c r="DB23" s="358">
        <v>0</v>
      </c>
      <c r="DC23" s="358">
        <v>0</v>
      </c>
      <c r="DD23" s="358">
        <v>0</v>
      </c>
      <c r="DE23" s="358">
        <v>0</v>
      </c>
      <c r="DF23" s="382">
        <v>0</v>
      </c>
      <c r="DG23" s="381">
        <v>0</v>
      </c>
      <c r="DH23" s="358">
        <v>0</v>
      </c>
      <c r="DI23" s="358">
        <v>0</v>
      </c>
      <c r="DJ23" s="358">
        <v>0</v>
      </c>
      <c r="DK23" s="382">
        <v>0</v>
      </c>
      <c r="DL23" s="756"/>
      <c r="DM23" s="774"/>
      <c r="DN23" s="774"/>
      <c r="DO23" s="774"/>
    </row>
    <row r="24" spans="1:119" s="777" customFormat="1">
      <c r="A24" s="30"/>
      <c r="B24" s="30"/>
      <c r="C24" s="30"/>
      <c r="D24" s="30"/>
      <c r="E24" s="358">
        <v>0</v>
      </c>
      <c r="F24" s="381">
        <v>0</v>
      </c>
      <c r="G24" s="358">
        <v>0</v>
      </c>
      <c r="H24" s="358">
        <v>0</v>
      </c>
      <c r="I24" s="358">
        <v>0</v>
      </c>
      <c r="J24" s="358">
        <v>0</v>
      </c>
      <c r="K24" s="382">
        <v>0</v>
      </c>
      <c r="L24" s="358">
        <v>0</v>
      </c>
      <c r="M24" s="358">
        <v>0</v>
      </c>
      <c r="N24" s="358">
        <v>0</v>
      </c>
      <c r="O24" s="358">
        <v>0</v>
      </c>
      <c r="P24" s="382">
        <v>0</v>
      </c>
      <c r="Q24" s="381">
        <v>0</v>
      </c>
      <c r="R24" s="358">
        <v>0</v>
      </c>
      <c r="S24" s="358">
        <v>0</v>
      </c>
      <c r="T24" s="358">
        <v>0</v>
      </c>
      <c r="U24" s="358">
        <v>0</v>
      </c>
      <c r="V24" s="382">
        <v>0</v>
      </c>
      <c r="W24" s="358">
        <v>0</v>
      </c>
      <c r="X24" s="358">
        <v>0</v>
      </c>
      <c r="Y24" s="358">
        <v>0</v>
      </c>
      <c r="Z24" s="358">
        <v>0</v>
      </c>
      <c r="AA24" s="382">
        <v>0</v>
      </c>
      <c r="AB24" s="358">
        <v>0</v>
      </c>
      <c r="AC24" s="358">
        <v>0</v>
      </c>
      <c r="AD24" s="358">
        <v>0</v>
      </c>
      <c r="AE24" s="358">
        <v>0</v>
      </c>
      <c r="AF24" s="358">
        <v>0</v>
      </c>
      <c r="AG24" s="358">
        <v>0</v>
      </c>
      <c r="AH24" s="381">
        <v>0</v>
      </c>
      <c r="AI24" s="358">
        <v>0</v>
      </c>
      <c r="AJ24" s="358">
        <v>0</v>
      </c>
      <c r="AK24" s="358">
        <v>0</v>
      </c>
      <c r="AL24" s="382">
        <v>0</v>
      </c>
      <c r="AM24" s="381">
        <v>0</v>
      </c>
      <c r="AN24" s="358">
        <v>0</v>
      </c>
      <c r="AO24" s="358">
        <v>0</v>
      </c>
      <c r="AP24" s="358">
        <v>0</v>
      </c>
      <c r="AQ24" s="358">
        <v>0</v>
      </c>
      <c r="AR24" s="382">
        <v>0</v>
      </c>
      <c r="AS24" s="381">
        <v>0</v>
      </c>
      <c r="AT24" s="358">
        <v>0</v>
      </c>
      <c r="AU24" s="358">
        <v>0</v>
      </c>
      <c r="AV24" s="358">
        <v>0</v>
      </c>
      <c r="AW24" s="382">
        <v>0</v>
      </c>
      <c r="AX24" s="381">
        <v>0</v>
      </c>
      <c r="AY24" s="358">
        <v>0</v>
      </c>
      <c r="AZ24" s="358">
        <v>0</v>
      </c>
      <c r="BA24" s="358">
        <v>0</v>
      </c>
      <c r="BB24" s="358">
        <v>0</v>
      </c>
      <c r="BC24" s="382">
        <v>0</v>
      </c>
      <c r="BD24" s="381">
        <v>0</v>
      </c>
      <c r="BE24" s="358">
        <v>0</v>
      </c>
      <c r="BF24" s="358">
        <v>0</v>
      </c>
      <c r="BG24" s="358">
        <v>0</v>
      </c>
      <c r="BH24" s="382">
        <v>0</v>
      </c>
      <c r="BI24" s="381">
        <v>0</v>
      </c>
      <c r="BJ24" s="358">
        <v>0</v>
      </c>
      <c r="BK24" s="358">
        <v>0</v>
      </c>
      <c r="BL24" s="358">
        <v>0</v>
      </c>
      <c r="BM24" s="358">
        <v>0</v>
      </c>
      <c r="BN24" s="382">
        <v>0</v>
      </c>
      <c r="BO24" s="381">
        <v>0</v>
      </c>
      <c r="BP24" s="358">
        <v>0</v>
      </c>
      <c r="BQ24" s="358">
        <v>0</v>
      </c>
      <c r="BR24" s="358">
        <v>0</v>
      </c>
      <c r="BS24" s="382">
        <v>0</v>
      </c>
      <c r="BT24" s="381">
        <v>0</v>
      </c>
      <c r="BU24" s="358">
        <v>0</v>
      </c>
      <c r="BV24" s="358">
        <v>0</v>
      </c>
      <c r="BW24" s="358">
        <v>0</v>
      </c>
      <c r="BX24" s="358">
        <v>0</v>
      </c>
      <c r="BY24" s="382">
        <v>0</v>
      </c>
      <c r="BZ24" s="381">
        <v>0</v>
      </c>
      <c r="CA24" s="358">
        <v>0</v>
      </c>
      <c r="CB24" s="358">
        <v>0</v>
      </c>
      <c r="CC24" s="358">
        <v>0</v>
      </c>
      <c r="CD24" s="382">
        <v>0</v>
      </c>
      <c r="CE24" s="381">
        <v>0</v>
      </c>
      <c r="CF24" s="358">
        <v>0</v>
      </c>
      <c r="CG24" s="358">
        <v>0</v>
      </c>
      <c r="CH24" s="358">
        <v>0</v>
      </c>
      <c r="CI24" s="358">
        <v>0</v>
      </c>
      <c r="CJ24" s="382">
        <v>0</v>
      </c>
      <c r="CK24" s="381">
        <v>0</v>
      </c>
      <c r="CL24" s="358">
        <v>0</v>
      </c>
      <c r="CM24" s="358">
        <v>0</v>
      </c>
      <c r="CN24" s="358">
        <v>0</v>
      </c>
      <c r="CO24" s="382">
        <v>0</v>
      </c>
      <c r="CP24" s="381">
        <v>0</v>
      </c>
      <c r="CQ24" s="358">
        <v>0</v>
      </c>
      <c r="CR24" s="358">
        <v>0</v>
      </c>
      <c r="CS24" s="358">
        <v>0</v>
      </c>
      <c r="CT24" s="358">
        <v>0</v>
      </c>
      <c r="CU24" s="382">
        <v>0</v>
      </c>
      <c r="CV24" s="381">
        <v>0</v>
      </c>
      <c r="CW24" s="358">
        <v>0</v>
      </c>
      <c r="CX24" s="358">
        <v>0</v>
      </c>
      <c r="CY24" s="358">
        <v>0</v>
      </c>
      <c r="CZ24" s="382">
        <v>0</v>
      </c>
      <c r="DA24" s="381">
        <v>0</v>
      </c>
      <c r="DB24" s="358">
        <v>0</v>
      </c>
      <c r="DC24" s="358">
        <v>0</v>
      </c>
      <c r="DD24" s="358">
        <v>0</v>
      </c>
      <c r="DE24" s="358">
        <v>0</v>
      </c>
      <c r="DF24" s="382">
        <v>0</v>
      </c>
      <c r="DG24" s="381">
        <v>0</v>
      </c>
      <c r="DH24" s="358">
        <v>0</v>
      </c>
      <c r="DI24" s="358">
        <v>0</v>
      </c>
      <c r="DJ24" s="358">
        <v>0</v>
      </c>
      <c r="DK24" s="382">
        <v>0</v>
      </c>
      <c r="DL24" s="756"/>
      <c r="DM24" s="774"/>
      <c r="DN24" s="774"/>
      <c r="DO24" s="774"/>
    </row>
    <row r="25" spans="1:119" s="777" customFormat="1">
      <c r="A25" s="30"/>
      <c r="B25" s="30"/>
      <c r="C25" s="30"/>
      <c r="D25" s="30"/>
      <c r="E25" s="358">
        <v>0</v>
      </c>
      <c r="F25" s="381">
        <v>0</v>
      </c>
      <c r="G25" s="358">
        <v>0</v>
      </c>
      <c r="H25" s="358">
        <v>0</v>
      </c>
      <c r="I25" s="358">
        <v>0</v>
      </c>
      <c r="J25" s="358">
        <v>0</v>
      </c>
      <c r="K25" s="382">
        <v>0</v>
      </c>
      <c r="L25" s="358">
        <v>0</v>
      </c>
      <c r="M25" s="358">
        <v>0</v>
      </c>
      <c r="N25" s="358">
        <v>0</v>
      </c>
      <c r="O25" s="358">
        <v>0</v>
      </c>
      <c r="P25" s="382">
        <v>0</v>
      </c>
      <c r="Q25" s="381">
        <v>0</v>
      </c>
      <c r="R25" s="358">
        <v>0</v>
      </c>
      <c r="S25" s="358">
        <v>0</v>
      </c>
      <c r="T25" s="358">
        <v>0</v>
      </c>
      <c r="U25" s="358">
        <v>0</v>
      </c>
      <c r="V25" s="382">
        <v>0</v>
      </c>
      <c r="W25" s="358">
        <v>0</v>
      </c>
      <c r="X25" s="358">
        <v>0</v>
      </c>
      <c r="Y25" s="358">
        <v>0</v>
      </c>
      <c r="Z25" s="358">
        <v>0</v>
      </c>
      <c r="AA25" s="382">
        <v>0</v>
      </c>
      <c r="AB25" s="358">
        <v>0</v>
      </c>
      <c r="AC25" s="358">
        <v>0</v>
      </c>
      <c r="AD25" s="358">
        <v>0</v>
      </c>
      <c r="AE25" s="358">
        <v>0</v>
      </c>
      <c r="AF25" s="358">
        <v>0</v>
      </c>
      <c r="AG25" s="358">
        <v>0</v>
      </c>
      <c r="AH25" s="381">
        <v>0</v>
      </c>
      <c r="AI25" s="358">
        <v>0</v>
      </c>
      <c r="AJ25" s="358">
        <v>0</v>
      </c>
      <c r="AK25" s="358">
        <v>0</v>
      </c>
      <c r="AL25" s="382">
        <v>0</v>
      </c>
      <c r="AM25" s="381">
        <v>0</v>
      </c>
      <c r="AN25" s="358">
        <v>0</v>
      </c>
      <c r="AO25" s="358">
        <v>0</v>
      </c>
      <c r="AP25" s="358">
        <v>0</v>
      </c>
      <c r="AQ25" s="358">
        <v>0</v>
      </c>
      <c r="AR25" s="382">
        <v>0</v>
      </c>
      <c r="AS25" s="381">
        <v>0</v>
      </c>
      <c r="AT25" s="358">
        <v>0</v>
      </c>
      <c r="AU25" s="358">
        <v>0</v>
      </c>
      <c r="AV25" s="358">
        <v>0</v>
      </c>
      <c r="AW25" s="382">
        <v>0</v>
      </c>
      <c r="AX25" s="381">
        <v>0</v>
      </c>
      <c r="AY25" s="358">
        <v>0</v>
      </c>
      <c r="AZ25" s="358">
        <v>0</v>
      </c>
      <c r="BA25" s="358">
        <v>0</v>
      </c>
      <c r="BB25" s="358">
        <v>0</v>
      </c>
      <c r="BC25" s="382">
        <v>0</v>
      </c>
      <c r="BD25" s="381">
        <v>0</v>
      </c>
      <c r="BE25" s="358">
        <v>0</v>
      </c>
      <c r="BF25" s="358">
        <v>0</v>
      </c>
      <c r="BG25" s="358">
        <v>0</v>
      </c>
      <c r="BH25" s="382">
        <v>0</v>
      </c>
      <c r="BI25" s="381">
        <v>0</v>
      </c>
      <c r="BJ25" s="358">
        <v>0</v>
      </c>
      <c r="BK25" s="358">
        <v>0</v>
      </c>
      <c r="BL25" s="358">
        <v>0</v>
      </c>
      <c r="BM25" s="358">
        <v>0</v>
      </c>
      <c r="BN25" s="382">
        <v>0</v>
      </c>
      <c r="BO25" s="381">
        <v>0</v>
      </c>
      <c r="BP25" s="358">
        <v>0</v>
      </c>
      <c r="BQ25" s="358">
        <v>0</v>
      </c>
      <c r="BR25" s="358">
        <v>0</v>
      </c>
      <c r="BS25" s="382">
        <v>0</v>
      </c>
      <c r="BT25" s="381">
        <v>0</v>
      </c>
      <c r="BU25" s="358">
        <v>0</v>
      </c>
      <c r="BV25" s="358">
        <v>0</v>
      </c>
      <c r="BW25" s="358">
        <v>0</v>
      </c>
      <c r="BX25" s="358">
        <v>0</v>
      </c>
      <c r="BY25" s="382">
        <v>0</v>
      </c>
      <c r="BZ25" s="381">
        <v>0</v>
      </c>
      <c r="CA25" s="358">
        <v>0</v>
      </c>
      <c r="CB25" s="358">
        <v>0</v>
      </c>
      <c r="CC25" s="358">
        <v>0</v>
      </c>
      <c r="CD25" s="382">
        <v>0</v>
      </c>
      <c r="CE25" s="381">
        <v>0</v>
      </c>
      <c r="CF25" s="358">
        <v>0</v>
      </c>
      <c r="CG25" s="358">
        <v>0</v>
      </c>
      <c r="CH25" s="358">
        <v>0</v>
      </c>
      <c r="CI25" s="358">
        <v>0</v>
      </c>
      <c r="CJ25" s="382">
        <v>0</v>
      </c>
      <c r="CK25" s="381">
        <v>0</v>
      </c>
      <c r="CL25" s="358">
        <v>0</v>
      </c>
      <c r="CM25" s="358">
        <v>0</v>
      </c>
      <c r="CN25" s="358">
        <v>0</v>
      </c>
      <c r="CO25" s="382">
        <v>0</v>
      </c>
      <c r="CP25" s="381">
        <v>0</v>
      </c>
      <c r="CQ25" s="358">
        <v>0</v>
      </c>
      <c r="CR25" s="358">
        <v>0</v>
      </c>
      <c r="CS25" s="358">
        <v>0</v>
      </c>
      <c r="CT25" s="358">
        <v>0</v>
      </c>
      <c r="CU25" s="382">
        <v>0</v>
      </c>
      <c r="CV25" s="381">
        <v>0</v>
      </c>
      <c r="CW25" s="358">
        <v>0</v>
      </c>
      <c r="CX25" s="358">
        <v>0</v>
      </c>
      <c r="CY25" s="358">
        <v>0</v>
      </c>
      <c r="CZ25" s="382">
        <v>0</v>
      </c>
      <c r="DA25" s="381">
        <v>0</v>
      </c>
      <c r="DB25" s="358">
        <v>0</v>
      </c>
      <c r="DC25" s="358">
        <v>0</v>
      </c>
      <c r="DD25" s="358">
        <v>0</v>
      </c>
      <c r="DE25" s="358">
        <v>0</v>
      </c>
      <c r="DF25" s="382">
        <v>0</v>
      </c>
      <c r="DG25" s="381">
        <v>0</v>
      </c>
      <c r="DH25" s="358">
        <v>0</v>
      </c>
      <c r="DI25" s="358">
        <v>0</v>
      </c>
      <c r="DJ25" s="358">
        <v>0</v>
      </c>
      <c r="DK25" s="382">
        <v>0</v>
      </c>
      <c r="DL25" s="756"/>
      <c r="DM25" s="774"/>
      <c r="DN25" s="774"/>
      <c r="DO25" s="774"/>
    </row>
    <row r="26" spans="1:119" s="777" customFormat="1">
      <c r="A26" s="30"/>
      <c r="B26" s="30"/>
      <c r="C26" s="30"/>
      <c r="D26" s="30"/>
      <c r="E26" s="358">
        <v>0</v>
      </c>
      <c r="F26" s="381">
        <v>0</v>
      </c>
      <c r="G26" s="358">
        <v>0</v>
      </c>
      <c r="H26" s="358">
        <v>0</v>
      </c>
      <c r="I26" s="358">
        <v>0</v>
      </c>
      <c r="J26" s="358">
        <v>0</v>
      </c>
      <c r="K26" s="382">
        <v>0</v>
      </c>
      <c r="L26" s="358">
        <v>0</v>
      </c>
      <c r="M26" s="358">
        <v>0</v>
      </c>
      <c r="N26" s="358">
        <v>0</v>
      </c>
      <c r="O26" s="358">
        <v>0</v>
      </c>
      <c r="P26" s="382">
        <v>0</v>
      </c>
      <c r="Q26" s="381">
        <v>0</v>
      </c>
      <c r="R26" s="358">
        <v>0</v>
      </c>
      <c r="S26" s="358">
        <v>0</v>
      </c>
      <c r="T26" s="358">
        <v>0</v>
      </c>
      <c r="U26" s="358">
        <v>0</v>
      </c>
      <c r="V26" s="382">
        <v>0</v>
      </c>
      <c r="W26" s="358">
        <v>0</v>
      </c>
      <c r="X26" s="358">
        <v>0</v>
      </c>
      <c r="Y26" s="358">
        <v>0</v>
      </c>
      <c r="Z26" s="358">
        <v>0</v>
      </c>
      <c r="AA26" s="382">
        <v>0</v>
      </c>
      <c r="AB26" s="358">
        <v>0</v>
      </c>
      <c r="AC26" s="358">
        <v>0</v>
      </c>
      <c r="AD26" s="358">
        <v>0</v>
      </c>
      <c r="AE26" s="358">
        <v>0</v>
      </c>
      <c r="AF26" s="358">
        <v>0</v>
      </c>
      <c r="AG26" s="358">
        <v>0</v>
      </c>
      <c r="AH26" s="381">
        <v>0</v>
      </c>
      <c r="AI26" s="358">
        <v>0</v>
      </c>
      <c r="AJ26" s="358">
        <v>0</v>
      </c>
      <c r="AK26" s="358">
        <v>0</v>
      </c>
      <c r="AL26" s="382">
        <v>0</v>
      </c>
      <c r="AM26" s="381">
        <v>0</v>
      </c>
      <c r="AN26" s="358">
        <v>0</v>
      </c>
      <c r="AO26" s="358">
        <v>0</v>
      </c>
      <c r="AP26" s="358">
        <v>0</v>
      </c>
      <c r="AQ26" s="358">
        <v>0</v>
      </c>
      <c r="AR26" s="382">
        <v>0</v>
      </c>
      <c r="AS26" s="381">
        <v>0</v>
      </c>
      <c r="AT26" s="358">
        <v>0</v>
      </c>
      <c r="AU26" s="358">
        <v>0</v>
      </c>
      <c r="AV26" s="358">
        <v>0</v>
      </c>
      <c r="AW26" s="382">
        <v>0</v>
      </c>
      <c r="AX26" s="381">
        <v>0</v>
      </c>
      <c r="AY26" s="358">
        <v>0</v>
      </c>
      <c r="AZ26" s="358">
        <v>0</v>
      </c>
      <c r="BA26" s="358">
        <v>0</v>
      </c>
      <c r="BB26" s="358">
        <v>0</v>
      </c>
      <c r="BC26" s="382">
        <v>0</v>
      </c>
      <c r="BD26" s="381">
        <v>0</v>
      </c>
      <c r="BE26" s="358">
        <v>0</v>
      </c>
      <c r="BF26" s="358">
        <v>0</v>
      </c>
      <c r="BG26" s="358">
        <v>0</v>
      </c>
      <c r="BH26" s="382">
        <v>0</v>
      </c>
      <c r="BI26" s="381">
        <v>0</v>
      </c>
      <c r="BJ26" s="358">
        <v>0</v>
      </c>
      <c r="BK26" s="358">
        <v>0</v>
      </c>
      <c r="BL26" s="358">
        <v>0</v>
      </c>
      <c r="BM26" s="358">
        <v>0</v>
      </c>
      <c r="BN26" s="382">
        <v>0</v>
      </c>
      <c r="BO26" s="381">
        <v>0</v>
      </c>
      <c r="BP26" s="358">
        <v>0</v>
      </c>
      <c r="BQ26" s="358">
        <v>0</v>
      </c>
      <c r="BR26" s="358">
        <v>0</v>
      </c>
      <c r="BS26" s="382">
        <v>0</v>
      </c>
      <c r="BT26" s="381">
        <v>0</v>
      </c>
      <c r="BU26" s="358">
        <v>0</v>
      </c>
      <c r="BV26" s="358">
        <v>0</v>
      </c>
      <c r="BW26" s="358">
        <v>0</v>
      </c>
      <c r="BX26" s="358">
        <v>0</v>
      </c>
      <c r="BY26" s="382">
        <v>0</v>
      </c>
      <c r="BZ26" s="381">
        <v>0</v>
      </c>
      <c r="CA26" s="358">
        <v>0</v>
      </c>
      <c r="CB26" s="358">
        <v>0</v>
      </c>
      <c r="CC26" s="358">
        <v>0</v>
      </c>
      <c r="CD26" s="382">
        <v>0</v>
      </c>
      <c r="CE26" s="381">
        <v>0</v>
      </c>
      <c r="CF26" s="358">
        <v>0</v>
      </c>
      <c r="CG26" s="358">
        <v>0</v>
      </c>
      <c r="CH26" s="358">
        <v>0</v>
      </c>
      <c r="CI26" s="358">
        <v>0</v>
      </c>
      <c r="CJ26" s="382">
        <v>0</v>
      </c>
      <c r="CK26" s="381">
        <v>0</v>
      </c>
      <c r="CL26" s="358">
        <v>0</v>
      </c>
      <c r="CM26" s="358">
        <v>0</v>
      </c>
      <c r="CN26" s="358">
        <v>0</v>
      </c>
      <c r="CO26" s="382">
        <v>0</v>
      </c>
      <c r="CP26" s="381">
        <v>0</v>
      </c>
      <c r="CQ26" s="358">
        <v>0</v>
      </c>
      <c r="CR26" s="358">
        <v>0</v>
      </c>
      <c r="CS26" s="358">
        <v>0</v>
      </c>
      <c r="CT26" s="358">
        <v>0</v>
      </c>
      <c r="CU26" s="382">
        <v>0</v>
      </c>
      <c r="CV26" s="381">
        <v>0</v>
      </c>
      <c r="CW26" s="358">
        <v>0</v>
      </c>
      <c r="CX26" s="358">
        <v>0</v>
      </c>
      <c r="CY26" s="358">
        <v>0</v>
      </c>
      <c r="CZ26" s="382">
        <v>0</v>
      </c>
      <c r="DA26" s="381">
        <v>0</v>
      </c>
      <c r="DB26" s="358">
        <v>0</v>
      </c>
      <c r="DC26" s="358">
        <v>0</v>
      </c>
      <c r="DD26" s="358">
        <v>0</v>
      </c>
      <c r="DE26" s="358">
        <v>0</v>
      </c>
      <c r="DF26" s="382">
        <v>0</v>
      </c>
      <c r="DG26" s="381">
        <v>0</v>
      </c>
      <c r="DH26" s="358">
        <v>0</v>
      </c>
      <c r="DI26" s="358">
        <v>0</v>
      </c>
      <c r="DJ26" s="358">
        <v>0</v>
      </c>
      <c r="DK26" s="382">
        <v>0</v>
      </c>
      <c r="DL26" s="756"/>
      <c r="DM26" s="774"/>
      <c r="DN26" s="774"/>
      <c r="DO26" s="774"/>
    </row>
    <row r="27" spans="1:119">
      <c r="A27" s="778"/>
      <c r="B27" s="778"/>
      <c r="C27" s="778"/>
      <c r="D27" s="778"/>
      <c r="E27" s="358">
        <v>0</v>
      </c>
      <c r="F27" s="381">
        <v>0</v>
      </c>
      <c r="G27" s="358">
        <v>0</v>
      </c>
      <c r="H27" s="358">
        <v>0</v>
      </c>
      <c r="I27" s="358">
        <v>0</v>
      </c>
      <c r="J27" s="358">
        <v>0</v>
      </c>
      <c r="K27" s="382">
        <v>0</v>
      </c>
      <c r="L27" s="358">
        <v>0</v>
      </c>
      <c r="M27" s="358">
        <v>0</v>
      </c>
      <c r="N27" s="358">
        <v>0</v>
      </c>
      <c r="O27" s="358">
        <v>0</v>
      </c>
      <c r="P27" s="382">
        <v>0</v>
      </c>
      <c r="Q27" s="381">
        <v>0</v>
      </c>
      <c r="R27" s="358">
        <v>0</v>
      </c>
      <c r="S27" s="358">
        <v>0</v>
      </c>
      <c r="T27" s="358">
        <v>0</v>
      </c>
      <c r="U27" s="358">
        <v>0</v>
      </c>
      <c r="V27" s="382">
        <v>0</v>
      </c>
      <c r="W27" s="358">
        <v>0</v>
      </c>
      <c r="X27" s="358">
        <v>0</v>
      </c>
      <c r="Y27" s="358">
        <v>0</v>
      </c>
      <c r="Z27" s="358">
        <v>0</v>
      </c>
      <c r="AA27" s="382">
        <v>0</v>
      </c>
      <c r="AB27" s="358">
        <v>0</v>
      </c>
      <c r="AC27" s="358">
        <v>0</v>
      </c>
      <c r="AD27" s="358">
        <v>0</v>
      </c>
      <c r="AE27" s="358">
        <v>0</v>
      </c>
      <c r="AF27" s="358">
        <v>0</v>
      </c>
      <c r="AG27" s="358">
        <v>0</v>
      </c>
      <c r="AH27" s="381">
        <v>0</v>
      </c>
      <c r="AI27" s="358">
        <v>0</v>
      </c>
      <c r="AJ27" s="358">
        <v>0</v>
      </c>
      <c r="AK27" s="358">
        <v>0</v>
      </c>
      <c r="AL27" s="382">
        <v>0</v>
      </c>
      <c r="AM27" s="381">
        <v>0</v>
      </c>
      <c r="AN27" s="358">
        <v>0</v>
      </c>
      <c r="AO27" s="358">
        <v>0</v>
      </c>
      <c r="AP27" s="358">
        <v>0</v>
      </c>
      <c r="AQ27" s="358">
        <v>0</v>
      </c>
      <c r="AR27" s="382">
        <v>0</v>
      </c>
      <c r="AS27" s="381">
        <v>0</v>
      </c>
      <c r="AT27" s="358">
        <v>0</v>
      </c>
      <c r="AU27" s="358">
        <v>0</v>
      </c>
      <c r="AV27" s="358">
        <v>0</v>
      </c>
      <c r="AW27" s="382">
        <v>0</v>
      </c>
      <c r="AX27" s="381">
        <v>0</v>
      </c>
      <c r="AY27" s="358">
        <v>0</v>
      </c>
      <c r="AZ27" s="358">
        <v>0</v>
      </c>
      <c r="BA27" s="358">
        <v>0</v>
      </c>
      <c r="BB27" s="358">
        <v>0</v>
      </c>
      <c r="BC27" s="382">
        <v>0</v>
      </c>
      <c r="BD27" s="381">
        <v>0</v>
      </c>
      <c r="BE27" s="358">
        <v>0</v>
      </c>
      <c r="BF27" s="358">
        <v>0</v>
      </c>
      <c r="BG27" s="358">
        <v>0</v>
      </c>
      <c r="BH27" s="382">
        <v>0</v>
      </c>
      <c r="BI27" s="381">
        <v>0</v>
      </c>
      <c r="BJ27" s="358">
        <v>0</v>
      </c>
      <c r="BK27" s="358">
        <v>0</v>
      </c>
      <c r="BL27" s="358">
        <v>0</v>
      </c>
      <c r="BM27" s="358">
        <v>0</v>
      </c>
      <c r="BN27" s="382">
        <v>0</v>
      </c>
      <c r="BO27" s="381">
        <v>0</v>
      </c>
      <c r="BP27" s="358">
        <v>0</v>
      </c>
      <c r="BQ27" s="358">
        <v>0</v>
      </c>
      <c r="BR27" s="358">
        <v>0</v>
      </c>
      <c r="BS27" s="382">
        <v>0</v>
      </c>
      <c r="BT27" s="381">
        <v>0</v>
      </c>
      <c r="BU27" s="358">
        <v>0</v>
      </c>
      <c r="BV27" s="358">
        <v>0</v>
      </c>
      <c r="BW27" s="358">
        <v>0</v>
      </c>
      <c r="BX27" s="358">
        <v>0</v>
      </c>
      <c r="BY27" s="382">
        <v>0</v>
      </c>
      <c r="BZ27" s="381">
        <v>0</v>
      </c>
      <c r="CA27" s="358">
        <v>0</v>
      </c>
      <c r="CB27" s="358">
        <v>0</v>
      </c>
      <c r="CC27" s="358">
        <v>0</v>
      </c>
      <c r="CD27" s="382">
        <v>0</v>
      </c>
      <c r="CE27" s="381">
        <v>0</v>
      </c>
      <c r="CF27" s="358">
        <v>0</v>
      </c>
      <c r="CG27" s="358">
        <v>0</v>
      </c>
      <c r="CH27" s="358">
        <v>0</v>
      </c>
      <c r="CI27" s="358">
        <v>0</v>
      </c>
      <c r="CJ27" s="382">
        <v>0</v>
      </c>
      <c r="CK27" s="381">
        <v>0</v>
      </c>
      <c r="CL27" s="358">
        <v>0</v>
      </c>
      <c r="CM27" s="358">
        <v>0</v>
      </c>
      <c r="CN27" s="358">
        <v>0</v>
      </c>
      <c r="CO27" s="382">
        <v>0</v>
      </c>
      <c r="CP27" s="381">
        <v>0</v>
      </c>
      <c r="CQ27" s="358">
        <v>0</v>
      </c>
      <c r="CR27" s="358">
        <v>0</v>
      </c>
      <c r="CS27" s="358">
        <v>0</v>
      </c>
      <c r="CT27" s="358">
        <v>0</v>
      </c>
      <c r="CU27" s="382">
        <v>0</v>
      </c>
      <c r="CV27" s="381">
        <v>0</v>
      </c>
      <c r="CW27" s="358">
        <v>0</v>
      </c>
      <c r="CX27" s="358">
        <v>0</v>
      </c>
      <c r="CY27" s="358">
        <v>0</v>
      </c>
      <c r="CZ27" s="382">
        <v>0</v>
      </c>
      <c r="DA27" s="381">
        <v>0</v>
      </c>
      <c r="DB27" s="358">
        <v>0</v>
      </c>
      <c r="DC27" s="358">
        <v>0</v>
      </c>
      <c r="DD27" s="358">
        <v>0</v>
      </c>
      <c r="DE27" s="358">
        <v>0</v>
      </c>
      <c r="DF27" s="382">
        <v>0</v>
      </c>
      <c r="DG27" s="381">
        <v>0</v>
      </c>
      <c r="DH27" s="358">
        <v>0</v>
      </c>
      <c r="DI27" s="358">
        <v>0</v>
      </c>
      <c r="DJ27" s="358">
        <v>0</v>
      </c>
      <c r="DK27" s="382">
        <v>0</v>
      </c>
      <c r="DL27" s="756"/>
      <c r="DM27" s="774"/>
      <c r="DN27" s="774"/>
      <c r="DO27" s="774"/>
    </row>
    <row r="28" spans="1:119">
      <c r="A28" s="778"/>
      <c r="B28" s="778"/>
      <c r="C28" s="778"/>
      <c r="D28" s="778"/>
      <c r="E28" s="358">
        <v>0</v>
      </c>
      <c r="F28" s="381">
        <v>0</v>
      </c>
      <c r="G28" s="358">
        <v>0</v>
      </c>
      <c r="H28" s="358">
        <v>0</v>
      </c>
      <c r="I28" s="358">
        <v>0</v>
      </c>
      <c r="J28" s="358">
        <v>0</v>
      </c>
      <c r="K28" s="382">
        <v>0</v>
      </c>
      <c r="L28" s="358">
        <v>0</v>
      </c>
      <c r="M28" s="358">
        <v>0</v>
      </c>
      <c r="N28" s="358">
        <v>0</v>
      </c>
      <c r="O28" s="358">
        <v>0</v>
      </c>
      <c r="P28" s="382">
        <v>0</v>
      </c>
      <c r="Q28" s="381">
        <v>0</v>
      </c>
      <c r="R28" s="358">
        <v>0</v>
      </c>
      <c r="S28" s="358">
        <v>0</v>
      </c>
      <c r="T28" s="358">
        <v>0</v>
      </c>
      <c r="U28" s="358">
        <v>0</v>
      </c>
      <c r="V28" s="382">
        <v>0</v>
      </c>
      <c r="W28" s="358">
        <v>0</v>
      </c>
      <c r="X28" s="358">
        <v>0</v>
      </c>
      <c r="Y28" s="358">
        <v>0</v>
      </c>
      <c r="Z28" s="358">
        <v>0</v>
      </c>
      <c r="AA28" s="382">
        <v>0</v>
      </c>
      <c r="AB28" s="358">
        <v>0</v>
      </c>
      <c r="AC28" s="358">
        <v>0</v>
      </c>
      <c r="AD28" s="358">
        <v>0</v>
      </c>
      <c r="AE28" s="358">
        <v>0</v>
      </c>
      <c r="AF28" s="358">
        <v>0</v>
      </c>
      <c r="AG28" s="358">
        <v>0</v>
      </c>
      <c r="AH28" s="381">
        <v>0</v>
      </c>
      <c r="AI28" s="358">
        <v>0</v>
      </c>
      <c r="AJ28" s="358">
        <v>0</v>
      </c>
      <c r="AK28" s="358">
        <v>0</v>
      </c>
      <c r="AL28" s="382">
        <v>0</v>
      </c>
      <c r="AM28" s="381">
        <v>0</v>
      </c>
      <c r="AN28" s="358">
        <v>0</v>
      </c>
      <c r="AO28" s="358">
        <v>0</v>
      </c>
      <c r="AP28" s="358">
        <v>0</v>
      </c>
      <c r="AQ28" s="358">
        <v>0</v>
      </c>
      <c r="AR28" s="382">
        <v>0</v>
      </c>
      <c r="AS28" s="381">
        <v>0</v>
      </c>
      <c r="AT28" s="358">
        <v>0</v>
      </c>
      <c r="AU28" s="358">
        <v>0</v>
      </c>
      <c r="AV28" s="358">
        <v>0</v>
      </c>
      <c r="AW28" s="382">
        <v>0</v>
      </c>
      <c r="AX28" s="381">
        <v>0</v>
      </c>
      <c r="AY28" s="358">
        <v>0</v>
      </c>
      <c r="AZ28" s="358">
        <v>0</v>
      </c>
      <c r="BA28" s="358">
        <v>0</v>
      </c>
      <c r="BB28" s="358">
        <v>0</v>
      </c>
      <c r="BC28" s="382">
        <v>0</v>
      </c>
      <c r="BD28" s="381">
        <v>0</v>
      </c>
      <c r="BE28" s="358">
        <v>0</v>
      </c>
      <c r="BF28" s="358">
        <v>0</v>
      </c>
      <c r="BG28" s="358">
        <v>0</v>
      </c>
      <c r="BH28" s="382">
        <v>0</v>
      </c>
      <c r="BI28" s="381">
        <v>0</v>
      </c>
      <c r="BJ28" s="358">
        <v>0</v>
      </c>
      <c r="BK28" s="358">
        <v>0</v>
      </c>
      <c r="BL28" s="358">
        <v>0</v>
      </c>
      <c r="BM28" s="358">
        <v>0</v>
      </c>
      <c r="BN28" s="382">
        <v>0</v>
      </c>
      <c r="BO28" s="381">
        <v>0</v>
      </c>
      <c r="BP28" s="358">
        <v>0</v>
      </c>
      <c r="BQ28" s="358">
        <v>0</v>
      </c>
      <c r="BR28" s="358">
        <v>0</v>
      </c>
      <c r="BS28" s="382">
        <v>0</v>
      </c>
      <c r="BT28" s="381">
        <v>0</v>
      </c>
      <c r="BU28" s="358">
        <v>0</v>
      </c>
      <c r="BV28" s="358">
        <v>0</v>
      </c>
      <c r="BW28" s="358">
        <v>0</v>
      </c>
      <c r="BX28" s="358">
        <v>0</v>
      </c>
      <c r="BY28" s="382">
        <v>0</v>
      </c>
      <c r="BZ28" s="381">
        <v>0</v>
      </c>
      <c r="CA28" s="358">
        <v>0</v>
      </c>
      <c r="CB28" s="358">
        <v>0</v>
      </c>
      <c r="CC28" s="358">
        <v>0</v>
      </c>
      <c r="CD28" s="382">
        <v>0</v>
      </c>
      <c r="CE28" s="381">
        <v>0</v>
      </c>
      <c r="CF28" s="358">
        <v>0</v>
      </c>
      <c r="CG28" s="358">
        <v>0</v>
      </c>
      <c r="CH28" s="358">
        <v>0</v>
      </c>
      <c r="CI28" s="358">
        <v>0</v>
      </c>
      <c r="CJ28" s="382">
        <v>0</v>
      </c>
      <c r="CK28" s="381">
        <v>0</v>
      </c>
      <c r="CL28" s="358">
        <v>0</v>
      </c>
      <c r="CM28" s="358">
        <v>0</v>
      </c>
      <c r="CN28" s="358">
        <v>0</v>
      </c>
      <c r="CO28" s="382">
        <v>0</v>
      </c>
      <c r="CP28" s="381">
        <v>0</v>
      </c>
      <c r="CQ28" s="358">
        <v>0</v>
      </c>
      <c r="CR28" s="358">
        <v>0</v>
      </c>
      <c r="CS28" s="358">
        <v>0</v>
      </c>
      <c r="CT28" s="358">
        <v>0</v>
      </c>
      <c r="CU28" s="382">
        <v>0</v>
      </c>
      <c r="CV28" s="381">
        <v>0</v>
      </c>
      <c r="CW28" s="358">
        <v>0</v>
      </c>
      <c r="CX28" s="358">
        <v>0</v>
      </c>
      <c r="CY28" s="358">
        <v>0</v>
      </c>
      <c r="CZ28" s="382">
        <v>0</v>
      </c>
      <c r="DA28" s="381">
        <v>0</v>
      </c>
      <c r="DB28" s="358">
        <v>0</v>
      </c>
      <c r="DC28" s="358">
        <v>0</v>
      </c>
      <c r="DD28" s="358">
        <v>0</v>
      </c>
      <c r="DE28" s="358">
        <v>0</v>
      </c>
      <c r="DF28" s="382">
        <v>0</v>
      </c>
      <c r="DG28" s="381">
        <v>0</v>
      </c>
      <c r="DH28" s="358">
        <v>0</v>
      </c>
      <c r="DI28" s="358">
        <v>0</v>
      </c>
      <c r="DJ28" s="358">
        <v>0</v>
      </c>
      <c r="DK28" s="382">
        <v>0</v>
      </c>
      <c r="DL28" s="756"/>
      <c r="DM28" s="774"/>
      <c r="DN28" s="774"/>
      <c r="DO28" s="774"/>
    </row>
    <row r="29" spans="1:119">
      <c r="A29" s="778"/>
      <c r="B29" s="778"/>
      <c r="C29" s="778"/>
      <c r="D29" s="778"/>
      <c r="E29" s="358">
        <v>0</v>
      </c>
      <c r="F29" s="381">
        <v>0</v>
      </c>
      <c r="G29" s="358">
        <v>0</v>
      </c>
      <c r="H29" s="358">
        <v>0</v>
      </c>
      <c r="I29" s="358">
        <v>0</v>
      </c>
      <c r="J29" s="358">
        <v>0</v>
      </c>
      <c r="K29" s="382">
        <v>0</v>
      </c>
      <c r="L29" s="358">
        <v>0</v>
      </c>
      <c r="M29" s="358">
        <v>0</v>
      </c>
      <c r="N29" s="358">
        <v>0</v>
      </c>
      <c r="O29" s="358">
        <v>0</v>
      </c>
      <c r="P29" s="382">
        <v>0</v>
      </c>
      <c r="Q29" s="381">
        <v>0</v>
      </c>
      <c r="R29" s="358">
        <v>0</v>
      </c>
      <c r="S29" s="358">
        <v>0</v>
      </c>
      <c r="T29" s="358">
        <v>0</v>
      </c>
      <c r="U29" s="358">
        <v>0</v>
      </c>
      <c r="V29" s="382">
        <v>0</v>
      </c>
      <c r="W29" s="358">
        <v>0</v>
      </c>
      <c r="X29" s="358">
        <v>0</v>
      </c>
      <c r="Y29" s="358">
        <v>0</v>
      </c>
      <c r="Z29" s="358">
        <v>0</v>
      </c>
      <c r="AA29" s="382">
        <v>0</v>
      </c>
      <c r="AB29" s="358">
        <v>0</v>
      </c>
      <c r="AC29" s="358">
        <v>0</v>
      </c>
      <c r="AD29" s="358">
        <v>0</v>
      </c>
      <c r="AE29" s="358">
        <v>0</v>
      </c>
      <c r="AF29" s="358">
        <v>0</v>
      </c>
      <c r="AG29" s="358">
        <v>0</v>
      </c>
      <c r="AH29" s="381">
        <v>0</v>
      </c>
      <c r="AI29" s="358">
        <v>0</v>
      </c>
      <c r="AJ29" s="358">
        <v>0</v>
      </c>
      <c r="AK29" s="358">
        <v>0</v>
      </c>
      <c r="AL29" s="382">
        <v>0</v>
      </c>
      <c r="AM29" s="381">
        <v>0</v>
      </c>
      <c r="AN29" s="358">
        <v>0</v>
      </c>
      <c r="AO29" s="358">
        <v>0</v>
      </c>
      <c r="AP29" s="358">
        <v>0</v>
      </c>
      <c r="AQ29" s="358">
        <v>0</v>
      </c>
      <c r="AR29" s="382">
        <v>0</v>
      </c>
      <c r="AS29" s="381">
        <v>0</v>
      </c>
      <c r="AT29" s="358">
        <v>0</v>
      </c>
      <c r="AU29" s="358">
        <v>0</v>
      </c>
      <c r="AV29" s="358">
        <v>0</v>
      </c>
      <c r="AW29" s="382">
        <v>0</v>
      </c>
      <c r="AX29" s="381">
        <v>0</v>
      </c>
      <c r="AY29" s="358">
        <v>0</v>
      </c>
      <c r="AZ29" s="358">
        <v>0</v>
      </c>
      <c r="BA29" s="358">
        <v>0</v>
      </c>
      <c r="BB29" s="358">
        <v>0</v>
      </c>
      <c r="BC29" s="382">
        <v>0</v>
      </c>
      <c r="BD29" s="381">
        <v>0</v>
      </c>
      <c r="BE29" s="358">
        <v>0</v>
      </c>
      <c r="BF29" s="358">
        <v>0</v>
      </c>
      <c r="BG29" s="358">
        <v>0</v>
      </c>
      <c r="BH29" s="382">
        <v>0</v>
      </c>
      <c r="BI29" s="381">
        <v>0</v>
      </c>
      <c r="BJ29" s="358">
        <v>0</v>
      </c>
      <c r="BK29" s="358">
        <v>0</v>
      </c>
      <c r="BL29" s="358">
        <v>0</v>
      </c>
      <c r="BM29" s="358">
        <v>0</v>
      </c>
      <c r="BN29" s="382">
        <v>0</v>
      </c>
      <c r="BO29" s="381">
        <v>0</v>
      </c>
      <c r="BP29" s="358">
        <v>0</v>
      </c>
      <c r="BQ29" s="358">
        <v>0</v>
      </c>
      <c r="BR29" s="358">
        <v>0</v>
      </c>
      <c r="BS29" s="382">
        <v>0</v>
      </c>
      <c r="BT29" s="381">
        <v>0</v>
      </c>
      <c r="BU29" s="358">
        <v>0</v>
      </c>
      <c r="BV29" s="358">
        <v>0</v>
      </c>
      <c r="BW29" s="358">
        <v>0</v>
      </c>
      <c r="BX29" s="358">
        <v>0</v>
      </c>
      <c r="BY29" s="382">
        <v>0</v>
      </c>
      <c r="BZ29" s="381">
        <v>0</v>
      </c>
      <c r="CA29" s="358">
        <v>0</v>
      </c>
      <c r="CB29" s="358">
        <v>0</v>
      </c>
      <c r="CC29" s="358">
        <v>0</v>
      </c>
      <c r="CD29" s="382">
        <v>0</v>
      </c>
      <c r="CE29" s="381">
        <v>0</v>
      </c>
      <c r="CF29" s="358">
        <v>0</v>
      </c>
      <c r="CG29" s="358">
        <v>0</v>
      </c>
      <c r="CH29" s="358">
        <v>0</v>
      </c>
      <c r="CI29" s="358">
        <v>0</v>
      </c>
      <c r="CJ29" s="382">
        <v>0</v>
      </c>
      <c r="CK29" s="381">
        <v>0</v>
      </c>
      <c r="CL29" s="358">
        <v>0</v>
      </c>
      <c r="CM29" s="358">
        <v>0</v>
      </c>
      <c r="CN29" s="358">
        <v>0</v>
      </c>
      <c r="CO29" s="382">
        <v>0</v>
      </c>
      <c r="CP29" s="381">
        <v>0</v>
      </c>
      <c r="CQ29" s="358">
        <v>0</v>
      </c>
      <c r="CR29" s="358">
        <v>0</v>
      </c>
      <c r="CS29" s="358">
        <v>0</v>
      </c>
      <c r="CT29" s="358">
        <v>0</v>
      </c>
      <c r="CU29" s="382">
        <v>0</v>
      </c>
      <c r="CV29" s="381">
        <v>0</v>
      </c>
      <c r="CW29" s="358">
        <v>0</v>
      </c>
      <c r="CX29" s="358">
        <v>0</v>
      </c>
      <c r="CY29" s="358">
        <v>0</v>
      </c>
      <c r="CZ29" s="382">
        <v>0</v>
      </c>
      <c r="DA29" s="381">
        <v>0</v>
      </c>
      <c r="DB29" s="358">
        <v>0</v>
      </c>
      <c r="DC29" s="358">
        <v>0</v>
      </c>
      <c r="DD29" s="358">
        <v>0</v>
      </c>
      <c r="DE29" s="358">
        <v>0</v>
      </c>
      <c r="DF29" s="382">
        <v>0</v>
      </c>
      <c r="DG29" s="381">
        <v>0</v>
      </c>
      <c r="DH29" s="358">
        <v>0</v>
      </c>
      <c r="DI29" s="358">
        <v>0</v>
      </c>
      <c r="DJ29" s="358">
        <v>0</v>
      </c>
      <c r="DK29" s="382">
        <v>0</v>
      </c>
      <c r="DL29" s="756"/>
      <c r="DM29" s="774"/>
      <c r="DN29" s="774"/>
      <c r="DO29" s="774"/>
    </row>
    <row r="30" spans="1:119">
      <c r="A30" s="778"/>
      <c r="B30" s="778"/>
      <c r="C30" s="778"/>
      <c r="D30" s="778"/>
      <c r="E30" s="358">
        <v>0</v>
      </c>
      <c r="F30" s="381">
        <v>0</v>
      </c>
      <c r="G30" s="358">
        <v>0</v>
      </c>
      <c r="H30" s="358">
        <v>0</v>
      </c>
      <c r="I30" s="358">
        <v>0</v>
      </c>
      <c r="J30" s="358">
        <v>0</v>
      </c>
      <c r="K30" s="382">
        <v>0</v>
      </c>
      <c r="L30" s="358">
        <v>0</v>
      </c>
      <c r="M30" s="358">
        <v>0</v>
      </c>
      <c r="N30" s="358">
        <v>0</v>
      </c>
      <c r="O30" s="358">
        <v>0</v>
      </c>
      <c r="P30" s="382">
        <v>0</v>
      </c>
      <c r="Q30" s="381">
        <v>0</v>
      </c>
      <c r="R30" s="358">
        <v>0</v>
      </c>
      <c r="S30" s="358">
        <v>0</v>
      </c>
      <c r="T30" s="358">
        <v>0</v>
      </c>
      <c r="U30" s="358">
        <v>0</v>
      </c>
      <c r="V30" s="382">
        <v>0</v>
      </c>
      <c r="W30" s="358">
        <v>0</v>
      </c>
      <c r="X30" s="358">
        <v>0</v>
      </c>
      <c r="Y30" s="358">
        <v>0</v>
      </c>
      <c r="Z30" s="358">
        <v>0</v>
      </c>
      <c r="AA30" s="382">
        <v>0</v>
      </c>
      <c r="AB30" s="358">
        <v>0</v>
      </c>
      <c r="AC30" s="358">
        <v>0</v>
      </c>
      <c r="AD30" s="358">
        <v>0</v>
      </c>
      <c r="AE30" s="358">
        <v>0</v>
      </c>
      <c r="AF30" s="358">
        <v>0</v>
      </c>
      <c r="AG30" s="358">
        <v>0</v>
      </c>
      <c r="AH30" s="381">
        <v>0</v>
      </c>
      <c r="AI30" s="358">
        <v>0</v>
      </c>
      <c r="AJ30" s="358">
        <v>0</v>
      </c>
      <c r="AK30" s="358">
        <v>0</v>
      </c>
      <c r="AL30" s="382">
        <v>0</v>
      </c>
      <c r="AM30" s="381">
        <v>0</v>
      </c>
      <c r="AN30" s="358">
        <v>0</v>
      </c>
      <c r="AO30" s="358">
        <v>0</v>
      </c>
      <c r="AP30" s="358">
        <v>0</v>
      </c>
      <c r="AQ30" s="358">
        <v>0</v>
      </c>
      <c r="AR30" s="382">
        <v>0</v>
      </c>
      <c r="AS30" s="381">
        <v>0</v>
      </c>
      <c r="AT30" s="358">
        <v>0</v>
      </c>
      <c r="AU30" s="358">
        <v>0</v>
      </c>
      <c r="AV30" s="358">
        <v>0</v>
      </c>
      <c r="AW30" s="382">
        <v>0</v>
      </c>
      <c r="AX30" s="381">
        <v>0</v>
      </c>
      <c r="AY30" s="358">
        <v>0</v>
      </c>
      <c r="AZ30" s="358">
        <v>0</v>
      </c>
      <c r="BA30" s="358">
        <v>0</v>
      </c>
      <c r="BB30" s="358">
        <v>0</v>
      </c>
      <c r="BC30" s="382">
        <v>0</v>
      </c>
      <c r="BD30" s="381">
        <v>0</v>
      </c>
      <c r="BE30" s="358">
        <v>0</v>
      </c>
      <c r="BF30" s="358">
        <v>0</v>
      </c>
      <c r="BG30" s="358">
        <v>0</v>
      </c>
      <c r="BH30" s="382">
        <v>0</v>
      </c>
      <c r="BI30" s="381">
        <v>0</v>
      </c>
      <c r="BJ30" s="358">
        <v>0</v>
      </c>
      <c r="BK30" s="358">
        <v>0</v>
      </c>
      <c r="BL30" s="358">
        <v>0</v>
      </c>
      <c r="BM30" s="358">
        <v>0</v>
      </c>
      <c r="BN30" s="382">
        <v>0</v>
      </c>
      <c r="BO30" s="381">
        <v>0</v>
      </c>
      <c r="BP30" s="358">
        <v>0</v>
      </c>
      <c r="BQ30" s="358">
        <v>0</v>
      </c>
      <c r="BR30" s="358">
        <v>0</v>
      </c>
      <c r="BS30" s="382">
        <v>0</v>
      </c>
      <c r="BT30" s="381">
        <v>0</v>
      </c>
      <c r="BU30" s="358">
        <v>0</v>
      </c>
      <c r="BV30" s="358">
        <v>0</v>
      </c>
      <c r="BW30" s="358">
        <v>0</v>
      </c>
      <c r="BX30" s="358">
        <v>0</v>
      </c>
      <c r="BY30" s="382">
        <v>0</v>
      </c>
      <c r="BZ30" s="381">
        <v>0</v>
      </c>
      <c r="CA30" s="358">
        <v>0</v>
      </c>
      <c r="CB30" s="358">
        <v>0</v>
      </c>
      <c r="CC30" s="358">
        <v>0</v>
      </c>
      <c r="CD30" s="382">
        <v>0</v>
      </c>
      <c r="CE30" s="381">
        <v>0</v>
      </c>
      <c r="CF30" s="358">
        <v>0</v>
      </c>
      <c r="CG30" s="358">
        <v>0</v>
      </c>
      <c r="CH30" s="358">
        <v>0</v>
      </c>
      <c r="CI30" s="358">
        <v>0</v>
      </c>
      <c r="CJ30" s="382">
        <v>0</v>
      </c>
      <c r="CK30" s="381">
        <v>0</v>
      </c>
      <c r="CL30" s="358">
        <v>0</v>
      </c>
      <c r="CM30" s="358">
        <v>0</v>
      </c>
      <c r="CN30" s="358">
        <v>0</v>
      </c>
      <c r="CO30" s="382">
        <v>0</v>
      </c>
      <c r="CP30" s="381">
        <v>0</v>
      </c>
      <c r="CQ30" s="358">
        <v>0</v>
      </c>
      <c r="CR30" s="358">
        <v>0</v>
      </c>
      <c r="CS30" s="358">
        <v>0</v>
      </c>
      <c r="CT30" s="358">
        <v>0</v>
      </c>
      <c r="CU30" s="382">
        <v>0</v>
      </c>
      <c r="CV30" s="381">
        <v>0</v>
      </c>
      <c r="CW30" s="358">
        <v>0</v>
      </c>
      <c r="CX30" s="358">
        <v>0</v>
      </c>
      <c r="CY30" s="358">
        <v>0</v>
      </c>
      <c r="CZ30" s="382">
        <v>0</v>
      </c>
      <c r="DA30" s="381">
        <v>0</v>
      </c>
      <c r="DB30" s="358">
        <v>0</v>
      </c>
      <c r="DC30" s="358">
        <v>0</v>
      </c>
      <c r="DD30" s="358">
        <v>0</v>
      </c>
      <c r="DE30" s="358">
        <v>0</v>
      </c>
      <c r="DF30" s="382">
        <v>0</v>
      </c>
      <c r="DG30" s="381">
        <v>0</v>
      </c>
      <c r="DH30" s="358">
        <v>0</v>
      </c>
      <c r="DI30" s="358">
        <v>0</v>
      </c>
      <c r="DJ30" s="358">
        <v>0</v>
      </c>
      <c r="DK30" s="382">
        <v>0</v>
      </c>
      <c r="DL30" s="756"/>
      <c r="DM30" s="774"/>
      <c r="DN30" s="774"/>
      <c r="DO30" s="774"/>
    </row>
    <row r="31" spans="1:119">
      <c r="A31" s="778"/>
      <c r="B31" s="778"/>
      <c r="C31" s="778"/>
      <c r="D31" s="778"/>
      <c r="E31" s="358">
        <v>0</v>
      </c>
      <c r="F31" s="381">
        <v>0</v>
      </c>
      <c r="G31" s="358">
        <v>0</v>
      </c>
      <c r="H31" s="358">
        <v>0</v>
      </c>
      <c r="I31" s="358">
        <v>0</v>
      </c>
      <c r="J31" s="358">
        <v>0</v>
      </c>
      <c r="K31" s="382">
        <v>0</v>
      </c>
      <c r="L31" s="358">
        <v>0</v>
      </c>
      <c r="M31" s="358">
        <v>0</v>
      </c>
      <c r="N31" s="358">
        <v>0</v>
      </c>
      <c r="O31" s="358">
        <v>0</v>
      </c>
      <c r="P31" s="382">
        <v>0</v>
      </c>
      <c r="Q31" s="381">
        <v>0</v>
      </c>
      <c r="R31" s="358">
        <v>0</v>
      </c>
      <c r="S31" s="358">
        <v>0</v>
      </c>
      <c r="T31" s="358">
        <v>0</v>
      </c>
      <c r="U31" s="358">
        <v>0</v>
      </c>
      <c r="V31" s="382">
        <v>0</v>
      </c>
      <c r="W31" s="358">
        <v>0</v>
      </c>
      <c r="X31" s="358">
        <v>0</v>
      </c>
      <c r="Y31" s="358">
        <v>0</v>
      </c>
      <c r="Z31" s="358">
        <v>0</v>
      </c>
      <c r="AA31" s="382">
        <v>0</v>
      </c>
      <c r="AB31" s="358">
        <v>0</v>
      </c>
      <c r="AC31" s="358">
        <v>0</v>
      </c>
      <c r="AD31" s="358">
        <v>0</v>
      </c>
      <c r="AE31" s="358">
        <v>0</v>
      </c>
      <c r="AF31" s="358">
        <v>0</v>
      </c>
      <c r="AG31" s="358">
        <v>0</v>
      </c>
      <c r="AH31" s="381">
        <v>0</v>
      </c>
      <c r="AI31" s="358">
        <v>0</v>
      </c>
      <c r="AJ31" s="358">
        <v>0</v>
      </c>
      <c r="AK31" s="358">
        <v>0</v>
      </c>
      <c r="AL31" s="382">
        <v>0</v>
      </c>
      <c r="AM31" s="381">
        <v>0</v>
      </c>
      <c r="AN31" s="358">
        <v>0</v>
      </c>
      <c r="AO31" s="358">
        <v>0</v>
      </c>
      <c r="AP31" s="358">
        <v>0</v>
      </c>
      <c r="AQ31" s="358">
        <v>0</v>
      </c>
      <c r="AR31" s="382">
        <v>0</v>
      </c>
      <c r="AS31" s="381">
        <v>0</v>
      </c>
      <c r="AT31" s="358">
        <v>0</v>
      </c>
      <c r="AU31" s="358">
        <v>0</v>
      </c>
      <c r="AV31" s="358">
        <v>0</v>
      </c>
      <c r="AW31" s="382">
        <v>0</v>
      </c>
      <c r="AX31" s="381">
        <v>0</v>
      </c>
      <c r="AY31" s="358">
        <v>0</v>
      </c>
      <c r="AZ31" s="358">
        <v>0</v>
      </c>
      <c r="BA31" s="358">
        <v>0</v>
      </c>
      <c r="BB31" s="358">
        <v>0</v>
      </c>
      <c r="BC31" s="382">
        <v>0</v>
      </c>
      <c r="BD31" s="381">
        <v>0</v>
      </c>
      <c r="BE31" s="358">
        <v>0</v>
      </c>
      <c r="BF31" s="358">
        <v>0</v>
      </c>
      <c r="BG31" s="358">
        <v>0</v>
      </c>
      <c r="BH31" s="382">
        <v>0</v>
      </c>
      <c r="BI31" s="381">
        <v>0</v>
      </c>
      <c r="BJ31" s="358">
        <v>0</v>
      </c>
      <c r="BK31" s="358">
        <v>0</v>
      </c>
      <c r="BL31" s="358">
        <v>0</v>
      </c>
      <c r="BM31" s="358">
        <v>0</v>
      </c>
      <c r="BN31" s="382">
        <v>0</v>
      </c>
      <c r="BO31" s="381">
        <v>0</v>
      </c>
      <c r="BP31" s="358">
        <v>0</v>
      </c>
      <c r="BQ31" s="358">
        <v>0</v>
      </c>
      <c r="BR31" s="358">
        <v>0</v>
      </c>
      <c r="BS31" s="382">
        <v>0</v>
      </c>
      <c r="BT31" s="381">
        <v>0</v>
      </c>
      <c r="BU31" s="358">
        <v>0</v>
      </c>
      <c r="BV31" s="358">
        <v>0</v>
      </c>
      <c r="BW31" s="358">
        <v>0</v>
      </c>
      <c r="BX31" s="358">
        <v>0</v>
      </c>
      <c r="BY31" s="382">
        <v>0</v>
      </c>
      <c r="BZ31" s="381">
        <v>0</v>
      </c>
      <c r="CA31" s="358">
        <v>0</v>
      </c>
      <c r="CB31" s="358">
        <v>0</v>
      </c>
      <c r="CC31" s="358">
        <v>0</v>
      </c>
      <c r="CD31" s="382">
        <v>0</v>
      </c>
      <c r="CE31" s="381">
        <v>0</v>
      </c>
      <c r="CF31" s="358">
        <v>0</v>
      </c>
      <c r="CG31" s="358">
        <v>0</v>
      </c>
      <c r="CH31" s="358">
        <v>0</v>
      </c>
      <c r="CI31" s="358">
        <v>0</v>
      </c>
      <c r="CJ31" s="382">
        <v>0</v>
      </c>
      <c r="CK31" s="381">
        <v>0</v>
      </c>
      <c r="CL31" s="358">
        <v>0</v>
      </c>
      <c r="CM31" s="358">
        <v>0</v>
      </c>
      <c r="CN31" s="358">
        <v>0</v>
      </c>
      <c r="CO31" s="382">
        <v>0</v>
      </c>
      <c r="CP31" s="381">
        <v>0</v>
      </c>
      <c r="CQ31" s="358">
        <v>0</v>
      </c>
      <c r="CR31" s="358">
        <v>0</v>
      </c>
      <c r="CS31" s="358">
        <v>0</v>
      </c>
      <c r="CT31" s="358">
        <v>0</v>
      </c>
      <c r="CU31" s="382">
        <v>0</v>
      </c>
      <c r="CV31" s="381">
        <v>0</v>
      </c>
      <c r="CW31" s="358">
        <v>0</v>
      </c>
      <c r="CX31" s="358">
        <v>0</v>
      </c>
      <c r="CY31" s="358">
        <v>0</v>
      </c>
      <c r="CZ31" s="382">
        <v>0</v>
      </c>
      <c r="DA31" s="381">
        <v>0</v>
      </c>
      <c r="DB31" s="358">
        <v>0</v>
      </c>
      <c r="DC31" s="358">
        <v>0</v>
      </c>
      <c r="DD31" s="358">
        <v>0</v>
      </c>
      <c r="DE31" s="358">
        <v>0</v>
      </c>
      <c r="DF31" s="382">
        <v>0</v>
      </c>
      <c r="DG31" s="381">
        <v>0</v>
      </c>
      <c r="DH31" s="358">
        <v>0</v>
      </c>
      <c r="DI31" s="358">
        <v>0</v>
      </c>
      <c r="DJ31" s="358">
        <v>0</v>
      </c>
      <c r="DK31" s="382">
        <v>0</v>
      </c>
      <c r="DL31" s="756"/>
      <c r="DM31" s="774"/>
      <c r="DN31" s="774"/>
      <c r="DO31" s="774"/>
    </row>
    <row r="32" spans="1:119">
      <c r="A32" s="778"/>
      <c r="B32" s="778"/>
      <c r="C32" s="778"/>
      <c r="D32" s="778"/>
      <c r="E32" s="358">
        <v>0</v>
      </c>
      <c r="F32" s="381">
        <v>0</v>
      </c>
      <c r="G32" s="358">
        <v>0</v>
      </c>
      <c r="H32" s="358">
        <v>0</v>
      </c>
      <c r="I32" s="358">
        <v>0</v>
      </c>
      <c r="J32" s="358">
        <v>0</v>
      </c>
      <c r="K32" s="382">
        <v>0</v>
      </c>
      <c r="L32" s="358">
        <v>0</v>
      </c>
      <c r="M32" s="358">
        <v>0</v>
      </c>
      <c r="N32" s="358">
        <v>0</v>
      </c>
      <c r="O32" s="358">
        <v>0</v>
      </c>
      <c r="P32" s="382">
        <v>0</v>
      </c>
      <c r="Q32" s="381">
        <v>0</v>
      </c>
      <c r="R32" s="358">
        <v>0</v>
      </c>
      <c r="S32" s="358">
        <v>0</v>
      </c>
      <c r="T32" s="358">
        <v>0</v>
      </c>
      <c r="U32" s="358">
        <v>0</v>
      </c>
      <c r="V32" s="382">
        <v>0</v>
      </c>
      <c r="W32" s="358">
        <v>0</v>
      </c>
      <c r="X32" s="358">
        <v>0</v>
      </c>
      <c r="Y32" s="358">
        <v>0</v>
      </c>
      <c r="Z32" s="358">
        <v>0</v>
      </c>
      <c r="AA32" s="382">
        <v>0</v>
      </c>
      <c r="AB32" s="358">
        <v>0</v>
      </c>
      <c r="AC32" s="358">
        <v>0</v>
      </c>
      <c r="AD32" s="358">
        <v>0</v>
      </c>
      <c r="AE32" s="358">
        <v>0</v>
      </c>
      <c r="AF32" s="358">
        <v>0</v>
      </c>
      <c r="AG32" s="358">
        <v>0</v>
      </c>
      <c r="AH32" s="381">
        <v>0</v>
      </c>
      <c r="AI32" s="358">
        <v>0</v>
      </c>
      <c r="AJ32" s="358">
        <v>0</v>
      </c>
      <c r="AK32" s="358">
        <v>0</v>
      </c>
      <c r="AL32" s="382">
        <v>0</v>
      </c>
      <c r="AM32" s="381">
        <v>0</v>
      </c>
      <c r="AN32" s="358">
        <v>0</v>
      </c>
      <c r="AO32" s="358">
        <v>0</v>
      </c>
      <c r="AP32" s="358">
        <v>0</v>
      </c>
      <c r="AQ32" s="358">
        <v>0</v>
      </c>
      <c r="AR32" s="382">
        <v>0</v>
      </c>
      <c r="AS32" s="381">
        <v>0</v>
      </c>
      <c r="AT32" s="358">
        <v>0</v>
      </c>
      <c r="AU32" s="358">
        <v>0</v>
      </c>
      <c r="AV32" s="358">
        <v>0</v>
      </c>
      <c r="AW32" s="382">
        <v>0</v>
      </c>
      <c r="AX32" s="381">
        <v>0</v>
      </c>
      <c r="AY32" s="358">
        <v>0</v>
      </c>
      <c r="AZ32" s="358">
        <v>0</v>
      </c>
      <c r="BA32" s="358">
        <v>0</v>
      </c>
      <c r="BB32" s="358">
        <v>0</v>
      </c>
      <c r="BC32" s="382">
        <v>0</v>
      </c>
      <c r="BD32" s="381">
        <v>0</v>
      </c>
      <c r="BE32" s="358">
        <v>0</v>
      </c>
      <c r="BF32" s="358">
        <v>0</v>
      </c>
      <c r="BG32" s="358">
        <v>0</v>
      </c>
      <c r="BH32" s="382">
        <v>0</v>
      </c>
      <c r="BI32" s="381">
        <v>0</v>
      </c>
      <c r="BJ32" s="358">
        <v>0</v>
      </c>
      <c r="BK32" s="358">
        <v>0</v>
      </c>
      <c r="BL32" s="358">
        <v>0</v>
      </c>
      <c r="BM32" s="358">
        <v>0</v>
      </c>
      <c r="BN32" s="382">
        <v>0</v>
      </c>
      <c r="BO32" s="381">
        <v>0</v>
      </c>
      <c r="BP32" s="358">
        <v>0</v>
      </c>
      <c r="BQ32" s="358">
        <v>0</v>
      </c>
      <c r="BR32" s="358">
        <v>0</v>
      </c>
      <c r="BS32" s="382">
        <v>0</v>
      </c>
      <c r="BT32" s="381">
        <v>0</v>
      </c>
      <c r="BU32" s="358">
        <v>0</v>
      </c>
      <c r="BV32" s="358">
        <v>0</v>
      </c>
      <c r="BW32" s="358">
        <v>0</v>
      </c>
      <c r="BX32" s="358">
        <v>0</v>
      </c>
      <c r="BY32" s="382">
        <v>0</v>
      </c>
      <c r="BZ32" s="381">
        <v>0</v>
      </c>
      <c r="CA32" s="358">
        <v>0</v>
      </c>
      <c r="CB32" s="358">
        <v>0</v>
      </c>
      <c r="CC32" s="358">
        <v>0</v>
      </c>
      <c r="CD32" s="382">
        <v>0</v>
      </c>
      <c r="CE32" s="381">
        <v>0</v>
      </c>
      <c r="CF32" s="358">
        <v>0</v>
      </c>
      <c r="CG32" s="358">
        <v>0</v>
      </c>
      <c r="CH32" s="358">
        <v>0</v>
      </c>
      <c r="CI32" s="358">
        <v>0</v>
      </c>
      <c r="CJ32" s="382">
        <v>0</v>
      </c>
      <c r="CK32" s="381">
        <v>0</v>
      </c>
      <c r="CL32" s="358">
        <v>0</v>
      </c>
      <c r="CM32" s="358">
        <v>0</v>
      </c>
      <c r="CN32" s="358">
        <v>0</v>
      </c>
      <c r="CO32" s="382">
        <v>0</v>
      </c>
      <c r="CP32" s="381">
        <v>0</v>
      </c>
      <c r="CQ32" s="358">
        <v>0</v>
      </c>
      <c r="CR32" s="358">
        <v>0</v>
      </c>
      <c r="CS32" s="358">
        <v>0</v>
      </c>
      <c r="CT32" s="358">
        <v>0</v>
      </c>
      <c r="CU32" s="382">
        <v>0</v>
      </c>
      <c r="CV32" s="381">
        <v>0</v>
      </c>
      <c r="CW32" s="358">
        <v>0</v>
      </c>
      <c r="CX32" s="358">
        <v>0</v>
      </c>
      <c r="CY32" s="358">
        <v>0</v>
      </c>
      <c r="CZ32" s="382">
        <v>0</v>
      </c>
      <c r="DA32" s="381">
        <v>0</v>
      </c>
      <c r="DB32" s="358">
        <v>0</v>
      </c>
      <c r="DC32" s="358">
        <v>0</v>
      </c>
      <c r="DD32" s="358">
        <v>0</v>
      </c>
      <c r="DE32" s="358">
        <v>0</v>
      </c>
      <c r="DF32" s="382">
        <v>0</v>
      </c>
      <c r="DG32" s="381">
        <v>0</v>
      </c>
      <c r="DH32" s="358">
        <v>0</v>
      </c>
      <c r="DI32" s="358">
        <v>0</v>
      </c>
      <c r="DJ32" s="358">
        <v>0</v>
      </c>
      <c r="DK32" s="382">
        <v>0</v>
      </c>
      <c r="DL32" s="756"/>
      <c r="DM32" s="774"/>
      <c r="DN32" s="774"/>
      <c r="DO32" s="774"/>
    </row>
    <row r="33" spans="1:119">
      <c r="A33" s="778"/>
      <c r="B33" s="778"/>
      <c r="C33" s="778"/>
      <c r="D33" s="778"/>
      <c r="E33" s="358">
        <v>0</v>
      </c>
      <c r="F33" s="381">
        <v>0</v>
      </c>
      <c r="G33" s="358">
        <v>0</v>
      </c>
      <c r="H33" s="358">
        <v>0</v>
      </c>
      <c r="I33" s="358">
        <v>0</v>
      </c>
      <c r="J33" s="358">
        <v>0</v>
      </c>
      <c r="K33" s="382">
        <v>0</v>
      </c>
      <c r="L33" s="358">
        <v>0</v>
      </c>
      <c r="M33" s="358">
        <v>0</v>
      </c>
      <c r="N33" s="358">
        <v>0</v>
      </c>
      <c r="O33" s="358">
        <v>0</v>
      </c>
      <c r="P33" s="382">
        <v>0</v>
      </c>
      <c r="Q33" s="381">
        <v>0</v>
      </c>
      <c r="R33" s="358">
        <v>0</v>
      </c>
      <c r="S33" s="358">
        <v>0</v>
      </c>
      <c r="T33" s="358">
        <v>0</v>
      </c>
      <c r="U33" s="358">
        <v>0</v>
      </c>
      <c r="V33" s="382">
        <v>0</v>
      </c>
      <c r="W33" s="358">
        <v>0</v>
      </c>
      <c r="X33" s="358">
        <v>0</v>
      </c>
      <c r="Y33" s="358">
        <v>0</v>
      </c>
      <c r="Z33" s="358">
        <v>0</v>
      </c>
      <c r="AA33" s="382">
        <v>0</v>
      </c>
      <c r="AB33" s="358">
        <v>0</v>
      </c>
      <c r="AC33" s="358">
        <v>0</v>
      </c>
      <c r="AD33" s="358">
        <v>0</v>
      </c>
      <c r="AE33" s="358">
        <v>0</v>
      </c>
      <c r="AF33" s="358">
        <v>0</v>
      </c>
      <c r="AG33" s="358">
        <v>0</v>
      </c>
      <c r="AH33" s="381">
        <v>0</v>
      </c>
      <c r="AI33" s="358">
        <v>0</v>
      </c>
      <c r="AJ33" s="358">
        <v>0</v>
      </c>
      <c r="AK33" s="358">
        <v>0</v>
      </c>
      <c r="AL33" s="382">
        <v>0</v>
      </c>
      <c r="AM33" s="381">
        <v>0</v>
      </c>
      <c r="AN33" s="358">
        <v>0</v>
      </c>
      <c r="AO33" s="358">
        <v>0</v>
      </c>
      <c r="AP33" s="358">
        <v>0</v>
      </c>
      <c r="AQ33" s="358">
        <v>0</v>
      </c>
      <c r="AR33" s="382">
        <v>0</v>
      </c>
      <c r="AS33" s="381">
        <v>0</v>
      </c>
      <c r="AT33" s="358">
        <v>0</v>
      </c>
      <c r="AU33" s="358">
        <v>0</v>
      </c>
      <c r="AV33" s="358">
        <v>0</v>
      </c>
      <c r="AW33" s="382">
        <v>0</v>
      </c>
      <c r="AX33" s="381">
        <v>0</v>
      </c>
      <c r="AY33" s="358">
        <v>0</v>
      </c>
      <c r="AZ33" s="358">
        <v>0</v>
      </c>
      <c r="BA33" s="358">
        <v>0</v>
      </c>
      <c r="BB33" s="358">
        <v>0</v>
      </c>
      <c r="BC33" s="382">
        <v>0</v>
      </c>
      <c r="BD33" s="381">
        <v>0</v>
      </c>
      <c r="BE33" s="358">
        <v>0</v>
      </c>
      <c r="BF33" s="358">
        <v>0</v>
      </c>
      <c r="BG33" s="358">
        <v>0</v>
      </c>
      <c r="BH33" s="382">
        <v>0</v>
      </c>
      <c r="BI33" s="381">
        <v>0</v>
      </c>
      <c r="BJ33" s="358">
        <v>0</v>
      </c>
      <c r="BK33" s="358">
        <v>0</v>
      </c>
      <c r="BL33" s="358">
        <v>0</v>
      </c>
      <c r="BM33" s="358">
        <v>0</v>
      </c>
      <c r="BN33" s="382">
        <v>0</v>
      </c>
      <c r="BO33" s="381">
        <v>0</v>
      </c>
      <c r="BP33" s="358">
        <v>0</v>
      </c>
      <c r="BQ33" s="358">
        <v>0</v>
      </c>
      <c r="BR33" s="358">
        <v>0</v>
      </c>
      <c r="BS33" s="382">
        <v>0</v>
      </c>
      <c r="BT33" s="381">
        <v>0</v>
      </c>
      <c r="BU33" s="358">
        <v>0</v>
      </c>
      <c r="BV33" s="358">
        <v>0</v>
      </c>
      <c r="BW33" s="358">
        <v>0</v>
      </c>
      <c r="BX33" s="358">
        <v>0</v>
      </c>
      <c r="BY33" s="382">
        <v>0</v>
      </c>
      <c r="BZ33" s="381">
        <v>0</v>
      </c>
      <c r="CA33" s="358">
        <v>0</v>
      </c>
      <c r="CB33" s="358">
        <v>0</v>
      </c>
      <c r="CC33" s="358">
        <v>0</v>
      </c>
      <c r="CD33" s="382">
        <v>0</v>
      </c>
      <c r="CE33" s="381">
        <v>0</v>
      </c>
      <c r="CF33" s="358">
        <v>0</v>
      </c>
      <c r="CG33" s="358">
        <v>0</v>
      </c>
      <c r="CH33" s="358">
        <v>0</v>
      </c>
      <c r="CI33" s="358">
        <v>0</v>
      </c>
      <c r="CJ33" s="382">
        <v>0</v>
      </c>
      <c r="CK33" s="381">
        <v>0</v>
      </c>
      <c r="CL33" s="358">
        <v>0</v>
      </c>
      <c r="CM33" s="358">
        <v>0</v>
      </c>
      <c r="CN33" s="358">
        <v>0</v>
      </c>
      <c r="CO33" s="382">
        <v>0</v>
      </c>
      <c r="CP33" s="381">
        <v>0</v>
      </c>
      <c r="CQ33" s="358">
        <v>0</v>
      </c>
      <c r="CR33" s="358">
        <v>0</v>
      </c>
      <c r="CS33" s="358">
        <v>0</v>
      </c>
      <c r="CT33" s="358">
        <v>0</v>
      </c>
      <c r="CU33" s="382">
        <v>0</v>
      </c>
      <c r="CV33" s="381">
        <v>0</v>
      </c>
      <c r="CW33" s="358">
        <v>0</v>
      </c>
      <c r="CX33" s="358">
        <v>0</v>
      </c>
      <c r="CY33" s="358">
        <v>0</v>
      </c>
      <c r="CZ33" s="382">
        <v>0</v>
      </c>
      <c r="DA33" s="381">
        <v>0</v>
      </c>
      <c r="DB33" s="358">
        <v>0</v>
      </c>
      <c r="DC33" s="358">
        <v>0</v>
      </c>
      <c r="DD33" s="358">
        <v>0</v>
      </c>
      <c r="DE33" s="358">
        <v>0</v>
      </c>
      <c r="DF33" s="382">
        <v>0</v>
      </c>
      <c r="DG33" s="381">
        <v>0</v>
      </c>
      <c r="DH33" s="358">
        <v>0</v>
      </c>
      <c r="DI33" s="358">
        <v>0</v>
      </c>
      <c r="DJ33" s="358">
        <v>0</v>
      </c>
      <c r="DK33" s="382">
        <v>0</v>
      </c>
      <c r="DL33" s="756"/>
      <c r="DM33" s="774"/>
      <c r="DN33" s="774"/>
      <c r="DO33" s="774"/>
    </row>
    <row r="34" spans="1:119">
      <c r="A34" s="778"/>
      <c r="B34" s="778"/>
      <c r="C34" s="778"/>
      <c r="D34" s="778"/>
      <c r="E34" s="358">
        <v>0</v>
      </c>
      <c r="F34" s="381">
        <v>0</v>
      </c>
      <c r="G34" s="358">
        <v>0</v>
      </c>
      <c r="H34" s="358">
        <v>0</v>
      </c>
      <c r="I34" s="358">
        <v>0</v>
      </c>
      <c r="J34" s="358">
        <v>0</v>
      </c>
      <c r="K34" s="382">
        <v>0</v>
      </c>
      <c r="L34" s="358">
        <v>0</v>
      </c>
      <c r="M34" s="358">
        <v>0</v>
      </c>
      <c r="N34" s="358">
        <v>0</v>
      </c>
      <c r="O34" s="358">
        <v>0</v>
      </c>
      <c r="P34" s="382">
        <v>0</v>
      </c>
      <c r="Q34" s="381">
        <v>0</v>
      </c>
      <c r="R34" s="358">
        <v>0</v>
      </c>
      <c r="S34" s="358">
        <v>0</v>
      </c>
      <c r="T34" s="358">
        <v>0</v>
      </c>
      <c r="U34" s="358">
        <v>0</v>
      </c>
      <c r="V34" s="382">
        <v>0</v>
      </c>
      <c r="W34" s="358">
        <v>0</v>
      </c>
      <c r="X34" s="358">
        <v>0</v>
      </c>
      <c r="Y34" s="358">
        <v>0</v>
      </c>
      <c r="Z34" s="358">
        <v>0</v>
      </c>
      <c r="AA34" s="382">
        <v>0</v>
      </c>
      <c r="AB34" s="358">
        <v>0</v>
      </c>
      <c r="AC34" s="358">
        <v>0</v>
      </c>
      <c r="AD34" s="358">
        <v>0</v>
      </c>
      <c r="AE34" s="358">
        <v>0</v>
      </c>
      <c r="AF34" s="358">
        <v>0</v>
      </c>
      <c r="AG34" s="358">
        <v>0</v>
      </c>
      <c r="AH34" s="381">
        <v>0</v>
      </c>
      <c r="AI34" s="358">
        <v>0</v>
      </c>
      <c r="AJ34" s="358">
        <v>0</v>
      </c>
      <c r="AK34" s="358">
        <v>0</v>
      </c>
      <c r="AL34" s="382">
        <v>0</v>
      </c>
      <c r="AM34" s="381">
        <v>0</v>
      </c>
      <c r="AN34" s="358">
        <v>0</v>
      </c>
      <c r="AO34" s="358">
        <v>0</v>
      </c>
      <c r="AP34" s="358">
        <v>0</v>
      </c>
      <c r="AQ34" s="358">
        <v>0</v>
      </c>
      <c r="AR34" s="382">
        <v>0</v>
      </c>
      <c r="AS34" s="381">
        <v>0</v>
      </c>
      <c r="AT34" s="358">
        <v>0</v>
      </c>
      <c r="AU34" s="358">
        <v>0</v>
      </c>
      <c r="AV34" s="358">
        <v>0</v>
      </c>
      <c r="AW34" s="382">
        <v>0</v>
      </c>
      <c r="AX34" s="381">
        <v>0</v>
      </c>
      <c r="AY34" s="358">
        <v>0</v>
      </c>
      <c r="AZ34" s="358">
        <v>0</v>
      </c>
      <c r="BA34" s="358">
        <v>0</v>
      </c>
      <c r="BB34" s="358">
        <v>0</v>
      </c>
      <c r="BC34" s="382">
        <v>0</v>
      </c>
      <c r="BD34" s="381">
        <v>0</v>
      </c>
      <c r="BE34" s="358">
        <v>0</v>
      </c>
      <c r="BF34" s="358">
        <v>0</v>
      </c>
      <c r="BG34" s="358">
        <v>0</v>
      </c>
      <c r="BH34" s="382">
        <v>0</v>
      </c>
      <c r="BI34" s="381">
        <v>0</v>
      </c>
      <c r="BJ34" s="358">
        <v>0</v>
      </c>
      <c r="BK34" s="358">
        <v>0</v>
      </c>
      <c r="BL34" s="358">
        <v>0</v>
      </c>
      <c r="BM34" s="358">
        <v>0</v>
      </c>
      <c r="BN34" s="382">
        <v>0</v>
      </c>
      <c r="BO34" s="381">
        <v>0</v>
      </c>
      <c r="BP34" s="358">
        <v>0</v>
      </c>
      <c r="BQ34" s="358">
        <v>0</v>
      </c>
      <c r="BR34" s="358">
        <v>0</v>
      </c>
      <c r="BS34" s="382">
        <v>0</v>
      </c>
      <c r="BT34" s="381">
        <v>0</v>
      </c>
      <c r="BU34" s="358">
        <v>0</v>
      </c>
      <c r="BV34" s="358">
        <v>0</v>
      </c>
      <c r="BW34" s="358">
        <v>0</v>
      </c>
      <c r="BX34" s="358">
        <v>0</v>
      </c>
      <c r="BY34" s="382">
        <v>0</v>
      </c>
      <c r="BZ34" s="381">
        <v>0</v>
      </c>
      <c r="CA34" s="358">
        <v>0</v>
      </c>
      <c r="CB34" s="358">
        <v>0</v>
      </c>
      <c r="CC34" s="358">
        <v>0</v>
      </c>
      <c r="CD34" s="382">
        <v>0</v>
      </c>
      <c r="CE34" s="381">
        <v>0</v>
      </c>
      <c r="CF34" s="358">
        <v>0</v>
      </c>
      <c r="CG34" s="358">
        <v>0</v>
      </c>
      <c r="CH34" s="358">
        <v>0</v>
      </c>
      <c r="CI34" s="358">
        <v>0</v>
      </c>
      <c r="CJ34" s="382">
        <v>0</v>
      </c>
      <c r="CK34" s="381">
        <v>0</v>
      </c>
      <c r="CL34" s="358">
        <v>0</v>
      </c>
      <c r="CM34" s="358">
        <v>0</v>
      </c>
      <c r="CN34" s="358">
        <v>0</v>
      </c>
      <c r="CO34" s="382">
        <v>0</v>
      </c>
      <c r="CP34" s="381">
        <v>0</v>
      </c>
      <c r="CQ34" s="358">
        <v>0</v>
      </c>
      <c r="CR34" s="358">
        <v>0</v>
      </c>
      <c r="CS34" s="358">
        <v>0</v>
      </c>
      <c r="CT34" s="358">
        <v>0</v>
      </c>
      <c r="CU34" s="382">
        <v>0</v>
      </c>
      <c r="CV34" s="381">
        <v>0</v>
      </c>
      <c r="CW34" s="358">
        <v>0</v>
      </c>
      <c r="CX34" s="358">
        <v>0</v>
      </c>
      <c r="CY34" s="358">
        <v>0</v>
      </c>
      <c r="CZ34" s="382">
        <v>0</v>
      </c>
      <c r="DA34" s="381">
        <v>0</v>
      </c>
      <c r="DB34" s="358">
        <v>0</v>
      </c>
      <c r="DC34" s="358">
        <v>0</v>
      </c>
      <c r="DD34" s="358">
        <v>0</v>
      </c>
      <c r="DE34" s="358">
        <v>0</v>
      </c>
      <c r="DF34" s="382">
        <v>0</v>
      </c>
      <c r="DG34" s="381">
        <v>0</v>
      </c>
      <c r="DH34" s="358">
        <v>0</v>
      </c>
      <c r="DI34" s="358">
        <v>0</v>
      </c>
      <c r="DJ34" s="358">
        <v>0</v>
      </c>
      <c r="DK34" s="382">
        <v>0</v>
      </c>
      <c r="DL34" s="756"/>
      <c r="DM34" s="774"/>
      <c r="DN34" s="774"/>
      <c r="DO34" s="774"/>
    </row>
    <row r="35" spans="1:119">
      <c r="A35" s="778"/>
      <c r="B35" s="778"/>
      <c r="C35" s="778"/>
      <c r="D35" s="778"/>
      <c r="E35" s="358">
        <v>0</v>
      </c>
      <c r="F35" s="381">
        <v>0</v>
      </c>
      <c r="G35" s="358">
        <v>0</v>
      </c>
      <c r="H35" s="358">
        <v>0</v>
      </c>
      <c r="I35" s="358">
        <v>0</v>
      </c>
      <c r="J35" s="358">
        <v>0</v>
      </c>
      <c r="K35" s="382">
        <v>0</v>
      </c>
      <c r="L35" s="358">
        <v>0</v>
      </c>
      <c r="M35" s="358">
        <v>0</v>
      </c>
      <c r="N35" s="358">
        <v>0</v>
      </c>
      <c r="O35" s="358">
        <v>0</v>
      </c>
      <c r="P35" s="382">
        <v>0</v>
      </c>
      <c r="Q35" s="381">
        <v>0</v>
      </c>
      <c r="R35" s="358">
        <v>0</v>
      </c>
      <c r="S35" s="358">
        <v>0</v>
      </c>
      <c r="T35" s="358">
        <v>0</v>
      </c>
      <c r="U35" s="358">
        <v>0</v>
      </c>
      <c r="V35" s="382">
        <v>0</v>
      </c>
      <c r="W35" s="358">
        <v>0</v>
      </c>
      <c r="X35" s="358">
        <v>0</v>
      </c>
      <c r="Y35" s="358">
        <v>0</v>
      </c>
      <c r="Z35" s="358">
        <v>0</v>
      </c>
      <c r="AA35" s="382">
        <v>0</v>
      </c>
      <c r="AB35" s="358">
        <v>0</v>
      </c>
      <c r="AC35" s="358">
        <v>0</v>
      </c>
      <c r="AD35" s="358">
        <v>0</v>
      </c>
      <c r="AE35" s="358">
        <v>0</v>
      </c>
      <c r="AF35" s="358">
        <v>0</v>
      </c>
      <c r="AG35" s="358">
        <v>0</v>
      </c>
      <c r="AH35" s="381">
        <v>0</v>
      </c>
      <c r="AI35" s="358">
        <v>0</v>
      </c>
      <c r="AJ35" s="358">
        <v>0</v>
      </c>
      <c r="AK35" s="358">
        <v>0</v>
      </c>
      <c r="AL35" s="382">
        <v>0</v>
      </c>
      <c r="AM35" s="381">
        <v>0</v>
      </c>
      <c r="AN35" s="358">
        <v>0</v>
      </c>
      <c r="AO35" s="358">
        <v>0</v>
      </c>
      <c r="AP35" s="358">
        <v>0</v>
      </c>
      <c r="AQ35" s="358">
        <v>0</v>
      </c>
      <c r="AR35" s="382">
        <v>0</v>
      </c>
      <c r="AS35" s="381">
        <v>0</v>
      </c>
      <c r="AT35" s="358">
        <v>0</v>
      </c>
      <c r="AU35" s="358">
        <v>0</v>
      </c>
      <c r="AV35" s="358">
        <v>0</v>
      </c>
      <c r="AW35" s="382">
        <v>0</v>
      </c>
      <c r="AX35" s="381">
        <v>0</v>
      </c>
      <c r="AY35" s="358">
        <v>0</v>
      </c>
      <c r="AZ35" s="358">
        <v>0</v>
      </c>
      <c r="BA35" s="358">
        <v>0</v>
      </c>
      <c r="BB35" s="358">
        <v>0</v>
      </c>
      <c r="BC35" s="382">
        <v>0</v>
      </c>
      <c r="BD35" s="381">
        <v>0</v>
      </c>
      <c r="BE35" s="358">
        <v>0</v>
      </c>
      <c r="BF35" s="358">
        <v>0</v>
      </c>
      <c r="BG35" s="358">
        <v>0</v>
      </c>
      <c r="BH35" s="382">
        <v>0</v>
      </c>
      <c r="BI35" s="381">
        <v>0</v>
      </c>
      <c r="BJ35" s="358">
        <v>0</v>
      </c>
      <c r="BK35" s="358">
        <v>0</v>
      </c>
      <c r="BL35" s="358">
        <v>0</v>
      </c>
      <c r="BM35" s="358">
        <v>0</v>
      </c>
      <c r="BN35" s="382">
        <v>0</v>
      </c>
      <c r="BO35" s="381">
        <v>0</v>
      </c>
      <c r="BP35" s="358">
        <v>0</v>
      </c>
      <c r="BQ35" s="358">
        <v>0</v>
      </c>
      <c r="BR35" s="358">
        <v>0</v>
      </c>
      <c r="BS35" s="382">
        <v>0</v>
      </c>
      <c r="BT35" s="381">
        <v>0</v>
      </c>
      <c r="BU35" s="358">
        <v>0</v>
      </c>
      <c r="BV35" s="358">
        <v>0</v>
      </c>
      <c r="BW35" s="358">
        <v>0</v>
      </c>
      <c r="BX35" s="358">
        <v>0</v>
      </c>
      <c r="BY35" s="382">
        <v>0</v>
      </c>
      <c r="BZ35" s="381">
        <v>0</v>
      </c>
      <c r="CA35" s="358">
        <v>0</v>
      </c>
      <c r="CB35" s="358">
        <v>0</v>
      </c>
      <c r="CC35" s="358">
        <v>0</v>
      </c>
      <c r="CD35" s="382">
        <v>0</v>
      </c>
      <c r="CE35" s="381">
        <v>0</v>
      </c>
      <c r="CF35" s="358">
        <v>0</v>
      </c>
      <c r="CG35" s="358">
        <v>0</v>
      </c>
      <c r="CH35" s="358">
        <v>0</v>
      </c>
      <c r="CI35" s="358">
        <v>0</v>
      </c>
      <c r="CJ35" s="382">
        <v>0</v>
      </c>
      <c r="CK35" s="381">
        <v>0</v>
      </c>
      <c r="CL35" s="358">
        <v>0</v>
      </c>
      <c r="CM35" s="358">
        <v>0</v>
      </c>
      <c r="CN35" s="358">
        <v>0</v>
      </c>
      <c r="CO35" s="382">
        <v>0</v>
      </c>
      <c r="CP35" s="381">
        <v>0</v>
      </c>
      <c r="CQ35" s="358">
        <v>0</v>
      </c>
      <c r="CR35" s="358">
        <v>0</v>
      </c>
      <c r="CS35" s="358">
        <v>0</v>
      </c>
      <c r="CT35" s="358">
        <v>0</v>
      </c>
      <c r="CU35" s="382">
        <v>0</v>
      </c>
      <c r="CV35" s="381">
        <v>0</v>
      </c>
      <c r="CW35" s="358">
        <v>0</v>
      </c>
      <c r="CX35" s="358">
        <v>0</v>
      </c>
      <c r="CY35" s="358">
        <v>0</v>
      </c>
      <c r="CZ35" s="382">
        <v>0</v>
      </c>
      <c r="DA35" s="381">
        <v>0</v>
      </c>
      <c r="DB35" s="358">
        <v>0</v>
      </c>
      <c r="DC35" s="358">
        <v>0</v>
      </c>
      <c r="DD35" s="358">
        <v>0</v>
      </c>
      <c r="DE35" s="358">
        <v>0</v>
      </c>
      <c r="DF35" s="382">
        <v>0</v>
      </c>
      <c r="DG35" s="381">
        <v>0</v>
      </c>
      <c r="DH35" s="358">
        <v>0</v>
      </c>
      <c r="DI35" s="358">
        <v>0</v>
      </c>
      <c r="DJ35" s="358">
        <v>0</v>
      </c>
      <c r="DK35" s="382">
        <v>0</v>
      </c>
      <c r="DL35" s="756"/>
      <c r="DM35" s="774"/>
      <c r="DN35" s="774"/>
      <c r="DO35" s="774"/>
    </row>
    <row r="36" spans="1:119">
      <c r="A36" s="778"/>
      <c r="B36" s="778"/>
      <c r="C36" s="778"/>
      <c r="D36" s="778"/>
      <c r="E36" s="358">
        <v>0</v>
      </c>
      <c r="F36" s="381">
        <v>0</v>
      </c>
      <c r="G36" s="358">
        <v>0</v>
      </c>
      <c r="H36" s="358">
        <v>0</v>
      </c>
      <c r="I36" s="358">
        <v>0</v>
      </c>
      <c r="J36" s="358">
        <v>0</v>
      </c>
      <c r="K36" s="382">
        <v>0</v>
      </c>
      <c r="L36" s="358">
        <v>0</v>
      </c>
      <c r="M36" s="358">
        <v>0</v>
      </c>
      <c r="N36" s="358">
        <v>0</v>
      </c>
      <c r="O36" s="358">
        <v>0</v>
      </c>
      <c r="P36" s="382">
        <v>0</v>
      </c>
      <c r="Q36" s="381">
        <v>0</v>
      </c>
      <c r="R36" s="358">
        <v>0</v>
      </c>
      <c r="S36" s="358">
        <v>0</v>
      </c>
      <c r="T36" s="358">
        <v>0</v>
      </c>
      <c r="U36" s="358">
        <v>0</v>
      </c>
      <c r="V36" s="382">
        <v>0</v>
      </c>
      <c r="W36" s="358">
        <v>0</v>
      </c>
      <c r="X36" s="358">
        <v>0</v>
      </c>
      <c r="Y36" s="358">
        <v>0</v>
      </c>
      <c r="Z36" s="358">
        <v>0</v>
      </c>
      <c r="AA36" s="382">
        <v>0</v>
      </c>
      <c r="AB36" s="358">
        <v>0</v>
      </c>
      <c r="AC36" s="358">
        <v>0</v>
      </c>
      <c r="AD36" s="358">
        <v>0</v>
      </c>
      <c r="AE36" s="358">
        <v>0</v>
      </c>
      <c r="AF36" s="358">
        <v>0</v>
      </c>
      <c r="AG36" s="358">
        <v>0</v>
      </c>
      <c r="AH36" s="381">
        <v>0</v>
      </c>
      <c r="AI36" s="358">
        <v>0</v>
      </c>
      <c r="AJ36" s="358">
        <v>0</v>
      </c>
      <c r="AK36" s="358">
        <v>0</v>
      </c>
      <c r="AL36" s="382">
        <v>0</v>
      </c>
      <c r="AM36" s="381">
        <v>0</v>
      </c>
      <c r="AN36" s="358">
        <v>0</v>
      </c>
      <c r="AO36" s="358">
        <v>0</v>
      </c>
      <c r="AP36" s="358">
        <v>0</v>
      </c>
      <c r="AQ36" s="358">
        <v>0</v>
      </c>
      <c r="AR36" s="382">
        <v>0</v>
      </c>
      <c r="AS36" s="381">
        <v>0</v>
      </c>
      <c r="AT36" s="358">
        <v>0</v>
      </c>
      <c r="AU36" s="358">
        <v>0</v>
      </c>
      <c r="AV36" s="358">
        <v>0</v>
      </c>
      <c r="AW36" s="382">
        <v>0</v>
      </c>
      <c r="AX36" s="381">
        <v>0</v>
      </c>
      <c r="AY36" s="358">
        <v>0</v>
      </c>
      <c r="AZ36" s="358">
        <v>0</v>
      </c>
      <c r="BA36" s="358">
        <v>0</v>
      </c>
      <c r="BB36" s="358">
        <v>0</v>
      </c>
      <c r="BC36" s="382">
        <v>0</v>
      </c>
      <c r="BD36" s="381">
        <v>0</v>
      </c>
      <c r="BE36" s="358">
        <v>0</v>
      </c>
      <c r="BF36" s="358">
        <v>0</v>
      </c>
      <c r="BG36" s="358">
        <v>0</v>
      </c>
      <c r="BH36" s="382">
        <v>0</v>
      </c>
      <c r="BI36" s="381">
        <v>0</v>
      </c>
      <c r="BJ36" s="358">
        <v>0</v>
      </c>
      <c r="BK36" s="358">
        <v>0</v>
      </c>
      <c r="BL36" s="358">
        <v>0</v>
      </c>
      <c r="BM36" s="358">
        <v>0</v>
      </c>
      <c r="BN36" s="382">
        <v>0</v>
      </c>
      <c r="BO36" s="381">
        <v>0</v>
      </c>
      <c r="BP36" s="358">
        <v>0</v>
      </c>
      <c r="BQ36" s="358">
        <v>0</v>
      </c>
      <c r="BR36" s="358">
        <v>0</v>
      </c>
      <c r="BS36" s="382">
        <v>0</v>
      </c>
      <c r="BT36" s="381">
        <v>0</v>
      </c>
      <c r="BU36" s="358">
        <v>0</v>
      </c>
      <c r="BV36" s="358">
        <v>0</v>
      </c>
      <c r="BW36" s="358">
        <v>0</v>
      </c>
      <c r="BX36" s="358">
        <v>0</v>
      </c>
      <c r="BY36" s="382">
        <v>0</v>
      </c>
      <c r="BZ36" s="381">
        <v>0</v>
      </c>
      <c r="CA36" s="358">
        <v>0</v>
      </c>
      <c r="CB36" s="358">
        <v>0</v>
      </c>
      <c r="CC36" s="358">
        <v>0</v>
      </c>
      <c r="CD36" s="382">
        <v>0</v>
      </c>
      <c r="CE36" s="381">
        <v>0</v>
      </c>
      <c r="CF36" s="358">
        <v>0</v>
      </c>
      <c r="CG36" s="358">
        <v>0</v>
      </c>
      <c r="CH36" s="358">
        <v>0</v>
      </c>
      <c r="CI36" s="358">
        <v>0</v>
      </c>
      <c r="CJ36" s="382">
        <v>0</v>
      </c>
      <c r="CK36" s="381">
        <v>0</v>
      </c>
      <c r="CL36" s="358">
        <v>0</v>
      </c>
      <c r="CM36" s="358">
        <v>0</v>
      </c>
      <c r="CN36" s="358">
        <v>0</v>
      </c>
      <c r="CO36" s="382">
        <v>0</v>
      </c>
      <c r="CP36" s="381">
        <v>0</v>
      </c>
      <c r="CQ36" s="358">
        <v>0</v>
      </c>
      <c r="CR36" s="358">
        <v>0</v>
      </c>
      <c r="CS36" s="358">
        <v>0</v>
      </c>
      <c r="CT36" s="358">
        <v>0</v>
      </c>
      <c r="CU36" s="382">
        <v>0</v>
      </c>
      <c r="CV36" s="381">
        <v>0</v>
      </c>
      <c r="CW36" s="358">
        <v>0</v>
      </c>
      <c r="CX36" s="358">
        <v>0</v>
      </c>
      <c r="CY36" s="358">
        <v>0</v>
      </c>
      <c r="CZ36" s="382">
        <v>0</v>
      </c>
      <c r="DA36" s="381">
        <v>0</v>
      </c>
      <c r="DB36" s="358">
        <v>0</v>
      </c>
      <c r="DC36" s="358">
        <v>0</v>
      </c>
      <c r="DD36" s="358">
        <v>0</v>
      </c>
      <c r="DE36" s="358">
        <v>0</v>
      </c>
      <c r="DF36" s="382">
        <v>0</v>
      </c>
      <c r="DG36" s="381">
        <v>0</v>
      </c>
      <c r="DH36" s="358">
        <v>0</v>
      </c>
      <c r="DI36" s="358">
        <v>0</v>
      </c>
      <c r="DJ36" s="358">
        <v>0</v>
      </c>
      <c r="DK36" s="382">
        <v>0</v>
      </c>
      <c r="DL36" s="756"/>
      <c r="DM36" s="774"/>
      <c r="DN36" s="774"/>
      <c r="DO36" s="774"/>
    </row>
    <row r="37" spans="1:119">
      <c r="A37" s="778"/>
      <c r="B37" s="778"/>
      <c r="C37" s="778"/>
      <c r="D37" s="778"/>
      <c r="E37" s="358">
        <v>0</v>
      </c>
      <c r="F37" s="381">
        <v>0</v>
      </c>
      <c r="G37" s="358">
        <v>0</v>
      </c>
      <c r="H37" s="358">
        <v>0</v>
      </c>
      <c r="I37" s="358">
        <v>0</v>
      </c>
      <c r="J37" s="358">
        <v>0</v>
      </c>
      <c r="K37" s="382">
        <v>0</v>
      </c>
      <c r="L37" s="358">
        <v>0</v>
      </c>
      <c r="M37" s="358">
        <v>0</v>
      </c>
      <c r="N37" s="358">
        <v>0</v>
      </c>
      <c r="O37" s="358">
        <v>0</v>
      </c>
      <c r="P37" s="382">
        <v>0</v>
      </c>
      <c r="Q37" s="381">
        <v>0</v>
      </c>
      <c r="R37" s="358">
        <v>0</v>
      </c>
      <c r="S37" s="358">
        <v>0</v>
      </c>
      <c r="T37" s="358">
        <v>0</v>
      </c>
      <c r="U37" s="358">
        <v>0</v>
      </c>
      <c r="V37" s="382">
        <v>0</v>
      </c>
      <c r="W37" s="358">
        <v>0</v>
      </c>
      <c r="X37" s="358">
        <v>0</v>
      </c>
      <c r="Y37" s="358">
        <v>0</v>
      </c>
      <c r="Z37" s="358">
        <v>0</v>
      </c>
      <c r="AA37" s="382">
        <v>0</v>
      </c>
      <c r="AB37" s="358">
        <v>0</v>
      </c>
      <c r="AC37" s="358">
        <v>0</v>
      </c>
      <c r="AD37" s="358">
        <v>0</v>
      </c>
      <c r="AE37" s="358">
        <v>0</v>
      </c>
      <c r="AF37" s="358">
        <v>0</v>
      </c>
      <c r="AG37" s="358">
        <v>0</v>
      </c>
      <c r="AH37" s="381">
        <v>0</v>
      </c>
      <c r="AI37" s="358">
        <v>0</v>
      </c>
      <c r="AJ37" s="358">
        <v>0</v>
      </c>
      <c r="AK37" s="358">
        <v>0</v>
      </c>
      <c r="AL37" s="382">
        <v>0</v>
      </c>
      <c r="AM37" s="381">
        <v>0</v>
      </c>
      <c r="AN37" s="358">
        <v>0</v>
      </c>
      <c r="AO37" s="358">
        <v>0</v>
      </c>
      <c r="AP37" s="358">
        <v>0</v>
      </c>
      <c r="AQ37" s="358">
        <v>0</v>
      </c>
      <c r="AR37" s="382">
        <v>0</v>
      </c>
      <c r="AS37" s="381">
        <v>0</v>
      </c>
      <c r="AT37" s="358">
        <v>0</v>
      </c>
      <c r="AU37" s="358">
        <v>0</v>
      </c>
      <c r="AV37" s="358">
        <v>0</v>
      </c>
      <c r="AW37" s="382">
        <v>0</v>
      </c>
      <c r="AX37" s="381">
        <v>0</v>
      </c>
      <c r="AY37" s="358">
        <v>0</v>
      </c>
      <c r="AZ37" s="358">
        <v>0</v>
      </c>
      <c r="BA37" s="358">
        <v>0</v>
      </c>
      <c r="BB37" s="358">
        <v>0</v>
      </c>
      <c r="BC37" s="382">
        <v>0</v>
      </c>
      <c r="BD37" s="381">
        <v>0</v>
      </c>
      <c r="BE37" s="358">
        <v>0</v>
      </c>
      <c r="BF37" s="358">
        <v>0</v>
      </c>
      <c r="BG37" s="358">
        <v>0</v>
      </c>
      <c r="BH37" s="382">
        <v>0</v>
      </c>
      <c r="BI37" s="381">
        <v>0</v>
      </c>
      <c r="BJ37" s="358">
        <v>0</v>
      </c>
      <c r="BK37" s="358">
        <v>0</v>
      </c>
      <c r="BL37" s="358">
        <v>0</v>
      </c>
      <c r="BM37" s="358">
        <v>0</v>
      </c>
      <c r="BN37" s="382">
        <v>0</v>
      </c>
      <c r="BO37" s="381">
        <v>0</v>
      </c>
      <c r="BP37" s="358">
        <v>0</v>
      </c>
      <c r="BQ37" s="358">
        <v>0</v>
      </c>
      <c r="BR37" s="358">
        <v>0</v>
      </c>
      <c r="BS37" s="382">
        <v>0</v>
      </c>
      <c r="BT37" s="381">
        <v>0</v>
      </c>
      <c r="BU37" s="358">
        <v>0</v>
      </c>
      <c r="BV37" s="358">
        <v>0</v>
      </c>
      <c r="BW37" s="358">
        <v>0</v>
      </c>
      <c r="BX37" s="358">
        <v>0</v>
      </c>
      <c r="BY37" s="382">
        <v>0</v>
      </c>
      <c r="BZ37" s="381">
        <v>0</v>
      </c>
      <c r="CA37" s="358">
        <v>0</v>
      </c>
      <c r="CB37" s="358">
        <v>0</v>
      </c>
      <c r="CC37" s="358">
        <v>0</v>
      </c>
      <c r="CD37" s="382">
        <v>0</v>
      </c>
      <c r="CE37" s="381">
        <v>0</v>
      </c>
      <c r="CF37" s="358">
        <v>0</v>
      </c>
      <c r="CG37" s="358">
        <v>0</v>
      </c>
      <c r="CH37" s="358">
        <v>0</v>
      </c>
      <c r="CI37" s="358">
        <v>0</v>
      </c>
      <c r="CJ37" s="382">
        <v>0</v>
      </c>
      <c r="CK37" s="381">
        <v>0</v>
      </c>
      <c r="CL37" s="358">
        <v>0</v>
      </c>
      <c r="CM37" s="358">
        <v>0</v>
      </c>
      <c r="CN37" s="358">
        <v>0</v>
      </c>
      <c r="CO37" s="382">
        <v>0</v>
      </c>
      <c r="CP37" s="381">
        <v>0</v>
      </c>
      <c r="CQ37" s="358">
        <v>0</v>
      </c>
      <c r="CR37" s="358">
        <v>0</v>
      </c>
      <c r="CS37" s="358">
        <v>0</v>
      </c>
      <c r="CT37" s="358">
        <v>0</v>
      </c>
      <c r="CU37" s="382">
        <v>0</v>
      </c>
      <c r="CV37" s="381">
        <v>0</v>
      </c>
      <c r="CW37" s="358">
        <v>0</v>
      </c>
      <c r="CX37" s="358">
        <v>0</v>
      </c>
      <c r="CY37" s="358">
        <v>0</v>
      </c>
      <c r="CZ37" s="382">
        <v>0</v>
      </c>
      <c r="DA37" s="381">
        <v>0</v>
      </c>
      <c r="DB37" s="358">
        <v>0</v>
      </c>
      <c r="DC37" s="358">
        <v>0</v>
      </c>
      <c r="DD37" s="358">
        <v>0</v>
      </c>
      <c r="DE37" s="358">
        <v>0</v>
      </c>
      <c r="DF37" s="382">
        <v>0</v>
      </c>
      <c r="DG37" s="381">
        <v>0</v>
      </c>
      <c r="DH37" s="358">
        <v>0</v>
      </c>
      <c r="DI37" s="358">
        <v>0</v>
      </c>
      <c r="DJ37" s="358">
        <v>0</v>
      </c>
      <c r="DK37" s="382">
        <v>0</v>
      </c>
      <c r="DL37" s="756"/>
      <c r="DM37" s="774"/>
      <c r="DN37" s="774"/>
      <c r="DO37" s="774"/>
    </row>
    <row r="38" spans="1:119">
      <c r="A38" s="778"/>
      <c r="B38" s="778"/>
      <c r="C38" s="778"/>
      <c r="D38" s="778"/>
      <c r="E38" s="358">
        <v>0</v>
      </c>
      <c r="F38" s="381">
        <v>0</v>
      </c>
      <c r="G38" s="358">
        <v>0</v>
      </c>
      <c r="H38" s="358">
        <v>0</v>
      </c>
      <c r="I38" s="358">
        <v>0</v>
      </c>
      <c r="J38" s="358">
        <v>0</v>
      </c>
      <c r="K38" s="382">
        <v>0</v>
      </c>
      <c r="L38" s="358">
        <v>0</v>
      </c>
      <c r="M38" s="358">
        <v>0</v>
      </c>
      <c r="N38" s="358">
        <v>0</v>
      </c>
      <c r="O38" s="358">
        <v>0</v>
      </c>
      <c r="P38" s="382">
        <v>0</v>
      </c>
      <c r="Q38" s="381">
        <v>0</v>
      </c>
      <c r="R38" s="358">
        <v>0</v>
      </c>
      <c r="S38" s="358">
        <v>0</v>
      </c>
      <c r="T38" s="358">
        <v>0</v>
      </c>
      <c r="U38" s="358">
        <v>0</v>
      </c>
      <c r="V38" s="382">
        <v>0</v>
      </c>
      <c r="W38" s="358">
        <v>0</v>
      </c>
      <c r="X38" s="358">
        <v>0</v>
      </c>
      <c r="Y38" s="358">
        <v>0</v>
      </c>
      <c r="Z38" s="358">
        <v>0</v>
      </c>
      <c r="AA38" s="382">
        <v>0</v>
      </c>
      <c r="AB38" s="358">
        <v>0</v>
      </c>
      <c r="AC38" s="358">
        <v>0</v>
      </c>
      <c r="AD38" s="358">
        <v>0</v>
      </c>
      <c r="AE38" s="358">
        <v>0</v>
      </c>
      <c r="AF38" s="358">
        <v>0</v>
      </c>
      <c r="AG38" s="358">
        <v>0</v>
      </c>
      <c r="AH38" s="381">
        <v>0</v>
      </c>
      <c r="AI38" s="358">
        <v>0</v>
      </c>
      <c r="AJ38" s="358">
        <v>0</v>
      </c>
      <c r="AK38" s="358">
        <v>0</v>
      </c>
      <c r="AL38" s="382">
        <v>0</v>
      </c>
      <c r="AM38" s="381">
        <v>0</v>
      </c>
      <c r="AN38" s="358">
        <v>0</v>
      </c>
      <c r="AO38" s="358">
        <v>0</v>
      </c>
      <c r="AP38" s="358">
        <v>0</v>
      </c>
      <c r="AQ38" s="358">
        <v>0</v>
      </c>
      <c r="AR38" s="382">
        <v>0</v>
      </c>
      <c r="AS38" s="381">
        <v>0</v>
      </c>
      <c r="AT38" s="358">
        <v>0</v>
      </c>
      <c r="AU38" s="358">
        <v>0</v>
      </c>
      <c r="AV38" s="358">
        <v>0</v>
      </c>
      <c r="AW38" s="382">
        <v>0</v>
      </c>
      <c r="AX38" s="381">
        <v>0</v>
      </c>
      <c r="AY38" s="358">
        <v>0</v>
      </c>
      <c r="AZ38" s="358">
        <v>0</v>
      </c>
      <c r="BA38" s="358">
        <v>0</v>
      </c>
      <c r="BB38" s="358">
        <v>0</v>
      </c>
      <c r="BC38" s="382">
        <v>0</v>
      </c>
      <c r="BD38" s="381">
        <v>0</v>
      </c>
      <c r="BE38" s="358">
        <v>0</v>
      </c>
      <c r="BF38" s="358">
        <v>0</v>
      </c>
      <c r="BG38" s="358">
        <v>0</v>
      </c>
      <c r="BH38" s="382">
        <v>0</v>
      </c>
      <c r="BI38" s="381">
        <v>0</v>
      </c>
      <c r="BJ38" s="358">
        <v>0</v>
      </c>
      <c r="BK38" s="358">
        <v>0</v>
      </c>
      <c r="BL38" s="358">
        <v>0</v>
      </c>
      <c r="BM38" s="358">
        <v>0</v>
      </c>
      <c r="BN38" s="382">
        <v>0</v>
      </c>
      <c r="BO38" s="381">
        <v>0</v>
      </c>
      <c r="BP38" s="358">
        <v>0</v>
      </c>
      <c r="BQ38" s="358">
        <v>0</v>
      </c>
      <c r="BR38" s="358">
        <v>0</v>
      </c>
      <c r="BS38" s="382">
        <v>0</v>
      </c>
      <c r="BT38" s="381">
        <v>0</v>
      </c>
      <c r="BU38" s="358">
        <v>0</v>
      </c>
      <c r="BV38" s="358">
        <v>0</v>
      </c>
      <c r="BW38" s="358">
        <v>0</v>
      </c>
      <c r="BX38" s="358">
        <v>0</v>
      </c>
      <c r="BY38" s="382">
        <v>0</v>
      </c>
      <c r="BZ38" s="381">
        <v>0</v>
      </c>
      <c r="CA38" s="358">
        <v>0</v>
      </c>
      <c r="CB38" s="358">
        <v>0</v>
      </c>
      <c r="CC38" s="358">
        <v>0</v>
      </c>
      <c r="CD38" s="382">
        <v>0</v>
      </c>
      <c r="CE38" s="381">
        <v>0</v>
      </c>
      <c r="CF38" s="358">
        <v>0</v>
      </c>
      <c r="CG38" s="358">
        <v>0</v>
      </c>
      <c r="CH38" s="358">
        <v>0</v>
      </c>
      <c r="CI38" s="358">
        <v>0</v>
      </c>
      <c r="CJ38" s="382">
        <v>0</v>
      </c>
      <c r="CK38" s="381">
        <v>0</v>
      </c>
      <c r="CL38" s="358">
        <v>0</v>
      </c>
      <c r="CM38" s="358">
        <v>0</v>
      </c>
      <c r="CN38" s="358">
        <v>0</v>
      </c>
      <c r="CO38" s="382">
        <v>0</v>
      </c>
      <c r="CP38" s="381">
        <v>0</v>
      </c>
      <c r="CQ38" s="358">
        <v>0</v>
      </c>
      <c r="CR38" s="358">
        <v>0</v>
      </c>
      <c r="CS38" s="358">
        <v>0</v>
      </c>
      <c r="CT38" s="358">
        <v>0</v>
      </c>
      <c r="CU38" s="382">
        <v>0</v>
      </c>
      <c r="CV38" s="381">
        <v>0</v>
      </c>
      <c r="CW38" s="358">
        <v>0</v>
      </c>
      <c r="CX38" s="358">
        <v>0</v>
      </c>
      <c r="CY38" s="358">
        <v>0</v>
      </c>
      <c r="CZ38" s="382">
        <v>0</v>
      </c>
      <c r="DA38" s="381">
        <v>0</v>
      </c>
      <c r="DB38" s="358">
        <v>0</v>
      </c>
      <c r="DC38" s="358">
        <v>0</v>
      </c>
      <c r="DD38" s="358">
        <v>0</v>
      </c>
      <c r="DE38" s="358">
        <v>0</v>
      </c>
      <c r="DF38" s="382">
        <v>0</v>
      </c>
      <c r="DG38" s="381">
        <v>0</v>
      </c>
      <c r="DH38" s="358">
        <v>0</v>
      </c>
      <c r="DI38" s="358">
        <v>0</v>
      </c>
      <c r="DJ38" s="358">
        <v>0</v>
      </c>
      <c r="DK38" s="382">
        <v>0</v>
      </c>
      <c r="DL38" s="756"/>
      <c r="DM38" s="774"/>
      <c r="DN38" s="774"/>
      <c r="DO38" s="774"/>
    </row>
    <row r="39" spans="1:119">
      <c r="A39" s="778"/>
      <c r="B39" s="778"/>
      <c r="C39" s="778"/>
      <c r="D39" s="778"/>
      <c r="E39" s="358">
        <v>0</v>
      </c>
      <c r="F39" s="383">
        <v>0</v>
      </c>
      <c r="G39" s="384">
        <v>0</v>
      </c>
      <c r="H39" s="384">
        <v>0</v>
      </c>
      <c r="I39" s="384">
        <v>0</v>
      </c>
      <c r="J39" s="384">
        <v>0</v>
      </c>
      <c r="K39" s="385">
        <v>0</v>
      </c>
      <c r="L39" s="358">
        <v>0</v>
      </c>
      <c r="M39" s="358">
        <v>0</v>
      </c>
      <c r="N39" s="358">
        <v>0</v>
      </c>
      <c r="O39" s="358">
        <v>0</v>
      </c>
      <c r="P39" s="382">
        <v>0</v>
      </c>
      <c r="Q39" s="381">
        <v>0</v>
      </c>
      <c r="R39" s="358">
        <v>0</v>
      </c>
      <c r="S39" s="358">
        <v>0</v>
      </c>
      <c r="T39" s="358">
        <v>0</v>
      </c>
      <c r="U39" s="358">
        <v>0</v>
      </c>
      <c r="V39" s="382">
        <v>0</v>
      </c>
      <c r="W39" s="358">
        <v>0</v>
      </c>
      <c r="X39" s="358">
        <v>0</v>
      </c>
      <c r="Y39" s="358">
        <v>0</v>
      </c>
      <c r="Z39" s="358">
        <v>0</v>
      </c>
      <c r="AA39" s="382">
        <v>0</v>
      </c>
      <c r="AB39" s="358">
        <v>0</v>
      </c>
      <c r="AC39" s="358">
        <v>0</v>
      </c>
      <c r="AD39" s="358">
        <v>0</v>
      </c>
      <c r="AE39" s="358">
        <v>0</v>
      </c>
      <c r="AF39" s="358">
        <v>0</v>
      </c>
      <c r="AG39" s="358">
        <v>0</v>
      </c>
      <c r="AH39" s="383">
        <v>0</v>
      </c>
      <c r="AI39" s="384">
        <v>0</v>
      </c>
      <c r="AJ39" s="384">
        <v>0</v>
      </c>
      <c r="AK39" s="384">
        <v>0</v>
      </c>
      <c r="AL39" s="385">
        <v>0</v>
      </c>
      <c r="AM39" s="383">
        <v>0</v>
      </c>
      <c r="AN39" s="384">
        <v>0</v>
      </c>
      <c r="AO39" s="384">
        <v>0</v>
      </c>
      <c r="AP39" s="384">
        <v>0</v>
      </c>
      <c r="AQ39" s="384">
        <v>0</v>
      </c>
      <c r="AR39" s="385">
        <v>0</v>
      </c>
      <c r="AS39" s="383">
        <v>0</v>
      </c>
      <c r="AT39" s="384">
        <v>0</v>
      </c>
      <c r="AU39" s="384">
        <v>0</v>
      </c>
      <c r="AV39" s="384">
        <v>0</v>
      </c>
      <c r="AW39" s="385">
        <v>0</v>
      </c>
      <c r="AX39" s="383">
        <v>0</v>
      </c>
      <c r="AY39" s="384">
        <v>0</v>
      </c>
      <c r="AZ39" s="384">
        <v>0</v>
      </c>
      <c r="BA39" s="384">
        <v>0</v>
      </c>
      <c r="BB39" s="384">
        <v>0</v>
      </c>
      <c r="BC39" s="385">
        <v>0</v>
      </c>
      <c r="BD39" s="383">
        <v>0</v>
      </c>
      <c r="BE39" s="384">
        <v>0</v>
      </c>
      <c r="BF39" s="384">
        <v>0</v>
      </c>
      <c r="BG39" s="384">
        <v>0</v>
      </c>
      <c r="BH39" s="385">
        <v>0</v>
      </c>
      <c r="BI39" s="383">
        <v>0</v>
      </c>
      <c r="BJ39" s="384">
        <v>0</v>
      </c>
      <c r="BK39" s="384">
        <v>0</v>
      </c>
      <c r="BL39" s="384">
        <v>0</v>
      </c>
      <c r="BM39" s="384">
        <v>0</v>
      </c>
      <c r="BN39" s="385">
        <v>0</v>
      </c>
      <c r="BO39" s="383">
        <v>0</v>
      </c>
      <c r="BP39" s="384">
        <v>0</v>
      </c>
      <c r="BQ39" s="384">
        <v>0</v>
      </c>
      <c r="BR39" s="384">
        <v>0</v>
      </c>
      <c r="BS39" s="385">
        <v>0</v>
      </c>
      <c r="BT39" s="383">
        <v>0</v>
      </c>
      <c r="BU39" s="384">
        <v>0</v>
      </c>
      <c r="BV39" s="384">
        <v>0</v>
      </c>
      <c r="BW39" s="384">
        <v>0</v>
      </c>
      <c r="BX39" s="384">
        <v>0</v>
      </c>
      <c r="BY39" s="385">
        <v>0</v>
      </c>
      <c r="BZ39" s="383">
        <v>0</v>
      </c>
      <c r="CA39" s="384">
        <v>0</v>
      </c>
      <c r="CB39" s="384">
        <v>0</v>
      </c>
      <c r="CC39" s="384">
        <v>0</v>
      </c>
      <c r="CD39" s="385">
        <v>0</v>
      </c>
      <c r="CE39" s="383">
        <v>0</v>
      </c>
      <c r="CF39" s="384">
        <v>0</v>
      </c>
      <c r="CG39" s="384">
        <v>0</v>
      </c>
      <c r="CH39" s="384">
        <v>0</v>
      </c>
      <c r="CI39" s="384">
        <v>0</v>
      </c>
      <c r="CJ39" s="385">
        <v>0</v>
      </c>
      <c r="CK39" s="383">
        <v>0</v>
      </c>
      <c r="CL39" s="384">
        <v>0</v>
      </c>
      <c r="CM39" s="384">
        <v>0</v>
      </c>
      <c r="CN39" s="384">
        <v>0</v>
      </c>
      <c r="CO39" s="385">
        <v>0</v>
      </c>
      <c r="CP39" s="383">
        <v>0</v>
      </c>
      <c r="CQ39" s="384">
        <v>0</v>
      </c>
      <c r="CR39" s="384">
        <v>0</v>
      </c>
      <c r="CS39" s="384">
        <v>0</v>
      </c>
      <c r="CT39" s="384">
        <v>0</v>
      </c>
      <c r="CU39" s="385">
        <v>0</v>
      </c>
      <c r="CV39" s="383">
        <v>0</v>
      </c>
      <c r="CW39" s="384">
        <v>0</v>
      </c>
      <c r="CX39" s="384">
        <v>0</v>
      </c>
      <c r="CY39" s="384">
        <v>0</v>
      </c>
      <c r="CZ39" s="385">
        <v>0</v>
      </c>
      <c r="DA39" s="383">
        <v>0</v>
      </c>
      <c r="DB39" s="384">
        <v>0</v>
      </c>
      <c r="DC39" s="384">
        <v>0</v>
      </c>
      <c r="DD39" s="384">
        <v>0</v>
      </c>
      <c r="DE39" s="384">
        <v>0</v>
      </c>
      <c r="DF39" s="385">
        <v>0</v>
      </c>
      <c r="DG39" s="383">
        <v>0</v>
      </c>
      <c r="DH39" s="384">
        <v>0</v>
      </c>
      <c r="DI39" s="384">
        <v>0</v>
      </c>
      <c r="DJ39" s="384">
        <v>0</v>
      </c>
      <c r="DK39" s="385">
        <v>0</v>
      </c>
      <c r="DL39" s="756"/>
      <c r="DM39" s="774"/>
      <c r="DN39" s="774"/>
      <c r="DO39" s="774"/>
    </row>
    <row r="40" spans="1:119">
      <c r="A40" s="778"/>
      <c r="B40" s="778"/>
      <c r="C40" s="778"/>
      <c r="D40" s="778"/>
      <c r="E40" s="768" t="s">
        <v>82</v>
      </c>
      <c r="F40" s="386">
        <v>0</v>
      </c>
      <c r="G40" s="387">
        <v>0</v>
      </c>
      <c r="H40" s="387">
        <v>0</v>
      </c>
      <c r="I40" s="387">
        <v>0</v>
      </c>
      <c r="J40" s="387">
        <v>0</v>
      </c>
      <c r="K40" s="388">
        <v>0</v>
      </c>
      <c r="L40" s="386">
        <v>0</v>
      </c>
      <c r="M40" s="387">
        <v>0</v>
      </c>
      <c r="N40" s="387">
        <v>0</v>
      </c>
      <c r="O40" s="387">
        <v>0</v>
      </c>
      <c r="P40" s="388">
        <v>0</v>
      </c>
      <c r="Q40" s="386">
        <v>0</v>
      </c>
      <c r="R40" s="387">
        <v>0</v>
      </c>
      <c r="S40" s="387">
        <v>0</v>
      </c>
      <c r="T40" s="387">
        <v>0</v>
      </c>
      <c r="U40" s="387">
        <v>0</v>
      </c>
      <c r="V40" s="388">
        <v>0</v>
      </c>
      <c r="W40" s="386">
        <v>0</v>
      </c>
      <c r="X40" s="387">
        <v>0</v>
      </c>
      <c r="Y40" s="387">
        <v>0</v>
      </c>
      <c r="Z40" s="387">
        <v>0</v>
      </c>
      <c r="AA40" s="388">
        <v>0</v>
      </c>
      <c r="AB40" s="386">
        <v>0</v>
      </c>
      <c r="AC40" s="387">
        <v>0</v>
      </c>
      <c r="AD40" s="387">
        <v>0</v>
      </c>
      <c r="AE40" s="387">
        <v>0</v>
      </c>
      <c r="AF40" s="387">
        <v>0</v>
      </c>
      <c r="AG40" s="387">
        <v>0</v>
      </c>
      <c r="AH40" s="386">
        <v>0</v>
      </c>
      <c r="AI40" s="387">
        <v>0</v>
      </c>
      <c r="AJ40" s="387">
        <v>0</v>
      </c>
      <c r="AK40" s="387">
        <v>0</v>
      </c>
      <c r="AL40" s="388">
        <v>0</v>
      </c>
      <c r="AM40" s="386">
        <v>0</v>
      </c>
      <c r="AN40" s="387">
        <v>0</v>
      </c>
      <c r="AO40" s="387">
        <v>0</v>
      </c>
      <c r="AP40" s="387">
        <v>0</v>
      </c>
      <c r="AQ40" s="387">
        <v>0</v>
      </c>
      <c r="AR40" s="388">
        <v>0</v>
      </c>
      <c r="AS40" s="386">
        <v>0</v>
      </c>
      <c r="AT40" s="387">
        <v>0</v>
      </c>
      <c r="AU40" s="387">
        <v>0</v>
      </c>
      <c r="AV40" s="387">
        <v>0</v>
      </c>
      <c r="AW40" s="388">
        <v>0</v>
      </c>
      <c r="AX40" s="386">
        <v>0</v>
      </c>
      <c r="AY40" s="387">
        <v>0</v>
      </c>
      <c r="AZ40" s="387">
        <v>0</v>
      </c>
      <c r="BA40" s="387">
        <v>0</v>
      </c>
      <c r="BB40" s="387">
        <v>0</v>
      </c>
      <c r="BC40" s="388">
        <v>0</v>
      </c>
      <c r="BD40" s="386">
        <v>0</v>
      </c>
      <c r="BE40" s="387">
        <v>0</v>
      </c>
      <c r="BF40" s="387">
        <v>0</v>
      </c>
      <c r="BG40" s="387">
        <v>0</v>
      </c>
      <c r="BH40" s="388">
        <v>0</v>
      </c>
      <c r="BI40" s="386">
        <v>0</v>
      </c>
      <c r="BJ40" s="387">
        <v>0</v>
      </c>
      <c r="BK40" s="387">
        <v>0</v>
      </c>
      <c r="BL40" s="387">
        <v>0</v>
      </c>
      <c r="BM40" s="387">
        <v>0</v>
      </c>
      <c r="BN40" s="388">
        <v>0</v>
      </c>
      <c r="BO40" s="386">
        <v>0</v>
      </c>
      <c r="BP40" s="387">
        <v>0</v>
      </c>
      <c r="BQ40" s="387">
        <v>0</v>
      </c>
      <c r="BR40" s="387">
        <v>0</v>
      </c>
      <c r="BS40" s="388">
        <v>0</v>
      </c>
      <c r="BT40" s="386">
        <v>0</v>
      </c>
      <c r="BU40" s="387">
        <v>0</v>
      </c>
      <c r="BV40" s="387">
        <v>0</v>
      </c>
      <c r="BW40" s="387">
        <v>0</v>
      </c>
      <c r="BX40" s="387">
        <v>0</v>
      </c>
      <c r="BY40" s="388">
        <v>0</v>
      </c>
      <c r="BZ40" s="386">
        <v>0</v>
      </c>
      <c r="CA40" s="387">
        <v>0</v>
      </c>
      <c r="CB40" s="387">
        <v>0</v>
      </c>
      <c r="CC40" s="387">
        <v>0</v>
      </c>
      <c r="CD40" s="388">
        <v>0</v>
      </c>
      <c r="CE40" s="386">
        <v>0</v>
      </c>
      <c r="CF40" s="387">
        <v>0</v>
      </c>
      <c r="CG40" s="387">
        <v>0</v>
      </c>
      <c r="CH40" s="387">
        <v>0</v>
      </c>
      <c r="CI40" s="387">
        <v>0</v>
      </c>
      <c r="CJ40" s="388">
        <v>0</v>
      </c>
      <c r="CK40" s="386">
        <v>0</v>
      </c>
      <c r="CL40" s="387">
        <v>0</v>
      </c>
      <c r="CM40" s="387">
        <v>0</v>
      </c>
      <c r="CN40" s="387">
        <v>0</v>
      </c>
      <c r="CO40" s="388">
        <v>0</v>
      </c>
      <c r="CP40" s="386">
        <v>0</v>
      </c>
      <c r="CQ40" s="387">
        <v>0</v>
      </c>
      <c r="CR40" s="387">
        <v>0</v>
      </c>
      <c r="CS40" s="387">
        <v>0</v>
      </c>
      <c r="CT40" s="387">
        <v>0</v>
      </c>
      <c r="CU40" s="388">
        <v>0</v>
      </c>
      <c r="CV40" s="386">
        <v>0</v>
      </c>
      <c r="CW40" s="387">
        <v>0</v>
      </c>
      <c r="CX40" s="387">
        <v>0</v>
      </c>
      <c r="CY40" s="387">
        <v>0</v>
      </c>
      <c r="CZ40" s="387">
        <v>0</v>
      </c>
      <c r="DA40" s="386">
        <v>0</v>
      </c>
      <c r="DB40" s="387">
        <v>0</v>
      </c>
      <c r="DC40" s="387">
        <v>0</v>
      </c>
      <c r="DD40" s="387">
        <v>0</v>
      </c>
      <c r="DE40" s="387">
        <v>0</v>
      </c>
      <c r="DF40" s="388">
        <v>0</v>
      </c>
      <c r="DG40" s="386">
        <v>0</v>
      </c>
      <c r="DH40" s="387">
        <v>0</v>
      </c>
      <c r="DI40" s="387">
        <v>0</v>
      </c>
      <c r="DJ40" s="387">
        <v>0</v>
      </c>
      <c r="DK40" s="388">
        <v>0</v>
      </c>
      <c r="DL40" s="756"/>
      <c r="DM40" s="774"/>
      <c r="DN40" s="774"/>
      <c r="DO40" s="774"/>
    </row>
    <row r="41" spans="1:119">
      <c r="A41" s="756"/>
      <c r="B41" s="756"/>
      <c r="C41" s="756"/>
      <c r="D41" s="756"/>
      <c r="E41" s="756"/>
      <c r="F41" s="756"/>
      <c r="G41" s="756"/>
      <c r="H41" s="756"/>
      <c r="I41" s="756"/>
      <c r="J41" s="756"/>
      <c r="K41" s="756"/>
      <c r="L41" s="756"/>
      <c r="M41" s="756"/>
      <c r="N41" s="756"/>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c r="CB41" s="756"/>
      <c r="CC41" s="756"/>
      <c r="CD41" s="756"/>
      <c r="CE41" s="756"/>
      <c r="CF41" s="756"/>
      <c r="CG41" s="756"/>
      <c r="CH41" s="756"/>
      <c r="CI41" s="756"/>
      <c r="CJ41" s="756"/>
      <c r="CK41" s="756"/>
      <c r="CL41" s="756"/>
      <c r="CM41" s="756"/>
      <c r="CN41" s="756"/>
      <c r="CO41" s="756"/>
      <c r="CP41" s="756"/>
      <c r="CQ41" s="756"/>
      <c r="CR41" s="756"/>
      <c r="CS41" s="756"/>
      <c r="CT41" s="756"/>
      <c r="CU41" s="756"/>
      <c r="CV41" s="756"/>
      <c r="CW41" s="756"/>
      <c r="CX41" s="756"/>
      <c r="CY41" s="756"/>
      <c r="CZ41" s="756"/>
      <c r="DA41" s="756"/>
      <c r="DB41" s="756"/>
      <c r="DC41" s="756"/>
      <c r="DD41" s="756"/>
      <c r="DE41" s="756"/>
      <c r="DF41" s="756"/>
      <c r="DG41" s="756"/>
      <c r="DH41" s="756"/>
      <c r="DI41" s="756"/>
      <c r="DJ41" s="756"/>
      <c r="DK41" s="756"/>
      <c r="DL41" s="756"/>
      <c r="DM41" s="774"/>
      <c r="DN41" s="774"/>
      <c r="DO41" s="774"/>
    </row>
    <row r="42" spans="1:119">
      <c r="A42" s="756"/>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c r="CB42" s="756"/>
      <c r="CC42" s="756"/>
      <c r="CD42" s="756"/>
      <c r="CE42" s="756"/>
      <c r="CF42" s="756"/>
      <c r="CG42" s="756"/>
      <c r="CH42" s="756"/>
      <c r="CI42" s="756"/>
      <c r="CJ42" s="756"/>
      <c r="CK42" s="756"/>
      <c r="CL42" s="756"/>
      <c r="CM42" s="756"/>
      <c r="CN42" s="756"/>
      <c r="CO42" s="756"/>
      <c r="CP42" s="756"/>
      <c r="CQ42" s="756"/>
      <c r="CR42" s="756"/>
      <c r="CS42" s="756"/>
      <c r="CT42" s="756"/>
      <c r="CU42" s="756"/>
      <c r="CV42" s="756"/>
      <c r="CW42" s="756"/>
      <c r="CX42" s="756"/>
      <c r="CY42" s="756"/>
      <c r="CZ42" s="756"/>
      <c r="DA42" s="756"/>
      <c r="DB42" s="756"/>
      <c r="DC42" s="756"/>
      <c r="DD42" s="756"/>
      <c r="DE42" s="756"/>
      <c r="DF42" s="756"/>
      <c r="DG42" s="756"/>
      <c r="DH42" s="756"/>
      <c r="DI42" s="756"/>
      <c r="DJ42" s="756"/>
      <c r="DK42" s="756"/>
      <c r="DL42" s="756"/>
      <c r="DM42" s="774"/>
      <c r="DN42" s="774"/>
      <c r="DO42" s="774"/>
    </row>
    <row r="43" spans="1:119">
      <c r="A43" s="756"/>
      <c r="B43" s="756"/>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c r="CB43" s="756"/>
      <c r="CC43" s="756"/>
      <c r="CD43" s="756"/>
      <c r="CE43" s="756"/>
      <c r="CF43" s="756"/>
      <c r="CG43" s="756"/>
      <c r="CH43" s="756"/>
      <c r="CI43" s="756"/>
      <c r="CJ43" s="756"/>
      <c r="CK43" s="756"/>
      <c r="CL43" s="756"/>
      <c r="CM43" s="756"/>
      <c r="CN43" s="756"/>
      <c r="CO43" s="756"/>
      <c r="CP43" s="756"/>
      <c r="CQ43" s="756"/>
      <c r="CR43" s="756"/>
      <c r="CS43" s="756"/>
      <c r="CT43" s="756"/>
      <c r="CU43" s="756"/>
      <c r="CV43" s="756"/>
      <c r="CW43" s="756"/>
      <c r="CX43" s="756"/>
      <c r="CY43" s="756"/>
      <c r="CZ43" s="756"/>
      <c r="DA43" s="756"/>
      <c r="DB43" s="756"/>
      <c r="DC43" s="756"/>
      <c r="DD43" s="756"/>
      <c r="DE43" s="756"/>
      <c r="DF43" s="756"/>
      <c r="DG43" s="756"/>
      <c r="DH43" s="756"/>
      <c r="DI43" s="756"/>
      <c r="DJ43" s="756"/>
      <c r="DK43" s="756"/>
      <c r="DL43" s="756"/>
      <c r="DM43" s="766"/>
      <c r="DN43" s="766"/>
      <c r="DO43" s="766"/>
    </row>
    <row r="44" spans="1:119" ht="13">
      <c r="A44" s="762"/>
      <c r="B44" s="762"/>
      <c r="C44" s="762"/>
      <c r="D44" s="762"/>
      <c r="E44" s="929" t="s">
        <v>321</v>
      </c>
      <c r="F44" s="929"/>
      <c r="G44" s="929"/>
      <c r="H44" s="763"/>
      <c r="I44" s="763"/>
      <c r="J44" s="763"/>
      <c r="K44" s="763"/>
      <c r="L44" s="763"/>
      <c r="M44" s="763"/>
      <c r="N44" s="763"/>
      <c r="O44" s="763"/>
      <c r="P44" s="763"/>
      <c r="Q44" s="763"/>
      <c r="R44" s="763"/>
      <c r="S44" s="763"/>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c r="BE44" s="762"/>
      <c r="BF44" s="762"/>
      <c r="BG44" s="762"/>
      <c r="BH44" s="762"/>
      <c r="BI44" s="762"/>
      <c r="BJ44" s="762"/>
      <c r="BK44" s="762"/>
      <c r="BL44" s="762"/>
      <c r="BM44" s="762"/>
      <c r="BN44" s="762"/>
      <c r="BO44" s="762"/>
      <c r="BP44" s="762"/>
      <c r="BQ44" s="762"/>
      <c r="BR44" s="762"/>
      <c r="BS44" s="762"/>
      <c r="BT44" s="762"/>
      <c r="BU44" s="762"/>
      <c r="BV44" s="762"/>
      <c r="BW44" s="762"/>
      <c r="BX44" s="762"/>
      <c r="BY44" s="762"/>
      <c r="BZ44" s="762"/>
      <c r="CA44" s="762"/>
      <c r="CB44" s="762"/>
      <c r="CC44" s="762"/>
      <c r="CD44" s="762"/>
      <c r="CE44" s="762"/>
      <c r="CF44" s="762"/>
      <c r="CG44" s="762"/>
      <c r="CH44" s="762"/>
      <c r="CI44" s="762"/>
      <c r="CJ44" s="762"/>
      <c r="CK44" s="762"/>
      <c r="CL44" s="762"/>
      <c r="CM44" s="762"/>
      <c r="CN44" s="762"/>
      <c r="CO44" s="762"/>
      <c r="CP44" s="762"/>
      <c r="CQ44" s="762"/>
      <c r="CR44" s="762"/>
      <c r="CS44" s="762"/>
      <c r="CT44" s="762"/>
      <c r="CU44" s="762"/>
      <c r="CV44" s="762"/>
      <c r="CW44" s="762"/>
      <c r="CX44" s="762"/>
      <c r="CY44" s="762"/>
      <c r="CZ44" s="762"/>
      <c r="DA44" s="762"/>
      <c r="DB44" s="762"/>
      <c r="DC44" s="762"/>
      <c r="DD44" s="762"/>
      <c r="DE44" s="762"/>
      <c r="DF44" s="762"/>
      <c r="DG44" s="762"/>
      <c r="DH44" s="762"/>
      <c r="DI44" s="762"/>
      <c r="DJ44" s="762"/>
      <c r="DK44" s="762"/>
      <c r="DL44" s="762"/>
      <c r="DM44" s="766"/>
      <c r="DN44" s="766"/>
      <c r="DO44" s="766"/>
    </row>
    <row r="45" spans="1:119">
      <c r="A45" s="766"/>
      <c r="B45" s="766"/>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c r="BA45" s="766"/>
      <c r="BB45" s="766"/>
      <c r="BC45" s="766"/>
      <c r="BD45" s="766"/>
      <c r="BE45" s="766"/>
      <c r="BF45" s="766"/>
      <c r="BG45" s="766"/>
      <c r="BH45" s="766"/>
      <c r="BI45" s="766"/>
      <c r="BJ45" s="766"/>
      <c r="BK45" s="766"/>
      <c r="BL45" s="766"/>
      <c r="BM45" s="766"/>
      <c r="BN45" s="766"/>
      <c r="BO45" s="766"/>
      <c r="BP45" s="766"/>
      <c r="BQ45" s="766"/>
      <c r="BR45" s="766"/>
      <c r="BS45" s="766"/>
      <c r="BT45" s="766"/>
      <c r="BU45" s="766"/>
      <c r="BV45" s="766"/>
      <c r="BW45" s="766"/>
      <c r="BX45" s="766"/>
      <c r="BY45" s="766"/>
      <c r="BZ45" s="766"/>
      <c r="CA45" s="766"/>
      <c r="CB45" s="766"/>
      <c r="CC45" s="766"/>
      <c r="CD45" s="766"/>
      <c r="CE45" s="766"/>
      <c r="CF45" s="766"/>
      <c r="CG45" s="766"/>
      <c r="CH45" s="766"/>
      <c r="CI45" s="766"/>
      <c r="CJ45" s="766"/>
      <c r="CK45" s="766"/>
      <c r="CL45" s="766"/>
      <c r="CM45" s="766"/>
      <c r="CN45" s="766"/>
      <c r="CO45" s="766"/>
      <c r="CP45" s="766"/>
      <c r="CQ45" s="766"/>
      <c r="CR45" s="766"/>
      <c r="CS45" s="766"/>
      <c r="CT45" s="766"/>
      <c r="CU45" s="766"/>
      <c r="CV45" s="766"/>
      <c r="CW45" s="766"/>
      <c r="CX45" s="766"/>
      <c r="CY45" s="766"/>
      <c r="CZ45" s="766"/>
      <c r="DA45" s="766"/>
      <c r="DB45" s="766"/>
      <c r="DC45" s="766"/>
      <c r="DD45" s="766"/>
      <c r="DE45" s="766"/>
      <c r="DF45" s="766"/>
      <c r="DG45" s="766"/>
      <c r="DH45" s="766"/>
      <c r="DI45" s="766"/>
      <c r="DJ45" s="766"/>
      <c r="DK45" s="766"/>
      <c r="DL45" s="766"/>
      <c r="DM45" s="766"/>
      <c r="DN45" s="766"/>
      <c r="DO45" s="766"/>
    </row>
    <row r="46" spans="1:119" ht="13">
      <c r="A46" s="768"/>
      <c r="B46" s="768"/>
      <c r="C46" s="768"/>
      <c r="D46" s="768"/>
      <c r="E46" s="769" t="s">
        <v>174</v>
      </c>
      <c r="F46" s="926" t="s">
        <v>144</v>
      </c>
      <c r="G46" s="927"/>
      <c r="H46" s="927"/>
      <c r="I46" s="927"/>
      <c r="J46" s="927"/>
      <c r="K46" s="928"/>
      <c r="L46" s="926" t="s">
        <v>675</v>
      </c>
      <c r="M46" s="927"/>
      <c r="N46" s="927"/>
      <c r="O46" s="927"/>
      <c r="P46" s="928"/>
      <c r="Q46" s="926" t="s">
        <v>145</v>
      </c>
      <c r="R46" s="927"/>
      <c r="S46" s="927"/>
      <c r="T46" s="927"/>
      <c r="U46" s="927"/>
      <c r="V46" s="928"/>
      <c r="W46" s="926" t="s">
        <v>676</v>
      </c>
      <c r="X46" s="927"/>
      <c r="Y46" s="927"/>
      <c r="Z46" s="927"/>
      <c r="AA46" s="928"/>
      <c r="AB46" s="926" t="s">
        <v>146</v>
      </c>
      <c r="AC46" s="927"/>
      <c r="AD46" s="927"/>
      <c r="AE46" s="927"/>
      <c r="AF46" s="927"/>
      <c r="AG46" s="928"/>
      <c r="AH46" s="926" t="s">
        <v>677</v>
      </c>
      <c r="AI46" s="927"/>
      <c r="AJ46" s="927"/>
      <c r="AK46" s="927"/>
      <c r="AL46" s="928"/>
      <c r="AM46" s="930" t="s">
        <v>147</v>
      </c>
      <c r="AN46" s="931"/>
      <c r="AO46" s="931"/>
      <c r="AP46" s="931"/>
      <c r="AQ46" s="931"/>
      <c r="AR46" s="932"/>
      <c r="AS46" s="926" t="s">
        <v>678</v>
      </c>
      <c r="AT46" s="927"/>
      <c r="AU46" s="927"/>
      <c r="AV46" s="927"/>
      <c r="AW46" s="928"/>
      <c r="AX46" s="926" t="s">
        <v>148</v>
      </c>
      <c r="AY46" s="927"/>
      <c r="AZ46" s="927"/>
      <c r="BA46" s="927"/>
      <c r="BB46" s="927"/>
      <c r="BC46" s="928"/>
      <c r="BD46" s="926" t="s">
        <v>679</v>
      </c>
      <c r="BE46" s="927"/>
      <c r="BF46" s="927"/>
      <c r="BG46" s="927"/>
      <c r="BH46" s="928"/>
      <c r="BI46" s="930" t="s">
        <v>149</v>
      </c>
      <c r="BJ46" s="931"/>
      <c r="BK46" s="931"/>
      <c r="BL46" s="931"/>
      <c r="BM46" s="931"/>
      <c r="BN46" s="932"/>
      <c r="BO46" s="926" t="s">
        <v>680</v>
      </c>
      <c r="BP46" s="927"/>
      <c r="BQ46" s="927"/>
      <c r="BR46" s="927"/>
      <c r="BS46" s="928"/>
      <c r="BT46" s="926" t="s">
        <v>150</v>
      </c>
      <c r="BU46" s="927"/>
      <c r="BV46" s="927"/>
      <c r="BW46" s="927"/>
      <c r="BX46" s="927"/>
      <c r="BY46" s="928"/>
      <c r="BZ46" s="926" t="s">
        <v>681</v>
      </c>
      <c r="CA46" s="927"/>
      <c r="CB46" s="927"/>
      <c r="CC46" s="927"/>
      <c r="CD46" s="928"/>
      <c r="CE46" s="930" t="s">
        <v>151</v>
      </c>
      <c r="CF46" s="931"/>
      <c r="CG46" s="931"/>
      <c r="CH46" s="931"/>
      <c r="CI46" s="931"/>
      <c r="CJ46" s="932"/>
      <c r="CK46" s="926" t="s">
        <v>682</v>
      </c>
      <c r="CL46" s="927"/>
      <c r="CM46" s="927"/>
      <c r="CN46" s="927"/>
      <c r="CO46" s="928"/>
      <c r="CP46" s="926" t="s">
        <v>152</v>
      </c>
      <c r="CQ46" s="927"/>
      <c r="CR46" s="927"/>
      <c r="CS46" s="927"/>
      <c r="CT46" s="927"/>
      <c r="CU46" s="928"/>
      <c r="CV46" s="926" t="s">
        <v>683</v>
      </c>
      <c r="CW46" s="927"/>
      <c r="CX46" s="927"/>
      <c r="CY46" s="927"/>
      <c r="CZ46" s="928"/>
      <c r="DA46" s="926" t="s">
        <v>153</v>
      </c>
      <c r="DB46" s="927"/>
      <c r="DC46" s="927"/>
      <c r="DD46" s="927"/>
      <c r="DE46" s="927"/>
      <c r="DF46" s="928"/>
      <c r="DG46" s="926" t="s">
        <v>684</v>
      </c>
      <c r="DH46" s="927"/>
      <c r="DI46" s="927"/>
      <c r="DJ46" s="927"/>
      <c r="DK46" s="928"/>
      <c r="DL46" s="756"/>
      <c r="DM46" s="766"/>
      <c r="DN46" s="766"/>
      <c r="DO46" s="766"/>
    </row>
    <row r="47" spans="1:119" ht="13">
      <c r="A47" s="30"/>
      <c r="B47" s="30"/>
      <c r="C47" s="30"/>
      <c r="D47" s="30"/>
      <c r="E47" s="770" t="s">
        <v>54</v>
      </c>
      <c r="F47" s="771" t="s">
        <v>533</v>
      </c>
      <c r="G47" s="772" t="s">
        <v>532</v>
      </c>
      <c r="H47" s="772" t="s">
        <v>531</v>
      </c>
      <c r="I47" s="772" t="s">
        <v>530</v>
      </c>
      <c r="J47" s="772" t="s">
        <v>529</v>
      </c>
      <c r="K47" s="773" t="s">
        <v>528</v>
      </c>
      <c r="L47" s="771" t="s">
        <v>527</v>
      </c>
      <c r="M47" s="772" t="s">
        <v>526</v>
      </c>
      <c r="N47" s="772" t="s">
        <v>525</v>
      </c>
      <c r="O47" s="772" t="s">
        <v>524</v>
      </c>
      <c r="P47" s="773" t="s">
        <v>523</v>
      </c>
      <c r="Q47" s="771" t="s">
        <v>533</v>
      </c>
      <c r="R47" s="772" t="s">
        <v>532</v>
      </c>
      <c r="S47" s="772" t="s">
        <v>531</v>
      </c>
      <c r="T47" s="772" t="s">
        <v>530</v>
      </c>
      <c r="U47" s="772" t="s">
        <v>529</v>
      </c>
      <c r="V47" s="773" t="s">
        <v>528</v>
      </c>
      <c r="W47" s="771" t="s">
        <v>527</v>
      </c>
      <c r="X47" s="772" t="s">
        <v>526</v>
      </c>
      <c r="Y47" s="772" t="s">
        <v>525</v>
      </c>
      <c r="Z47" s="772" t="s">
        <v>524</v>
      </c>
      <c r="AA47" s="773" t="s">
        <v>523</v>
      </c>
      <c r="AB47" s="771" t="s">
        <v>533</v>
      </c>
      <c r="AC47" s="772" t="s">
        <v>532</v>
      </c>
      <c r="AD47" s="772" t="s">
        <v>531</v>
      </c>
      <c r="AE47" s="772" t="s">
        <v>530</v>
      </c>
      <c r="AF47" s="772" t="s">
        <v>529</v>
      </c>
      <c r="AG47" s="773" t="s">
        <v>528</v>
      </c>
      <c r="AH47" s="771" t="s">
        <v>527</v>
      </c>
      <c r="AI47" s="772" t="s">
        <v>526</v>
      </c>
      <c r="AJ47" s="772" t="s">
        <v>525</v>
      </c>
      <c r="AK47" s="772" t="s">
        <v>524</v>
      </c>
      <c r="AL47" s="773" t="s">
        <v>523</v>
      </c>
      <c r="AM47" s="771" t="s">
        <v>533</v>
      </c>
      <c r="AN47" s="772" t="s">
        <v>532</v>
      </c>
      <c r="AO47" s="772" t="s">
        <v>531</v>
      </c>
      <c r="AP47" s="772" t="s">
        <v>530</v>
      </c>
      <c r="AQ47" s="772" t="s">
        <v>529</v>
      </c>
      <c r="AR47" s="773" t="s">
        <v>528</v>
      </c>
      <c r="AS47" s="771" t="s">
        <v>527</v>
      </c>
      <c r="AT47" s="772" t="s">
        <v>526</v>
      </c>
      <c r="AU47" s="772" t="s">
        <v>525</v>
      </c>
      <c r="AV47" s="772" t="s">
        <v>524</v>
      </c>
      <c r="AW47" s="773" t="s">
        <v>523</v>
      </c>
      <c r="AX47" s="771" t="s">
        <v>533</v>
      </c>
      <c r="AY47" s="772" t="s">
        <v>532</v>
      </c>
      <c r="AZ47" s="772" t="s">
        <v>531</v>
      </c>
      <c r="BA47" s="772" t="s">
        <v>530</v>
      </c>
      <c r="BB47" s="772" t="s">
        <v>529</v>
      </c>
      <c r="BC47" s="773" t="s">
        <v>528</v>
      </c>
      <c r="BD47" s="771" t="s">
        <v>527</v>
      </c>
      <c r="BE47" s="772" t="s">
        <v>526</v>
      </c>
      <c r="BF47" s="772" t="s">
        <v>525</v>
      </c>
      <c r="BG47" s="772" t="s">
        <v>524</v>
      </c>
      <c r="BH47" s="773" t="s">
        <v>523</v>
      </c>
      <c r="BI47" s="771" t="s">
        <v>533</v>
      </c>
      <c r="BJ47" s="772" t="s">
        <v>532</v>
      </c>
      <c r="BK47" s="772" t="s">
        <v>531</v>
      </c>
      <c r="BL47" s="772" t="s">
        <v>530</v>
      </c>
      <c r="BM47" s="772" t="s">
        <v>529</v>
      </c>
      <c r="BN47" s="773" t="s">
        <v>528</v>
      </c>
      <c r="BO47" s="771" t="s">
        <v>527</v>
      </c>
      <c r="BP47" s="772" t="s">
        <v>526</v>
      </c>
      <c r="BQ47" s="772" t="s">
        <v>525</v>
      </c>
      <c r="BR47" s="772" t="s">
        <v>524</v>
      </c>
      <c r="BS47" s="773" t="s">
        <v>523</v>
      </c>
      <c r="BT47" s="771" t="s">
        <v>533</v>
      </c>
      <c r="BU47" s="772" t="s">
        <v>532</v>
      </c>
      <c r="BV47" s="772" t="s">
        <v>531</v>
      </c>
      <c r="BW47" s="772" t="s">
        <v>530</v>
      </c>
      <c r="BX47" s="772" t="s">
        <v>529</v>
      </c>
      <c r="BY47" s="773" t="s">
        <v>528</v>
      </c>
      <c r="BZ47" s="771" t="s">
        <v>527</v>
      </c>
      <c r="CA47" s="772" t="s">
        <v>526</v>
      </c>
      <c r="CB47" s="772" t="s">
        <v>525</v>
      </c>
      <c r="CC47" s="772" t="s">
        <v>524</v>
      </c>
      <c r="CD47" s="773" t="s">
        <v>523</v>
      </c>
      <c r="CE47" s="771" t="s">
        <v>533</v>
      </c>
      <c r="CF47" s="772" t="s">
        <v>532</v>
      </c>
      <c r="CG47" s="772" t="s">
        <v>531</v>
      </c>
      <c r="CH47" s="772" t="s">
        <v>530</v>
      </c>
      <c r="CI47" s="772" t="s">
        <v>529</v>
      </c>
      <c r="CJ47" s="773" t="s">
        <v>528</v>
      </c>
      <c r="CK47" s="771" t="s">
        <v>527</v>
      </c>
      <c r="CL47" s="772" t="s">
        <v>526</v>
      </c>
      <c r="CM47" s="772" t="s">
        <v>525</v>
      </c>
      <c r="CN47" s="772" t="s">
        <v>524</v>
      </c>
      <c r="CO47" s="773" t="s">
        <v>523</v>
      </c>
      <c r="CP47" s="771" t="s">
        <v>533</v>
      </c>
      <c r="CQ47" s="772" t="s">
        <v>532</v>
      </c>
      <c r="CR47" s="772" t="s">
        <v>531</v>
      </c>
      <c r="CS47" s="772" t="s">
        <v>530</v>
      </c>
      <c r="CT47" s="772" t="s">
        <v>529</v>
      </c>
      <c r="CU47" s="773" t="s">
        <v>528</v>
      </c>
      <c r="CV47" s="771" t="s">
        <v>527</v>
      </c>
      <c r="CW47" s="772" t="s">
        <v>526</v>
      </c>
      <c r="CX47" s="772" t="s">
        <v>525</v>
      </c>
      <c r="CY47" s="772" t="s">
        <v>524</v>
      </c>
      <c r="CZ47" s="773" t="s">
        <v>523</v>
      </c>
      <c r="DA47" s="771" t="s">
        <v>533</v>
      </c>
      <c r="DB47" s="772" t="s">
        <v>532</v>
      </c>
      <c r="DC47" s="772" t="s">
        <v>531</v>
      </c>
      <c r="DD47" s="772" t="s">
        <v>530</v>
      </c>
      <c r="DE47" s="772" t="s">
        <v>529</v>
      </c>
      <c r="DF47" s="773" t="s">
        <v>528</v>
      </c>
      <c r="DG47" s="771" t="s">
        <v>527</v>
      </c>
      <c r="DH47" s="772" t="s">
        <v>526</v>
      </c>
      <c r="DI47" s="772" t="s">
        <v>525</v>
      </c>
      <c r="DJ47" s="772" t="s">
        <v>524</v>
      </c>
      <c r="DK47" s="773" t="s">
        <v>523</v>
      </c>
      <c r="DL47" s="756"/>
      <c r="DM47" s="766"/>
      <c r="DN47" s="766"/>
      <c r="DO47" s="766"/>
    </row>
    <row r="48" spans="1:119">
      <c r="A48" s="30"/>
      <c r="B48" s="30"/>
      <c r="C48" s="30"/>
      <c r="D48" s="30"/>
      <c r="E48" s="768" t="s">
        <v>154</v>
      </c>
      <c r="F48" s="381">
        <v>0</v>
      </c>
      <c r="G48" s="358">
        <v>0</v>
      </c>
      <c r="H48" s="358">
        <v>0</v>
      </c>
      <c r="I48" s="358">
        <v>0</v>
      </c>
      <c r="J48" s="358">
        <v>0</v>
      </c>
      <c r="K48" s="382">
        <v>0</v>
      </c>
      <c r="L48" s="381">
        <v>0</v>
      </c>
      <c r="M48" s="358">
        <v>0</v>
      </c>
      <c r="N48" s="358">
        <v>0</v>
      </c>
      <c r="O48" s="358">
        <v>0</v>
      </c>
      <c r="P48" s="382">
        <v>0</v>
      </c>
      <c r="Q48" s="381">
        <v>0</v>
      </c>
      <c r="R48" s="358">
        <v>0</v>
      </c>
      <c r="S48" s="358">
        <v>0</v>
      </c>
      <c r="T48" s="358">
        <v>0</v>
      </c>
      <c r="U48" s="358">
        <v>0</v>
      </c>
      <c r="V48" s="382">
        <v>0</v>
      </c>
      <c r="W48" s="381">
        <v>0</v>
      </c>
      <c r="X48" s="358">
        <v>0</v>
      </c>
      <c r="Y48" s="358">
        <v>0</v>
      </c>
      <c r="Z48" s="358">
        <v>0</v>
      </c>
      <c r="AA48" s="382">
        <v>0</v>
      </c>
      <c r="AB48" s="381">
        <v>0</v>
      </c>
      <c r="AC48" s="358">
        <v>0</v>
      </c>
      <c r="AD48" s="358">
        <v>0</v>
      </c>
      <c r="AE48" s="358">
        <v>0</v>
      </c>
      <c r="AF48" s="358">
        <v>0</v>
      </c>
      <c r="AG48" s="382">
        <v>0</v>
      </c>
      <c r="AH48" s="381">
        <v>0</v>
      </c>
      <c r="AI48" s="358">
        <v>0</v>
      </c>
      <c r="AJ48" s="358">
        <v>0</v>
      </c>
      <c r="AK48" s="358">
        <v>0</v>
      </c>
      <c r="AL48" s="382">
        <v>0</v>
      </c>
      <c r="AM48" s="381">
        <v>0</v>
      </c>
      <c r="AN48" s="358">
        <v>0</v>
      </c>
      <c r="AO48" s="358">
        <v>0</v>
      </c>
      <c r="AP48" s="358">
        <v>0</v>
      </c>
      <c r="AQ48" s="358">
        <v>0</v>
      </c>
      <c r="AR48" s="382">
        <v>0</v>
      </c>
      <c r="AS48" s="381">
        <v>0</v>
      </c>
      <c r="AT48" s="358">
        <v>0</v>
      </c>
      <c r="AU48" s="358">
        <v>0</v>
      </c>
      <c r="AV48" s="358">
        <v>0</v>
      </c>
      <c r="AW48" s="382">
        <v>0</v>
      </c>
      <c r="AX48" s="381">
        <v>0</v>
      </c>
      <c r="AY48" s="358">
        <v>0</v>
      </c>
      <c r="AZ48" s="358">
        <v>0</v>
      </c>
      <c r="BA48" s="358">
        <v>0</v>
      </c>
      <c r="BB48" s="358">
        <v>0</v>
      </c>
      <c r="BC48" s="382">
        <v>0</v>
      </c>
      <c r="BD48" s="381">
        <v>0</v>
      </c>
      <c r="BE48" s="358">
        <v>0</v>
      </c>
      <c r="BF48" s="358">
        <v>0</v>
      </c>
      <c r="BG48" s="358">
        <v>0</v>
      </c>
      <c r="BH48" s="382">
        <v>0</v>
      </c>
      <c r="BI48" s="381">
        <v>0</v>
      </c>
      <c r="BJ48" s="358">
        <v>0</v>
      </c>
      <c r="BK48" s="358">
        <v>0</v>
      </c>
      <c r="BL48" s="358">
        <v>0</v>
      </c>
      <c r="BM48" s="358">
        <v>0</v>
      </c>
      <c r="BN48" s="382">
        <v>0</v>
      </c>
      <c r="BO48" s="381">
        <v>0</v>
      </c>
      <c r="BP48" s="358">
        <v>0</v>
      </c>
      <c r="BQ48" s="358">
        <v>0</v>
      </c>
      <c r="BR48" s="358">
        <v>0</v>
      </c>
      <c r="BS48" s="382">
        <v>0</v>
      </c>
      <c r="BT48" s="381">
        <v>0</v>
      </c>
      <c r="BU48" s="358">
        <v>0</v>
      </c>
      <c r="BV48" s="358">
        <v>0</v>
      </c>
      <c r="BW48" s="358">
        <v>0</v>
      </c>
      <c r="BX48" s="358">
        <v>0</v>
      </c>
      <c r="BY48" s="382">
        <v>0</v>
      </c>
      <c r="BZ48" s="381">
        <v>0</v>
      </c>
      <c r="CA48" s="358">
        <v>0</v>
      </c>
      <c r="CB48" s="358">
        <v>0</v>
      </c>
      <c r="CC48" s="358">
        <v>0</v>
      </c>
      <c r="CD48" s="382">
        <v>0</v>
      </c>
      <c r="CE48" s="381">
        <v>0</v>
      </c>
      <c r="CF48" s="358">
        <v>0</v>
      </c>
      <c r="CG48" s="358">
        <v>0</v>
      </c>
      <c r="CH48" s="358">
        <v>0</v>
      </c>
      <c r="CI48" s="358">
        <v>0</v>
      </c>
      <c r="CJ48" s="382">
        <v>0</v>
      </c>
      <c r="CK48" s="381">
        <v>0</v>
      </c>
      <c r="CL48" s="358">
        <v>0</v>
      </c>
      <c r="CM48" s="358">
        <v>0</v>
      </c>
      <c r="CN48" s="358">
        <v>0</v>
      </c>
      <c r="CO48" s="382">
        <v>0</v>
      </c>
      <c r="CP48" s="381">
        <v>0</v>
      </c>
      <c r="CQ48" s="358">
        <v>0</v>
      </c>
      <c r="CR48" s="358">
        <v>0</v>
      </c>
      <c r="CS48" s="358">
        <v>0</v>
      </c>
      <c r="CT48" s="358">
        <v>0</v>
      </c>
      <c r="CU48" s="382">
        <v>0</v>
      </c>
      <c r="CV48" s="381">
        <v>0</v>
      </c>
      <c r="CW48" s="358">
        <v>0</v>
      </c>
      <c r="CX48" s="358">
        <v>0</v>
      </c>
      <c r="CY48" s="358">
        <v>0</v>
      </c>
      <c r="CZ48" s="382">
        <v>0</v>
      </c>
      <c r="DA48" s="381">
        <v>0</v>
      </c>
      <c r="DB48" s="358">
        <v>0</v>
      </c>
      <c r="DC48" s="358">
        <v>0</v>
      </c>
      <c r="DD48" s="358">
        <v>0</v>
      </c>
      <c r="DE48" s="358">
        <v>0</v>
      </c>
      <c r="DF48" s="382">
        <v>0</v>
      </c>
      <c r="DG48" s="381">
        <v>0</v>
      </c>
      <c r="DH48" s="358">
        <v>0</v>
      </c>
      <c r="DI48" s="358">
        <v>0</v>
      </c>
      <c r="DJ48" s="358">
        <v>0</v>
      </c>
      <c r="DK48" s="382">
        <v>0</v>
      </c>
      <c r="DL48" s="756"/>
      <c r="DM48" s="766"/>
      <c r="DN48" s="766"/>
      <c r="DO48" s="766"/>
    </row>
    <row r="49" spans="1:119">
      <c r="A49" s="30"/>
      <c r="B49" s="30"/>
      <c r="C49" s="30"/>
      <c r="D49" s="30"/>
      <c r="E49" s="768" t="s">
        <v>155</v>
      </c>
      <c r="F49" s="381">
        <v>0</v>
      </c>
      <c r="G49" s="358">
        <v>0</v>
      </c>
      <c r="H49" s="358">
        <v>0</v>
      </c>
      <c r="I49" s="358">
        <v>0</v>
      </c>
      <c r="J49" s="358">
        <v>0</v>
      </c>
      <c r="K49" s="382">
        <v>0</v>
      </c>
      <c r="L49" s="381">
        <v>0</v>
      </c>
      <c r="M49" s="358">
        <v>0</v>
      </c>
      <c r="N49" s="358">
        <v>0</v>
      </c>
      <c r="O49" s="358">
        <v>0</v>
      </c>
      <c r="P49" s="382">
        <v>0</v>
      </c>
      <c r="Q49" s="381">
        <v>0</v>
      </c>
      <c r="R49" s="358">
        <v>0</v>
      </c>
      <c r="S49" s="358">
        <v>0</v>
      </c>
      <c r="T49" s="358">
        <v>0</v>
      </c>
      <c r="U49" s="358">
        <v>0</v>
      </c>
      <c r="V49" s="382">
        <v>0</v>
      </c>
      <c r="W49" s="381">
        <v>0</v>
      </c>
      <c r="X49" s="358">
        <v>0</v>
      </c>
      <c r="Y49" s="358">
        <v>0</v>
      </c>
      <c r="Z49" s="358">
        <v>0</v>
      </c>
      <c r="AA49" s="382">
        <v>0</v>
      </c>
      <c r="AB49" s="381">
        <v>0</v>
      </c>
      <c r="AC49" s="358">
        <v>0</v>
      </c>
      <c r="AD49" s="358">
        <v>0</v>
      </c>
      <c r="AE49" s="358">
        <v>0</v>
      </c>
      <c r="AF49" s="358">
        <v>0</v>
      </c>
      <c r="AG49" s="382">
        <v>0</v>
      </c>
      <c r="AH49" s="381">
        <v>0</v>
      </c>
      <c r="AI49" s="358">
        <v>0</v>
      </c>
      <c r="AJ49" s="358">
        <v>0</v>
      </c>
      <c r="AK49" s="358">
        <v>0</v>
      </c>
      <c r="AL49" s="382">
        <v>0</v>
      </c>
      <c r="AM49" s="381">
        <v>0</v>
      </c>
      <c r="AN49" s="358">
        <v>0</v>
      </c>
      <c r="AO49" s="358">
        <v>0</v>
      </c>
      <c r="AP49" s="358">
        <v>0</v>
      </c>
      <c r="AQ49" s="358">
        <v>0</v>
      </c>
      <c r="AR49" s="382">
        <v>0</v>
      </c>
      <c r="AS49" s="381">
        <v>0</v>
      </c>
      <c r="AT49" s="358">
        <v>0</v>
      </c>
      <c r="AU49" s="358">
        <v>0</v>
      </c>
      <c r="AV49" s="358">
        <v>0</v>
      </c>
      <c r="AW49" s="382">
        <v>0</v>
      </c>
      <c r="AX49" s="381">
        <v>0</v>
      </c>
      <c r="AY49" s="358">
        <v>0</v>
      </c>
      <c r="AZ49" s="358">
        <v>0</v>
      </c>
      <c r="BA49" s="358">
        <v>0</v>
      </c>
      <c r="BB49" s="358">
        <v>0</v>
      </c>
      <c r="BC49" s="382">
        <v>0</v>
      </c>
      <c r="BD49" s="381">
        <v>0</v>
      </c>
      <c r="BE49" s="358">
        <v>0</v>
      </c>
      <c r="BF49" s="358">
        <v>0</v>
      </c>
      <c r="BG49" s="358">
        <v>0</v>
      </c>
      <c r="BH49" s="382">
        <v>0</v>
      </c>
      <c r="BI49" s="381">
        <v>0</v>
      </c>
      <c r="BJ49" s="358">
        <v>0</v>
      </c>
      <c r="BK49" s="358">
        <v>0</v>
      </c>
      <c r="BL49" s="358">
        <v>0</v>
      </c>
      <c r="BM49" s="358">
        <v>0</v>
      </c>
      <c r="BN49" s="382">
        <v>0</v>
      </c>
      <c r="BO49" s="381">
        <v>0</v>
      </c>
      <c r="BP49" s="358">
        <v>0</v>
      </c>
      <c r="BQ49" s="358">
        <v>0</v>
      </c>
      <c r="BR49" s="358">
        <v>0</v>
      </c>
      <c r="BS49" s="382">
        <v>0</v>
      </c>
      <c r="BT49" s="381">
        <v>0</v>
      </c>
      <c r="BU49" s="358">
        <v>0</v>
      </c>
      <c r="BV49" s="358">
        <v>0</v>
      </c>
      <c r="BW49" s="358">
        <v>0</v>
      </c>
      <c r="BX49" s="358">
        <v>0</v>
      </c>
      <c r="BY49" s="382">
        <v>0</v>
      </c>
      <c r="BZ49" s="381">
        <v>0</v>
      </c>
      <c r="CA49" s="358">
        <v>0</v>
      </c>
      <c r="CB49" s="358">
        <v>0</v>
      </c>
      <c r="CC49" s="358">
        <v>0</v>
      </c>
      <c r="CD49" s="382">
        <v>0</v>
      </c>
      <c r="CE49" s="381">
        <v>0</v>
      </c>
      <c r="CF49" s="358">
        <v>0</v>
      </c>
      <c r="CG49" s="358">
        <v>0</v>
      </c>
      <c r="CH49" s="358">
        <v>0</v>
      </c>
      <c r="CI49" s="358">
        <v>0</v>
      </c>
      <c r="CJ49" s="382">
        <v>0</v>
      </c>
      <c r="CK49" s="381">
        <v>0</v>
      </c>
      <c r="CL49" s="358">
        <v>0</v>
      </c>
      <c r="CM49" s="358">
        <v>0</v>
      </c>
      <c r="CN49" s="358">
        <v>0</v>
      </c>
      <c r="CO49" s="382">
        <v>0</v>
      </c>
      <c r="CP49" s="381">
        <v>0</v>
      </c>
      <c r="CQ49" s="358">
        <v>0</v>
      </c>
      <c r="CR49" s="358">
        <v>0</v>
      </c>
      <c r="CS49" s="358">
        <v>0</v>
      </c>
      <c r="CT49" s="358">
        <v>0</v>
      </c>
      <c r="CU49" s="382">
        <v>0</v>
      </c>
      <c r="CV49" s="381">
        <v>0</v>
      </c>
      <c r="CW49" s="358">
        <v>0</v>
      </c>
      <c r="CX49" s="358">
        <v>0</v>
      </c>
      <c r="CY49" s="358">
        <v>0</v>
      </c>
      <c r="CZ49" s="382">
        <v>0</v>
      </c>
      <c r="DA49" s="381">
        <v>0</v>
      </c>
      <c r="DB49" s="358">
        <v>0</v>
      </c>
      <c r="DC49" s="358">
        <v>0</v>
      </c>
      <c r="DD49" s="358">
        <v>0</v>
      </c>
      <c r="DE49" s="358">
        <v>0</v>
      </c>
      <c r="DF49" s="382">
        <v>0</v>
      </c>
      <c r="DG49" s="381">
        <v>0</v>
      </c>
      <c r="DH49" s="358">
        <v>0</v>
      </c>
      <c r="DI49" s="358">
        <v>0</v>
      </c>
      <c r="DJ49" s="358">
        <v>0</v>
      </c>
      <c r="DK49" s="382">
        <v>0</v>
      </c>
      <c r="DL49" s="756"/>
      <c r="DM49" s="766"/>
      <c r="DN49" s="766"/>
      <c r="DO49" s="766"/>
    </row>
    <row r="50" spans="1:119" s="775" customFormat="1">
      <c r="A50" s="30"/>
      <c r="B50" s="30"/>
      <c r="C50" s="30"/>
      <c r="D50" s="30"/>
      <c r="E50" s="768" t="s">
        <v>156</v>
      </c>
      <c r="F50" s="381">
        <v>0</v>
      </c>
      <c r="G50" s="358">
        <v>0</v>
      </c>
      <c r="H50" s="358">
        <v>0</v>
      </c>
      <c r="I50" s="358">
        <v>0</v>
      </c>
      <c r="J50" s="358">
        <v>0</v>
      </c>
      <c r="K50" s="382">
        <v>0</v>
      </c>
      <c r="L50" s="381">
        <v>0</v>
      </c>
      <c r="M50" s="358">
        <v>0</v>
      </c>
      <c r="N50" s="358">
        <v>0</v>
      </c>
      <c r="O50" s="358">
        <v>0</v>
      </c>
      <c r="P50" s="382">
        <v>0</v>
      </c>
      <c r="Q50" s="381">
        <v>0</v>
      </c>
      <c r="R50" s="358">
        <v>0</v>
      </c>
      <c r="S50" s="358">
        <v>0</v>
      </c>
      <c r="T50" s="358">
        <v>0</v>
      </c>
      <c r="U50" s="358">
        <v>0</v>
      </c>
      <c r="V50" s="382">
        <v>0</v>
      </c>
      <c r="W50" s="381">
        <v>0</v>
      </c>
      <c r="X50" s="358">
        <v>0</v>
      </c>
      <c r="Y50" s="358">
        <v>0</v>
      </c>
      <c r="Z50" s="358">
        <v>0</v>
      </c>
      <c r="AA50" s="382">
        <v>0</v>
      </c>
      <c r="AB50" s="381">
        <v>0</v>
      </c>
      <c r="AC50" s="358">
        <v>0</v>
      </c>
      <c r="AD50" s="358">
        <v>0</v>
      </c>
      <c r="AE50" s="358">
        <v>0</v>
      </c>
      <c r="AF50" s="358">
        <v>0</v>
      </c>
      <c r="AG50" s="382">
        <v>0</v>
      </c>
      <c r="AH50" s="381">
        <v>0</v>
      </c>
      <c r="AI50" s="358">
        <v>0</v>
      </c>
      <c r="AJ50" s="358">
        <v>0</v>
      </c>
      <c r="AK50" s="358">
        <v>0</v>
      </c>
      <c r="AL50" s="382">
        <v>0</v>
      </c>
      <c r="AM50" s="381">
        <v>0</v>
      </c>
      <c r="AN50" s="358">
        <v>0</v>
      </c>
      <c r="AO50" s="358">
        <v>0</v>
      </c>
      <c r="AP50" s="358">
        <v>0</v>
      </c>
      <c r="AQ50" s="358">
        <v>0</v>
      </c>
      <c r="AR50" s="382">
        <v>0</v>
      </c>
      <c r="AS50" s="381">
        <v>0</v>
      </c>
      <c r="AT50" s="358">
        <v>0</v>
      </c>
      <c r="AU50" s="358">
        <v>0</v>
      </c>
      <c r="AV50" s="358">
        <v>0</v>
      </c>
      <c r="AW50" s="382">
        <v>0</v>
      </c>
      <c r="AX50" s="381">
        <v>0</v>
      </c>
      <c r="AY50" s="358">
        <v>0</v>
      </c>
      <c r="AZ50" s="358">
        <v>0</v>
      </c>
      <c r="BA50" s="358">
        <v>0</v>
      </c>
      <c r="BB50" s="358">
        <v>0</v>
      </c>
      <c r="BC50" s="382">
        <v>0</v>
      </c>
      <c r="BD50" s="381">
        <v>0</v>
      </c>
      <c r="BE50" s="358">
        <v>0</v>
      </c>
      <c r="BF50" s="358">
        <v>0</v>
      </c>
      <c r="BG50" s="358">
        <v>0</v>
      </c>
      <c r="BH50" s="382">
        <v>0</v>
      </c>
      <c r="BI50" s="381">
        <v>0</v>
      </c>
      <c r="BJ50" s="358">
        <v>0</v>
      </c>
      <c r="BK50" s="358">
        <v>0</v>
      </c>
      <c r="BL50" s="358">
        <v>0</v>
      </c>
      <c r="BM50" s="358">
        <v>0</v>
      </c>
      <c r="BN50" s="382">
        <v>0</v>
      </c>
      <c r="BO50" s="381">
        <v>0</v>
      </c>
      <c r="BP50" s="358">
        <v>0</v>
      </c>
      <c r="BQ50" s="358">
        <v>0</v>
      </c>
      <c r="BR50" s="358">
        <v>0</v>
      </c>
      <c r="BS50" s="382">
        <v>0</v>
      </c>
      <c r="BT50" s="381">
        <v>0</v>
      </c>
      <c r="BU50" s="358">
        <v>0</v>
      </c>
      <c r="BV50" s="358">
        <v>0</v>
      </c>
      <c r="BW50" s="358">
        <v>0</v>
      </c>
      <c r="BX50" s="358">
        <v>0</v>
      </c>
      <c r="BY50" s="382">
        <v>0</v>
      </c>
      <c r="BZ50" s="381">
        <v>0</v>
      </c>
      <c r="CA50" s="358">
        <v>0</v>
      </c>
      <c r="CB50" s="358">
        <v>0</v>
      </c>
      <c r="CC50" s="358">
        <v>0</v>
      </c>
      <c r="CD50" s="382">
        <v>0</v>
      </c>
      <c r="CE50" s="381">
        <v>0</v>
      </c>
      <c r="CF50" s="358">
        <v>0</v>
      </c>
      <c r="CG50" s="358">
        <v>0</v>
      </c>
      <c r="CH50" s="358">
        <v>0</v>
      </c>
      <c r="CI50" s="358">
        <v>0</v>
      </c>
      <c r="CJ50" s="382">
        <v>0</v>
      </c>
      <c r="CK50" s="381">
        <v>0</v>
      </c>
      <c r="CL50" s="358">
        <v>0</v>
      </c>
      <c r="CM50" s="358">
        <v>0</v>
      </c>
      <c r="CN50" s="358">
        <v>0</v>
      </c>
      <c r="CO50" s="382">
        <v>0</v>
      </c>
      <c r="CP50" s="381">
        <v>0</v>
      </c>
      <c r="CQ50" s="358">
        <v>0</v>
      </c>
      <c r="CR50" s="358">
        <v>0</v>
      </c>
      <c r="CS50" s="358">
        <v>0</v>
      </c>
      <c r="CT50" s="358">
        <v>0</v>
      </c>
      <c r="CU50" s="382">
        <v>0</v>
      </c>
      <c r="CV50" s="381">
        <v>0</v>
      </c>
      <c r="CW50" s="358">
        <v>0</v>
      </c>
      <c r="CX50" s="358">
        <v>0</v>
      </c>
      <c r="CY50" s="358">
        <v>0</v>
      </c>
      <c r="CZ50" s="382">
        <v>0</v>
      </c>
      <c r="DA50" s="381">
        <v>0</v>
      </c>
      <c r="DB50" s="358">
        <v>0</v>
      </c>
      <c r="DC50" s="358">
        <v>0</v>
      </c>
      <c r="DD50" s="358">
        <v>0</v>
      </c>
      <c r="DE50" s="358">
        <v>0</v>
      </c>
      <c r="DF50" s="382">
        <v>0</v>
      </c>
      <c r="DG50" s="381">
        <v>0</v>
      </c>
      <c r="DH50" s="358">
        <v>0</v>
      </c>
      <c r="DI50" s="358">
        <v>0</v>
      </c>
      <c r="DJ50" s="358">
        <v>0</v>
      </c>
      <c r="DK50" s="382">
        <v>0</v>
      </c>
      <c r="DL50" s="756"/>
      <c r="DM50" s="774"/>
      <c r="DN50" s="774"/>
      <c r="DO50" s="774"/>
    </row>
    <row r="51" spans="1:119" s="776" customFormat="1">
      <c r="A51" s="30"/>
      <c r="B51" s="30"/>
      <c r="C51" s="30"/>
      <c r="D51" s="30"/>
      <c r="E51" s="768" t="s">
        <v>157</v>
      </c>
      <c r="F51" s="381">
        <v>0</v>
      </c>
      <c r="G51" s="358">
        <v>0</v>
      </c>
      <c r="H51" s="358">
        <v>0</v>
      </c>
      <c r="I51" s="358">
        <v>0</v>
      </c>
      <c r="J51" s="358">
        <v>0</v>
      </c>
      <c r="K51" s="382">
        <v>0</v>
      </c>
      <c r="L51" s="381">
        <v>0</v>
      </c>
      <c r="M51" s="358">
        <v>0</v>
      </c>
      <c r="N51" s="358">
        <v>0</v>
      </c>
      <c r="O51" s="358">
        <v>0</v>
      </c>
      <c r="P51" s="382">
        <v>0</v>
      </c>
      <c r="Q51" s="381">
        <v>0</v>
      </c>
      <c r="R51" s="358">
        <v>0</v>
      </c>
      <c r="S51" s="358">
        <v>0</v>
      </c>
      <c r="T51" s="358">
        <v>0</v>
      </c>
      <c r="U51" s="358">
        <v>0</v>
      </c>
      <c r="V51" s="382">
        <v>0</v>
      </c>
      <c r="W51" s="381">
        <v>0</v>
      </c>
      <c r="X51" s="358">
        <v>0</v>
      </c>
      <c r="Y51" s="358">
        <v>0</v>
      </c>
      <c r="Z51" s="358">
        <v>0</v>
      </c>
      <c r="AA51" s="382">
        <v>0</v>
      </c>
      <c r="AB51" s="381">
        <v>0</v>
      </c>
      <c r="AC51" s="358">
        <v>0</v>
      </c>
      <c r="AD51" s="358">
        <v>0</v>
      </c>
      <c r="AE51" s="358">
        <v>0</v>
      </c>
      <c r="AF51" s="358">
        <v>0</v>
      </c>
      <c r="AG51" s="382">
        <v>0</v>
      </c>
      <c r="AH51" s="381">
        <v>0</v>
      </c>
      <c r="AI51" s="358">
        <v>0</v>
      </c>
      <c r="AJ51" s="358">
        <v>0</v>
      </c>
      <c r="AK51" s="358">
        <v>0</v>
      </c>
      <c r="AL51" s="382">
        <v>0</v>
      </c>
      <c r="AM51" s="381">
        <v>0</v>
      </c>
      <c r="AN51" s="358">
        <v>0</v>
      </c>
      <c r="AO51" s="358">
        <v>0</v>
      </c>
      <c r="AP51" s="358">
        <v>0</v>
      </c>
      <c r="AQ51" s="358">
        <v>0</v>
      </c>
      <c r="AR51" s="382">
        <v>0</v>
      </c>
      <c r="AS51" s="381">
        <v>0</v>
      </c>
      <c r="AT51" s="358">
        <v>0</v>
      </c>
      <c r="AU51" s="358">
        <v>0</v>
      </c>
      <c r="AV51" s="358">
        <v>0</v>
      </c>
      <c r="AW51" s="382">
        <v>0</v>
      </c>
      <c r="AX51" s="381">
        <v>0</v>
      </c>
      <c r="AY51" s="358">
        <v>0</v>
      </c>
      <c r="AZ51" s="358">
        <v>0</v>
      </c>
      <c r="BA51" s="358">
        <v>0</v>
      </c>
      <c r="BB51" s="358">
        <v>0</v>
      </c>
      <c r="BC51" s="382">
        <v>0</v>
      </c>
      <c r="BD51" s="381">
        <v>0</v>
      </c>
      <c r="BE51" s="358">
        <v>0</v>
      </c>
      <c r="BF51" s="358">
        <v>0</v>
      </c>
      <c r="BG51" s="358">
        <v>0</v>
      </c>
      <c r="BH51" s="382">
        <v>0</v>
      </c>
      <c r="BI51" s="381">
        <v>0</v>
      </c>
      <c r="BJ51" s="358">
        <v>0</v>
      </c>
      <c r="BK51" s="358">
        <v>0</v>
      </c>
      <c r="BL51" s="358">
        <v>0</v>
      </c>
      <c r="BM51" s="358">
        <v>0</v>
      </c>
      <c r="BN51" s="382">
        <v>0</v>
      </c>
      <c r="BO51" s="381">
        <v>0</v>
      </c>
      <c r="BP51" s="358">
        <v>0</v>
      </c>
      <c r="BQ51" s="358">
        <v>0</v>
      </c>
      <c r="BR51" s="358">
        <v>0</v>
      </c>
      <c r="BS51" s="382">
        <v>0</v>
      </c>
      <c r="BT51" s="381">
        <v>0</v>
      </c>
      <c r="BU51" s="358">
        <v>0</v>
      </c>
      <c r="BV51" s="358">
        <v>0</v>
      </c>
      <c r="BW51" s="358">
        <v>0</v>
      </c>
      <c r="BX51" s="358">
        <v>0</v>
      </c>
      <c r="BY51" s="382">
        <v>0</v>
      </c>
      <c r="BZ51" s="381">
        <v>0</v>
      </c>
      <c r="CA51" s="358">
        <v>0</v>
      </c>
      <c r="CB51" s="358">
        <v>0</v>
      </c>
      <c r="CC51" s="358">
        <v>0</v>
      </c>
      <c r="CD51" s="382">
        <v>0</v>
      </c>
      <c r="CE51" s="381">
        <v>0</v>
      </c>
      <c r="CF51" s="358">
        <v>0</v>
      </c>
      <c r="CG51" s="358">
        <v>0</v>
      </c>
      <c r="CH51" s="358">
        <v>0</v>
      </c>
      <c r="CI51" s="358">
        <v>0</v>
      </c>
      <c r="CJ51" s="382">
        <v>0</v>
      </c>
      <c r="CK51" s="381">
        <v>0</v>
      </c>
      <c r="CL51" s="358">
        <v>0</v>
      </c>
      <c r="CM51" s="358">
        <v>0</v>
      </c>
      <c r="CN51" s="358">
        <v>0</v>
      </c>
      <c r="CO51" s="382">
        <v>0</v>
      </c>
      <c r="CP51" s="381">
        <v>0</v>
      </c>
      <c r="CQ51" s="358">
        <v>0</v>
      </c>
      <c r="CR51" s="358">
        <v>0</v>
      </c>
      <c r="CS51" s="358">
        <v>0</v>
      </c>
      <c r="CT51" s="358">
        <v>0</v>
      </c>
      <c r="CU51" s="382">
        <v>0</v>
      </c>
      <c r="CV51" s="381">
        <v>0</v>
      </c>
      <c r="CW51" s="358">
        <v>0</v>
      </c>
      <c r="CX51" s="358">
        <v>0</v>
      </c>
      <c r="CY51" s="358">
        <v>0</v>
      </c>
      <c r="CZ51" s="382">
        <v>0</v>
      </c>
      <c r="DA51" s="381">
        <v>0</v>
      </c>
      <c r="DB51" s="358">
        <v>0</v>
      </c>
      <c r="DC51" s="358">
        <v>0</v>
      </c>
      <c r="DD51" s="358">
        <v>0</v>
      </c>
      <c r="DE51" s="358">
        <v>0</v>
      </c>
      <c r="DF51" s="382">
        <v>0</v>
      </c>
      <c r="DG51" s="381">
        <v>0</v>
      </c>
      <c r="DH51" s="358">
        <v>0</v>
      </c>
      <c r="DI51" s="358">
        <v>0</v>
      </c>
      <c r="DJ51" s="358">
        <v>0</v>
      </c>
      <c r="DK51" s="382">
        <v>0</v>
      </c>
      <c r="DL51" s="756"/>
      <c r="DM51" s="774"/>
      <c r="DN51" s="774"/>
      <c r="DO51" s="774"/>
    </row>
    <row r="52" spans="1:119" s="777" customFormat="1">
      <c r="A52" s="30"/>
      <c r="B52" s="30"/>
      <c r="C52" s="30"/>
      <c r="D52" s="30"/>
      <c r="E52" s="768" t="s">
        <v>158</v>
      </c>
      <c r="F52" s="381">
        <v>0</v>
      </c>
      <c r="G52" s="358">
        <v>0</v>
      </c>
      <c r="H52" s="358">
        <v>0</v>
      </c>
      <c r="I52" s="358">
        <v>0</v>
      </c>
      <c r="J52" s="358">
        <v>0</v>
      </c>
      <c r="K52" s="382">
        <v>0</v>
      </c>
      <c r="L52" s="381">
        <v>0</v>
      </c>
      <c r="M52" s="358">
        <v>0</v>
      </c>
      <c r="N52" s="358">
        <v>0</v>
      </c>
      <c r="O52" s="358">
        <v>0</v>
      </c>
      <c r="P52" s="382">
        <v>0</v>
      </c>
      <c r="Q52" s="381">
        <v>0</v>
      </c>
      <c r="R52" s="358">
        <v>0</v>
      </c>
      <c r="S52" s="358">
        <v>0</v>
      </c>
      <c r="T52" s="358">
        <v>0</v>
      </c>
      <c r="U52" s="358">
        <v>0</v>
      </c>
      <c r="V52" s="382">
        <v>0</v>
      </c>
      <c r="W52" s="381">
        <v>0</v>
      </c>
      <c r="X52" s="358">
        <v>0</v>
      </c>
      <c r="Y52" s="358">
        <v>0</v>
      </c>
      <c r="Z52" s="358">
        <v>0</v>
      </c>
      <c r="AA52" s="382">
        <v>0</v>
      </c>
      <c r="AB52" s="381">
        <v>0</v>
      </c>
      <c r="AC52" s="358">
        <v>0</v>
      </c>
      <c r="AD52" s="358">
        <v>0</v>
      </c>
      <c r="AE52" s="358">
        <v>0</v>
      </c>
      <c r="AF52" s="358">
        <v>0</v>
      </c>
      <c r="AG52" s="382">
        <v>0</v>
      </c>
      <c r="AH52" s="381">
        <v>0</v>
      </c>
      <c r="AI52" s="358">
        <v>0</v>
      </c>
      <c r="AJ52" s="358">
        <v>0</v>
      </c>
      <c r="AK52" s="358">
        <v>0</v>
      </c>
      <c r="AL52" s="382">
        <v>0</v>
      </c>
      <c r="AM52" s="381">
        <v>0</v>
      </c>
      <c r="AN52" s="358">
        <v>0</v>
      </c>
      <c r="AO52" s="358">
        <v>0</v>
      </c>
      <c r="AP52" s="358">
        <v>0</v>
      </c>
      <c r="AQ52" s="358">
        <v>0</v>
      </c>
      <c r="AR52" s="382">
        <v>0</v>
      </c>
      <c r="AS52" s="381">
        <v>0</v>
      </c>
      <c r="AT52" s="358">
        <v>0</v>
      </c>
      <c r="AU52" s="358">
        <v>0</v>
      </c>
      <c r="AV52" s="358">
        <v>0</v>
      </c>
      <c r="AW52" s="382">
        <v>0</v>
      </c>
      <c r="AX52" s="381">
        <v>0</v>
      </c>
      <c r="AY52" s="358">
        <v>0</v>
      </c>
      <c r="AZ52" s="358">
        <v>0</v>
      </c>
      <c r="BA52" s="358">
        <v>0</v>
      </c>
      <c r="BB52" s="358">
        <v>0</v>
      </c>
      <c r="BC52" s="382">
        <v>0</v>
      </c>
      <c r="BD52" s="381">
        <v>0</v>
      </c>
      <c r="BE52" s="358">
        <v>0</v>
      </c>
      <c r="BF52" s="358">
        <v>0</v>
      </c>
      <c r="BG52" s="358">
        <v>0</v>
      </c>
      <c r="BH52" s="382">
        <v>0</v>
      </c>
      <c r="BI52" s="381">
        <v>0</v>
      </c>
      <c r="BJ52" s="358">
        <v>0</v>
      </c>
      <c r="BK52" s="358">
        <v>0</v>
      </c>
      <c r="BL52" s="358">
        <v>0</v>
      </c>
      <c r="BM52" s="358">
        <v>0</v>
      </c>
      <c r="BN52" s="382">
        <v>0</v>
      </c>
      <c r="BO52" s="381">
        <v>0</v>
      </c>
      <c r="BP52" s="358">
        <v>0</v>
      </c>
      <c r="BQ52" s="358">
        <v>0</v>
      </c>
      <c r="BR52" s="358">
        <v>0</v>
      </c>
      <c r="BS52" s="382">
        <v>0</v>
      </c>
      <c r="BT52" s="381">
        <v>0</v>
      </c>
      <c r="BU52" s="358">
        <v>0</v>
      </c>
      <c r="BV52" s="358">
        <v>0</v>
      </c>
      <c r="BW52" s="358">
        <v>0</v>
      </c>
      <c r="BX52" s="358">
        <v>0</v>
      </c>
      <c r="BY52" s="382">
        <v>0</v>
      </c>
      <c r="BZ52" s="381">
        <v>0</v>
      </c>
      <c r="CA52" s="358">
        <v>0</v>
      </c>
      <c r="CB52" s="358">
        <v>0</v>
      </c>
      <c r="CC52" s="358">
        <v>0</v>
      </c>
      <c r="CD52" s="382">
        <v>0</v>
      </c>
      <c r="CE52" s="381">
        <v>0</v>
      </c>
      <c r="CF52" s="358">
        <v>0</v>
      </c>
      <c r="CG52" s="358">
        <v>0</v>
      </c>
      <c r="CH52" s="358">
        <v>0</v>
      </c>
      <c r="CI52" s="358">
        <v>0</v>
      </c>
      <c r="CJ52" s="382">
        <v>0</v>
      </c>
      <c r="CK52" s="381">
        <v>0</v>
      </c>
      <c r="CL52" s="358">
        <v>0</v>
      </c>
      <c r="CM52" s="358">
        <v>0</v>
      </c>
      <c r="CN52" s="358">
        <v>0</v>
      </c>
      <c r="CO52" s="382">
        <v>0</v>
      </c>
      <c r="CP52" s="381">
        <v>0</v>
      </c>
      <c r="CQ52" s="358">
        <v>0</v>
      </c>
      <c r="CR52" s="358">
        <v>0</v>
      </c>
      <c r="CS52" s="358">
        <v>0</v>
      </c>
      <c r="CT52" s="358">
        <v>0</v>
      </c>
      <c r="CU52" s="382">
        <v>0</v>
      </c>
      <c r="CV52" s="381">
        <v>0</v>
      </c>
      <c r="CW52" s="358">
        <v>0</v>
      </c>
      <c r="CX52" s="358">
        <v>0</v>
      </c>
      <c r="CY52" s="358">
        <v>0</v>
      </c>
      <c r="CZ52" s="382">
        <v>0</v>
      </c>
      <c r="DA52" s="381">
        <v>0</v>
      </c>
      <c r="DB52" s="358">
        <v>0</v>
      </c>
      <c r="DC52" s="358">
        <v>0</v>
      </c>
      <c r="DD52" s="358">
        <v>0</v>
      </c>
      <c r="DE52" s="358">
        <v>0</v>
      </c>
      <c r="DF52" s="382">
        <v>0</v>
      </c>
      <c r="DG52" s="381">
        <v>0</v>
      </c>
      <c r="DH52" s="358">
        <v>0</v>
      </c>
      <c r="DI52" s="358">
        <v>0</v>
      </c>
      <c r="DJ52" s="358">
        <v>0</v>
      </c>
      <c r="DK52" s="382">
        <v>0</v>
      </c>
      <c r="DL52" s="756"/>
      <c r="DM52" s="774"/>
      <c r="DN52" s="774"/>
      <c r="DO52" s="774"/>
    </row>
    <row r="53" spans="1:119" s="777" customFormat="1">
      <c r="A53" s="30"/>
      <c r="B53" s="30"/>
      <c r="C53" s="30"/>
      <c r="D53" s="30"/>
      <c r="E53" s="768" t="s">
        <v>159</v>
      </c>
      <c r="F53" s="381">
        <v>0</v>
      </c>
      <c r="G53" s="358">
        <v>0</v>
      </c>
      <c r="H53" s="358">
        <v>0</v>
      </c>
      <c r="I53" s="358">
        <v>0</v>
      </c>
      <c r="J53" s="358">
        <v>0</v>
      </c>
      <c r="K53" s="382">
        <v>0</v>
      </c>
      <c r="L53" s="381">
        <v>0</v>
      </c>
      <c r="M53" s="358">
        <v>0</v>
      </c>
      <c r="N53" s="358">
        <v>0</v>
      </c>
      <c r="O53" s="358">
        <v>0</v>
      </c>
      <c r="P53" s="382">
        <v>0</v>
      </c>
      <c r="Q53" s="381">
        <v>0</v>
      </c>
      <c r="R53" s="358">
        <v>0</v>
      </c>
      <c r="S53" s="358">
        <v>0</v>
      </c>
      <c r="T53" s="358">
        <v>0</v>
      </c>
      <c r="U53" s="358">
        <v>0</v>
      </c>
      <c r="V53" s="382">
        <v>0</v>
      </c>
      <c r="W53" s="381">
        <v>0</v>
      </c>
      <c r="X53" s="358">
        <v>0</v>
      </c>
      <c r="Y53" s="358">
        <v>0</v>
      </c>
      <c r="Z53" s="358">
        <v>0</v>
      </c>
      <c r="AA53" s="382">
        <v>0</v>
      </c>
      <c r="AB53" s="381">
        <v>0</v>
      </c>
      <c r="AC53" s="358">
        <v>0</v>
      </c>
      <c r="AD53" s="358">
        <v>0</v>
      </c>
      <c r="AE53" s="358">
        <v>0</v>
      </c>
      <c r="AF53" s="358">
        <v>0</v>
      </c>
      <c r="AG53" s="382">
        <v>0</v>
      </c>
      <c r="AH53" s="381">
        <v>0</v>
      </c>
      <c r="AI53" s="358">
        <v>0</v>
      </c>
      <c r="AJ53" s="358">
        <v>0</v>
      </c>
      <c r="AK53" s="358">
        <v>0</v>
      </c>
      <c r="AL53" s="382">
        <v>0</v>
      </c>
      <c r="AM53" s="381">
        <v>0</v>
      </c>
      <c r="AN53" s="358">
        <v>0</v>
      </c>
      <c r="AO53" s="358">
        <v>0</v>
      </c>
      <c r="AP53" s="358">
        <v>0</v>
      </c>
      <c r="AQ53" s="358">
        <v>0</v>
      </c>
      <c r="AR53" s="382">
        <v>0</v>
      </c>
      <c r="AS53" s="381">
        <v>0</v>
      </c>
      <c r="AT53" s="358">
        <v>0</v>
      </c>
      <c r="AU53" s="358">
        <v>0</v>
      </c>
      <c r="AV53" s="358">
        <v>0</v>
      </c>
      <c r="AW53" s="382">
        <v>0</v>
      </c>
      <c r="AX53" s="381">
        <v>0</v>
      </c>
      <c r="AY53" s="358">
        <v>0</v>
      </c>
      <c r="AZ53" s="358">
        <v>0</v>
      </c>
      <c r="BA53" s="358">
        <v>0</v>
      </c>
      <c r="BB53" s="358">
        <v>0</v>
      </c>
      <c r="BC53" s="382">
        <v>0</v>
      </c>
      <c r="BD53" s="381">
        <v>0</v>
      </c>
      <c r="BE53" s="358">
        <v>0</v>
      </c>
      <c r="BF53" s="358">
        <v>0</v>
      </c>
      <c r="BG53" s="358">
        <v>0</v>
      </c>
      <c r="BH53" s="382">
        <v>0</v>
      </c>
      <c r="BI53" s="381">
        <v>0</v>
      </c>
      <c r="BJ53" s="358">
        <v>0</v>
      </c>
      <c r="BK53" s="358">
        <v>0</v>
      </c>
      <c r="BL53" s="358">
        <v>0</v>
      </c>
      <c r="BM53" s="358">
        <v>0</v>
      </c>
      <c r="BN53" s="382">
        <v>0</v>
      </c>
      <c r="BO53" s="381">
        <v>0</v>
      </c>
      <c r="BP53" s="358">
        <v>0</v>
      </c>
      <c r="BQ53" s="358">
        <v>0</v>
      </c>
      <c r="BR53" s="358">
        <v>0</v>
      </c>
      <c r="BS53" s="382">
        <v>0</v>
      </c>
      <c r="BT53" s="381">
        <v>0</v>
      </c>
      <c r="BU53" s="358">
        <v>0</v>
      </c>
      <c r="BV53" s="358">
        <v>0</v>
      </c>
      <c r="BW53" s="358">
        <v>0</v>
      </c>
      <c r="BX53" s="358">
        <v>0</v>
      </c>
      <c r="BY53" s="382">
        <v>0</v>
      </c>
      <c r="BZ53" s="381">
        <v>0</v>
      </c>
      <c r="CA53" s="358">
        <v>0</v>
      </c>
      <c r="CB53" s="358">
        <v>0</v>
      </c>
      <c r="CC53" s="358">
        <v>0</v>
      </c>
      <c r="CD53" s="382">
        <v>0</v>
      </c>
      <c r="CE53" s="381">
        <v>0</v>
      </c>
      <c r="CF53" s="358">
        <v>0</v>
      </c>
      <c r="CG53" s="358">
        <v>0</v>
      </c>
      <c r="CH53" s="358">
        <v>0</v>
      </c>
      <c r="CI53" s="358">
        <v>0</v>
      </c>
      <c r="CJ53" s="382">
        <v>0</v>
      </c>
      <c r="CK53" s="381">
        <v>0</v>
      </c>
      <c r="CL53" s="358">
        <v>0</v>
      </c>
      <c r="CM53" s="358">
        <v>0</v>
      </c>
      <c r="CN53" s="358">
        <v>0</v>
      </c>
      <c r="CO53" s="382">
        <v>0</v>
      </c>
      <c r="CP53" s="381">
        <v>0</v>
      </c>
      <c r="CQ53" s="358">
        <v>0</v>
      </c>
      <c r="CR53" s="358">
        <v>0</v>
      </c>
      <c r="CS53" s="358">
        <v>0</v>
      </c>
      <c r="CT53" s="358">
        <v>0</v>
      </c>
      <c r="CU53" s="382">
        <v>0</v>
      </c>
      <c r="CV53" s="381">
        <v>0</v>
      </c>
      <c r="CW53" s="358">
        <v>0</v>
      </c>
      <c r="CX53" s="358">
        <v>0</v>
      </c>
      <c r="CY53" s="358">
        <v>0</v>
      </c>
      <c r="CZ53" s="382">
        <v>0</v>
      </c>
      <c r="DA53" s="381">
        <v>0</v>
      </c>
      <c r="DB53" s="358">
        <v>0</v>
      </c>
      <c r="DC53" s="358">
        <v>0</v>
      </c>
      <c r="DD53" s="358">
        <v>0</v>
      </c>
      <c r="DE53" s="358">
        <v>0</v>
      </c>
      <c r="DF53" s="382">
        <v>0</v>
      </c>
      <c r="DG53" s="381">
        <v>0</v>
      </c>
      <c r="DH53" s="358">
        <v>0</v>
      </c>
      <c r="DI53" s="358">
        <v>0</v>
      </c>
      <c r="DJ53" s="358">
        <v>0</v>
      </c>
      <c r="DK53" s="382">
        <v>0</v>
      </c>
      <c r="DL53" s="756"/>
      <c r="DM53" s="774"/>
      <c r="DN53" s="774"/>
      <c r="DO53" s="774"/>
    </row>
    <row r="54" spans="1:119" s="777" customFormat="1">
      <c r="A54" s="30"/>
      <c r="B54" s="30"/>
      <c r="C54" s="30"/>
      <c r="D54" s="30"/>
      <c r="E54" s="768" t="s">
        <v>160</v>
      </c>
      <c r="F54" s="381">
        <v>0</v>
      </c>
      <c r="G54" s="358">
        <v>0</v>
      </c>
      <c r="H54" s="358">
        <v>0</v>
      </c>
      <c r="I54" s="358">
        <v>0</v>
      </c>
      <c r="J54" s="358">
        <v>0</v>
      </c>
      <c r="K54" s="382">
        <v>0</v>
      </c>
      <c r="L54" s="381">
        <v>0</v>
      </c>
      <c r="M54" s="358">
        <v>0</v>
      </c>
      <c r="N54" s="358">
        <v>0</v>
      </c>
      <c r="O54" s="358">
        <v>0</v>
      </c>
      <c r="P54" s="382">
        <v>0</v>
      </c>
      <c r="Q54" s="381">
        <v>0</v>
      </c>
      <c r="R54" s="358">
        <v>0</v>
      </c>
      <c r="S54" s="358">
        <v>0</v>
      </c>
      <c r="T54" s="358">
        <v>0</v>
      </c>
      <c r="U54" s="358">
        <v>0</v>
      </c>
      <c r="V54" s="382">
        <v>0</v>
      </c>
      <c r="W54" s="381">
        <v>0</v>
      </c>
      <c r="X54" s="358">
        <v>0</v>
      </c>
      <c r="Y54" s="358">
        <v>0</v>
      </c>
      <c r="Z54" s="358">
        <v>0</v>
      </c>
      <c r="AA54" s="382">
        <v>0</v>
      </c>
      <c r="AB54" s="381">
        <v>0</v>
      </c>
      <c r="AC54" s="358">
        <v>0</v>
      </c>
      <c r="AD54" s="358">
        <v>0</v>
      </c>
      <c r="AE54" s="358">
        <v>0</v>
      </c>
      <c r="AF54" s="358">
        <v>0</v>
      </c>
      <c r="AG54" s="382">
        <v>0</v>
      </c>
      <c r="AH54" s="381">
        <v>0</v>
      </c>
      <c r="AI54" s="358">
        <v>0</v>
      </c>
      <c r="AJ54" s="358">
        <v>0</v>
      </c>
      <c r="AK54" s="358">
        <v>0</v>
      </c>
      <c r="AL54" s="382">
        <v>0</v>
      </c>
      <c r="AM54" s="381">
        <v>0</v>
      </c>
      <c r="AN54" s="358">
        <v>0</v>
      </c>
      <c r="AO54" s="358">
        <v>0</v>
      </c>
      <c r="AP54" s="358">
        <v>0</v>
      </c>
      <c r="AQ54" s="358">
        <v>0</v>
      </c>
      <c r="AR54" s="382">
        <v>0</v>
      </c>
      <c r="AS54" s="381">
        <v>0</v>
      </c>
      <c r="AT54" s="358">
        <v>0</v>
      </c>
      <c r="AU54" s="358">
        <v>0</v>
      </c>
      <c r="AV54" s="358">
        <v>0</v>
      </c>
      <c r="AW54" s="382">
        <v>0</v>
      </c>
      <c r="AX54" s="381">
        <v>0</v>
      </c>
      <c r="AY54" s="358">
        <v>0</v>
      </c>
      <c r="AZ54" s="358">
        <v>0</v>
      </c>
      <c r="BA54" s="358">
        <v>0</v>
      </c>
      <c r="BB54" s="358">
        <v>0</v>
      </c>
      <c r="BC54" s="382">
        <v>0</v>
      </c>
      <c r="BD54" s="381">
        <v>0</v>
      </c>
      <c r="BE54" s="358">
        <v>0</v>
      </c>
      <c r="BF54" s="358">
        <v>0</v>
      </c>
      <c r="BG54" s="358">
        <v>0</v>
      </c>
      <c r="BH54" s="382">
        <v>0</v>
      </c>
      <c r="BI54" s="381">
        <v>0</v>
      </c>
      <c r="BJ54" s="358">
        <v>0</v>
      </c>
      <c r="BK54" s="358">
        <v>0</v>
      </c>
      <c r="BL54" s="358">
        <v>0</v>
      </c>
      <c r="BM54" s="358">
        <v>0</v>
      </c>
      <c r="BN54" s="382">
        <v>0</v>
      </c>
      <c r="BO54" s="381">
        <v>0</v>
      </c>
      <c r="BP54" s="358">
        <v>0</v>
      </c>
      <c r="BQ54" s="358">
        <v>0</v>
      </c>
      <c r="BR54" s="358">
        <v>0</v>
      </c>
      <c r="BS54" s="382">
        <v>0</v>
      </c>
      <c r="BT54" s="381">
        <v>0</v>
      </c>
      <c r="BU54" s="358">
        <v>0</v>
      </c>
      <c r="BV54" s="358">
        <v>0</v>
      </c>
      <c r="BW54" s="358">
        <v>0</v>
      </c>
      <c r="BX54" s="358">
        <v>0</v>
      </c>
      <c r="BY54" s="382">
        <v>0</v>
      </c>
      <c r="BZ54" s="381">
        <v>0</v>
      </c>
      <c r="CA54" s="358">
        <v>0</v>
      </c>
      <c r="CB54" s="358">
        <v>0</v>
      </c>
      <c r="CC54" s="358">
        <v>0</v>
      </c>
      <c r="CD54" s="382">
        <v>0</v>
      </c>
      <c r="CE54" s="381">
        <v>0</v>
      </c>
      <c r="CF54" s="358">
        <v>0</v>
      </c>
      <c r="CG54" s="358">
        <v>0</v>
      </c>
      <c r="CH54" s="358">
        <v>0</v>
      </c>
      <c r="CI54" s="358">
        <v>0</v>
      </c>
      <c r="CJ54" s="382">
        <v>0</v>
      </c>
      <c r="CK54" s="381">
        <v>0</v>
      </c>
      <c r="CL54" s="358">
        <v>0</v>
      </c>
      <c r="CM54" s="358">
        <v>0</v>
      </c>
      <c r="CN54" s="358">
        <v>0</v>
      </c>
      <c r="CO54" s="382">
        <v>0</v>
      </c>
      <c r="CP54" s="381">
        <v>0</v>
      </c>
      <c r="CQ54" s="358">
        <v>0</v>
      </c>
      <c r="CR54" s="358">
        <v>0</v>
      </c>
      <c r="CS54" s="358">
        <v>0</v>
      </c>
      <c r="CT54" s="358">
        <v>0</v>
      </c>
      <c r="CU54" s="382">
        <v>0</v>
      </c>
      <c r="CV54" s="381">
        <v>0</v>
      </c>
      <c r="CW54" s="358">
        <v>0</v>
      </c>
      <c r="CX54" s="358">
        <v>0</v>
      </c>
      <c r="CY54" s="358">
        <v>0</v>
      </c>
      <c r="CZ54" s="382">
        <v>0</v>
      </c>
      <c r="DA54" s="381">
        <v>0</v>
      </c>
      <c r="DB54" s="358">
        <v>0</v>
      </c>
      <c r="DC54" s="358">
        <v>0</v>
      </c>
      <c r="DD54" s="358">
        <v>0</v>
      </c>
      <c r="DE54" s="358">
        <v>0</v>
      </c>
      <c r="DF54" s="382">
        <v>0</v>
      </c>
      <c r="DG54" s="381">
        <v>0</v>
      </c>
      <c r="DH54" s="358">
        <v>0</v>
      </c>
      <c r="DI54" s="358">
        <v>0</v>
      </c>
      <c r="DJ54" s="358">
        <v>0</v>
      </c>
      <c r="DK54" s="382">
        <v>0</v>
      </c>
      <c r="DL54" s="756"/>
      <c r="DM54" s="774"/>
      <c r="DN54" s="774"/>
      <c r="DO54" s="774"/>
    </row>
    <row r="55" spans="1:119" s="777" customFormat="1">
      <c r="A55" s="30"/>
      <c r="B55" s="30"/>
      <c r="C55" s="30"/>
      <c r="D55" s="30"/>
      <c r="E55" s="768" t="s">
        <v>161</v>
      </c>
      <c r="F55" s="381">
        <v>0</v>
      </c>
      <c r="G55" s="358">
        <v>0</v>
      </c>
      <c r="H55" s="358">
        <v>0</v>
      </c>
      <c r="I55" s="358">
        <v>0</v>
      </c>
      <c r="J55" s="358">
        <v>0</v>
      </c>
      <c r="K55" s="382">
        <v>0</v>
      </c>
      <c r="L55" s="381">
        <v>0</v>
      </c>
      <c r="M55" s="358">
        <v>0</v>
      </c>
      <c r="N55" s="358">
        <v>0</v>
      </c>
      <c r="O55" s="358">
        <v>0</v>
      </c>
      <c r="P55" s="382">
        <v>0</v>
      </c>
      <c r="Q55" s="381">
        <v>0</v>
      </c>
      <c r="R55" s="358">
        <v>0</v>
      </c>
      <c r="S55" s="358">
        <v>0</v>
      </c>
      <c r="T55" s="358">
        <v>0</v>
      </c>
      <c r="U55" s="358">
        <v>0</v>
      </c>
      <c r="V55" s="382">
        <v>0</v>
      </c>
      <c r="W55" s="381">
        <v>0</v>
      </c>
      <c r="X55" s="358">
        <v>0</v>
      </c>
      <c r="Y55" s="358">
        <v>0</v>
      </c>
      <c r="Z55" s="358">
        <v>0</v>
      </c>
      <c r="AA55" s="382">
        <v>0</v>
      </c>
      <c r="AB55" s="381">
        <v>0</v>
      </c>
      <c r="AC55" s="358">
        <v>0</v>
      </c>
      <c r="AD55" s="358">
        <v>0</v>
      </c>
      <c r="AE55" s="358">
        <v>0</v>
      </c>
      <c r="AF55" s="358">
        <v>0</v>
      </c>
      <c r="AG55" s="382">
        <v>0</v>
      </c>
      <c r="AH55" s="381">
        <v>0</v>
      </c>
      <c r="AI55" s="358">
        <v>0</v>
      </c>
      <c r="AJ55" s="358">
        <v>0</v>
      </c>
      <c r="AK55" s="358">
        <v>0</v>
      </c>
      <c r="AL55" s="382">
        <v>0</v>
      </c>
      <c r="AM55" s="381">
        <v>0</v>
      </c>
      <c r="AN55" s="358">
        <v>0</v>
      </c>
      <c r="AO55" s="358">
        <v>0</v>
      </c>
      <c r="AP55" s="358">
        <v>0</v>
      </c>
      <c r="AQ55" s="358">
        <v>0</v>
      </c>
      <c r="AR55" s="382">
        <v>0</v>
      </c>
      <c r="AS55" s="381">
        <v>0</v>
      </c>
      <c r="AT55" s="358">
        <v>0</v>
      </c>
      <c r="AU55" s="358">
        <v>0</v>
      </c>
      <c r="AV55" s="358">
        <v>0</v>
      </c>
      <c r="AW55" s="382">
        <v>0</v>
      </c>
      <c r="AX55" s="381">
        <v>0</v>
      </c>
      <c r="AY55" s="358">
        <v>0</v>
      </c>
      <c r="AZ55" s="358">
        <v>0</v>
      </c>
      <c r="BA55" s="358">
        <v>0</v>
      </c>
      <c r="BB55" s="358">
        <v>0</v>
      </c>
      <c r="BC55" s="382">
        <v>0</v>
      </c>
      <c r="BD55" s="381">
        <v>0</v>
      </c>
      <c r="BE55" s="358">
        <v>0</v>
      </c>
      <c r="BF55" s="358">
        <v>0</v>
      </c>
      <c r="BG55" s="358">
        <v>0</v>
      </c>
      <c r="BH55" s="382">
        <v>0</v>
      </c>
      <c r="BI55" s="381">
        <v>0</v>
      </c>
      <c r="BJ55" s="358">
        <v>0</v>
      </c>
      <c r="BK55" s="358">
        <v>0</v>
      </c>
      <c r="BL55" s="358">
        <v>0</v>
      </c>
      <c r="BM55" s="358">
        <v>0</v>
      </c>
      <c r="BN55" s="382">
        <v>0</v>
      </c>
      <c r="BO55" s="381">
        <v>0</v>
      </c>
      <c r="BP55" s="358">
        <v>0</v>
      </c>
      <c r="BQ55" s="358">
        <v>0</v>
      </c>
      <c r="BR55" s="358">
        <v>0</v>
      </c>
      <c r="BS55" s="382">
        <v>0</v>
      </c>
      <c r="BT55" s="381">
        <v>0</v>
      </c>
      <c r="BU55" s="358">
        <v>0</v>
      </c>
      <c r="BV55" s="358">
        <v>0</v>
      </c>
      <c r="BW55" s="358">
        <v>0</v>
      </c>
      <c r="BX55" s="358">
        <v>0</v>
      </c>
      <c r="BY55" s="382">
        <v>0</v>
      </c>
      <c r="BZ55" s="381">
        <v>0</v>
      </c>
      <c r="CA55" s="358">
        <v>0</v>
      </c>
      <c r="CB55" s="358">
        <v>0</v>
      </c>
      <c r="CC55" s="358">
        <v>0</v>
      </c>
      <c r="CD55" s="382">
        <v>0</v>
      </c>
      <c r="CE55" s="381">
        <v>0</v>
      </c>
      <c r="CF55" s="358">
        <v>0</v>
      </c>
      <c r="CG55" s="358">
        <v>0</v>
      </c>
      <c r="CH55" s="358">
        <v>0</v>
      </c>
      <c r="CI55" s="358">
        <v>0</v>
      </c>
      <c r="CJ55" s="382">
        <v>0</v>
      </c>
      <c r="CK55" s="381">
        <v>0</v>
      </c>
      <c r="CL55" s="358">
        <v>0</v>
      </c>
      <c r="CM55" s="358">
        <v>0</v>
      </c>
      <c r="CN55" s="358">
        <v>0</v>
      </c>
      <c r="CO55" s="382">
        <v>0</v>
      </c>
      <c r="CP55" s="381">
        <v>0</v>
      </c>
      <c r="CQ55" s="358">
        <v>0</v>
      </c>
      <c r="CR55" s="358">
        <v>0</v>
      </c>
      <c r="CS55" s="358">
        <v>0</v>
      </c>
      <c r="CT55" s="358">
        <v>0</v>
      </c>
      <c r="CU55" s="382">
        <v>0</v>
      </c>
      <c r="CV55" s="381">
        <v>0</v>
      </c>
      <c r="CW55" s="358">
        <v>0</v>
      </c>
      <c r="CX55" s="358">
        <v>0</v>
      </c>
      <c r="CY55" s="358">
        <v>0</v>
      </c>
      <c r="CZ55" s="382">
        <v>0</v>
      </c>
      <c r="DA55" s="381">
        <v>0</v>
      </c>
      <c r="DB55" s="358">
        <v>0</v>
      </c>
      <c r="DC55" s="358">
        <v>0</v>
      </c>
      <c r="DD55" s="358">
        <v>0</v>
      </c>
      <c r="DE55" s="358">
        <v>0</v>
      </c>
      <c r="DF55" s="382">
        <v>0</v>
      </c>
      <c r="DG55" s="381">
        <v>0</v>
      </c>
      <c r="DH55" s="358">
        <v>0</v>
      </c>
      <c r="DI55" s="358">
        <v>0</v>
      </c>
      <c r="DJ55" s="358">
        <v>0</v>
      </c>
      <c r="DK55" s="382">
        <v>0</v>
      </c>
      <c r="DL55" s="756"/>
      <c r="DM55" s="774"/>
      <c r="DN55" s="774"/>
      <c r="DO55" s="774"/>
    </row>
    <row r="56" spans="1:119" s="777" customFormat="1">
      <c r="A56" s="30"/>
      <c r="B56" s="30"/>
      <c r="C56" s="30"/>
      <c r="D56" s="30"/>
      <c r="E56" s="768" t="s">
        <v>162</v>
      </c>
      <c r="F56" s="381">
        <v>0</v>
      </c>
      <c r="G56" s="358">
        <v>0</v>
      </c>
      <c r="H56" s="358">
        <v>0</v>
      </c>
      <c r="I56" s="358">
        <v>0</v>
      </c>
      <c r="J56" s="358">
        <v>0</v>
      </c>
      <c r="K56" s="382">
        <v>0</v>
      </c>
      <c r="L56" s="381">
        <v>0</v>
      </c>
      <c r="M56" s="358">
        <v>0</v>
      </c>
      <c r="N56" s="358">
        <v>0</v>
      </c>
      <c r="O56" s="358">
        <v>0</v>
      </c>
      <c r="P56" s="382">
        <v>0</v>
      </c>
      <c r="Q56" s="381">
        <v>0</v>
      </c>
      <c r="R56" s="358">
        <v>0</v>
      </c>
      <c r="S56" s="358">
        <v>0</v>
      </c>
      <c r="T56" s="358">
        <v>0</v>
      </c>
      <c r="U56" s="358">
        <v>0</v>
      </c>
      <c r="V56" s="382">
        <v>0</v>
      </c>
      <c r="W56" s="381">
        <v>0</v>
      </c>
      <c r="X56" s="358">
        <v>0</v>
      </c>
      <c r="Y56" s="358">
        <v>0</v>
      </c>
      <c r="Z56" s="358">
        <v>0</v>
      </c>
      <c r="AA56" s="382">
        <v>0</v>
      </c>
      <c r="AB56" s="381">
        <v>0</v>
      </c>
      <c r="AC56" s="358">
        <v>0</v>
      </c>
      <c r="AD56" s="358">
        <v>0</v>
      </c>
      <c r="AE56" s="358">
        <v>0</v>
      </c>
      <c r="AF56" s="358">
        <v>0</v>
      </c>
      <c r="AG56" s="382">
        <v>0</v>
      </c>
      <c r="AH56" s="381">
        <v>0</v>
      </c>
      <c r="AI56" s="358">
        <v>0</v>
      </c>
      <c r="AJ56" s="358">
        <v>0</v>
      </c>
      <c r="AK56" s="358">
        <v>0</v>
      </c>
      <c r="AL56" s="382">
        <v>0</v>
      </c>
      <c r="AM56" s="381">
        <v>0</v>
      </c>
      <c r="AN56" s="358">
        <v>0</v>
      </c>
      <c r="AO56" s="358">
        <v>0</v>
      </c>
      <c r="AP56" s="358">
        <v>0</v>
      </c>
      <c r="AQ56" s="358">
        <v>0</v>
      </c>
      <c r="AR56" s="382">
        <v>0</v>
      </c>
      <c r="AS56" s="381">
        <v>0</v>
      </c>
      <c r="AT56" s="358">
        <v>0</v>
      </c>
      <c r="AU56" s="358">
        <v>0</v>
      </c>
      <c r="AV56" s="358">
        <v>0</v>
      </c>
      <c r="AW56" s="382">
        <v>0</v>
      </c>
      <c r="AX56" s="381">
        <v>0</v>
      </c>
      <c r="AY56" s="358">
        <v>0</v>
      </c>
      <c r="AZ56" s="358">
        <v>0</v>
      </c>
      <c r="BA56" s="358">
        <v>0</v>
      </c>
      <c r="BB56" s="358">
        <v>0</v>
      </c>
      <c r="BC56" s="382">
        <v>0</v>
      </c>
      <c r="BD56" s="381">
        <v>0</v>
      </c>
      <c r="BE56" s="358">
        <v>0</v>
      </c>
      <c r="BF56" s="358">
        <v>0</v>
      </c>
      <c r="BG56" s="358">
        <v>0</v>
      </c>
      <c r="BH56" s="382">
        <v>0</v>
      </c>
      <c r="BI56" s="381">
        <v>0</v>
      </c>
      <c r="BJ56" s="358">
        <v>0</v>
      </c>
      <c r="BK56" s="358">
        <v>0</v>
      </c>
      <c r="BL56" s="358">
        <v>0</v>
      </c>
      <c r="BM56" s="358">
        <v>0</v>
      </c>
      <c r="BN56" s="382">
        <v>0</v>
      </c>
      <c r="BO56" s="381">
        <v>0</v>
      </c>
      <c r="BP56" s="358">
        <v>0</v>
      </c>
      <c r="BQ56" s="358">
        <v>0</v>
      </c>
      <c r="BR56" s="358">
        <v>0</v>
      </c>
      <c r="BS56" s="382">
        <v>0</v>
      </c>
      <c r="BT56" s="381">
        <v>0</v>
      </c>
      <c r="BU56" s="358">
        <v>0</v>
      </c>
      <c r="BV56" s="358">
        <v>0</v>
      </c>
      <c r="BW56" s="358">
        <v>0</v>
      </c>
      <c r="BX56" s="358">
        <v>0</v>
      </c>
      <c r="BY56" s="382">
        <v>0</v>
      </c>
      <c r="BZ56" s="381">
        <v>0</v>
      </c>
      <c r="CA56" s="358">
        <v>0</v>
      </c>
      <c r="CB56" s="358">
        <v>0</v>
      </c>
      <c r="CC56" s="358">
        <v>0</v>
      </c>
      <c r="CD56" s="382">
        <v>0</v>
      </c>
      <c r="CE56" s="381">
        <v>0</v>
      </c>
      <c r="CF56" s="358">
        <v>0</v>
      </c>
      <c r="CG56" s="358">
        <v>0</v>
      </c>
      <c r="CH56" s="358">
        <v>0</v>
      </c>
      <c r="CI56" s="358">
        <v>0</v>
      </c>
      <c r="CJ56" s="382">
        <v>0</v>
      </c>
      <c r="CK56" s="381">
        <v>0</v>
      </c>
      <c r="CL56" s="358">
        <v>0</v>
      </c>
      <c r="CM56" s="358">
        <v>0</v>
      </c>
      <c r="CN56" s="358">
        <v>0</v>
      </c>
      <c r="CO56" s="382">
        <v>0</v>
      </c>
      <c r="CP56" s="381">
        <v>0</v>
      </c>
      <c r="CQ56" s="358">
        <v>0</v>
      </c>
      <c r="CR56" s="358">
        <v>0</v>
      </c>
      <c r="CS56" s="358">
        <v>0</v>
      </c>
      <c r="CT56" s="358">
        <v>0</v>
      </c>
      <c r="CU56" s="382">
        <v>0</v>
      </c>
      <c r="CV56" s="381">
        <v>0</v>
      </c>
      <c r="CW56" s="358">
        <v>0</v>
      </c>
      <c r="CX56" s="358">
        <v>0</v>
      </c>
      <c r="CY56" s="358">
        <v>0</v>
      </c>
      <c r="CZ56" s="382">
        <v>0</v>
      </c>
      <c r="DA56" s="381">
        <v>0</v>
      </c>
      <c r="DB56" s="358">
        <v>0</v>
      </c>
      <c r="DC56" s="358">
        <v>0</v>
      </c>
      <c r="DD56" s="358">
        <v>0</v>
      </c>
      <c r="DE56" s="358">
        <v>0</v>
      </c>
      <c r="DF56" s="382">
        <v>0</v>
      </c>
      <c r="DG56" s="381">
        <v>0</v>
      </c>
      <c r="DH56" s="358">
        <v>0</v>
      </c>
      <c r="DI56" s="358">
        <v>0</v>
      </c>
      <c r="DJ56" s="358">
        <v>0</v>
      </c>
      <c r="DK56" s="382">
        <v>0</v>
      </c>
      <c r="DL56" s="756"/>
      <c r="DM56" s="774"/>
      <c r="DN56" s="774"/>
      <c r="DO56" s="774"/>
    </row>
    <row r="57" spans="1:119" s="777" customFormat="1">
      <c r="A57" s="30"/>
      <c r="B57" s="30"/>
      <c r="C57" s="30"/>
      <c r="D57" s="30"/>
      <c r="E57" s="768">
        <v>0</v>
      </c>
      <c r="F57" s="381">
        <v>0</v>
      </c>
      <c r="G57" s="358">
        <v>0</v>
      </c>
      <c r="H57" s="358">
        <v>0</v>
      </c>
      <c r="I57" s="358">
        <v>0</v>
      </c>
      <c r="J57" s="358">
        <v>0</v>
      </c>
      <c r="K57" s="382">
        <v>0</v>
      </c>
      <c r="L57" s="381">
        <v>0</v>
      </c>
      <c r="M57" s="358">
        <v>0</v>
      </c>
      <c r="N57" s="358">
        <v>0</v>
      </c>
      <c r="O57" s="358">
        <v>0</v>
      </c>
      <c r="P57" s="382">
        <v>0</v>
      </c>
      <c r="Q57" s="381">
        <v>0</v>
      </c>
      <c r="R57" s="358">
        <v>0</v>
      </c>
      <c r="S57" s="358">
        <v>0</v>
      </c>
      <c r="T57" s="358">
        <v>0</v>
      </c>
      <c r="U57" s="358">
        <v>0</v>
      </c>
      <c r="V57" s="382">
        <v>0</v>
      </c>
      <c r="W57" s="381">
        <v>0</v>
      </c>
      <c r="X57" s="358">
        <v>0</v>
      </c>
      <c r="Y57" s="358">
        <v>0</v>
      </c>
      <c r="Z57" s="358">
        <v>0</v>
      </c>
      <c r="AA57" s="382">
        <v>0</v>
      </c>
      <c r="AB57" s="381">
        <v>0</v>
      </c>
      <c r="AC57" s="358">
        <v>0</v>
      </c>
      <c r="AD57" s="358">
        <v>0</v>
      </c>
      <c r="AE57" s="358">
        <v>0</v>
      </c>
      <c r="AF57" s="358">
        <v>0</v>
      </c>
      <c r="AG57" s="382">
        <v>0</v>
      </c>
      <c r="AH57" s="381">
        <v>0</v>
      </c>
      <c r="AI57" s="358">
        <v>0</v>
      </c>
      <c r="AJ57" s="358">
        <v>0</v>
      </c>
      <c r="AK57" s="358">
        <v>0</v>
      </c>
      <c r="AL57" s="382">
        <v>0</v>
      </c>
      <c r="AM57" s="381">
        <v>0</v>
      </c>
      <c r="AN57" s="358">
        <v>0</v>
      </c>
      <c r="AO57" s="358">
        <v>0</v>
      </c>
      <c r="AP57" s="358">
        <v>0</v>
      </c>
      <c r="AQ57" s="358">
        <v>0</v>
      </c>
      <c r="AR57" s="382">
        <v>0</v>
      </c>
      <c r="AS57" s="381">
        <v>0</v>
      </c>
      <c r="AT57" s="358">
        <v>0</v>
      </c>
      <c r="AU57" s="358">
        <v>0</v>
      </c>
      <c r="AV57" s="358">
        <v>0</v>
      </c>
      <c r="AW57" s="382">
        <v>0</v>
      </c>
      <c r="AX57" s="381">
        <v>0</v>
      </c>
      <c r="AY57" s="358">
        <v>0</v>
      </c>
      <c r="AZ57" s="358">
        <v>0</v>
      </c>
      <c r="BA57" s="358">
        <v>0</v>
      </c>
      <c r="BB57" s="358">
        <v>0</v>
      </c>
      <c r="BC57" s="382">
        <v>0</v>
      </c>
      <c r="BD57" s="381">
        <v>0</v>
      </c>
      <c r="BE57" s="358">
        <v>0</v>
      </c>
      <c r="BF57" s="358">
        <v>0</v>
      </c>
      <c r="BG57" s="358">
        <v>0</v>
      </c>
      <c r="BH57" s="382">
        <v>0</v>
      </c>
      <c r="BI57" s="381">
        <v>0</v>
      </c>
      <c r="BJ57" s="358">
        <v>0</v>
      </c>
      <c r="BK57" s="358">
        <v>0</v>
      </c>
      <c r="BL57" s="358">
        <v>0</v>
      </c>
      <c r="BM57" s="358">
        <v>0</v>
      </c>
      <c r="BN57" s="382">
        <v>0</v>
      </c>
      <c r="BO57" s="381">
        <v>0</v>
      </c>
      <c r="BP57" s="358">
        <v>0</v>
      </c>
      <c r="BQ57" s="358">
        <v>0</v>
      </c>
      <c r="BR57" s="358">
        <v>0</v>
      </c>
      <c r="BS57" s="382">
        <v>0</v>
      </c>
      <c r="BT57" s="381">
        <v>0</v>
      </c>
      <c r="BU57" s="358">
        <v>0</v>
      </c>
      <c r="BV57" s="358">
        <v>0</v>
      </c>
      <c r="BW57" s="358">
        <v>0</v>
      </c>
      <c r="BX57" s="358">
        <v>0</v>
      </c>
      <c r="BY57" s="382">
        <v>0</v>
      </c>
      <c r="BZ57" s="381">
        <v>0</v>
      </c>
      <c r="CA57" s="358">
        <v>0</v>
      </c>
      <c r="CB57" s="358">
        <v>0</v>
      </c>
      <c r="CC57" s="358">
        <v>0</v>
      </c>
      <c r="CD57" s="382">
        <v>0</v>
      </c>
      <c r="CE57" s="381">
        <v>0</v>
      </c>
      <c r="CF57" s="358">
        <v>0</v>
      </c>
      <c r="CG57" s="358">
        <v>0</v>
      </c>
      <c r="CH57" s="358">
        <v>0</v>
      </c>
      <c r="CI57" s="358">
        <v>0</v>
      </c>
      <c r="CJ57" s="382">
        <v>0</v>
      </c>
      <c r="CK57" s="381">
        <v>0</v>
      </c>
      <c r="CL57" s="358">
        <v>0</v>
      </c>
      <c r="CM57" s="358">
        <v>0</v>
      </c>
      <c r="CN57" s="358">
        <v>0</v>
      </c>
      <c r="CO57" s="382">
        <v>0</v>
      </c>
      <c r="CP57" s="381">
        <v>0</v>
      </c>
      <c r="CQ57" s="358">
        <v>0</v>
      </c>
      <c r="CR57" s="358">
        <v>0</v>
      </c>
      <c r="CS57" s="358">
        <v>0</v>
      </c>
      <c r="CT57" s="358">
        <v>0</v>
      </c>
      <c r="CU57" s="382">
        <v>0</v>
      </c>
      <c r="CV57" s="381">
        <v>0</v>
      </c>
      <c r="CW57" s="358">
        <v>0</v>
      </c>
      <c r="CX57" s="358">
        <v>0</v>
      </c>
      <c r="CY57" s="358">
        <v>0</v>
      </c>
      <c r="CZ57" s="382">
        <v>0</v>
      </c>
      <c r="DA57" s="381">
        <v>0</v>
      </c>
      <c r="DB57" s="358">
        <v>0</v>
      </c>
      <c r="DC57" s="358">
        <v>0</v>
      </c>
      <c r="DD57" s="358">
        <v>0</v>
      </c>
      <c r="DE57" s="358">
        <v>0</v>
      </c>
      <c r="DF57" s="382">
        <v>0</v>
      </c>
      <c r="DG57" s="381">
        <v>0</v>
      </c>
      <c r="DH57" s="358">
        <v>0</v>
      </c>
      <c r="DI57" s="358">
        <v>0</v>
      </c>
      <c r="DJ57" s="358">
        <v>0</v>
      </c>
      <c r="DK57" s="382">
        <v>0</v>
      </c>
      <c r="DL57" s="756"/>
      <c r="DM57" s="774"/>
      <c r="DN57" s="774"/>
      <c r="DO57" s="774"/>
    </row>
    <row r="58" spans="1:119" s="777" customFormat="1">
      <c r="A58" s="30"/>
      <c r="B58" s="30"/>
      <c r="C58" s="30"/>
      <c r="D58" s="30"/>
      <c r="E58" s="768">
        <v>0</v>
      </c>
      <c r="F58" s="381">
        <v>0</v>
      </c>
      <c r="G58" s="358">
        <v>0</v>
      </c>
      <c r="H58" s="358">
        <v>0</v>
      </c>
      <c r="I58" s="358">
        <v>0</v>
      </c>
      <c r="J58" s="358">
        <v>0</v>
      </c>
      <c r="K58" s="382">
        <v>0</v>
      </c>
      <c r="L58" s="381">
        <v>0</v>
      </c>
      <c r="M58" s="358">
        <v>0</v>
      </c>
      <c r="N58" s="358">
        <v>0</v>
      </c>
      <c r="O58" s="358">
        <v>0</v>
      </c>
      <c r="P58" s="382">
        <v>0</v>
      </c>
      <c r="Q58" s="381">
        <v>0</v>
      </c>
      <c r="R58" s="358">
        <v>0</v>
      </c>
      <c r="S58" s="358">
        <v>0</v>
      </c>
      <c r="T58" s="358">
        <v>0</v>
      </c>
      <c r="U58" s="358">
        <v>0</v>
      </c>
      <c r="V58" s="382">
        <v>0</v>
      </c>
      <c r="W58" s="381">
        <v>0</v>
      </c>
      <c r="X58" s="358">
        <v>0</v>
      </c>
      <c r="Y58" s="358">
        <v>0</v>
      </c>
      <c r="Z58" s="358">
        <v>0</v>
      </c>
      <c r="AA58" s="382">
        <v>0</v>
      </c>
      <c r="AB58" s="381">
        <v>0</v>
      </c>
      <c r="AC58" s="358">
        <v>0</v>
      </c>
      <c r="AD58" s="358">
        <v>0</v>
      </c>
      <c r="AE58" s="358">
        <v>0</v>
      </c>
      <c r="AF58" s="358">
        <v>0</v>
      </c>
      <c r="AG58" s="382">
        <v>0</v>
      </c>
      <c r="AH58" s="381">
        <v>0</v>
      </c>
      <c r="AI58" s="358">
        <v>0</v>
      </c>
      <c r="AJ58" s="358">
        <v>0</v>
      </c>
      <c r="AK58" s="358">
        <v>0</v>
      </c>
      <c r="AL58" s="382">
        <v>0</v>
      </c>
      <c r="AM58" s="381">
        <v>0</v>
      </c>
      <c r="AN58" s="358">
        <v>0</v>
      </c>
      <c r="AO58" s="358">
        <v>0</v>
      </c>
      <c r="AP58" s="358">
        <v>0</v>
      </c>
      <c r="AQ58" s="358">
        <v>0</v>
      </c>
      <c r="AR58" s="382">
        <v>0</v>
      </c>
      <c r="AS58" s="381">
        <v>0</v>
      </c>
      <c r="AT58" s="358">
        <v>0</v>
      </c>
      <c r="AU58" s="358">
        <v>0</v>
      </c>
      <c r="AV58" s="358">
        <v>0</v>
      </c>
      <c r="AW58" s="382">
        <v>0</v>
      </c>
      <c r="AX58" s="381">
        <v>0</v>
      </c>
      <c r="AY58" s="358">
        <v>0</v>
      </c>
      <c r="AZ58" s="358">
        <v>0</v>
      </c>
      <c r="BA58" s="358">
        <v>0</v>
      </c>
      <c r="BB58" s="358">
        <v>0</v>
      </c>
      <c r="BC58" s="382">
        <v>0</v>
      </c>
      <c r="BD58" s="381">
        <v>0</v>
      </c>
      <c r="BE58" s="358">
        <v>0</v>
      </c>
      <c r="BF58" s="358">
        <v>0</v>
      </c>
      <c r="BG58" s="358">
        <v>0</v>
      </c>
      <c r="BH58" s="382">
        <v>0</v>
      </c>
      <c r="BI58" s="381">
        <v>0</v>
      </c>
      <c r="BJ58" s="358">
        <v>0</v>
      </c>
      <c r="BK58" s="358">
        <v>0</v>
      </c>
      <c r="BL58" s="358">
        <v>0</v>
      </c>
      <c r="BM58" s="358">
        <v>0</v>
      </c>
      <c r="BN58" s="382">
        <v>0</v>
      </c>
      <c r="BO58" s="381">
        <v>0</v>
      </c>
      <c r="BP58" s="358">
        <v>0</v>
      </c>
      <c r="BQ58" s="358">
        <v>0</v>
      </c>
      <c r="BR58" s="358">
        <v>0</v>
      </c>
      <c r="BS58" s="382">
        <v>0</v>
      </c>
      <c r="BT58" s="381">
        <v>0</v>
      </c>
      <c r="BU58" s="358">
        <v>0</v>
      </c>
      <c r="BV58" s="358">
        <v>0</v>
      </c>
      <c r="BW58" s="358">
        <v>0</v>
      </c>
      <c r="BX58" s="358">
        <v>0</v>
      </c>
      <c r="BY58" s="382">
        <v>0</v>
      </c>
      <c r="BZ58" s="381">
        <v>0</v>
      </c>
      <c r="CA58" s="358">
        <v>0</v>
      </c>
      <c r="CB58" s="358">
        <v>0</v>
      </c>
      <c r="CC58" s="358">
        <v>0</v>
      </c>
      <c r="CD58" s="382">
        <v>0</v>
      </c>
      <c r="CE58" s="381">
        <v>0</v>
      </c>
      <c r="CF58" s="358">
        <v>0</v>
      </c>
      <c r="CG58" s="358">
        <v>0</v>
      </c>
      <c r="CH58" s="358">
        <v>0</v>
      </c>
      <c r="CI58" s="358">
        <v>0</v>
      </c>
      <c r="CJ58" s="382">
        <v>0</v>
      </c>
      <c r="CK58" s="381">
        <v>0</v>
      </c>
      <c r="CL58" s="358">
        <v>0</v>
      </c>
      <c r="CM58" s="358">
        <v>0</v>
      </c>
      <c r="CN58" s="358">
        <v>0</v>
      </c>
      <c r="CO58" s="382">
        <v>0</v>
      </c>
      <c r="CP58" s="381">
        <v>0</v>
      </c>
      <c r="CQ58" s="358">
        <v>0</v>
      </c>
      <c r="CR58" s="358">
        <v>0</v>
      </c>
      <c r="CS58" s="358">
        <v>0</v>
      </c>
      <c r="CT58" s="358">
        <v>0</v>
      </c>
      <c r="CU58" s="382">
        <v>0</v>
      </c>
      <c r="CV58" s="381">
        <v>0</v>
      </c>
      <c r="CW58" s="358">
        <v>0</v>
      </c>
      <c r="CX58" s="358">
        <v>0</v>
      </c>
      <c r="CY58" s="358">
        <v>0</v>
      </c>
      <c r="CZ58" s="382">
        <v>0</v>
      </c>
      <c r="DA58" s="381">
        <v>0</v>
      </c>
      <c r="DB58" s="358">
        <v>0</v>
      </c>
      <c r="DC58" s="358">
        <v>0</v>
      </c>
      <c r="DD58" s="358">
        <v>0</v>
      </c>
      <c r="DE58" s="358">
        <v>0</v>
      </c>
      <c r="DF58" s="382">
        <v>0</v>
      </c>
      <c r="DG58" s="381">
        <v>0</v>
      </c>
      <c r="DH58" s="358">
        <v>0</v>
      </c>
      <c r="DI58" s="358">
        <v>0</v>
      </c>
      <c r="DJ58" s="358">
        <v>0</v>
      </c>
      <c r="DK58" s="382">
        <v>0</v>
      </c>
      <c r="DL58" s="756"/>
      <c r="DM58" s="774"/>
      <c r="DN58" s="774"/>
      <c r="DO58" s="774"/>
    </row>
    <row r="59" spans="1:119" s="777" customFormat="1">
      <c r="A59" s="30"/>
      <c r="B59" s="30"/>
      <c r="C59" s="30"/>
      <c r="D59" s="30"/>
      <c r="E59" s="768">
        <v>0</v>
      </c>
      <c r="F59" s="381">
        <v>0</v>
      </c>
      <c r="G59" s="358">
        <v>0</v>
      </c>
      <c r="H59" s="358">
        <v>0</v>
      </c>
      <c r="I59" s="358">
        <v>0</v>
      </c>
      <c r="J59" s="358">
        <v>0</v>
      </c>
      <c r="K59" s="382">
        <v>0</v>
      </c>
      <c r="L59" s="381">
        <v>0</v>
      </c>
      <c r="M59" s="358">
        <v>0</v>
      </c>
      <c r="N59" s="358">
        <v>0</v>
      </c>
      <c r="O59" s="358">
        <v>0</v>
      </c>
      <c r="P59" s="382">
        <v>0</v>
      </c>
      <c r="Q59" s="381">
        <v>0</v>
      </c>
      <c r="R59" s="358">
        <v>0</v>
      </c>
      <c r="S59" s="358">
        <v>0</v>
      </c>
      <c r="T59" s="358">
        <v>0</v>
      </c>
      <c r="U59" s="358">
        <v>0</v>
      </c>
      <c r="V59" s="382">
        <v>0</v>
      </c>
      <c r="W59" s="381">
        <v>0</v>
      </c>
      <c r="X59" s="358">
        <v>0</v>
      </c>
      <c r="Y59" s="358">
        <v>0</v>
      </c>
      <c r="Z59" s="358">
        <v>0</v>
      </c>
      <c r="AA59" s="382">
        <v>0</v>
      </c>
      <c r="AB59" s="381">
        <v>0</v>
      </c>
      <c r="AC59" s="358">
        <v>0</v>
      </c>
      <c r="AD59" s="358">
        <v>0</v>
      </c>
      <c r="AE59" s="358">
        <v>0</v>
      </c>
      <c r="AF59" s="358">
        <v>0</v>
      </c>
      <c r="AG59" s="382">
        <v>0</v>
      </c>
      <c r="AH59" s="381">
        <v>0</v>
      </c>
      <c r="AI59" s="358">
        <v>0</v>
      </c>
      <c r="AJ59" s="358">
        <v>0</v>
      </c>
      <c r="AK59" s="358">
        <v>0</v>
      </c>
      <c r="AL59" s="382">
        <v>0</v>
      </c>
      <c r="AM59" s="381">
        <v>0</v>
      </c>
      <c r="AN59" s="358">
        <v>0</v>
      </c>
      <c r="AO59" s="358">
        <v>0</v>
      </c>
      <c r="AP59" s="358">
        <v>0</v>
      </c>
      <c r="AQ59" s="358">
        <v>0</v>
      </c>
      <c r="AR59" s="382">
        <v>0</v>
      </c>
      <c r="AS59" s="381">
        <v>0</v>
      </c>
      <c r="AT59" s="358">
        <v>0</v>
      </c>
      <c r="AU59" s="358">
        <v>0</v>
      </c>
      <c r="AV59" s="358">
        <v>0</v>
      </c>
      <c r="AW59" s="382">
        <v>0</v>
      </c>
      <c r="AX59" s="381">
        <v>0</v>
      </c>
      <c r="AY59" s="358">
        <v>0</v>
      </c>
      <c r="AZ59" s="358">
        <v>0</v>
      </c>
      <c r="BA59" s="358">
        <v>0</v>
      </c>
      <c r="BB59" s="358">
        <v>0</v>
      </c>
      <c r="BC59" s="382">
        <v>0</v>
      </c>
      <c r="BD59" s="381">
        <v>0</v>
      </c>
      <c r="BE59" s="358">
        <v>0</v>
      </c>
      <c r="BF59" s="358">
        <v>0</v>
      </c>
      <c r="BG59" s="358">
        <v>0</v>
      </c>
      <c r="BH59" s="382">
        <v>0</v>
      </c>
      <c r="BI59" s="381">
        <v>0</v>
      </c>
      <c r="BJ59" s="358">
        <v>0</v>
      </c>
      <c r="BK59" s="358">
        <v>0</v>
      </c>
      <c r="BL59" s="358">
        <v>0</v>
      </c>
      <c r="BM59" s="358">
        <v>0</v>
      </c>
      <c r="BN59" s="382">
        <v>0</v>
      </c>
      <c r="BO59" s="381">
        <v>0</v>
      </c>
      <c r="BP59" s="358">
        <v>0</v>
      </c>
      <c r="BQ59" s="358">
        <v>0</v>
      </c>
      <c r="BR59" s="358">
        <v>0</v>
      </c>
      <c r="BS59" s="382">
        <v>0</v>
      </c>
      <c r="BT59" s="381">
        <v>0</v>
      </c>
      <c r="BU59" s="358">
        <v>0</v>
      </c>
      <c r="BV59" s="358">
        <v>0</v>
      </c>
      <c r="BW59" s="358">
        <v>0</v>
      </c>
      <c r="BX59" s="358">
        <v>0</v>
      </c>
      <c r="BY59" s="382">
        <v>0</v>
      </c>
      <c r="BZ59" s="381">
        <v>0</v>
      </c>
      <c r="CA59" s="358">
        <v>0</v>
      </c>
      <c r="CB59" s="358">
        <v>0</v>
      </c>
      <c r="CC59" s="358">
        <v>0</v>
      </c>
      <c r="CD59" s="382">
        <v>0</v>
      </c>
      <c r="CE59" s="381">
        <v>0</v>
      </c>
      <c r="CF59" s="358">
        <v>0</v>
      </c>
      <c r="CG59" s="358">
        <v>0</v>
      </c>
      <c r="CH59" s="358">
        <v>0</v>
      </c>
      <c r="CI59" s="358">
        <v>0</v>
      </c>
      <c r="CJ59" s="382">
        <v>0</v>
      </c>
      <c r="CK59" s="381">
        <v>0</v>
      </c>
      <c r="CL59" s="358">
        <v>0</v>
      </c>
      <c r="CM59" s="358">
        <v>0</v>
      </c>
      <c r="CN59" s="358">
        <v>0</v>
      </c>
      <c r="CO59" s="382">
        <v>0</v>
      </c>
      <c r="CP59" s="381">
        <v>0</v>
      </c>
      <c r="CQ59" s="358">
        <v>0</v>
      </c>
      <c r="CR59" s="358">
        <v>0</v>
      </c>
      <c r="CS59" s="358">
        <v>0</v>
      </c>
      <c r="CT59" s="358">
        <v>0</v>
      </c>
      <c r="CU59" s="382">
        <v>0</v>
      </c>
      <c r="CV59" s="381">
        <v>0</v>
      </c>
      <c r="CW59" s="358">
        <v>0</v>
      </c>
      <c r="CX59" s="358">
        <v>0</v>
      </c>
      <c r="CY59" s="358">
        <v>0</v>
      </c>
      <c r="CZ59" s="382">
        <v>0</v>
      </c>
      <c r="DA59" s="381">
        <v>0</v>
      </c>
      <c r="DB59" s="358">
        <v>0</v>
      </c>
      <c r="DC59" s="358">
        <v>0</v>
      </c>
      <c r="DD59" s="358">
        <v>0</v>
      </c>
      <c r="DE59" s="358">
        <v>0</v>
      </c>
      <c r="DF59" s="382">
        <v>0</v>
      </c>
      <c r="DG59" s="381">
        <v>0</v>
      </c>
      <c r="DH59" s="358">
        <v>0</v>
      </c>
      <c r="DI59" s="358">
        <v>0</v>
      </c>
      <c r="DJ59" s="358">
        <v>0</v>
      </c>
      <c r="DK59" s="382">
        <v>0</v>
      </c>
      <c r="DL59" s="756"/>
      <c r="DM59" s="774"/>
      <c r="DN59" s="774"/>
      <c r="DO59" s="774"/>
    </row>
    <row r="60" spans="1:119" s="777" customFormat="1">
      <c r="A60" s="30"/>
      <c r="B60" s="30"/>
      <c r="C60" s="30"/>
      <c r="D60" s="30"/>
      <c r="E60" s="768">
        <v>0</v>
      </c>
      <c r="F60" s="381">
        <v>0</v>
      </c>
      <c r="G60" s="358">
        <v>0</v>
      </c>
      <c r="H60" s="358">
        <v>0</v>
      </c>
      <c r="I60" s="358">
        <v>0</v>
      </c>
      <c r="J60" s="358">
        <v>0</v>
      </c>
      <c r="K60" s="382">
        <v>0</v>
      </c>
      <c r="L60" s="381">
        <v>0</v>
      </c>
      <c r="M60" s="358">
        <v>0</v>
      </c>
      <c r="N60" s="358">
        <v>0</v>
      </c>
      <c r="O60" s="358">
        <v>0</v>
      </c>
      <c r="P60" s="382">
        <v>0</v>
      </c>
      <c r="Q60" s="381">
        <v>0</v>
      </c>
      <c r="R60" s="358">
        <v>0</v>
      </c>
      <c r="S60" s="358">
        <v>0</v>
      </c>
      <c r="T60" s="358">
        <v>0</v>
      </c>
      <c r="U60" s="358">
        <v>0</v>
      </c>
      <c r="V60" s="382">
        <v>0</v>
      </c>
      <c r="W60" s="381">
        <v>0</v>
      </c>
      <c r="X60" s="358">
        <v>0</v>
      </c>
      <c r="Y60" s="358">
        <v>0</v>
      </c>
      <c r="Z60" s="358">
        <v>0</v>
      </c>
      <c r="AA60" s="382">
        <v>0</v>
      </c>
      <c r="AB60" s="381">
        <v>0</v>
      </c>
      <c r="AC60" s="358">
        <v>0</v>
      </c>
      <c r="AD60" s="358">
        <v>0</v>
      </c>
      <c r="AE60" s="358">
        <v>0</v>
      </c>
      <c r="AF60" s="358">
        <v>0</v>
      </c>
      <c r="AG60" s="382">
        <v>0</v>
      </c>
      <c r="AH60" s="381">
        <v>0</v>
      </c>
      <c r="AI60" s="358">
        <v>0</v>
      </c>
      <c r="AJ60" s="358">
        <v>0</v>
      </c>
      <c r="AK60" s="358">
        <v>0</v>
      </c>
      <c r="AL60" s="382">
        <v>0</v>
      </c>
      <c r="AM60" s="381">
        <v>0</v>
      </c>
      <c r="AN60" s="358">
        <v>0</v>
      </c>
      <c r="AO60" s="358">
        <v>0</v>
      </c>
      <c r="AP60" s="358">
        <v>0</v>
      </c>
      <c r="AQ60" s="358">
        <v>0</v>
      </c>
      <c r="AR60" s="382">
        <v>0</v>
      </c>
      <c r="AS60" s="381">
        <v>0</v>
      </c>
      <c r="AT60" s="358">
        <v>0</v>
      </c>
      <c r="AU60" s="358">
        <v>0</v>
      </c>
      <c r="AV60" s="358">
        <v>0</v>
      </c>
      <c r="AW60" s="382">
        <v>0</v>
      </c>
      <c r="AX60" s="381">
        <v>0</v>
      </c>
      <c r="AY60" s="358">
        <v>0</v>
      </c>
      <c r="AZ60" s="358">
        <v>0</v>
      </c>
      <c r="BA60" s="358">
        <v>0</v>
      </c>
      <c r="BB60" s="358">
        <v>0</v>
      </c>
      <c r="BC60" s="382">
        <v>0</v>
      </c>
      <c r="BD60" s="381">
        <v>0</v>
      </c>
      <c r="BE60" s="358">
        <v>0</v>
      </c>
      <c r="BF60" s="358">
        <v>0</v>
      </c>
      <c r="BG60" s="358">
        <v>0</v>
      </c>
      <c r="BH60" s="382">
        <v>0</v>
      </c>
      <c r="BI60" s="381">
        <v>0</v>
      </c>
      <c r="BJ60" s="358">
        <v>0</v>
      </c>
      <c r="BK60" s="358">
        <v>0</v>
      </c>
      <c r="BL60" s="358">
        <v>0</v>
      </c>
      <c r="BM60" s="358">
        <v>0</v>
      </c>
      <c r="BN60" s="382">
        <v>0</v>
      </c>
      <c r="BO60" s="381">
        <v>0</v>
      </c>
      <c r="BP60" s="358">
        <v>0</v>
      </c>
      <c r="BQ60" s="358">
        <v>0</v>
      </c>
      <c r="BR60" s="358">
        <v>0</v>
      </c>
      <c r="BS60" s="382">
        <v>0</v>
      </c>
      <c r="BT60" s="381">
        <v>0</v>
      </c>
      <c r="BU60" s="358">
        <v>0</v>
      </c>
      <c r="BV60" s="358">
        <v>0</v>
      </c>
      <c r="BW60" s="358">
        <v>0</v>
      </c>
      <c r="BX60" s="358">
        <v>0</v>
      </c>
      <c r="BY60" s="382">
        <v>0</v>
      </c>
      <c r="BZ60" s="381">
        <v>0</v>
      </c>
      <c r="CA60" s="358">
        <v>0</v>
      </c>
      <c r="CB60" s="358">
        <v>0</v>
      </c>
      <c r="CC60" s="358">
        <v>0</v>
      </c>
      <c r="CD60" s="382">
        <v>0</v>
      </c>
      <c r="CE60" s="381">
        <v>0</v>
      </c>
      <c r="CF60" s="358">
        <v>0</v>
      </c>
      <c r="CG60" s="358">
        <v>0</v>
      </c>
      <c r="CH60" s="358">
        <v>0</v>
      </c>
      <c r="CI60" s="358">
        <v>0</v>
      </c>
      <c r="CJ60" s="382">
        <v>0</v>
      </c>
      <c r="CK60" s="381">
        <v>0</v>
      </c>
      <c r="CL60" s="358">
        <v>0</v>
      </c>
      <c r="CM60" s="358">
        <v>0</v>
      </c>
      <c r="CN60" s="358">
        <v>0</v>
      </c>
      <c r="CO60" s="382">
        <v>0</v>
      </c>
      <c r="CP60" s="381">
        <v>0</v>
      </c>
      <c r="CQ60" s="358">
        <v>0</v>
      </c>
      <c r="CR60" s="358">
        <v>0</v>
      </c>
      <c r="CS60" s="358">
        <v>0</v>
      </c>
      <c r="CT60" s="358">
        <v>0</v>
      </c>
      <c r="CU60" s="382">
        <v>0</v>
      </c>
      <c r="CV60" s="381">
        <v>0</v>
      </c>
      <c r="CW60" s="358">
        <v>0</v>
      </c>
      <c r="CX60" s="358">
        <v>0</v>
      </c>
      <c r="CY60" s="358">
        <v>0</v>
      </c>
      <c r="CZ60" s="382">
        <v>0</v>
      </c>
      <c r="DA60" s="381">
        <v>0</v>
      </c>
      <c r="DB60" s="358">
        <v>0</v>
      </c>
      <c r="DC60" s="358">
        <v>0</v>
      </c>
      <c r="DD60" s="358">
        <v>0</v>
      </c>
      <c r="DE60" s="358">
        <v>0</v>
      </c>
      <c r="DF60" s="382">
        <v>0</v>
      </c>
      <c r="DG60" s="381">
        <v>0</v>
      </c>
      <c r="DH60" s="358">
        <v>0</v>
      </c>
      <c r="DI60" s="358">
        <v>0</v>
      </c>
      <c r="DJ60" s="358">
        <v>0</v>
      </c>
      <c r="DK60" s="382">
        <v>0</v>
      </c>
      <c r="DL60" s="756"/>
      <c r="DM60" s="774"/>
      <c r="DN60" s="774"/>
      <c r="DO60" s="774"/>
    </row>
    <row r="61" spans="1:119">
      <c r="A61" s="30"/>
      <c r="B61" s="30"/>
      <c r="C61" s="30"/>
      <c r="D61" s="30"/>
      <c r="E61" s="768">
        <v>0</v>
      </c>
      <c r="F61" s="381">
        <v>0</v>
      </c>
      <c r="G61" s="358">
        <v>0</v>
      </c>
      <c r="H61" s="358">
        <v>0</v>
      </c>
      <c r="I61" s="358">
        <v>0</v>
      </c>
      <c r="J61" s="358">
        <v>0</v>
      </c>
      <c r="K61" s="382">
        <v>0</v>
      </c>
      <c r="L61" s="381">
        <v>0</v>
      </c>
      <c r="M61" s="358">
        <v>0</v>
      </c>
      <c r="N61" s="358">
        <v>0</v>
      </c>
      <c r="O61" s="358">
        <v>0</v>
      </c>
      <c r="P61" s="382">
        <v>0</v>
      </c>
      <c r="Q61" s="381">
        <v>0</v>
      </c>
      <c r="R61" s="358">
        <v>0</v>
      </c>
      <c r="S61" s="358">
        <v>0</v>
      </c>
      <c r="T61" s="358">
        <v>0</v>
      </c>
      <c r="U61" s="358">
        <v>0</v>
      </c>
      <c r="V61" s="382">
        <v>0</v>
      </c>
      <c r="W61" s="381">
        <v>0</v>
      </c>
      <c r="X61" s="358">
        <v>0</v>
      </c>
      <c r="Y61" s="358">
        <v>0</v>
      </c>
      <c r="Z61" s="358">
        <v>0</v>
      </c>
      <c r="AA61" s="382">
        <v>0</v>
      </c>
      <c r="AB61" s="381">
        <v>0</v>
      </c>
      <c r="AC61" s="358">
        <v>0</v>
      </c>
      <c r="AD61" s="358">
        <v>0</v>
      </c>
      <c r="AE61" s="358">
        <v>0</v>
      </c>
      <c r="AF61" s="358">
        <v>0</v>
      </c>
      <c r="AG61" s="382">
        <v>0</v>
      </c>
      <c r="AH61" s="381">
        <v>0</v>
      </c>
      <c r="AI61" s="358">
        <v>0</v>
      </c>
      <c r="AJ61" s="358">
        <v>0</v>
      </c>
      <c r="AK61" s="358">
        <v>0</v>
      </c>
      <c r="AL61" s="382">
        <v>0</v>
      </c>
      <c r="AM61" s="381">
        <v>0</v>
      </c>
      <c r="AN61" s="358">
        <v>0</v>
      </c>
      <c r="AO61" s="358">
        <v>0</v>
      </c>
      <c r="AP61" s="358">
        <v>0</v>
      </c>
      <c r="AQ61" s="358">
        <v>0</v>
      </c>
      <c r="AR61" s="382">
        <v>0</v>
      </c>
      <c r="AS61" s="381">
        <v>0</v>
      </c>
      <c r="AT61" s="358">
        <v>0</v>
      </c>
      <c r="AU61" s="358">
        <v>0</v>
      </c>
      <c r="AV61" s="358">
        <v>0</v>
      </c>
      <c r="AW61" s="382">
        <v>0</v>
      </c>
      <c r="AX61" s="381">
        <v>0</v>
      </c>
      <c r="AY61" s="358">
        <v>0</v>
      </c>
      <c r="AZ61" s="358">
        <v>0</v>
      </c>
      <c r="BA61" s="358">
        <v>0</v>
      </c>
      <c r="BB61" s="358">
        <v>0</v>
      </c>
      <c r="BC61" s="382">
        <v>0</v>
      </c>
      <c r="BD61" s="381">
        <v>0</v>
      </c>
      <c r="BE61" s="358">
        <v>0</v>
      </c>
      <c r="BF61" s="358">
        <v>0</v>
      </c>
      <c r="BG61" s="358">
        <v>0</v>
      </c>
      <c r="BH61" s="382">
        <v>0</v>
      </c>
      <c r="BI61" s="381">
        <v>0</v>
      </c>
      <c r="BJ61" s="358">
        <v>0</v>
      </c>
      <c r="BK61" s="358">
        <v>0</v>
      </c>
      <c r="BL61" s="358">
        <v>0</v>
      </c>
      <c r="BM61" s="358">
        <v>0</v>
      </c>
      <c r="BN61" s="382">
        <v>0</v>
      </c>
      <c r="BO61" s="381">
        <v>0</v>
      </c>
      <c r="BP61" s="358">
        <v>0</v>
      </c>
      <c r="BQ61" s="358">
        <v>0</v>
      </c>
      <c r="BR61" s="358">
        <v>0</v>
      </c>
      <c r="BS61" s="382">
        <v>0</v>
      </c>
      <c r="BT61" s="381">
        <v>0</v>
      </c>
      <c r="BU61" s="358">
        <v>0</v>
      </c>
      <c r="BV61" s="358">
        <v>0</v>
      </c>
      <c r="BW61" s="358">
        <v>0</v>
      </c>
      <c r="BX61" s="358">
        <v>0</v>
      </c>
      <c r="BY61" s="382">
        <v>0</v>
      </c>
      <c r="BZ61" s="381">
        <v>0</v>
      </c>
      <c r="CA61" s="358">
        <v>0</v>
      </c>
      <c r="CB61" s="358">
        <v>0</v>
      </c>
      <c r="CC61" s="358">
        <v>0</v>
      </c>
      <c r="CD61" s="382">
        <v>0</v>
      </c>
      <c r="CE61" s="381">
        <v>0</v>
      </c>
      <c r="CF61" s="358">
        <v>0</v>
      </c>
      <c r="CG61" s="358">
        <v>0</v>
      </c>
      <c r="CH61" s="358">
        <v>0</v>
      </c>
      <c r="CI61" s="358">
        <v>0</v>
      </c>
      <c r="CJ61" s="382">
        <v>0</v>
      </c>
      <c r="CK61" s="381">
        <v>0</v>
      </c>
      <c r="CL61" s="358">
        <v>0</v>
      </c>
      <c r="CM61" s="358">
        <v>0</v>
      </c>
      <c r="CN61" s="358">
        <v>0</v>
      </c>
      <c r="CO61" s="382">
        <v>0</v>
      </c>
      <c r="CP61" s="381">
        <v>0</v>
      </c>
      <c r="CQ61" s="358">
        <v>0</v>
      </c>
      <c r="CR61" s="358">
        <v>0</v>
      </c>
      <c r="CS61" s="358">
        <v>0</v>
      </c>
      <c r="CT61" s="358">
        <v>0</v>
      </c>
      <c r="CU61" s="382">
        <v>0</v>
      </c>
      <c r="CV61" s="381">
        <v>0</v>
      </c>
      <c r="CW61" s="358">
        <v>0</v>
      </c>
      <c r="CX61" s="358">
        <v>0</v>
      </c>
      <c r="CY61" s="358">
        <v>0</v>
      </c>
      <c r="CZ61" s="382">
        <v>0</v>
      </c>
      <c r="DA61" s="381">
        <v>0</v>
      </c>
      <c r="DB61" s="358">
        <v>0</v>
      </c>
      <c r="DC61" s="358">
        <v>0</v>
      </c>
      <c r="DD61" s="358">
        <v>0</v>
      </c>
      <c r="DE61" s="358">
        <v>0</v>
      </c>
      <c r="DF61" s="382">
        <v>0</v>
      </c>
      <c r="DG61" s="381">
        <v>0</v>
      </c>
      <c r="DH61" s="358">
        <v>0</v>
      </c>
      <c r="DI61" s="358">
        <v>0</v>
      </c>
      <c r="DJ61" s="358">
        <v>0</v>
      </c>
      <c r="DK61" s="382">
        <v>0</v>
      </c>
      <c r="DL61" s="756"/>
      <c r="DM61" s="774"/>
      <c r="DN61" s="774"/>
      <c r="DO61" s="774"/>
    </row>
    <row r="62" spans="1:119">
      <c r="A62" s="30"/>
      <c r="B62" s="30"/>
      <c r="C62" s="30"/>
      <c r="D62" s="30"/>
      <c r="E62" s="768">
        <v>0</v>
      </c>
      <c r="F62" s="381">
        <v>0</v>
      </c>
      <c r="G62" s="358">
        <v>0</v>
      </c>
      <c r="H62" s="358">
        <v>0</v>
      </c>
      <c r="I62" s="358">
        <v>0</v>
      </c>
      <c r="J62" s="358">
        <v>0</v>
      </c>
      <c r="K62" s="382">
        <v>0</v>
      </c>
      <c r="L62" s="381">
        <v>0</v>
      </c>
      <c r="M62" s="358">
        <v>0</v>
      </c>
      <c r="N62" s="358">
        <v>0</v>
      </c>
      <c r="O62" s="358">
        <v>0</v>
      </c>
      <c r="P62" s="382">
        <v>0</v>
      </c>
      <c r="Q62" s="381">
        <v>0</v>
      </c>
      <c r="R62" s="358">
        <v>0</v>
      </c>
      <c r="S62" s="358">
        <v>0</v>
      </c>
      <c r="T62" s="358">
        <v>0</v>
      </c>
      <c r="U62" s="358">
        <v>0</v>
      </c>
      <c r="V62" s="382">
        <v>0</v>
      </c>
      <c r="W62" s="381">
        <v>0</v>
      </c>
      <c r="X62" s="358">
        <v>0</v>
      </c>
      <c r="Y62" s="358">
        <v>0</v>
      </c>
      <c r="Z62" s="358">
        <v>0</v>
      </c>
      <c r="AA62" s="382">
        <v>0</v>
      </c>
      <c r="AB62" s="381">
        <v>0</v>
      </c>
      <c r="AC62" s="358">
        <v>0</v>
      </c>
      <c r="AD62" s="358">
        <v>0</v>
      </c>
      <c r="AE62" s="358">
        <v>0</v>
      </c>
      <c r="AF62" s="358">
        <v>0</v>
      </c>
      <c r="AG62" s="382">
        <v>0</v>
      </c>
      <c r="AH62" s="381">
        <v>0</v>
      </c>
      <c r="AI62" s="358">
        <v>0</v>
      </c>
      <c r="AJ62" s="358">
        <v>0</v>
      </c>
      <c r="AK62" s="358">
        <v>0</v>
      </c>
      <c r="AL62" s="382">
        <v>0</v>
      </c>
      <c r="AM62" s="381">
        <v>0</v>
      </c>
      <c r="AN62" s="358">
        <v>0</v>
      </c>
      <c r="AO62" s="358">
        <v>0</v>
      </c>
      <c r="AP62" s="358">
        <v>0</v>
      </c>
      <c r="AQ62" s="358">
        <v>0</v>
      </c>
      <c r="AR62" s="382">
        <v>0</v>
      </c>
      <c r="AS62" s="381">
        <v>0</v>
      </c>
      <c r="AT62" s="358">
        <v>0</v>
      </c>
      <c r="AU62" s="358">
        <v>0</v>
      </c>
      <c r="AV62" s="358">
        <v>0</v>
      </c>
      <c r="AW62" s="382">
        <v>0</v>
      </c>
      <c r="AX62" s="381">
        <v>0</v>
      </c>
      <c r="AY62" s="358">
        <v>0</v>
      </c>
      <c r="AZ62" s="358">
        <v>0</v>
      </c>
      <c r="BA62" s="358">
        <v>0</v>
      </c>
      <c r="BB62" s="358">
        <v>0</v>
      </c>
      <c r="BC62" s="382">
        <v>0</v>
      </c>
      <c r="BD62" s="381">
        <v>0</v>
      </c>
      <c r="BE62" s="358">
        <v>0</v>
      </c>
      <c r="BF62" s="358">
        <v>0</v>
      </c>
      <c r="BG62" s="358">
        <v>0</v>
      </c>
      <c r="BH62" s="382">
        <v>0</v>
      </c>
      <c r="BI62" s="381">
        <v>0</v>
      </c>
      <c r="BJ62" s="358">
        <v>0</v>
      </c>
      <c r="BK62" s="358">
        <v>0</v>
      </c>
      <c r="BL62" s="358">
        <v>0</v>
      </c>
      <c r="BM62" s="358">
        <v>0</v>
      </c>
      <c r="BN62" s="382">
        <v>0</v>
      </c>
      <c r="BO62" s="381">
        <v>0</v>
      </c>
      <c r="BP62" s="358">
        <v>0</v>
      </c>
      <c r="BQ62" s="358">
        <v>0</v>
      </c>
      <c r="BR62" s="358">
        <v>0</v>
      </c>
      <c r="BS62" s="382">
        <v>0</v>
      </c>
      <c r="BT62" s="381">
        <v>0</v>
      </c>
      <c r="BU62" s="358">
        <v>0</v>
      </c>
      <c r="BV62" s="358">
        <v>0</v>
      </c>
      <c r="BW62" s="358">
        <v>0</v>
      </c>
      <c r="BX62" s="358">
        <v>0</v>
      </c>
      <c r="BY62" s="382">
        <v>0</v>
      </c>
      <c r="BZ62" s="381">
        <v>0</v>
      </c>
      <c r="CA62" s="358">
        <v>0</v>
      </c>
      <c r="CB62" s="358">
        <v>0</v>
      </c>
      <c r="CC62" s="358">
        <v>0</v>
      </c>
      <c r="CD62" s="382">
        <v>0</v>
      </c>
      <c r="CE62" s="381">
        <v>0</v>
      </c>
      <c r="CF62" s="358">
        <v>0</v>
      </c>
      <c r="CG62" s="358">
        <v>0</v>
      </c>
      <c r="CH62" s="358">
        <v>0</v>
      </c>
      <c r="CI62" s="358">
        <v>0</v>
      </c>
      <c r="CJ62" s="382">
        <v>0</v>
      </c>
      <c r="CK62" s="381">
        <v>0</v>
      </c>
      <c r="CL62" s="358">
        <v>0</v>
      </c>
      <c r="CM62" s="358">
        <v>0</v>
      </c>
      <c r="CN62" s="358">
        <v>0</v>
      </c>
      <c r="CO62" s="382">
        <v>0</v>
      </c>
      <c r="CP62" s="381">
        <v>0</v>
      </c>
      <c r="CQ62" s="358">
        <v>0</v>
      </c>
      <c r="CR62" s="358">
        <v>0</v>
      </c>
      <c r="CS62" s="358">
        <v>0</v>
      </c>
      <c r="CT62" s="358">
        <v>0</v>
      </c>
      <c r="CU62" s="382">
        <v>0</v>
      </c>
      <c r="CV62" s="381">
        <v>0</v>
      </c>
      <c r="CW62" s="358">
        <v>0</v>
      </c>
      <c r="CX62" s="358">
        <v>0</v>
      </c>
      <c r="CY62" s="358">
        <v>0</v>
      </c>
      <c r="CZ62" s="382">
        <v>0</v>
      </c>
      <c r="DA62" s="381">
        <v>0</v>
      </c>
      <c r="DB62" s="358">
        <v>0</v>
      </c>
      <c r="DC62" s="358">
        <v>0</v>
      </c>
      <c r="DD62" s="358">
        <v>0</v>
      </c>
      <c r="DE62" s="358">
        <v>0</v>
      </c>
      <c r="DF62" s="382">
        <v>0</v>
      </c>
      <c r="DG62" s="381">
        <v>0</v>
      </c>
      <c r="DH62" s="358">
        <v>0</v>
      </c>
      <c r="DI62" s="358">
        <v>0</v>
      </c>
      <c r="DJ62" s="358">
        <v>0</v>
      </c>
      <c r="DK62" s="382">
        <v>0</v>
      </c>
      <c r="DL62" s="756"/>
      <c r="DM62" s="774"/>
      <c r="DN62" s="774"/>
      <c r="DO62" s="774"/>
    </row>
    <row r="63" spans="1:119">
      <c r="A63" s="30"/>
      <c r="B63" s="30"/>
      <c r="C63" s="30"/>
      <c r="D63" s="30"/>
      <c r="E63" s="768">
        <v>0</v>
      </c>
      <c r="F63" s="381">
        <v>0</v>
      </c>
      <c r="G63" s="358">
        <v>0</v>
      </c>
      <c r="H63" s="358">
        <v>0</v>
      </c>
      <c r="I63" s="358">
        <v>0</v>
      </c>
      <c r="J63" s="358">
        <v>0</v>
      </c>
      <c r="K63" s="382">
        <v>0</v>
      </c>
      <c r="L63" s="381">
        <v>0</v>
      </c>
      <c r="M63" s="358">
        <v>0</v>
      </c>
      <c r="N63" s="358">
        <v>0</v>
      </c>
      <c r="O63" s="358">
        <v>0</v>
      </c>
      <c r="P63" s="382">
        <v>0</v>
      </c>
      <c r="Q63" s="381">
        <v>0</v>
      </c>
      <c r="R63" s="358">
        <v>0</v>
      </c>
      <c r="S63" s="358">
        <v>0</v>
      </c>
      <c r="T63" s="358">
        <v>0</v>
      </c>
      <c r="U63" s="358">
        <v>0</v>
      </c>
      <c r="V63" s="382">
        <v>0</v>
      </c>
      <c r="W63" s="381">
        <v>0</v>
      </c>
      <c r="X63" s="358">
        <v>0</v>
      </c>
      <c r="Y63" s="358">
        <v>0</v>
      </c>
      <c r="Z63" s="358">
        <v>0</v>
      </c>
      <c r="AA63" s="382">
        <v>0</v>
      </c>
      <c r="AB63" s="381">
        <v>0</v>
      </c>
      <c r="AC63" s="358">
        <v>0</v>
      </c>
      <c r="AD63" s="358">
        <v>0</v>
      </c>
      <c r="AE63" s="358">
        <v>0</v>
      </c>
      <c r="AF63" s="358">
        <v>0</v>
      </c>
      <c r="AG63" s="382">
        <v>0</v>
      </c>
      <c r="AH63" s="381">
        <v>0</v>
      </c>
      <c r="AI63" s="358">
        <v>0</v>
      </c>
      <c r="AJ63" s="358">
        <v>0</v>
      </c>
      <c r="AK63" s="358">
        <v>0</v>
      </c>
      <c r="AL63" s="382">
        <v>0</v>
      </c>
      <c r="AM63" s="381">
        <v>0</v>
      </c>
      <c r="AN63" s="358">
        <v>0</v>
      </c>
      <c r="AO63" s="358">
        <v>0</v>
      </c>
      <c r="AP63" s="358">
        <v>0</v>
      </c>
      <c r="AQ63" s="358">
        <v>0</v>
      </c>
      <c r="AR63" s="382">
        <v>0</v>
      </c>
      <c r="AS63" s="381">
        <v>0</v>
      </c>
      <c r="AT63" s="358">
        <v>0</v>
      </c>
      <c r="AU63" s="358">
        <v>0</v>
      </c>
      <c r="AV63" s="358">
        <v>0</v>
      </c>
      <c r="AW63" s="382">
        <v>0</v>
      </c>
      <c r="AX63" s="381">
        <v>0</v>
      </c>
      <c r="AY63" s="358">
        <v>0</v>
      </c>
      <c r="AZ63" s="358">
        <v>0</v>
      </c>
      <c r="BA63" s="358">
        <v>0</v>
      </c>
      <c r="BB63" s="358">
        <v>0</v>
      </c>
      <c r="BC63" s="382">
        <v>0</v>
      </c>
      <c r="BD63" s="381">
        <v>0</v>
      </c>
      <c r="BE63" s="358">
        <v>0</v>
      </c>
      <c r="BF63" s="358">
        <v>0</v>
      </c>
      <c r="BG63" s="358">
        <v>0</v>
      </c>
      <c r="BH63" s="382">
        <v>0</v>
      </c>
      <c r="BI63" s="381">
        <v>0</v>
      </c>
      <c r="BJ63" s="358">
        <v>0</v>
      </c>
      <c r="BK63" s="358">
        <v>0</v>
      </c>
      <c r="BL63" s="358">
        <v>0</v>
      </c>
      <c r="BM63" s="358">
        <v>0</v>
      </c>
      <c r="BN63" s="382">
        <v>0</v>
      </c>
      <c r="BO63" s="381">
        <v>0</v>
      </c>
      <c r="BP63" s="358">
        <v>0</v>
      </c>
      <c r="BQ63" s="358">
        <v>0</v>
      </c>
      <c r="BR63" s="358">
        <v>0</v>
      </c>
      <c r="BS63" s="382">
        <v>0</v>
      </c>
      <c r="BT63" s="381">
        <v>0</v>
      </c>
      <c r="BU63" s="358">
        <v>0</v>
      </c>
      <c r="BV63" s="358">
        <v>0</v>
      </c>
      <c r="BW63" s="358">
        <v>0</v>
      </c>
      <c r="BX63" s="358">
        <v>0</v>
      </c>
      <c r="BY63" s="382">
        <v>0</v>
      </c>
      <c r="BZ63" s="381">
        <v>0</v>
      </c>
      <c r="CA63" s="358">
        <v>0</v>
      </c>
      <c r="CB63" s="358">
        <v>0</v>
      </c>
      <c r="CC63" s="358">
        <v>0</v>
      </c>
      <c r="CD63" s="382">
        <v>0</v>
      </c>
      <c r="CE63" s="381">
        <v>0</v>
      </c>
      <c r="CF63" s="358">
        <v>0</v>
      </c>
      <c r="CG63" s="358">
        <v>0</v>
      </c>
      <c r="CH63" s="358">
        <v>0</v>
      </c>
      <c r="CI63" s="358">
        <v>0</v>
      </c>
      <c r="CJ63" s="382">
        <v>0</v>
      </c>
      <c r="CK63" s="381">
        <v>0</v>
      </c>
      <c r="CL63" s="358">
        <v>0</v>
      </c>
      <c r="CM63" s="358">
        <v>0</v>
      </c>
      <c r="CN63" s="358">
        <v>0</v>
      </c>
      <c r="CO63" s="382">
        <v>0</v>
      </c>
      <c r="CP63" s="381">
        <v>0</v>
      </c>
      <c r="CQ63" s="358">
        <v>0</v>
      </c>
      <c r="CR63" s="358">
        <v>0</v>
      </c>
      <c r="CS63" s="358">
        <v>0</v>
      </c>
      <c r="CT63" s="358">
        <v>0</v>
      </c>
      <c r="CU63" s="382">
        <v>0</v>
      </c>
      <c r="CV63" s="381">
        <v>0</v>
      </c>
      <c r="CW63" s="358">
        <v>0</v>
      </c>
      <c r="CX63" s="358">
        <v>0</v>
      </c>
      <c r="CY63" s="358">
        <v>0</v>
      </c>
      <c r="CZ63" s="382">
        <v>0</v>
      </c>
      <c r="DA63" s="381">
        <v>0</v>
      </c>
      <c r="DB63" s="358">
        <v>0</v>
      </c>
      <c r="DC63" s="358">
        <v>0</v>
      </c>
      <c r="DD63" s="358">
        <v>0</v>
      </c>
      <c r="DE63" s="358">
        <v>0</v>
      </c>
      <c r="DF63" s="382">
        <v>0</v>
      </c>
      <c r="DG63" s="381">
        <v>0</v>
      </c>
      <c r="DH63" s="358">
        <v>0</v>
      </c>
      <c r="DI63" s="358">
        <v>0</v>
      </c>
      <c r="DJ63" s="358">
        <v>0</v>
      </c>
      <c r="DK63" s="382">
        <v>0</v>
      </c>
      <c r="DL63" s="756"/>
      <c r="DM63" s="774"/>
      <c r="DN63" s="774"/>
      <c r="DO63" s="774"/>
    </row>
    <row r="64" spans="1:119">
      <c r="A64" s="30"/>
      <c r="B64" s="30"/>
      <c r="C64" s="30"/>
      <c r="D64" s="30"/>
      <c r="E64" s="768">
        <v>0</v>
      </c>
      <c r="F64" s="381">
        <v>0</v>
      </c>
      <c r="G64" s="358">
        <v>0</v>
      </c>
      <c r="H64" s="358">
        <v>0</v>
      </c>
      <c r="I64" s="358">
        <v>0</v>
      </c>
      <c r="J64" s="358">
        <v>0</v>
      </c>
      <c r="K64" s="382">
        <v>0</v>
      </c>
      <c r="L64" s="381">
        <v>0</v>
      </c>
      <c r="M64" s="358">
        <v>0</v>
      </c>
      <c r="N64" s="358">
        <v>0</v>
      </c>
      <c r="O64" s="358">
        <v>0</v>
      </c>
      <c r="P64" s="382">
        <v>0</v>
      </c>
      <c r="Q64" s="381">
        <v>0</v>
      </c>
      <c r="R64" s="358">
        <v>0</v>
      </c>
      <c r="S64" s="358">
        <v>0</v>
      </c>
      <c r="T64" s="358">
        <v>0</v>
      </c>
      <c r="U64" s="358">
        <v>0</v>
      </c>
      <c r="V64" s="382">
        <v>0</v>
      </c>
      <c r="W64" s="381">
        <v>0</v>
      </c>
      <c r="X64" s="358">
        <v>0</v>
      </c>
      <c r="Y64" s="358">
        <v>0</v>
      </c>
      <c r="Z64" s="358">
        <v>0</v>
      </c>
      <c r="AA64" s="382">
        <v>0</v>
      </c>
      <c r="AB64" s="381">
        <v>0</v>
      </c>
      <c r="AC64" s="358">
        <v>0</v>
      </c>
      <c r="AD64" s="358">
        <v>0</v>
      </c>
      <c r="AE64" s="358">
        <v>0</v>
      </c>
      <c r="AF64" s="358">
        <v>0</v>
      </c>
      <c r="AG64" s="382">
        <v>0</v>
      </c>
      <c r="AH64" s="381">
        <v>0</v>
      </c>
      <c r="AI64" s="358">
        <v>0</v>
      </c>
      <c r="AJ64" s="358">
        <v>0</v>
      </c>
      <c r="AK64" s="358">
        <v>0</v>
      </c>
      <c r="AL64" s="382">
        <v>0</v>
      </c>
      <c r="AM64" s="381">
        <v>0</v>
      </c>
      <c r="AN64" s="358">
        <v>0</v>
      </c>
      <c r="AO64" s="358">
        <v>0</v>
      </c>
      <c r="AP64" s="358">
        <v>0</v>
      </c>
      <c r="AQ64" s="358">
        <v>0</v>
      </c>
      <c r="AR64" s="382">
        <v>0</v>
      </c>
      <c r="AS64" s="381">
        <v>0</v>
      </c>
      <c r="AT64" s="358">
        <v>0</v>
      </c>
      <c r="AU64" s="358">
        <v>0</v>
      </c>
      <c r="AV64" s="358">
        <v>0</v>
      </c>
      <c r="AW64" s="382">
        <v>0</v>
      </c>
      <c r="AX64" s="381">
        <v>0</v>
      </c>
      <c r="AY64" s="358">
        <v>0</v>
      </c>
      <c r="AZ64" s="358">
        <v>0</v>
      </c>
      <c r="BA64" s="358">
        <v>0</v>
      </c>
      <c r="BB64" s="358">
        <v>0</v>
      </c>
      <c r="BC64" s="382">
        <v>0</v>
      </c>
      <c r="BD64" s="381">
        <v>0</v>
      </c>
      <c r="BE64" s="358">
        <v>0</v>
      </c>
      <c r="BF64" s="358">
        <v>0</v>
      </c>
      <c r="BG64" s="358">
        <v>0</v>
      </c>
      <c r="BH64" s="382">
        <v>0</v>
      </c>
      <c r="BI64" s="381">
        <v>0</v>
      </c>
      <c r="BJ64" s="358">
        <v>0</v>
      </c>
      <c r="BK64" s="358">
        <v>0</v>
      </c>
      <c r="BL64" s="358">
        <v>0</v>
      </c>
      <c r="BM64" s="358">
        <v>0</v>
      </c>
      <c r="BN64" s="382">
        <v>0</v>
      </c>
      <c r="BO64" s="381">
        <v>0</v>
      </c>
      <c r="BP64" s="358">
        <v>0</v>
      </c>
      <c r="BQ64" s="358">
        <v>0</v>
      </c>
      <c r="BR64" s="358">
        <v>0</v>
      </c>
      <c r="BS64" s="382">
        <v>0</v>
      </c>
      <c r="BT64" s="381">
        <v>0</v>
      </c>
      <c r="BU64" s="358">
        <v>0</v>
      </c>
      <c r="BV64" s="358">
        <v>0</v>
      </c>
      <c r="BW64" s="358">
        <v>0</v>
      </c>
      <c r="BX64" s="358">
        <v>0</v>
      </c>
      <c r="BY64" s="382">
        <v>0</v>
      </c>
      <c r="BZ64" s="381">
        <v>0</v>
      </c>
      <c r="CA64" s="358">
        <v>0</v>
      </c>
      <c r="CB64" s="358">
        <v>0</v>
      </c>
      <c r="CC64" s="358">
        <v>0</v>
      </c>
      <c r="CD64" s="382">
        <v>0</v>
      </c>
      <c r="CE64" s="381">
        <v>0</v>
      </c>
      <c r="CF64" s="358">
        <v>0</v>
      </c>
      <c r="CG64" s="358">
        <v>0</v>
      </c>
      <c r="CH64" s="358">
        <v>0</v>
      </c>
      <c r="CI64" s="358">
        <v>0</v>
      </c>
      <c r="CJ64" s="382">
        <v>0</v>
      </c>
      <c r="CK64" s="381">
        <v>0</v>
      </c>
      <c r="CL64" s="358">
        <v>0</v>
      </c>
      <c r="CM64" s="358">
        <v>0</v>
      </c>
      <c r="CN64" s="358">
        <v>0</v>
      </c>
      <c r="CO64" s="382">
        <v>0</v>
      </c>
      <c r="CP64" s="381">
        <v>0</v>
      </c>
      <c r="CQ64" s="358">
        <v>0</v>
      </c>
      <c r="CR64" s="358">
        <v>0</v>
      </c>
      <c r="CS64" s="358">
        <v>0</v>
      </c>
      <c r="CT64" s="358">
        <v>0</v>
      </c>
      <c r="CU64" s="382">
        <v>0</v>
      </c>
      <c r="CV64" s="381">
        <v>0</v>
      </c>
      <c r="CW64" s="358">
        <v>0</v>
      </c>
      <c r="CX64" s="358">
        <v>0</v>
      </c>
      <c r="CY64" s="358">
        <v>0</v>
      </c>
      <c r="CZ64" s="382">
        <v>0</v>
      </c>
      <c r="DA64" s="381">
        <v>0</v>
      </c>
      <c r="DB64" s="358">
        <v>0</v>
      </c>
      <c r="DC64" s="358">
        <v>0</v>
      </c>
      <c r="DD64" s="358">
        <v>0</v>
      </c>
      <c r="DE64" s="358">
        <v>0</v>
      </c>
      <c r="DF64" s="382">
        <v>0</v>
      </c>
      <c r="DG64" s="381">
        <v>0</v>
      </c>
      <c r="DH64" s="358">
        <v>0</v>
      </c>
      <c r="DI64" s="358">
        <v>0</v>
      </c>
      <c r="DJ64" s="358">
        <v>0</v>
      </c>
      <c r="DK64" s="382">
        <v>0</v>
      </c>
      <c r="DL64" s="756"/>
      <c r="DM64" s="774"/>
      <c r="DN64" s="774"/>
      <c r="DO64" s="774"/>
    </row>
    <row r="65" spans="1:119">
      <c r="A65" s="30"/>
      <c r="B65" s="30"/>
      <c r="C65" s="30"/>
      <c r="D65" s="30"/>
      <c r="E65" s="768">
        <v>0</v>
      </c>
      <c r="F65" s="381">
        <v>0</v>
      </c>
      <c r="G65" s="358">
        <v>0</v>
      </c>
      <c r="H65" s="358">
        <v>0</v>
      </c>
      <c r="I65" s="358">
        <v>0</v>
      </c>
      <c r="J65" s="358">
        <v>0</v>
      </c>
      <c r="K65" s="382">
        <v>0</v>
      </c>
      <c r="L65" s="381">
        <v>0</v>
      </c>
      <c r="M65" s="358">
        <v>0</v>
      </c>
      <c r="N65" s="358">
        <v>0</v>
      </c>
      <c r="O65" s="358">
        <v>0</v>
      </c>
      <c r="P65" s="382">
        <v>0</v>
      </c>
      <c r="Q65" s="381">
        <v>0</v>
      </c>
      <c r="R65" s="358">
        <v>0</v>
      </c>
      <c r="S65" s="358">
        <v>0</v>
      </c>
      <c r="T65" s="358">
        <v>0</v>
      </c>
      <c r="U65" s="358">
        <v>0</v>
      </c>
      <c r="V65" s="382">
        <v>0</v>
      </c>
      <c r="W65" s="381">
        <v>0</v>
      </c>
      <c r="X65" s="358">
        <v>0</v>
      </c>
      <c r="Y65" s="358">
        <v>0</v>
      </c>
      <c r="Z65" s="358">
        <v>0</v>
      </c>
      <c r="AA65" s="382">
        <v>0</v>
      </c>
      <c r="AB65" s="381">
        <v>0</v>
      </c>
      <c r="AC65" s="358">
        <v>0</v>
      </c>
      <c r="AD65" s="358">
        <v>0</v>
      </c>
      <c r="AE65" s="358">
        <v>0</v>
      </c>
      <c r="AF65" s="358">
        <v>0</v>
      </c>
      <c r="AG65" s="382">
        <v>0</v>
      </c>
      <c r="AH65" s="381">
        <v>0</v>
      </c>
      <c r="AI65" s="358">
        <v>0</v>
      </c>
      <c r="AJ65" s="358">
        <v>0</v>
      </c>
      <c r="AK65" s="358">
        <v>0</v>
      </c>
      <c r="AL65" s="382">
        <v>0</v>
      </c>
      <c r="AM65" s="381">
        <v>0</v>
      </c>
      <c r="AN65" s="358">
        <v>0</v>
      </c>
      <c r="AO65" s="358">
        <v>0</v>
      </c>
      <c r="AP65" s="358">
        <v>0</v>
      </c>
      <c r="AQ65" s="358">
        <v>0</v>
      </c>
      <c r="AR65" s="382">
        <v>0</v>
      </c>
      <c r="AS65" s="381">
        <v>0</v>
      </c>
      <c r="AT65" s="358">
        <v>0</v>
      </c>
      <c r="AU65" s="358">
        <v>0</v>
      </c>
      <c r="AV65" s="358">
        <v>0</v>
      </c>
      <c r="AW65" s="382">
        <v>0</v>
      </c>
      <c r="AX65" s="381">
        <v>0</v>
      </c>
      <c r="AY65" s="358">
        <v>0</v>
      </c>
      <c r="AZ65" s="358">
        <v>0</v>
      </c>
      <c r="BA65" s="358">
        <v>0</v>
      </c>
      <c r="BB65" s="358">
        <v>0</v>
      </c>
      <c r="BC65" s="382">
        <v>0</v>
      </c>
      <c r="BD65" s="381">
        <v>0</v>
      </c>
      <c r="BE65" s="358">
        <v>0</v>
      </c>
      <c r="BF65" s="358">
        <v>0</v>
      </c>
      <c r="BG65" s="358">
        <v>0</v>
      </c>
      <c r="BH65" s="382">
        <v>0</v>
      </c>
      <c r="BI65" s="381">
        <v>0</v>
      </c>
      <c r="BJ65" s="358">
        <v>0</v>
      </c>
      <c r="BK65" s="358">
        <v>0</v>
      </c>
      <c r="BL65" s="358">
        <v>0</v>
      </c>
      <c r="BM65" s="358">
        <v>0</v>
      </c>
      <c r="BN65" s="382">
        <v>0</v>
      </c>
      <c r="BO65" s="381">
        <v>0</v>
      </c>
      <c r="BP65" s="358">
        <v>0</v>
      </c>
      <c r="BQ65" s="358">
        <v>0</v>
      </c>
      <c r="BR65" s="358">
        <v>0</v>
      </c>
      <c r="BS65" s="382">
        <v>0</v>
      </c>
      <c r="BT65" s="381">
        <v>0</v>
      </c>
      <c r="BU65" s="358">
        <v>0</v>
      </c>
      <c r="BV65" s="358">
        <v>0</v>
      </c>
      <c r="BW65" s="358">
        <v>0</v>
      </c>
      <c r="BX65" s="358">
        <v>0</v>
      </c>
      <c r="BY65" s="382">
        <v>0</v>
      </c>
      <c r="BZ65" s="381">
        <v>0</v>
      </c>
      <c r="CA65" s="358">
        <v>0</v>
      </c>
      <c r="CB65" s="358">
        <v>0</v>
      </c>
      <c r="CC65" s="358">
        <v>0</v>
      </c>
      <c r="CD65" s="382">
        <v>0</v>
      </c>
      <c r="CE65" s="381">
        <v>0</v>
      </c>
      <c r="CF65" s="358">
        <v>0</v>
      </c>
      <c r="CG65" s="358">
        <v>0</v>
      </c>
      <c r="CH65" s="358">
        <v>0</v>
      </c>
      <c r="CI65" s="358">
        <v>0</v>
      </c>
      <c r="CJ65" s="382">
        <v>0</v>
      </c>
      <c r="CK65" s="381">
        <v>0</v>
      </c>
      <c r="CL65" s="358">
        <v>0</v>
      </c>
      <c r="CM65" s="358">
        <v>0</v>
      </c>
      <c r="CN65" s="358">
        <v>0</v>
      </c>
      <c r="CO65" s="382">
        <v>0</v>
      </c>
      <c r="CP65" s="381">
        <v>0</v>
      </c>
      <c r="CQ65" s="358">
        <v>0</v>
      </c>
      <c r="CR65" s="358">
        <v>0</v>
      </c>
      <c r="CS65" s="358">
        <v>0</v>
      </c>
      <c r="CT65" s="358">
        <v>0</v>
      </c>
      <c r="CU65" s="382">
        <v>0</v>
      </c>
      <c r="CV65" s="381">
        <v>0</v>
      </c>
      <c r="CW65" s="358">
        <v>0</v>
      </c>
      <c r="CX65" s="358">
        <v>0</v>
      </c>
      <c r="CY65" s="358">
        <v>0</v>
      </c>
      <c r="CZ65" s="382">
        <v>0</v>
      </c>
      <c r="DA65" s="381">
        <v>0</v>
      </c>
      <c r="DB65" s="358">
        <v>0</v>
      </c>
      <c r="DC65" s="358">
        <v>0</v>
      </c>
      <c r="DD65" s="358">
        <v>0</v>
      </c>
      <c r="DE65" s="358">
        <v>0</v>
      </c>
      <c r="DF65" s="382">
        <v>0</v>
      </c>
      <c r="DG65" s="381">
        <v>0</v>
      </c>
      <c r="DH65" s="358">
        <v>0</v>
      </c>
      <c r="DI65" s="358">
        <v>0</v>
      </c>
      <c r="DJ65" s="358">
        <v>0</v>
      </c>
      <c r="DK65" s="382">
        <v>0</v>
      </c>
      <c r="DL65" s="756"/>
      <c r="DM65" s="774"/>
      <c r="DN65" s="774"/>
      <c r="DO65" s="774"/>
    </row>
    <row r="66" spans="1:119">
      <c r="A66" s="30"/>
      <c r="B66" s="30"/>
      <c r="C66" s="30"/>
      <c r="D66" s="30"/>
      <c r="E66" s="768">
        <v>0</v>
      </c>
      <c r="F66" s="381">
        <v>0</v>
      </c>
      <c r="G66" s="358">
        <v>0</v>
      </c>
      <c r="H66" s="358">
        <v>0</v>
      </c>
      <c r="I66" s="358">
        <v>0</v>
      </c>
      <c r="J66" s="358">
        <v>0</v>
      </c>
      <c r="K66" s="382">
        <v>0</v>
      </c>
      <c r="L66" s="381">
        <v>0</v>
      </c>
      <c r="M66" s="358">
        <v>0</v>
      </c>
      <c r="N66" s="358">
        <v>0</v>
      </c>
      <c r="O66" s="358">
        <v>0</v>
      </c>
      <c r="P66" s="382">
        <v>0</v>
      </c>
      <c r="Q66" s="381">
        <v>0</v>
      </c>
      <c r="R66" s="358">
        <v>0</v>
      </c>
      <c r="S66" s="358">
        <v>0</v>
      </c>
      <c r="T66" s="358">
        <v>0</v>
      </c>
      <c r="U66" s="358">
        <v>0</v>
      </c>
      <c r="V66" s="382">
        <v>0</v>
      </c>
      <c r="W66" s="381">
        <v>0</v>
      </c>
      <c r="X66" s="358">
        <v>0</v>
      </c>
      <c r="Y66" s="358">
        <v>0</v>
      </c>
      <c r="Z66" s="358">
        <v>0</v>
      </c>
      <c r="AA66" s="382">
        <v>0</v>
      </c>
      <c r="AB66" s="381">
        <v>0</v>
      </c>
      <c r="AC66" s="358">
        <v>0</v>
      </c>
      <c r="AD66" s="358">
        <v>0</v>
      </c>
      <c r="AE66" s="358">
        <v>0</v>
      </c>
      <c r="AF66" s="358">
        <v>0</v>
      </c>
      <c r="AG66" s="382">
        <v>0</v>
      </c>
      <c r="AH66" s="381">
        <v>0</v>
      </c>
      <c r="AI66" s="358">
        <v>0</v>
      </c>
      <c r="AJ66" s="358">
        <v>0</v>
      </c>
      <c r="AK66" s="358">
        <v>0</v>
      </c>
      <c r="AL66" s="382">
        <v>0</v>
      </c>
      <c r="AM66" s="381">
        <v>0</v>
      </c>
      <c r="AN66" s="358">
        <v>0</v>
      </c>
      <c r="AO66" s="358">
        <v>0</v>
      </c>
      <c r="AP66" s="358">
        <v>0</v>
      </c>
      <c r="AQ66" s="358">
        <v>0</v>
      </c>
      <c r="AR66" s="382">
        <v>0</v>
      </c>
      <c r="AS66" s="381">
        <v>0</v>
      </c>
      <c r="AT66" s="358">
        <v>0</v>
      </c>
      <c r="AU66" s="358">
        <v>0</v>
      </c>
      <c r="AV66" s="358">
        <v>0</v>
      </c>
      <c r="AW66" s="382">
        <v>0</v>
      </c>
      <c r="AX66" s="381">
        <v>0</v>
      </c>
      <c r="AY66" s="358">
        <v>0</v>
      </c>
      <c r="AZ66" s="358">
        <v>0</v>
      </c>
      <c r="BA66" s="358">
        <v>0</v>
      </c>
      <c r="BB66" s="358">
        <v>0</v>
      </c>
      <c r="BC66" s="382">
        <v>0</v>
      </c>
      <c r="BD66" s="381">
        <v>0</v>
      </c>
      <c r="BE66" s="358">
        <v>0</v>
      </c>
      <c r="BF66" s="358">
        <v>0</v>
      </c>
      <c r="BG66" s="358">
        <v>0</v>
      </c>
      <c r="BH66" s="382">
        <v>0</v>
      </c>
      <c r="BI66" s="381">
        <v>0</v>
      </c>
      <c r="BJ66" s="358">
        <v>0</v>
      </c>
      <c r="BK66" s="358">
        <v>0</v>
      </c>
      <c r="BL66" s="358">
        <v>0</v>
      </c>
      <c r="BM66" s="358">
        <v>0</v>
      </c>
      <c r="BN66" s="382">
        <v>0</v>
      </c>
      <c r="BO66" s="381">
        <v>0</v>
      </c>
      <c r="BP66" s="358">
        <v>0</v>
      </c>
      <c r="BQ66" s="358">
        <v>0</v>
      </c>
      <c r="BR66" s="358">
        <v>0</v>
      </c>
      <c r="BS66" s="382">
        <v>0</v>
      </c>
      <c r="BT66" s="381">
        <v>0</v>
      </c>
      <c r="BU66" s="358">
        <v>0</v>
      </c>
      <c r="BV66" s="358">
        <v>0</v>
      </c>
      <c r="BW66" s="358">
        <v>0</v>
      </c>
      <c r="BX66" s="358">
        <v>0</v>
      </c>
      <c r="BY66" s="382">
        <v>0</v>
      </c>
      <c r="BZ66" s="381">
        <v>0</v>
      </c>
      <c r="CA66" s="358">
        <v>0</v>
      </c>
      <c r="CB66" s="358">
        <v>0</v>
      </c>
      <c r="CC66" s="358">
        <v>0</v>
      </c>
      <c r="CD66" s="382">
        <v>0</v>
      </c>
      <c r="CE66" s="381">
        <v>0</v>
      </c>
      <c r="CF66" s="358">
        <v>0</v>
      </c>
      <c r="CG66" s="358">
        <v>0</v>
      </c>
      <c r="CH66" s="358">
        <v>0</v>
      </c>
      <c r="CI66" s="358">
        <v>0</v>
      </c>
      <c r="CJ66" s="382">
        <v>0</v>
      </c>
      <c r="CK66" s="381">
        <v>0</v>
      </c>
      <c r="CL66" s="358">
        <v>0</v>
      </c>
      <c r="CM66" s="358">
        <v>0</v>
      </c>
      <c r="CN66" s="358">
        <v>0</v>
      </c>
      <c r="CO66" s="382">
        <v>0</v>
      </c>
      <c r="CP66" s="381">
        <v>0</v>
      </c>
      <c r="CQ66" s="358">
        <v>0</v>
      </c>
      <c r="CR66" s="358">
        <v>0</v>
      </c>
      <c r="CS66" s="358">
        <v>0</v>
      </c>
      <c r="CT66" s="358">
        <v>0</v>
      </c>
      <c r="CU66" s="382">
        <v>0</v>
      </c>
      <c r="CV66" s="381">
        <v>0</v>
      </c>
      <c r="CW66" s="358">
        <v>0</v>
      </c>
      <c r="CX66" s="358">
        <v>0</v>
      </c>
      <c r="CY66" s="358">
        <v>0</v>
      </c>
      <c r="CZ66" s="382">
        <v>0</v>
      </c>
      <c r="DA66" s="381">
        <v>0</v>
      </c>
      <c r="DB66" s="358">
        <v>0</v>
      </c>
      <c r="DC66" s="358">
        <v>0</v>
      </c>
      <c r="DD66" s="358">
        <v>0</v>
      </c>
      <c r="DE66" s="358">
        <v>0</v>
      </c>
      <c r="DF66" s="382">
        <v>0</v>
      </c>
      <c r="DG66" s="381">
        <v>0</v>
      </c>
      <c r="DH66" s="358">
        <v>0</v>
      </c>
      <c r="DI66" s="358">
        <v>0</v>
      </c>
      <c r="DJ66" s="358">
        <v>0</v>
      </c>
      <c r="DK66" s="382">
        <v>0</v>
      </c>
      <c r="DL66" s="756"/>
      <c r="DM66" s="774"/>
      <c r="DN66" s="774"/>
      <c r="DO66" s="774"/>
    </row>
    <row r="67" spans="1:119">
      <c r="A67" s="30"/>
      <c r="B67" s="30"/>
      <c r="C67" s="30"/>
      <c r="D67" s="30"/>
      <c r="E67" s="768">
        <v>0</v>
      </c>
      <c r="F67" s="381">
        <v>0</v>
      </c>
      <c r="G67" s="358">
        <v>0</v>
      </c>
      <c r="H67" s="358">
        <v>0</v>
      </c>
      <c r="I67" s="358">
        <v>0</v>
      </c>
      <c r="J67" s="358">
        <v>0</v>
      </c>
      <c r="K67" s="382">
        <v>0</v>
      </c>
      <c r="L67" s="381">
        <v>0</v>
      </c>
      <c r="M67" s="358">
        <v>0</v>
      </c>
      <c r="N67" s="358">
        <v>0</v>
      </c>
      <c r="O67" s="358">
        <v>0</v>
      </c>
      <c r="P67" s="382">
        <v>0</v>
      </c>
      <c r="Q67" s="381">
        <v>0</v>
      </c>
      <c r="R67" s="358">
        <v>0</v>
      </c>
      <c r="S67" s="358">
        <v>0</v>
      </c>
      <c r="T67" s="358">
        <v>0</v>
      </c>
      <c r="U67" s="358">
        <v>0</v>
      </c>
      <c r="V67" s="382">
        <v>0</v>
      </c>
      <c r="W67" s="381">
        <v>0</v>
      </c>
      <c r="X67" s="358">
        <v>0</v>
      </c>
      <c r="Y67" s="358">
        <v>0</v>
      </c>
      <c r="Z67" s="358">
        <v>0</v>
      </c>
      <c r="AA67" s="382">
        <v>0</v>
      </c>
      <c r="AB67" s="381">
        <v>0</v>
      </c>
      <c r="AC67" s="358">
        <v>0</v>
      </c>
      <c r="AD67" s="358">
        <v>0</v>
      </c>
      <c r="AE67" s="358">
        <v>0</v>
      </c>
      <c r="AF67" s="358">
        <v>0</v>
      </c>
      <c r="AG67" s="382">
        <v>0</v>
      </c>
      <c r="AH67" s="381">
        <v>0</v>
      </c>
      <c r="AI67" s="358">
        <v>0</v>
      </c>
      <c r="AJ67" s="358">
        <v>0</v>
      </c>
      <c r="AK67" s="358">
        <v>0</v>
      </c>
      <c r="AL67" s="382">
        <v>0</v>
      </c>
      <c r="AM67" s="381">
        <v>0</v>
      </c>
      <c r="AN67" s="358">
        <v>0</v>
      </c>
      <c r="AO67" s="358">
        <v>0</v>
      </c>
      <c r="AP67" s="358">
        <v>0</v>
      </c>
      <c r="AQ67" s="358">
        <v>0</v>
      </c>
      <c r="AR67" s="382">
        <v>0</v>
      </c>
      <c r="AS67" s="381">
        <v>0</v>
      </c>
      <c r="AT67" s="358">
        <v>0</v>
      </c>
      <c r="AU67" s="358">
        <v>0</v>
      </c>
      <c r="AV67" s="358">
        <v>0</v>
      </c>
      <c r="AW67" s="382">
        <v>0</v>
      </c>
      <c r="AX67" s="381">
        <v>0</v>
      </c>
      <c r="AY67" s="358">
        <v>0</v>
      </c>
      <c r="AZ67" s="358">
        <v>0</v>
      </c>
      <c r="BA67" s="358">
        <v>0</v>
      </c>
      <c r="BB67" s="358">
        <v>0</v>
      </c>
      <c r="BC67" s="382">
        <v>0</v>
      </c>
      <c r="BD67" s="381">
        <v>0</v>
      </c>
      <c r="BE67" s="358">
        <v>0</v>
      </c>
      <c r="BF67" s="358">
        <v>0</v>
      </c>
      <c r="BG67" s="358">
        <v>0</v>
      </c>
      <c r="BH67" s="382">
        <v>0</v>
      </c>
      <c r="BI67" s="381">
        <v>0</v>
      </c>
      <c r="BJ67" s="358">
        <v>0</v>
      </c>
      <c r="BK67" s="358">
        <v>0</v>
      </c>
      <c r="BL67" s="358">
        <v>0</v>
      </c>
      <c r="BM67" s="358">
        <v>0</v>
      </c>
      <c r="BN67" s="382">
        <v>0</v>
      </c>
      <c r="BO67" s="381">
        <v>0</v>
      </c>
      <c r="BP67" s="358">
        <v>0</v>
      </c>
      <c r="BQ67" s="358">
        <v>0</v>
      </c>
      <c r="BR67" s="358">
        <v>0</v>
      </c>
      <c r="BS67" s="382">
        <v>0</v>
      </c>
      <c r="BT67" s="381">
        <v>0</v>
      </c>
      <c r="BU67" s="358">
        <v>0</v>
      </c>
      <c r="BV67" s="358">
        <v>0</v>
      </c>
      <c r="BW67" s="358">
        <v>0</v>
      </c>
      <c r="BX67" s="358">
        <v>0</v>
      </c>
      <c r="BY67" s="382">
        <v>0</v>
      </c>
      <c r="BZ67" s="381">
        <v>0</v>
      </c>
      <c r="CA67" s="358">
        <v>0</v>
      </c>
      <c r="CB67" s="358">
        <v>0</v>
      </c>
      <c r="CC67" s="358">
        <v>0</v>
      </c>
      <c r="CD67" s="382">
        <v>0</v>
      </c>
      <c r="CE67" s="381">
        <v>0</v>
      </c>
      <c r="CF67" s="358">
        <v>0</v>
      </c>
      <c r="CG67" s="358">
        <v>0</v>
      </c>
      <c r="CH67" s="358">
        <v>0</v>
      </c>
      <c r="CI67" s="358">
        <v>0</v>
      </c>
      <c r="CJ67" s="382">
        <v>0</v>
      </c>
      <c r="CK67" s="381">
        <v>0</v>
      </c>
      <c r="CL67" s="358">
        <v>0</v>
      </c>
      <c r="CM67" s="358">
        <v>0</v>
      </c>
      <c r="CN67" s="358">
        <v>0</v>
      </c>
      <c r="CO67" s="382">
        <v>0</v>
      </c>
      <c r="CP67" s="381">
        <v>0</v>
      </c>
      <c r="CQ67" s="358">
        <v>0</v>
      </c>
      <c r="CR67" s="358">
        <v>0</v>
      </c>
      <c r="CS67" s="358">
        <v>0</v>
      </c>
      <c r="CT67" s="358">
        <v>0</v>
      </c>
      <c r="CU67" s="382">
        <v>0</v>
      </c>
      <c r="CV67" s="381">
        <v>0</v>
      </c>
      <c r="CW67" s="358">
        <v>0</v>
      </c>
      <c r="CX67" s="358">
        <v>0</v>
      </c>
      <c r="CY67" s="358">
        <v>0</v>
      </c>
      <c r="CZ67" s="382">
        <v>0</v>
      </c>
      <c r="DA67" s="381">
        <v>0</v>
      </c>
      <c r="DB67" s="358">
        <v>0</v>
      </c>
      <c r="DC67" s="358">
        <v>0</v>
      </c>
      <c r="DD67" s="358">
        <v>0</v>
      </c>
      <c r="DE67" s="358">
        <v>0</v>
      </c>
      <c r="DF67" s="382">
        <v>0</v>
      </c>
      <c r="DG67" s="381">
        <v>0</v>
      </c>
      <c r="DH67" s="358">
        <v>0</v>
      </c>
      <c r="DI67" s="358">
        <v>0</v>
      </c>
      <c r="DJ67" s="358">
        <v>0</v>
      </c>
      <c r="DK67" s="382">
        <v>0</v>
      </c>
      <c r="DL67" s="756"/>
      <c r="DM67" s="774"/>
      <c r="DN67" s="774"/>
      <c r="DO67" s="774"/>
    </row>
    <row r="68" spans="1:119">
      <c r="A68" s="30"/>
      <c r="B68" s="30"/>
      <c r="C68" s="30"/>
      <c r="D68" s="30"/>
      <c r="E68" s="768">
        <v>0</v>
      </c>
      <c r="F68" s="381">
        <v>0</v>
      </c>
      <c r="G68" s="358">
        <v>0</v>
      </c>
      <c r="H68" s="358">
        <v>0</v>
      </c>
      <c r="I68" s="358">
        <v>0</v>
      </c>
      <c r="J68" s="358">
        <v>0</v>
      </c>
      <c r="K68" s="382">
        <v>0</v>
      </c>
      <c r="L68" s="381">
        <v>0</v>
      </c>
      <c r="M68" s="358">
        <v>0</v>
      </c>
      <c r="N68" s="358">
        <v>0</v>
      </c>
      <c r="O68" s="358">
        <v>0</v>
      </c>
      <c r="P68" s="382">
        <v>0</v>
      </c>
      <c r="Q68" s="381">
        <v>0</v>
      </c>
      <c r="R68" s="358">
        <v>0</v>
      </c>
      <c r="S68" s="358">
        <v>0</v>
      </c>
      <c r="T68" s="358">
        <v>0</v>
      </c>
      <c r="U68" s="358">
        <v>0</v>
      </c>
      <c r="V68" s="382">
        <v>0</v>
      </c>
      <c r="W68" s="381">
        <v>0</v>
      </c>
      <c r="X68" s="358">
        <v>0</v>
      </c>
      <c r="Y68" s="358">
        <v>0</v>
      </c>
      <c r="Z68" s="358">
        <v>0</v>
      </c>
      <c r="AA68" s="382">
        <v>0</v>
      </c>
      <c r="AB68" s="381">
        <v>0</v>
      </c>
      <c r="AC68" s="358">
        <v>0</v>
      </c>
      <c r="AD68" s="358">
        <v>0</v>
      </c>
      <c r="AE68" s="358">
        <v>0</v>
      </c>
      <c r="AF68" s="358">
        <v>0</v>
      </c>
      <c r="AG68" s="382">
        <v>0</v>
      </c>
      <c r="AH68" s="381">
        <v>0</v>
      </c>
      <c r="AI68" s="358">
        <v>0</v>
      </c>
      <c r="AJ68" s="358">
        <v>0</v>
      </c>
      <c r="AK68" s="358">
        <v>0</v>
      </c>
      <c r="AL68" s="382">
        <v>0</v>
      </c>
      <c r="AM68" s="381">
        <v>0</v>
      </c>
      <c r="AN68" s="358">
        <v>0</v>
      </c>
      <c r="AO68" s="358">
        <v>0</v>
      </c>
      <c r="AP68" s="358">
        <v>0</v>
      </c>
      <c r="AQ68" s="358">
        <v>0</v>
      </c>
      <c r="AR68" s="382">
        <v>0</v>
      </c>
      <c r="AS68" s="381">
        <v>0</v>
      </c>
      <c r="AT68" s="358">
        <v>0</v>
      </c>
      <c r="AU68" s="358">
        <v>0</v>
      </c>
      <c r="AV68" s="358">
        <v>0</v>
      </c>
      <c r="AW68" s="382">
        <v>0</v>
      </c>
      <c r="AX68" s="381">
        <v>0</v>
      </c>
      <c r="AY68" s="358">
        <v>0</v>
      </c>
      <c r="AZ68" s="358">
        <v>0</v>
      </c>
      <c r="BA68" s="358">
        <v>0</v>
      </c>
      <c r="BB68" s="358">
        <v>0</v>
      </c>
      <c r="BC68" s="382">
        <v>0</v>
      </c>
      <c r="BD68" s="381">
        <v>0</v>
      </c>
      <c r="BE68" s="358">
        <v>0</v>
      </c>
      <c r="BF68" s="358">
        <v>0</v>
      </c>
      <c r="BG68" s="358">
        <v>0</v>
      </c>
      <c r="BH68" s="382">
        <v>0</v>
      </c>
      <c r="BI68" s="381">
        <v>0</v>
      </c>
      <c r="BJ68" s="358">
        <v>0</v>
      </c>
      <c r="BK68" s="358">
        <v>0</v>
      </c>
      <c r="BL68" s="358">
        <v>0</v>
      </c>
      <c r="BM68" s="358">
        <v>0</v>
      </c>
      <c r="BN68" s="382">
        <v>0</v>
      </c>
      <c r="BO68" s="381">
        <v>0</v>
      </c>
      <c r="BP68" s="358">
        <v>0</v>
      </c>
      <c r="BQ68" s="358">
        <v>0</v>
      </c>
      <c r="BR68" s="358">
        <v>0</v>
      </c>
      <c r="BS68" s="382">
        <v>0</v>
      </c>
      <c r="BT68" s="381">
        <v>0</v>
      </c>
      <c r="BU68" s="358">
        <v>0</v>
      </c>
      <c r="BV68" s="358">
        <v>0</v>
      </c>
      <c r="BW68" s="358">
        <v>0</v>
      </c>
      <c r="BX68" s="358">
        <v>0</v>
      </c>
      <c r="BY68" s="382">
        <v>0</v>
      </c>
      <c r="BZ68" s="381">
        <v>0</v>
      </c>
      <c r="CA68" s="358">
        <v>0</v>
      </c>
      <c r="CB68" s="358">
        <v>0</v>
      </c>
      <c r="CC68" s="358">
        <v>0</v>
      </c>
      <c r="CD68" s="382">
        <v>0</v>
      </c>
      <c r="CE68" s="381">
        <v>0</v>
      </c>
      <c r="CF68" s="358">
        <v>0</v>
      </c>
      <c r="CG68" s="358">
        <v>0</v>
      </c>
      <c r="CH68" s="358">
        <v>0</v>
      </c>
      <c r="CI68" s="358">
        <v>0</v>
      </c>
      <c r="CJ68" s="382">
        <v>0</v>
      </c>
      <c r="CK68" s="381">
        <v>0</v>
      </c>
      <c r="CL68" s="358">
        <v>0</v>
      </c>
      <c r="CM68" s="358">
        <v>0</v>
      </c>
      <c r="CN68" s="358">
        <v>0</v>
      </c>
      <c r="CO68" s="382">
        <v>0</v>
      </c>
      <c r="CP68" s="381">
        <v>0</v>
      </c>
      <c r="CQ68" s="358">
        <v>0</v>
      </c>
      <c r="CR68" s="358">
        <v>0</v>
      </c>
      <c r="CS68" s="358">
        <v>0</v>
      </c>
      <c r="CT68" s="358">
        <v>0</v>
      </c>
      <c r="CU68" s="382">
        <v>0</v>
      </c>
      <c r="CV68" s="381">
        <v>0</v>
      </c>
      <c r="CW68" s="358">
        <v>0</v>
      </c>
      <c r="CX68" s="358">
        <v>0</v>
      </c>
      <c r="CY68" s="358">
        <v>0</v>
      </c>
      <c r="CZ68" s="382">
        <v>0</v>
      </c>
      <c r="DA68" s="381">
        <v>0</v>
      </c>
      <c r="DB68" s="358">
        <v>0</v>
      </c>
      <c r="DC68" s="358">
        <v>0</v>
      </c>
      <c r="DD68" s="358">
        <v>0</v>
      </c>
      <c r="DE68" s="358">
        <v>0</v>
      </c>
      <c r="DF68" s="382">
        <v>0</v>
      </c>
      <c r="DG68" s="381">
        <v>0</v>
      </c>
      <c r="DH68" s="358">
        <v>0</v>
      </c>
      <c r="DI68" s="358">
        <v>0</v>
      </c>
      <c r="DJ68" s="358">
        <v>0</v>
      </c>
      <c r="DK68" s="382">
        <v>0</v>
      </c>
      <c r="DL68" s="756"/>
      <c r="DM68" s="774"/>
      <c r="DN68" s="774"/>
      <c r="DO68" s="774"/>
    </row>
    <row r="69" spans="1:119">
      <c r="A69" s="30"/>
      <c r="B69" s="30"/>
      <c r="C69" s="30"/>
      <c r="D69" s="30"/>
      <c r="E69" s="768">
        <v>0</v>
      </c>
      <c r="F69" s="381">
        <v>0</v>
      </c>
      <c r="G69" s="358">
        <v>0</v>
      </c>
      <c r="H69" s="358">
        <v>0</v>
      </c>
      <c r="I69" s="358">
        <v>0</v>
      </c>
      <c r="J69" s="358">
        <v>0</v>
      </c>
      <c r="K69" s="382">
        <v>0</v>
      </c>
      <c r="L69" s="381">
        <v>0</v>
      </c>
      <c r="M69" s="358">
        <v>0</v>
      </c>
      <c r="N69" s="358">
        <v>0</v>
      </c>
      <c r="O69" s="358">
        <v>0</v>
      </c>
      <c r="P69" s="382">
        <v>0</v>
      </c>
      <c r="Q69" s="381">
        <v>0</v>
      </c>
      <c r="R69" s="358">
        <v>0</v>
      </c>
      <c r="S69" s="358">
        <v>0</v>
      </c>
      <c r="T69" s="358">
        <v>0</v>
      </c>
      <c r="U69" s="358">
        <v>0</v>
      </c>
      <c r="V69" s="382">
        <v>0</v>
      </c>
      <c r="W69" s="381">
        <v>0</v>
      </c>
      <c r="X69" s="358">
        <v>0</v>
      </c>
      <c r="Y69" s="358">
        <v>0</v>
      </c>
      <c r="Z69" s="358">
        <v>0</v>
      </c>
      <c r="AA69" s="382">
        <v>0</v>
      </c>
      <c r="AB69" s="381">
        <v>0</v>
      </c>
      <c r="AC69" s="358">
        <v>0</v>
      </c>
      <c r="AD69" s="358">
        <v>0</v>
      </c>
      <c r="AE69" s="358">
        <v>0</v>
      </c>
      <c r="AF69" s="358">
        <v>0</v>
      </c>
      <c r="AG69" s="382">
        <v>0</v>
      </c>
      <c r="AH69" s="381">
        <v>0</v>
      </c>
      <c r="AI69" s="358">
        <v>0</v>
      </c>
      <c r="AJ69" s="358">
        <v>0</v>
      </c>
      <c r="AK69" s="358">
        <v>0</v>
      </c>
      <c r="AL69" s="382">
        <v>0</v>
      </c>
      <c r="AM69" s="381">
        <v>0</v>
      </c>
      <c r="AN69" s="358">
        <v>0</v>
      </c>
      <c r="AO69" s="358">
        <v>0</v>
      </c>
      <c r="AP69" s="358">
        <v>0</v>
      </c>
      <c r="AQ69" s="358">
        <v>0</v>
      </c>
      <c r="AR69" s="382">
        <v>0</v>
      </c>
      <c r="AS69" s="381">
        <v>0</v>
      </c>
      <c r="AT69" s="358">
        <v>0</v>
      </c>
      <c r="AU69" s="358">
        <v>0</v>
      </c>
      <c r="AV69" s="358">
        <v>0</v>
      </c>
      <c r="AW69" s="382">
        <v>0</v>
      </c>
      <c r="AX69" s="381">
        <v>0</v>
      </c>
      <c r="AY69" s="358">
        <v>0</v>
      </c>
      <c r="AZ69" s="358">
        <v>0</v>
      </c>
      <c r="BA69" s="358">
        <v>0</v>
      </c>
      <c r="BB69" s="358">
        <v>0</v>
      </c>
      <c r="BC69" s="382">
        <v>0</v>
      </c>
      <c r="BD69" s="381">
        <v>0</v>
      </c>
      <c r="BE69" s="358">
        <v>0</v>
      </c>
      <c r="BF69" s="358">
        <v>0</v>
      </c>
      <c r="BG69" s="358">
        <v>0</v>
      </c>
      <c r="BH69" s="382">
        <v>0</v>
      </c>
      <c r="BI69" s="381">
        <v>0</v>
      </c>
      <c r="BJ69" s="358">
        <v>0</v>
      </c>
      <c r="BK69" s="358">
        <v>0</v>
      </c>
      <c r="BL69" s="358">
        <v>0</v>
      </c>
      <c r="BM69" s="358">
        <v>0</v>
      </c>
      <c r="BN69" s="382">
        <v>0</v>
      </c>
      <c r="BO69" s="381">
        <v>0</v>
      </c>
      <c r="BP69" s="358">
        <v>0</v>
      </c>
      <c r="BQ69" s="358">
        <v>0</v>
      </c>
      <c r="BR69" s="358">
        <v>0</v>
      </c>
      <c r="BS69" s="382">
        <v>0</v>
      </c>
      <c r="BT69" s="381">
        <v>0</v>
      </c>
      <c r="BU69" s="358">
        <v>0</v>
      </c>
      <c r="BV69" s="358">
        <v>0</v>
      </c>
      <c r="BW69" s="358">
        <v>0</v>
      </c>
      <c r="BX69" s="358">
        <v>0</v>
      </c>
      <c r="BY69" s="382">
        <v>0</v>
      </c>
      <c r="BZ69" s="381">
        <v>0</v>
      </c>
      <c r="CA69" s="358">
        <v>0</v>
      </c>
      <c r="CB69" s="358">
        <v>0</v>
      </c>
      <c r="CC69" s="358">
        <v>0</v>
      </c>
      <c r="CD69" s="382">
        <v>0</v>
      </c>
      <c r="CE69" s="381">
        <v>0</v>
      </c>
      <c r="CF69" s="358">
        <v>0</v>
      </c>
      <c r="CG69" s="358">
        <v>0</v>
      </c>
      <c r="CH69" s="358">
        <v>0</v>
      </c>
      <c r="CI69" s="358">
        <v>0</v>
      </c>
      <c r="CJ69" s="382">
        <v>0</v>
      </c>
      <c r="CK69" s="381">
        <v>0</v>
      </c>
      <c r="CL69" s="358">
        <v>0</v>
      </c>
      <c r="CM69" s="358">
        <v>0</v>
      </c>
      <c r="CN69" s="358">
        <v>0</v>
      </c>
      <c r="CO69" s="382">
        <v>0</v>
      </c>
      <c r="CP69" s="381">
        <v>0</v>
      </c>
      <c r="CQ69" s="358">
        <v>0</v>
      </c>
      <c r="CR69" s="358">
        <v>0</v>
      </c>
      <c r="CS69" s="358">
        <v>0</v>
      </c>
      <c r="CT69" s="358">
        <v>0</v>
      </c>
      <c r="CU69" s="382">
        <v>0</v>
      </c>
      <c r="CV69" s="381">
        <v>0</v>
      </c>
      <c r="CW69" s="358">
        <v>0</v>
      </c>
      <c r="CX69" s="358">
        <v>0</v>
      </c>
      <c r="CY69" s="358">
        <v>0</v>
      </c>
      <c r="CZ69" s="382">
        <v>0</v>
      </c>
      <c r="DA69" s="381">
        <v>0</v>
      </c>
      <c r="DB69" s="358">
        <v>0</v>
      </c>
      <c r="DC69" s="358">
        <v>0</v>
      </c>
      <c r="DD69" s="358">
        <v>0</v>
      </c>
      <c r="DE69" s="358">
        <v>0</v>
      </c>
      <c r="DF69" s="382">
        <v>0</v>
      </c>
      <c r="DG69" s="381">
        <v>0</v>
      </c>
      <c r="DH69" s="358">
        <v>0</v>
      </c>
      <c r="DI69" s="358">
        <v>0</v>
      </c>
      <c r="DJ69" s="358">
        <v>0</v>
      </c>
      <c r="DK69" s="382">
        <v>0</v>
      </c>
      <c r="DL69" s="756"/>
      <c r="DM69" s="774"/>
      <c r="DN69" s="774"/>
      <c r="DO69" s="774"/>
    </row>
    <row r="70" spans="1:119">
      <c r="A70" s="30"/>
      <c r="B70" s="30"/>
      <c r="C70" s="30"/>
      <c r="D70" s="30"/>
      <c r="E70" s="768">
        <v>0</v>
      </c>
      <c r="F70" s="381">
        <v>0</v>
      </c>
      <c r="G70" s="358">
        <v>0</v>
      </c>
      <c r="H70" s="358">
        <v>0</v>
      </c>
      <c r="I70" s="358">
        <v>0</v>
      </c>
      <c r="J70" s="358">
        <v>0</v>
      </c>
      <c r="K70" s="382">
        <v>0</v>
      </c>
      <c r="L70" s="381">
        <v>0</v>
      </c>
      <c r="M70" s="358">
        <v>0</v>
      </c>
      <c r="N70" s="358">
        <v>0</v>
      </c>
      <c r="O70" s="358">
        <v>0</v>
      </c>
      <c r="P70" s="382">
        <v>0</v>
      </c>
      <c r="Q70" s="381">
        <v>0</v>
      </c>
      <c r="R70" s="358">
        <v>0</v>
      </c>
      <c r="S70" s="358">
        <v>0</v>
      </c>
      <c r="T70" s="358">
        <v>0</v>
      </c>
      <c r="U70" s="358">
        <v>0</v>
      </c>
      <c r="V70" s="382">
        <v>0</v>
      </c>
      <c r="W70" s="381">
        <v>0</v>
      </c>
      <c r="X70" s="358">
        <v>0</v>
      </c>
      <c r="Y70" s="358">
        <v>0</v>
      </c>
      <c r="Z70" s="358">
        <v>0</v>
      </c>
      <c r="AA70" s="382">
        <v>0</v>
      </c>
      <c r="AB70" s="381">
        <v>0</v>
      </c>
      <c r="AC70" s="358">
        <v>0</v>
      </c>
      <c r="AD70" s="358">
        <v>0</v>
      </c>
      <c r="AE70" s="358">
        <v>0</v>
      </c>
      <c r="AF70" s="358">
        <v>0</v>
      </c>
      <c r="AG70" s="382">
        <v>0</v>
      </c>
      <c r="AH70" s="381">
        <v>0</v>
      </c>
      <c r="AI70" s="358">
        <v>0</v>
      </c>
      <c r="AJ70" s="358">
        <v>0</v>
      </c>
      <c r="AK70" s="358">
        <v>0</v>
      </c>
      <c r="AL70" s="382">
        <v>0</v>
      </c>
      <c r="AM70" s="381">
        <v>0</v>
      </c>
      <c r="AN70" s="358">
        <v>0</v>
      </c>
      <c r="AO70" s="358">
        <v>0</v>
      </c>
      <c r="AP70" s="358">
        <v>0</v>
      </c>
      <c r="AQ70" s="358">
        <v>0</v>
      </c>
      <c r="AR70" s="382">
        <v>0</v>
      </c>
      <c r="AS70" s="381">
        <v>0</v>
      </c>
      <c r="AT70" s="358">
        <v>0</v>
      </c>
      <c r="AU70" s="358">
        <v>0</v>
      </c>
      <c r="AV70" s="358">
        <v>0</v>
      </c>
      <c r="AW70" s="382">
        <v>0</v>
      </c>
      <c r="AX70" s="381">
        <v>0</v>
      </c>
      <c r="AY70" s="358">
        <v>0</v>
      </c>
      <c r="AZ70" s="358">
        <v>0</v>
      </c>
      <c r="BA70" s="358">
        <v>0</v>
      </c>
      <c r="BB70" s="358">
        <v>0</v>
      </c>
      <c r="BC70" s="382">
        <v>0</v>
      </c>
      <c r="BD70" s="381">
        <v>0</v>
      </c>
      <c r="BE70" s="358">
        <v>0</v>
      </c>
      <c r="BF70" s="358">
        <v>0</v>
      </c>
      <c r="BG70" s="358">
        <v>0</v>
      </c>
      <c r="BH70" s="382">
        <v>0</v>
      </c>
      <c r="BI70" s="381">
        <v>0</v>
      </c>
      <c r="BJ70" s="358">
        <v>0</v>
      </c>
      <c r="BK70" s="358">
        <v>0</v>
      </c>
      <c r="BL70" s="358">
        <v>0</v>
      </c>
      <c r="BM70" s="358">
        <v>0</v>
      </c>
      <c r="BN70" s="382">
        <v>0</v>
      </c>
      <c r="BO70" s="381">
        <v>0</v>
      </c>
      <c r="BP70" s="358">
        <v>0</v>
      </c>
      <c r="BQ70" s="358">
        <v>0</v>
      </c>
      <c r="BR70" s="358">
        <v>0</v>
      </c>
      <c r="BS70" s="382">
        <v>0</v>
      </c>
      <c r="BT70" s="381">
        <v>0</v>
      </c>
      <c r="BU70" s="358">
        <v>0</v>
      </c>
      <c r="BV70" s="358">
        <v>0</v>
      </c>
      <c r="BW70" s="358">
        <v>0</v>
      </c>
      <c r="BX70" s="358">
        <v>0</v>
      </c>
      <c r="BY70" s="382">
        <v>0</v>
      </c>
      <c r="BZ70" s="381">
        <v>0</v>
      </c>
      <c r="CA70" s="358">
        <v>0</v>
      </c>
      <c r="CB70" s="358">
        <v>0</v>
      </c>
      <c r="CC70" s="358">
        <v>0</v>
      </c>
      <c r="CD70" s="382">
        <v>0</v>
      </c>
      <c r="CE70" s="381">
        <v>0</v>
      </c>
      <c r="CF70" s="358">
        <v>0</v>
      </c>
      <c r="CG70" s="358">
        <v>0</v>
      </c>
      <c r="CH70" s="358">
        <v>0</v>
      </c>
      <c r="CI70" s="358">
        <v>0</v>
      </c>
      <c r="CJ70" s="382">
        <v>0</v>
      </c>
      <c r="CK70" s="381">
        <v>0</v>
      </c>
      <c r="CL70" s="358">
        <v>0</v>
      </c>
      <c r="CM70" s="358">
        <v>0</v>
      </c>
      <c r="CN70" s="358">
        <v>0</v>
      </c>
      <c r="CO70" s="382">
        <v>0</v>
      </c>
      <c r="CP70" s="381">
        <v>0</v>
      </c>
      <c r="CQ70" s="358">
        <v>0</v>
      </c>
      <c r="CR70" s="358">
        <v>0</v>
      </c>
      <c r="CS70" s="358">
        <v>0</v>
      </c>
      <c r="CT70" s="358">
        <v>0</v>
      </c>
      <c r="CU70" s="382">
        <v>0</v>
      </c>
      <c r="CV70" s="381">
        <v>0</v>
      </c>
      <c r="CW70" s="358">
        <v>0</v>
      </c>
      <c r="CX70" s="358">
        <v>0</v>
      </c>
      <c r="CY70" s="358">
        <v>0</v>
      </c>
      <c r="CZ70" s="382">
        <v>0</v>
      </c>
      <c r="DA70" s="381">
        <v>0</v>
      </c>
      <c r="DB70" s="358">
        <v>0</v>
      </c>
      <c r="DC70" s="358">
        <v>0</v>
      </c>
      <c r="DD70" s="358">
        <v>0</v>
      </c>
      <c r="DE70" s="358">
        <v>0</v>
      </c>
      <c r="DF70" s="382">
        <v>0</v>
      </c>
      <c r="DG70" s="381">
        <v>0</v>
      </c>
      <c r="DH70" s="358">
        <v>0</v>
      </c>
      <c r="DI70" s="358">
        <v>0</v>
      </c>
      <c r="DJ70" s="358">
        <v>0</v>
      </c>
      <c r="DK70" s="382">
        <v>0</v>
      </c>
      <c r="DL70" s="756"/>
      <c r="DM70" s="774"/>
      <c r="DN70" s="774"/>
      <c r="DO70" s="774"/>
    </row>
    <row r="71" spans="1:119">
      <c r="A71" s="30"/>
      <c r="B71" s="30"/>
      <c r="C71" s="30"/>
      <c r="D71" s="30"/>
      <c r="E71" s="768">
        <v>0</v>
      </c>
      <c r="F71" s="381">
        <v>0</v>
      </c>
      <c r="G71" s="358">
        <v>0</v>
      </c>
      <c r="H71" s="358">
        <v>0</v>
      </c>
      <c r="I71" s="358">
        <v>0</v>
      </c>
      <c r="J71" s="358">
        <v>0</v>
      </c>
      <c r="K71" s="382">
        <v>0</v>
      </c>
      <c r="L71" s="381">
        <v>0</v>
      </c>
      <c r="M71" s="358">
        <v>0</v>
      </c>
      <c r="N71" s="358">
        <v>0</v>
      </c>
      <c r="O71" s="358">
        <v>0</v>
      </c>
      <c r="P71" s="382">
        <v>0</v>
      </c>
      <c r="Q71" s="381">
        <v>0</v>
      </c>
      <c r="R71" s="358">
        <v>0</v>
      </c>
      <c r="S71" s="358">
        <v>0</v>
      </c>
      <c r="T71" s="358">
        <v>0</v>
      </c>
      <c r="U71" s="358">
        <v>0</v>
      </c>
      <c r="V71" s="382">
        <v>0</v>
      </c>
      <c r="W71" s="381">
        <v>0</v>
      </c>
      <c r="X71" s="358">
        <v>0</v>
      </c>
      <c r="Y71" s="358">
        <v>0</v>
      </c>
      <c r="Z71" s="358">
        <v>0</v>
      </c>
      <c r="AA71" s="382">
        <v>0</v>
      </c>
      <c r="AB71" s="381">
        <v>0</v>
      </c>
      <c r="AC71" s="358">
        <v>0</v>
      </c>
      <c r="AD71" s="358">
        <v>0</v>
      </c>
      <c r="AE71" s="358">
        <v>0</v>
      </c>
      <c r="AF71" s="358">
        <v>0</v>
      </c>
      <c r="AG71" s="382">
        <v>0</v>
      </c>
      <c r="AH71" s="381">
        <v>0</v>
      </c>
      <c r="AI71" s="358">
        <v>0</v>
      </c>
      <c r="AJ71" s="358">
        <v>0</v>
      </c>
      <c r="AK71" s="358">
        <v>0</v>
      </c>
      <c r="AL71" s="382">
        <v>0</v>
      </c>
      <c r="AM71" s="381">
        <v>0</v>
      </c>
      <c r="AN71" s="358">
        <v>0</v>
      </c>
      <c r="AO71" s="358">
        <v>0</v>
      </c>
      <c r="AP71" s="358">
        <v>0</v>
      </c>
      <c r="AQ71" s="358">
        <v>0</v>
      </c>
      <c r="AR71" s="382">
        <v>0</v>
      </c>
      <c r="AS71" s="381">
        <v>0</v>
      </c>
      <c r="AT71" s="358">
        <v>0</v>
      </c>
      <c r="AU71" s="358">
        <v>0</v>
      </c>
      <c r="AV71" s="358">
        <v>0</v>
      </c>
      <c r="AW71" s="382">
        <v>0</v>
      </c>
      <c r="AX71" s="381">
        <v>0</v>
      </c>
      <c r="AY71" s="358">
        <v>0</v>
      </c>
      <c r="AZ71" s="358">
        <v>0</v>
      </c>
      <c r="BA71" s="358">
        <v>0</v>
      </c>
      <c r="BB71" s="358">
        <v>0</v>
      </c>
      <c r="BC71" s="382">
        <v>0</v>
      </c>
      <c r="BD71" s="381">
        <v>0</v>
      </c>
      <c r="BE71" s="358">
        <v>0</v>
      </c>
      <c r="BF71" s="358">
        <v>0</v>
      </c>
      <c r="BG71" s="358">
        <v>0</v>
      </c>
      <c r="BH71" s="382">
        <v>0</v>
      </c>
      <c r="BI71" s="381">
        <v>0</v>
      </c>
      <c r="BJ71" s="358">
        <v>0</v>
      </c>
      <c r="BK71" s="358">
        <v>0</v>
      </c>
      <c r="BL71" s="358">
        <v>0</v>
      </c>
      <c r="BM71" s="358">
        <v>0</v>
      </c>
      <c r="BN71" s="382">
        <v>0</v>
      </c>
      <c r="BO71" s="381">
        <v>0</v>
      </c>
      <c r="BP71" s="358">
        <v>0</v>
      </c>
      <c r="BQ71" s="358">
        <v>0</v>
      </c>
      <c r="BR71" s="358">
        <v>0</v>
      </c>
      <c r="BS71" s="382">
        <v>0</v>
      </c>
      <c r="BT71" s="381">
        <v>0</v>
      </c>
      <c r="BU71" s="358">
        <v>0</v>
      </c>
      <c r="BV71" s="358">
        <v>0</v>
      </c>
      <c r="BW71" s="358">
        <v>0</v>
      </c>
      <c r="BX71" s="358">
        <v>0</v>
      </c>
      <c r="BY71" s="382">
        <v>0</v>
      </c>
      <c r="BZ71" s="381">
        <v>0</v>
      </c>
      <c r="CA71" s="358">
        <v>0</v>
      </c>
      <c r="CB71" s="358">
        <v>0</v>
      </c>
      <c r="CC71" s="358">
        <v>0</v>
      </c>
      <c r="CD71" s="382">
        <v>0</v>
      </c>
      <c r="CE71" s="381">
        <v>0</v>
      </c>
      <c r="CF71" s="358">
        <v>0</v>
      </c>
      <c r="CG71" s="358">
        <v>0</v>
      </c>
      <c r="CH71" s="358">
        <v>0</v>
      </c>
      <c r="CI71" s="358">
        <v>0</v>
      </c>
      <c r="CJ71" s="382">
        <v>0</v>
      </c>
      <c r="CK71" s="381">
        <v>0</v>
      </c>
      <c r="CL71" s="358">
        <v>0</v>
      </c>
      <c r="CM71" s="358">
        <v>0</v>
      </c>
      <c r="CN71" s="358">
        <v>0</v>
      </c>
      <c r="CO71" s="382">
        <v>0</v>
      </c>
      <c r="CP71" s="381">
        <v>0</v>
      </c>
      <c r="CQ71" s="358">
        <v>0</v>
      </c>
      <c r="CR71" s="358">
        <v>0</v>
      </c>
      <c r="CS71" s="358">
        <v>0</v>
      </c>
      <c r="CT71" s="358">
        <v>0</v>
      </c>
      <c r="CU71" s="382">
        <v>0</v>
      </c>
      <c r="CV71" s="381">
        <v>0</v>
      </c>
      <c r="CW71" s="358">
        <v>0</v>
      </c>
      <c r="CX71" s="358">
        <v>0</v>
      </c>
      <c r="CY71" s="358">
        <v>0</v>
      </c>
      <c r="CZ71" s="382">
        <v>0</v>
      </c>
      <c r="DA71" s="381">
        <v>0</v>
      </c>
      <c r="DB71" s="358">
        <v>0</v>
      </c>
      <c r="DC71" s="358">
        <v>0</v>
      </c>
      <c r="DD71" s="358">
        <v>0</v>
      </c>
      <c r="DE71" s="358">
        <v>0</v>
      </c>
      <c r="DF71" s="382">
        <v>0</v>
      </c>
      <c r="DG71" s="381">
        <v>0</v>
      </c>
      <c r="DH71" s="358">
        <v>0</v>
      </c>
      <c r="DI71" s="358">
        <v>0</v>
      </c>
      <c r="DJ71" s="358">
        <v>0</v>
      </c>
      <c r="DK71" s="382">
        <v>0</v>
      </c>
      <c r="DL71" s="756"/>
      <c r="DM71" s="774"/>
      <c r="DN71" s="774"/>
      <c r="DO71" s="774"/>
    </row>
    <row r="72" spans="1:119">
      <c r="A72" s="30"/>
      <c r="B72" s="30"/>
      <c r="C72" s="30"/>
      <c r="D72" s="30"/>
      <c r="E72" s="768">
        <v>0</v>
      </c>
      <c r="F72" s="381">
        <v>0</v>
      </c>
      <c r="G72" s="358">
        <v>0</v>
      </c>
      <c r="H72" s="358">
        <v>0</v>
      </c>
      <c r="I72" s="358">
        <v>0</v>
      </c>
      <c r="J72" s="358">
        <v>0</v>
      </c>
      <c r="K72" s="382">
        <v>0</v>
      </c>
      <c r="L72" s="381">
        <v>0</v>
      </c>
      <c r="M72" s="358">
        <v>0</v>
      </c>
      <c r="N72" s="358">
        <v>0</v>
      </c>
      <c r="O72" s="358">
        <v>0</v>
      </c>
      <c r="P72" s="382">
        <v>0</v>
      </c>
      <c r="Q72" s="381">
        <v>0</v>
      </c>
      <c r="R72" s="358">
        <v>0</v>
      </c>
      <c r="S72" s="358">
        <v>0</v>
      </c>
      <c r="T72" s="358">
        <v>0</v>
      </c>
      <c r="U72" s="358">
        <v>0</v>
      </c>
      <c r="V72" s="382">
        <v>0</v>
      </c>
      <c r="W72" s="381">
        <v>0</v>
      </c>
      <c r="X72" s="358">
        <v>0</v>
      </c>
      <c r="Y72" s="358">
        <v>0</v>
      </c>
      <c r="Z72" s="358">
        <v>0</v>
      </c>
      <c r="AA72" s="382">
        <v>0</v>
      </c>
      <c r="AB72" s="381">
        <v>0</v>
      </c>
      <c r="AC72" s="358">
        <v>0</v>
      </c>
      <c r="AD72" s="358">
        <v>0</v>
      </c>
      <c r="AE72" s="358">
        <v>0</v>
      </c>
      <c r="AF72" s="358">
        <v>0</v>
      </c>
      <c r="AG72" s="382">
        <v>0</v>
      </c>
      <c r="AH72" s="381">
        <v>0</v>
      </c>
      <c r="AI72" s="358">
        <v>0</v>
      </c>
      <c r="AJ72" s="358">
        <v>0</v>
      </c>
      <c r="AK72" s="358">
        <v>0</v>
      </c>
      <c r="AL72" s="382">
        <v>0</v>
      </c>
      <c r="AM72" s="381">
        <v>0</v>
      </c>
      <c r="AN72" s="358">
        <v>0</v>
      </c>
      <c r="AO72" s="358">
        <v>0</v>
      </c>
      <c r="AP72" s="358">
        <v>0</v>
      </c>
      <c r="AQ72" s="358">
        <v>0</v>
      </c>
      <c r="AR72" s="382">
        <v>0</v>
      </c>
      <c r="AS72" s="381">
        <v>0</v>
      </c>
      <c r="AT72" s="358">
        <v>0</v>
      </c>
      <c r="AU72" s="358">
        <v>0</v>
      </c>
      <c r="AV72" s="358">
        <v>0</v>
      </c>
      <c r="AW72" s="382">
        <v>0</v>
      </c>
      <c r="AX72" s="381">
        <v>0</v>
      </c>
      <c r="AY72" s="358">
        <v>0</v>
      </c>
      <c r="AZ72" s="358">
        <v>0</v>
      </c>
      <c r="BA72" s="358">
        <v>0</v>
      </c>
      <c r="BB72" s="358">
        <v>0</v>
      </c>
      <c r="BC72" s="382">
        <v>0</v>
      </c>
      <c r="BD72" s="381">
        <v>0</v>
      </c>
      <c r="BE72" s="358">
        <v>0</v>
      </c>
      <c r="BF72" s="358">
        <v>0</v>
      </c>
      <c r="BG72" s="358">
        <v>0</v>
      </c>
      <c r="BH72" s="382">
        <v>0</v>
      </c>
      <c r="BI72" s="381">
        <v>0</v>
      </c>
      <c r="BJ72" s="358">
        <v>0</v>
      </c>
      <c r="BK72" s="358">
        <v>0</v>
      </c>
      <c r="BL72" s="358">
        <v>0</v>
      </c>
      <c r="BM72" s="358">
        <v>0</v>
      </c>
      <c r="BN72" s="382">
        <v>0</v>
      </c>
      <c r="BO72" s="381">
        <v>0</v>
      </c>
      <c r="BP72" s="358">
        <v>0</v>
      </c>
      <c r="BQ72" s="358">
        <v>0</v>
      </c>
      <c r="BR72" s="358">
        <v>0</v>
      </c>
      <c r="BS72" s="382">
        <v>0</v>
      </c>
      <c r="BT72" s="381">
        <v>0</v>
      </c>
      <c r="BU72" s="358">
        <v>0</v>
      </c>
      <c r="BV72" s="358">
        <v>0</v>
      </c>
      <c r="BW72" s="358">
        <v>0</v>
      </c>
      <c r="BX72" s="358">
        <v>0</v>
      </c>
      <c r="BY72" s="382">
        <v>0</v>
      </c>
      <c r="BZ72" s="381">
        <v>0</v>
      </c>
      <c r="CA72" s="358">
        <v>0</v>
      </c>
      <c r="CB72" s="358">
        <v>0</v>
      </c>
      <c r="CC72" s="358">
        <v>0</v>
      </c>
      <c r="CD72" s="382">
        <v>0</v>
      </c>
      <c r="CE72" s="381">
        <v>0</v>
      </c>
      <c r="CF72" s="358">
        <v>0</v>
      </c>
      <c r="CG72" s="358">
        <v>0</v>
      </c>
      <c r="CH72" s="358">
        <v>0</v>
      </c>
      <c r="CI72" s="358">
        <v>0</v>
      </c>
      <c r="CJ72" s="382">
        <v>0</v>
      </c>
      <c r="CK72" s="381">
        <v>0</v>
      </c>
      <c r="CL72" s="358">
        <v>0</v>
      </c>
      <c r="CM72" s="358">
        <v>0</v>
      </c>
      <c r="CN72" s="358">
        <v>0</v>
      </c>
      <c r="CO72" s="382">
        <v>0</v>
      </c>
      <c r="CP72" s="381">
        <v>0</v>
      </c>
      <c r="CQ72" s="358">
        <v>0</v>
      </c>
      <c r="CR72" s="358">
        <v>0</v>
      </c>
      <c r="CS72" s="358">
        <v>0</v>
      </c>
      <c r="CT72" s="358">
        <v>0</v>
      </c>
      <c r="CU72" s="382">
        <v>0</v>
      </c>
      <c r="CV72" s="381">
        <v>0</v>
      </c>
      <c r="CW72" s="358">
        <v>0</v>
      </c>
      <c r="CX72" s="358">
        <v>0</v>
      </c>
      <c r="CY72" s="358">
        <v>0</v>
      </c>
      <c r="CZ72" s="382">
        <v>0</v>
      </c>
      <c r="DA72" s="381">
        <v>0</v>
      </c>
      <c r="DB72" s="358">
        <v>0</v>
      </c>
      <c r="DC72" s="358">
        <v>0</v>
      </c>
      <c r="DD72" s="358">
        <v>0</v>
      </c>
      <c r="DE72" s="358">
        <v>0</v>
      </c>
      <c r="DF72" s="382">
        <v>0</v>
      </c>
      <c r="DG72" s="381">
        <v>0</v>
      </c>
      <c r="DH72" s="358">
        <v>0</v>
      </c>
      <c r="DI72" s="358">
        <v>0</v>
      </c>
      <c r="DJ72" s="358">
        <v>0</v>
      </c>
      <c r="DK72" s="382">
        <v>0</v>
      </c>
      <c r="DL72" s="756"/>
      <c r="DM72" s="774"/>
      <c r="DN72" s="774"/>
      <c r="DO72" s="774"/>
    </row>
    <row r="73" spans="1:119">
      <c r="A73" s="30"/>
      <c r="B73" s="30"/>
      <c r="C73" s="30"/>
      <c r="D73" s="30"/>
      <c r="E73" s="768">
        <v>0</v>
      </c>
      <c r="F73" s="383">
        <v>0</v>
      </c>
      <c r="G73" s="384">
        <v>0</v>
      </c>
      <c r="H73" s="384">
        <v>0</v>
      </c>
      <c r="I73" s="384">
        <v>0</v>
      </c>
      <c r="J73" s="384">
        <v>0</v>
      </c>
      <c r="K73" s="385">
        <v>0</v>
      </c>
      <c r="L73" s="383">
        <v>0</v>
      </c>
      <c r="M73" s="384">
        <v>0</v>
      </c>
      <c r="N73" s="384">
        <v>0</v>
      </c>
      <c r="O73" s="384">
        <v>0</v>
      </c>
      <c r="P73" s="385">
        <v>0</v>
      </c>
      <c r="Q73" s="383">
        <v>0</v>
      </c>
      <c r="R73" s="384">
        <v>0</v>
      </c>
      <c r="S73" s="384">
        <v>0</v>
      </c>
      <c r="T73" s="384">
        <v>0</v>
      </c>
      <c r="U73" s="384">
        <v>0</v>
      </c>
      <c r="V73" s="385">
        <v>0</v>
      </c>
      <c r="W73" s="383">
        <v>0</v>
      </c>
      <c r="X73" s="384">
        <v>0</v>
      </c>
      <c r="Y73" s="384">
        <v>0</v>
      </c>
      <c r="Z73" s="384">
        <v>0</v>
      </c>
      <c r="AA73" s="385">
        <v>0</v>
      </c>
      <c r="AB73" s="383">
        <v>0</v>
      </c>
      <c r="AC73" s="384">
        <v>0</v>
      </c>
      <c r="AD73" s="384">
        <v>0</v>
      </c>
      <c r="AE73" s="384">
        <v>0</v>
      </c>
      <c r="AF73" s="384">
        <v>0</v>
      </c>
      <c r="AG73" s="385">
        <v>0</v>
      </c>
      <c r="AH73" s="383">
        <v>0</v>
      </c>
      <c r="AI73" s="384">
        <v>0</v>
      </c>
      <c r="AJ73" s="384">
        <v>0</v>
      </c>
      <c r="AK73" s="384">
        <v>0</v>
      </c>
      <c r="AL73" s="385">
        <v>0</v>
      </c>
      <c r="AM73" s="383">
        <v>0</v>
      </c>
      <c r="AN73" s="384">
        <v>0</v>
      </c>
      <c r="AO73" s="384">
        <v>0</v>
      </c>
      <c r="AP73" s="384">
        <v>0</v>
      </c>
      <c r="AQ73" s="384">
        <v>0</v>
      </c>
      <c r="AR73" s="385">
        <v>0</v>
      </c>
      <c r="AS73" s="383">
        <v>0</v>
      </c>
      <c r="AT73" s="384">
        <v>0</v>
      </c>
      <c r="AU73" s="384">
        <v>0</v>
      </c>
      <c r="AV73" s="384">
        <v>0</v>
      </c>
      <c r="AW73" s="385">
        <v>0</v>
      </c>
      <c r="AX73" s="383">
        <v>0</v>
      </c>
      <c r="AY73" s="384">
        <v>0</v>
      </c>
      <c r="AZ73" s="384">
        <v>0</v>
      </c>
      <c r="BA73" s="384">
        <v>0</v>
      </c>
      <c r="BB73" s="384">
        <v>0</v>
      </c>
      <c r="BC73" s="385">
        <v>0</v>
      </c>
      <c r="BD73" s="383">
        <v>0</v>
      </c>
      <c r="BE73" s="384">
        <v>0</v>
      </c>
      <c r="BF73" s="384">
        <v>0</v>
      </c>
      <c r="BG73" s="384">
        <v>0</v>
      </c>
      <c r="BH73" s="385">
        <v>0</v>
      </c>
      <c r="BI73" s="383">
        <v>0</v>
      </c>
      <c r="BJ73" s="384">
        <v>0</v>
      </c>
      <c r="BK73" s="384">
        <v>0</v>
      </c>
      <c r="BL73" s="384">
        <v>0</v>
      </c>
      <c r="BM73" s="384">
        <v>0</v>
      </c>
      <c r="BN73" s="385">
        <v>0</v>
      </c>
      <c r="BO73" s="383">
        <v>0</v>
      </c>
      <c r="BP73" s="384">
        <v>0</v>
      </c>
      <c r="BQ73" s="384">
        <v>0</v>
      </c>
      <c r="BR73" s="384">
        <v>0</v>
      </c>
      <c r="BS73" s="385">
        <v>0</v>
      </c>
      <c r="BT73" s="383">
        <v>0</v>
      </c>
      <c r="BU73" s="384">
        <v>0</v>
      </c>
      <c r="BV73" s="384">
        <v>0</v>
      </c>
      <c r="BW73" s="384">
        <v>0</v>
      </c>
      <c r="BX73" s="384">
        <v>0</v>
      </c>
      <c r="BY73" s="385">
        <v>0</v>
      </c>
      <c r="BZ73" s="383">
        <v>0</v>
      </c>
      <c r="CA73" s="384">
        <v>0</v>
      </c>
      <c r="CB73" s="384">
        <v>0</v>
      </c>
      <c r="CC73" s="384">
        <v>0</v>
      </c>
      <c r="CD73" s="385">
        <v>0</v>
      </c>
      <c r="CE73" s="383">
        <v>0</v>
      </c>
      <c r="CF73" s="384">
        <v>0</v>
      </c>
      <c r="CG73" s="384">
        <v>0</v>
      </c>
      <c r="CH73" s="384">
        <v>0</v>
      </c>
      <c r="CI73" s="384">
        <v>0</v>
      </c>
      <c r="CJ73" s="385">
        <v>0</v>
      </c>
      <c r="CK73" s="383">
        <v>0</v>
      </c>
      <c r="CL73" s="384">
        <v>0</v>
      </c>
      <c r="CM73" s="384">
        <v>0</v>
      </c>
      <c r="CN73" s="384">
        <v>0</v>
      </c>
      <c r="CO73" s="385">
        <v>0</v>
      </c>
      <c r="CP73" s="383">
        <v>0</v>
      </c>
      <c r="CQ73" s="384">
        <v>0</v>
      </c>
      <c r="CR73" s="384">
        <v>0</v>
      </c>
      <c r="CS73" s="384">
        <v>0</v>
      </c>
      <c r="CT73" s="384">
        <v>0</v>
      </c>
      <c r="CU73" s="385">
        <v>0</v>
      </c>
      <c r="CV73" s="383">
        <v>0</v>
      </c>
      <c r="CW73" s="384">
        <v>0</v>
      </c>
      <c r="CX73" s="384">
        <v>0</v>
      </c>
      <c r="CY73" s="384">
        <v>0</v>
      </c>
      <c r="CZ73" s="385">
        <v>0</v>
      </c>
      <c r="DA73" s="383">
        <v>0</v>
      </c>
      <c r="DB73" s="384">
        <v>0</v>
      </c>
      <c r="DC73" s="384">
        <v>0</v>
      </c>
      <c r="DD73" s="384">
        <v>0</v>
      </c>
      <c r="DE73" s="384">
        <v>0</v>
      </c>
      <c r="DF73" s="385">
        <v>0</v>
      </c>
      <c r="DG73" s="383">
        <v>0</v>
      </c>
      <c r="DH73" s="384">
        <v>0</v>
      </c>
      <c r="DI73" s="384">
        <v>0</v>
      </c>
      <c r="DJ73" s="384">
        <v>0</v>
      </c>
      <c r="DK73" s="385">
        <v>0</v>
      </c>
      <c r="DL73" s="756"/>
      <c r="DM73" s="774"/>
      <c r="DN73" s="774"/>
      <c r="DO73" s="774"/>
    </row>
    <row r="74" spans="1:119">
      <c r="A74" s="778"/>
      <c r="B74" s="778"/>
      <c r="C74" s="778"/>
      <c r="D74" s="778"/>
      <c r="E74" s="779"/>
      <c r="F74" s="779"/>
      <c r="G74" s="779"/>
      <c r="H74" s="779"/>
      <c r="I74" s="779"/>
      <c r="J74" s="779"/>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79"/>
      <c r="BO74" s="779"/>
      <c r="BP74" s="779"/>
      <c r="BQ74" s="779"/>
      <c r="BR74" s="779"/>
      <c r="BS74" s="779"/>
      <c r="BT74" s="779"/>
      <c r="BU74" s="779"/>
      <c r="BV74" s="779"/>
      <c r="BW74" s="779"/>
      <c r="BX74" s="779"/>
      <c r="BY74" s="779"/>
      <c r="BZ74" s="779"/>
      <c r="CA74" s="779"/>
      <c r="CB74" s="779"/>
      <c r="CC74" s="779"/>
      <c r="CD74" s="779"/>
      <c r="CE74" s="779"/>
      <c r="CF74" s="779"/>
      <c r="CG74" s="779"/>
      <c r="CH74" s="779"/>
      <c r="CI74" s="779"/>
      <c r="CJ74" s="779"/>
      <c r="CK74" s="779"/>
      <c r="CL74" s="779"/>
      <c r="CM74" s="779"/>
      <c r="CN74" s="779"/>
      <c r="CO74" s="779"/>
      <c r="CP74" s="779"/>
      <c r="CQ74" s="779"/>
      <c r="CR74" s="779"/>
      <c r="CS74" s="779"/>
      <c r="CT74" s="779"/>
      <c r="CU74" s="779"/>
      <c r="CV74" s="779"/>
      <c r="CW74" s="779"/>
      <c r="CX74" s="779"/>
      <c r="CY74" s="779"/>
      <c r="CZ74" s="779"/>
      <c r="DA74" s="779"/>
      <c r="DB74" s="779"/>
      <c r="DC74" s="779"/>
      <c r="DD74" s="779"/>
      <c r="DE74" s="779"/>
      <c r="DF74" s="779"/>
      <c r="DG74" s="358"/>
      <c r="DH74" s="358"/>
      <c r="DI74" s="358"/>
      <c r="DJ74" s="358"/>
      <c r="DK74" s="358"/>
      <c r="DL74" s="779"/>
      <c r="DM74" s="774"/>
      <c r="DN74" s="774"/>
      <c r="DO74" s="774"/>
    </row>
    <row r="75" spans="1:119">
      <c r="A75" s="778"/>
      <c r="B75" s="778"/>
      <c r="C75" s="778"/>
      <c r="D75" s="778"/>
      <c r="E75" s="768"/>
      <c r="F75" s="756"/>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c r="CB75" s="756"/>
      <c r="CC75" s="756"/>
      <c r="CD75" s="756"/>
      <c r="CE75" s="756"/>
      <c r="CF75" s="756"/>
      <c r="CG75" s="756"/>
      <c r="CH75" s="756"/>
      <c r="CI75" s="756"/>
      <c r="CJ75" s="756"/>
      <c r="CK75" s="756"/>
      <c r="CL75" s="756"/>
      <c r="CM75" s="756"/>
      <c r="CN75" s="756"/>
      <c r="CO75" s="756"/>
      <c r="CP75" s="756"/>
      <c r="CQ75" s="756"/>
      <c r="CR75" s="756"/>
      <c r="CS75" s="756"/>
      <c r="CT75" s="756"/>
      <c r="CU75" s="756"/>
      <c r="CV75" s="756"/>
      <c r="CW75" s="756"/>
      <c r="CX75" s="756"/>
      <c r="CY75" s="756"/>
      <c r="CZ75" s="756"/>
      <c r="DA75" s="756"/>
      <c r="DB75" s="756"/>
      <c r="DC75" s="756"/>
      <c r="DD75" s="756"/>
      <c r="DE75" s="756"/>
      <c r="DF75" s="756"/>
      <c r="DG75" s="756"/>
      <c r="DH75" s="756"/>
      <c r="DI75" s="756"/>
      <c r="DJ75" s="756"/>
      <c r="DK75" s="756"/>
      <c r="DL75" s="756"/>
      <c r="DM75" s="774"/>
      <c r="DN75" s="774"/>
      <c r="DO75" s="774"/>
    </row>
    <row r="76" spans="1:119">
      <c r="A76" s="768"/>
      <c r="B76" s="768"/>
      <c r="C76" s="768"/>
      <c r="D76" s="768"/>
      <c r="E76" s="768"/>
      <c r="F76" s="756"/>
      <c r="G76" s="756"/>
      <c r="H76" s="756"/>
      <c r="I76" s="756"/>
      <c r="J76" s="756"/>
      <c r="K76" s="756"/>
      <c r="L76" s="756"/>
      <c r="M76" s="756"/>
      <c r="N76" s="756"/>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c r="CB76" s="756"/>
      <c r="CC76" s="756"/>
      <c r="CD76" s="756"/>
      <c r="CE76" s="756"/>
      <c r="CF76" s="756"/>
      <c r="CG76" s="756"/>
      <c r="CH76" s="756"/>
      <c r="CI76" s="756"/>
      <c r="CJ76" s="756"/>
      <c r="CK76" s="756"/>
      <c r="CL76" s="756"/>
      <c r="CM76" s="756"/>
      <c r="CN76" s="756"/>
      <c r="CO76" s="756"/>
      <c r="CP76" s="756"/>
      <c r="CQ76" s="756"/>
      <c r="CR76" s="756"/>
      <c r="CS76" s="756"/>
      <c r="CT76" s="756"/>
      <c r="CU76" s="756"/>
      <c r="CV76" s="756"/>
      <c r="CW76" s="756"/>
      <c r="CX76" s="756"/>
      <c r="CY76" s="756"/>
      <c r="CZ76" s="756"/>
      <c r="DA76" s="756"/>
      <c r="DB76" s="756"/>
      <c r="DC76" s="756"/>
      <c r="DD76" s="756"/>
      <c r="DE76" s="756"/>
      <c r="DF76" s="756"/>
      <c r="DG76" s="756"/>
      <c r="DH76" s="756"/>
      <c r="DI76" s="756"/>
      <c r="DJ76" s="756"/>
      <c r="DK76" s="756"/>
      <c r="DL76" s="756"/>
      <c r="DM76" s="774"/>
      <c r="DN76" s="774"/>
      <c r="DO76" s="774"/>
    </row>
    <row r="77" spans="1:119" ht="13">
      <c r="A77" s="762"/>
      <c r="B77" s="762"/>
      <c r="C77" s="762"/>
      <c r="D77" s="762"/>
      <c r="E77" s="929" t="s">
        <v>323</v>
      </c>
      <c r="F77" s="929"/>
      <c r="G77" s="929"/>
      <c r="H77" s="763"/>
      <c r="I77" s="763"/>
      <c r="J77" s="763"/>
      <c r="K77" s="763"/>
      <c r="L77" s="763"/>
      <c r="M77" s="763"/>
      <c r="N77" s="763"/>
      <c r="O77" s="763"/>
      <c r="P77" s="763"/>
      <c r="Q77" s="763"/>
      <c r="R77" s="763"/>
      <c r="S77" s="763"/>
      <c r="T77" s="762"/>
      <c r="U77" s="762"/>
      <c r="V77" s="762"/>
      <c r="W77" s="762"/>
      <c r="X77" s="762"/>
      <c r="Y77" s="762"/>
      <c r="Z77" s="762"/>
      <c r="AA77" s="762"/>
      <c r="AB77" s="762"/>
      <c r="AC77" s="762"/>
      <c r="AD77" s="762"/>
      <c r="AE77" s="762"/>
      <c r="AF77" s="762"/>
      <c r="AG77" s="762"/>
      <c r="AH77" s="762"/>
      <c r="AI77" s="762"/>
      <c r="AJ77" s="762"/>
      <c r="AK77" s="762"/>
      <c r="AL77" s="762"/>
      <c r="AM77" s="762"/>
      <c r="AN77" s="762"/>
      <c r="AO77" s="762"/>
      <c r="AP77" s="762"/>
      <c r="AQ77" s="762"/>
      <c r="AR77" s="762"/>
      <c r="AS77" s="762"/>
      <c r="AT77" s="762"/>
      <c r="AU77" s="762"/>
      <c r="AV77" s="762"/>
      <c r="AW77" s="762"/>
      <c r="AX77" s="762"/>
      <c r="AY77" s="762"/>
      <c r="AZ77" s="762"/>
      <c r="BA77" s="762"/>
      <c r="BB77" s="762"/>
      <c r="BC77" s="762"/>
      <c r="BD77" s="762"/>
      <c r="BE77" s="762"/>
      <c r="BF77" s="762"/>
      <c r="BG77" s="762"/>
      <c r="BH77" s="762"/>
      <c r="BI77" s="762"/>
      <c r="BJ77" s="762"/>
      <c r="BK77" s="762"/>
      <c r="BL77" s="762"/>
      <c r="BM77" s="762"/>
      <c r="BN77" s="762"/>
      <c r="BO77" s="762"/>
      <c r="BP77" s="762"/>
      <c r="BQ77" s="762"/>
      <c r="BR77" s="762"/>
      <c r="BS77" s="762"/>
      <c r="BT77" s="762"/>
      <c r="BU77" s="762"/>
      <c r="BV77" s="762"/>
      <c r="BW77" s="762"/>
      <c r="BX77" s="762"/>
      <c r="BY77" s="762"/>
      <c r="BZ77" s="762"/>
      <c r="CA77" s="762"/>
      <c r="CB77" s="762"/>
      <c r="CC77" s="762"/>
      <c r="CD77" s="762"/>
      <c r="CE77" s="762"/>
      <c r="CF77" s="762"/>
      <c r="CG77" s="762"/>
      <c r="CH77" s="762"/>
      <c r="CI77" s="762"/>
      <c r="CJ77" s="762"/>
      <c r="CK77" s="762"/>
      <c r="CL77" s="762"/>
      <c r="CM77" s="762"/>
      <c r="CN77" s="762"/>
      <c r="CO77" s="762"/>
      <c r="CP77" s="762"/>
      <c r="CQ77" s="762"/>
      <c r="CR77" s="762"/>
      <c r="CS77" s="762"/>
      <c r="CT77" s="762"/>
      <c r="CU77" s="762"/>
      <c r="CV77" s="762"/>
      <c r="CW77" s="762"/>
      <c r="CX77" s="762"/>
      <c r="CY77" s="762"/>
      <c r="CZ77" s="762"/>
      <c r="DA77" s="762"/>
      <c r="DB77" s="762"/>
      <c r="DC77" s="762"/>
      <c r="DD77" s="762"/>
      <c r="DE77" s="762"/>
      <c r="DF77" s="762"/>
      <c r="DG77" s="762"/>
      <c r="DH77" s="762"/>
      <c r="DI77" s="762"/>
      <c r="DJ77" s="762"/>
      <c r="DK77" s="762"/>
      <c r="DL77" s="762"/>
      <c r="DM77" s="766"/>
      <c r="DN77" s="766"/>
      <c r="DO77" s="766"/>
    </row>
    <row r="78" spans="1:119">
      <c r="A78" s="766"/>
      <c r="B78" s="766"/>
      <c r="C78" s="766"/>
      <c r="D78" s="766"/>
      <c r="E78" s="766"/>
      <c r="F78" s="766"/>
      <c r="G78" s="766"/>
      <c r="H78" s="766"/>
      <c r="I78" s="766"/>
      <c r="J78" s="766"/>
      <c r="K78" s="766"/>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766"/>
      <c r="BA78" s="766"/>
      <c r="BB78" s="766"/>
      <c r="BC78" s="766"/>
      <c r="BD78" s="766"/>
      <c r="BE78" s="766"/>
      <c r="BF78" s="766"/>
      <c r="BG78" s="766"/>
      <c r="BH78" s="766"/>
      <c r="BI78" s="766"/>
      <c r="BJ78" s="766"/>
      <c r="BK78" s="766"/>
      <c r="BL78" s="766"/>
      <c r="BM78" s="766"/>
      <c r="BN78" s="766"/>
      <c r="BO78" s="766"/>
      <c r="BP78" s="766"/>
      <c r="BQ78" s="766"/>
      <c r="BR78" s="766"/>
      <c r="BS78" s="766"/>
      <c r="BT78" s="766"/>
      <c r="BU78" s="766"/>
      <c r="BV78" s="766"/>
      <c r="BW78" s="766"/>
      <c r="BX78" s="766"/>
      <c r="BY78" s="766"/>
      <c r="BZ78" s="766"/>
      <c r="CA78" s="766"/>
      <c r="CB78" s="766"/>
      <c r="CC78" s="766"/>
      <c r="CD78" s="766"/>
      <c r="CE78" s="766"/>
      <c r="CF78" s="766"/>
      <c r="CG78" s="766"/>
      <c r="CH78" s="766"/>
      <c r="CI78" s="766"/>
      <c r="CJ78" s="766"/>
      <c r="CK78" s="766"/>
      <c r="CL78" s="766"/>
      <c r="CM78" s="766"/>
      <c r="CN78" s="766"/>
      <c r="CO78" s="766"/>
      <c r="CP78" s="766"/>
      <c r="CQ78" s="766"/>
      <c r="CR78" s="766"/>
      <c r="CS78" s="766"/>
      <c r="CT78" s="766"/>
      <c r="CU78" s="766"/>
      <c r="CV78" s="766"/>
      <c r="CW78" s="766"/>
      <c r="CX78" s="766"/>
      <c r="CY78" s="766"/>
      <c r="CZ78" s="766"/>
      <c r="DA78" s="766"/>
      <c r="DB78" s="766"/>
      <c r="DC78" s="766"/>
      <c r="DD78" s="766"/>
      <c r="DE78" s="766"/>
      <c r="DF78" s="766"/>
      <c r="DG78" s="766"/>
      <c r="DH78" s="766"/>
      <c r="DI78" s="766"/>
      <c r="DJ78" s="766"/>
      <c r="DK78" s="766"/>
      <c r="DL78" s="766"/>
      <c r="DM78" s="766"/>
      <c r="DN78" s="766"/>
      <c r="DO78" s="766"/>
    </row>
    <row r="79" spans="1:119" ht="13">
      <c r="A79" s="768"/>
      <c r="B79" s="768"/>
      <c r="C79" s="768"/>
      <c r="D79" s="768"/>
      <c r="E79" s="769" t="s">
        <v>175</v>
      </c>
      <c r="F79" s="926" t="s">
        <v>186</v>
      </c>
      <c r="G79" s="927"/>
      <c r="H79" s="927"/>
      <c r="I79" s="927"/>
      <c r="J79" s="927"/>
      <c r="K79" s="928"/>
      <c r="L79" s="926" t="s">
        <v>685</v>
      </c>
      <c r="M79" s="927"/>
      <c r="N79" s="927"/>
      <c r="O79" s="927"/>
      <c r="P79" s="928"/>
      <c r="Q79" s="926" t="s">
        <v>187</v>
      </c>
      <c r="R79" s="927"/>
      <c r="S79" s="927"/>
      <c r="T79" s="927"/>
      <c r="U79" s="927"/>
      <c r="V79" s="928"/>
      <c r="W79" s="926" t="s">
        <v>686</v>
      </c>
      <c r="X79" s="927"/>
      <c r="Y79" s="927"/>
      <c r="Z79" s="927"/>
      <c r="AA79" s="928"/>
      <c r="AB79" s="926" t="s">
        <v>188</v>
      </c>
      <c r="AC79" s="927"/>
      <c r="AD79" s="927"/>
      <c r="AE79" s="927"/>
      <c r="AF79" s="927"/>
      <c r="AG79" s="928"/>
      <c r="AH79" s="926" t="s">
        <v>687</v>
      </c>
      <c r="AI79" s="927"/>
      <c r="AJ79" s="927"/>
      <c r="AK79" s="927"/>
      <c r="AL79" s="928"/>
      <c r="AM79" s="926" t="s">
        <v>189</v>
      </c>
      <c r="AN79" s="927"/>
      <c r="AO79" s="927"/>
      <c r="AP79" s="927"/>
      <c r="AQ79" s="927"/>
      <c r="AR79" s="928"/>
      <c r="AS79" s="926" t="s">
        <v>688</v>
      </c>
      <c r="AT79" s="927"/>
      <c r="AU79" s="927"/>
      <c r="AV79" s="927"/>
      <c r="AW79" s="928"/>
      <c r="AX79" s="926" t="s">
        <v>190</v>
      </c>
      <c r="AY79" s="927"/>
      <c r="AZ79" s="927"/>
      <c r="BA79" s="927"/>
      <c r="BB79" s="927"/>
      <c r="BC79" s="928"/>
      <c r="BD79" s="926" t="s">
        <v>689</v>
      </c>
      <c r="BE79" s="927"/>
      <c r="BF79" s="927"/>
      <c r="BG79" s="927"/>
      <c r="BH79" s="928"/>
      <c r="BI79" s="926" t="s">
        <v>191</v>
      </c>
      <c r="BJ79" s="927"/>
      <c r="BK79" s="927"/>
      <c r="BL79" s="927"/>
      <c r="BM79" s="927"/>
      <c r="BN79" s="928"/>
      <c r="BO79" s="926" t="s">
        <v>690</v>
      </c>
      <c r="BP79" s="927"/>
      <c r="BQ79" s="927"/>
      <c r="BR79" s="927"/>
      <c r="BS79" s="928"/>
      <c r="BT79" s="926" t="s">
        <v>192</v>
      </c>
      <c r="BU79" s="927"/>
      <c r="BV79" s="927"/>
      <c r="BW79" s="927"/>
      <c r="BX79" s="927"/>
      <c r="BY79" s="928"/>
      <c r="BZ79" s="926" t="s">
        <v>691</v>
      </c>
      <c r="CA79" s="927"/>
      <c r="CB79" s="927"/>
      <c r="CC79" s="927"/>
      <c r="CD79" s="928"/>
      <c r="CE79" s="926" t="s">
        <v>193</v>
      </c>
      <c r="CF79" s="927"/>
      <c r="CG79" s="927"/>
      <c r="CH79" s="927"/>
      <c r="CI79" s="927"/>
      <c r="CJ79" s="928"/>
      <c r="CK79" s="926" t="s">
        <v>692</v>
      </c>
      <c r="CL79" s="927"/>
      <c r="CM79" s="927"/>
      <c r="CN79" s="927"/>
      <c r="CO79" s="928"/>
      <c r="CP79" s="926" t="s">
        <v>194</v>
      </c>
      <c r="CQ79" s="927"/>
      <c r="CR79" s="927"/>
      <c r="CS79" s="927"/>
      <c r="CT79" s="927"/>
      <c r="CU79" s="928"/>
      <c r="CV79" s="926" t="s">
        <v>693</v>
      </c>
      <c r="CW79" s="927"/>
      <c r="CX79" s="927"/>
      <c r="CY79" s="927"/>
      <c r="CZ79" s="928"/>
      <c r="DA79" s="926" t="s">
        <v>195</v>
      </c>
      <c r="DB79" s="927"/>
      <c r="DC79" s="927"/>
      <c r="DD79" s="927"/>
      <c r="DE79" s="927"/>
      <c r="DF79" s="928"/>
      <c r="DG79" s="926" t="s">
        <v>694</v>
      </c>
      <c r="DH79" s="927"/>
      <c r="DI79" s="927"/>
      <c r="DJ79" s="927"/>
      <c r="DK79" s="928"/>
      <c r="DL79" s="756"/>
      <c r="DM79" s="766"/>
      <c r="DN79" s="766"/>
      <c r="DO79" s="766"/>
    </row>
    <row r="80" spans="1:119" ht="13">
      <c r="A80" s="30"/>
      <c r="B80" s="30"/>
      <c r="C80" s="30"/>
      <c r="D80" s="30"/>
      <c r="E80" s="770" t="s">
        <v>54</v>
      </c>
      <c r="F80" s="771" t="s">
        <v>533</v>
      </c>
      <c r="G80" s="772" t="s">
        <v>532</v>
      </c>
      <c r="H80" s="772" t="s">
        <v>531</v>
      </c>
      <c r="I80" s="772" t="s">
        <v>530</v>
      </c>
      <c r="J80" s="772" t="s">
        <v>529</v>
      </c>
      <c r="K80" s="773" t="s">
        <v>528</v>
      </c>
      <c r="L80" s="771" t="s">
        <v>527</v>
      </c>
      <c r="M80" s="772" t="s">
        <v>526</v>
      </c>
      <c r="N80" s="772" t="s">
        <v>525</v>
      </c>
      <c r="O80" s="772" t="s">
        <v>524</v>
      </c>
      <c r="P80" s="773" t="s">
        <v>523</v>
      </c>
      <c r="Q80" s="771" t="s">
        <v>533</v>
      </c>
      <c r="R80" s="772" t="s">
        <v>532</v>
      </c>
      <c r="S80" s="772" t="s">
        <v>531</v>
      </c>
      <c r="T80" s="772" t="s">
        <v>530</v>
      </c>
      <c r="U80" s="772" t="s">
        <v>529</v>
      </c>
      <c r="V80" s="773" t="s">
        <v>528</v>
      </c>
      <c r="W80" s="771" t="s">
        <v>527</v>
      </c>
      <c r="X80" s="772" t="s">
        <v>526</v>
      </c>
      <c r="Y80" s="772" t="s">
        <v>525</v>
      </c>
      <c r="Z80" s="772" t="s">
        <v>524</v>
      </c>
      <c r="AA80" s="773" t="s">
        <v>523</v>
      </c>
      <c r="AB80" s="771" t="s">
        <v>533</v>
      </c>
      <c r="AC80" s="772" t="s">
        <v>532</v>
      </c>
      <c r="AD80" s="772" t="s">
        <v>531</v>
      </c>
      <c r="AE80" s="772" t="s">
        <v>530</v>
      </c>
      <c r="AF80" s="772" t="s">
        <v>529</v>
      </c>
      <c r="AG80" s="773" t="s">
        <v>528</v>
      </c>
      <c r="AH80" s="771" t="s">
        <v>527</v>
      </c>
      <c r="AI80" s="772" t="s">
        <v>526</v>
      </c>
      <c r="AJ80" s="772" t="s">
        <v>525</v>
      </c>
      <c r="AK80" s="772" t="s">
        <v>524</v>
      </c>
      <c r="AL80" s="773" t="s">
        <v>523</v>
      </c>
      <c r="AM80" s="771" t="s">
        <v>533</v>
      </c>
      <c r="AN80" s="772" t="s">
        <v>532</v>
      </c>
      <c r="AO80" s="772" t="s">
        <v>531</v>
      </c>
      <c r="AP80" s="772" t="s">
        <v>530</v>
      </c>
      <c r="AQ80" s="772" t="s">
        <v>529</v>
      </c>
      <c r="AR80" s="773" t="s">
        <v>528</v>
      </c>
      <c r="AS80" s="771" t="s">
        <v>527</v>
      </c>
      <c r="AT80" s="772" t="s">
        <v>526</v>
      </c>
      <c r="AU80" s="772" t="s">
        <v>525</v>
      </c>
      <c r="AV80" s="772" t="s">
        <v>524</v>
      </c>
      <c r="AW80" s="773" t="s">
        <v>523</v>
      </c>
      <c r="AX80" s="771" t="s">
        <v>533</v>
      </c>
      <c r="AY80" s="772" t="s">
        <v>532</v>
      </c>
      <c r="AZ80" s="772" t="s">
        <v>531</v>
      </c>
      <c r="BA80" s="772" t="s">
        <v>530</v>
      </c>
      <c r="BB80" s="772" t="s">
        <v>529</v>
      </c>
      <c r="BC80" s="773" t="s">
        <v>528</v>
      </c>
      <c r="BD80" s="771" t="s">
        <v>527</v>
      </c>
      <c r="BE80" s="772" t="s">
        <v>526</v>
      </c>
      <c r="BF80" s="772" t="s">
        <v>525</v>
      </c>
      <c r="BG80" s="772" t="s">
        <v>524</v>
      </c>
      <c r="BH80" s="773" t="s">
        <v>523</v>
      </c>
      <c r="BI80" s="771" t="s">
        <v>533</v>
      </c>
      <c r="BJ80" s="772" t="s">
        <v>532</v>
      </c>
      <c r="BK80" s="772" t="s">
        <v>531</v>
      </c>
      <c r="BL80" s="772" t="s">
        <v>530</v>
      </c>
      <c r="BM80" s="772" t="s">
        <v>529</v>
      </c>
      <c r="BN80" s="773" t="s">
        <v>528</v>
      </c>
      <c r="BO80" s="771" t="s">
        <v>527</v>
      </c>
      <c r="BP80" s="772" t="s">
        <v>526</v>
      </c>
      <c r="BQ80" s="772" t="s">
        <v>525</v>
      </c>
      <c r="BR80" s="772" t="s">
        <v>524</v>
      </c>
      <c r="BS80" s="773" t="s">
        <v>523</v>
      </c>
      <c r="BT80" s="771" t="s">
        <v>533</v>
      </c>
      <c r="BU80" s="772" t="s">
        <v>532</v>
      </c>
      <c r="BV80" s="772" t="s">
        <v>531</v>
      </c>
      <c r="BW80" s="772" t="s">
        <v>530</v>
      </c>
      <c r="BX80" s="772" t="s">
        <v>529</v>
      </c>
      <c r="BY80" s="773" t="s">
        <v>528</v>
      </c>
      <c r="BZ80" s="771" t="s">
        <v>527</v>
      </c>
      <c r="CA80" s="772" t="s">
        <v>526</v>
      </c>
      <c r="CB80" s="772" t="s">
        <v>525</v>
      </c>
      <c r="CC80" s="772" t="s">
        <v>524</v>
      </c>
      <c r="CD80" s="773" t="s">
        <v>523</v>
      </c>
      <c r="CE80" s="771" t="s">
        <v>533</v>
      </c>
      <c r="CF80" s="772" t="s">
        <v>532</v>
      </c>
      <c r="CG80" s="772" t="s">
        <v>531</v>
      </c>
      <c r="CH80" s="772" t="s">
        <v>530</v>
      </c>
      <c r="CI80" s="772" t="s">
        <v>529</v>
      </c>
      <c r="CJ80" s="773" t="s">
        <v>528</v>
      </c>
      <c r="CK80" s="771" t="s">
        <v>527</v>
      </c>
      <c r="CL80" s="772" t="s">
        <v>526</v>
      </c>
      <c r="CM80" s="772" t="s">
        <v>525</v>
      </c>
      <c r="CN80" s="772" t="s">
        <v>524</v>
      </c>
      <c r="CO80" s="773" t="s">
        <v>523</v>
      </c>
      <c r="CP80" s="771" t="s">
        <v>533</v>
      </c>
      <c r="CQ80" s="772" t="s">
        <v>532</v>
      </c>
      <c r="CR80" s="772" t="s">
        <v>531</v>
      </c>
      <c r="CS80" s="772" t="s">
        <v>530</v>
      </c>
      <c r="CT80" s="772" t="s">
        <v>529</v>
      </c>
      <c r="CU80" s="773" t="s">
        <v>528</v>
      </c>
      <c r="CV80" s="771" t="s">
        <v>527</v>
      </c>
      <c r="CW80" s="772" t="s">
        <v>526</v>
      </c>
      <c r="CX80" s="772" t="s">
        <v>525</v>
      </c>
      <c r="CY80" s="772" t="s">
        <v>524</v>
      </c>
      <c r="CZ80" s="773" t="s">
        <v>523</v>
      </c>
      <c r="DA80" s="771" t="s">
        <v>533</v>
      </c>
      <c r="DB80" s="772" t="s">
        <v>532</v>
      </c>
      <c r="DC80" s="772" t="s">
        <v>531</v>
      </c>
      <c r="DD80" s="772" t="s">
        <v>530</v>
      </c>
      <c r="DE80" s="772" t="s">
        <v>529</v>
      </c>
      <c r="DF80" s="773" t="s">
        <v>528</v>
      </c>
      <c r="DG80" s="771" t="s">
        <v>527</v>
      </c>
      <c r="DH80" s="772" t="s">
        <v>526</v>
      </c>
      <c r="DI80" s="772" t="s">
        <v>525</v>
      </c>
      <c r="DJ80" s="772" t="s">
        <v>524</v>
      </c>
      <c r="DK80" s="773" t="s">
        <v>523</v>
      </c>
      <c r="DL80" s="756"/>
      <c r="DM80" s="766"/>
      <c r="DN80" s="766"/>
      <c r="DO80" s="766"/>
    </row>
    <row r="81" spans="1:119">
      <c r="A81" s="30"/>
      <c r="B81" s="30"/>
      <c r="C81" s="30"/>
      <c r="D81" s="30"/>
      <c r="E81" s="768" t="s">
        <v>154</v>
      </c>
      <c r="F81" s="381">
        <v>0</v>
      </c>
      <c r="G81" s="358">
        <v>0</v>
      </c>
      <c r="H81" s="358">
        <v>0</v>
      </c>
      <c r="I81" s="358">
        <v>0</v>
      </c>
      <c r="J81" s="358">
        <v>0</v>
      </c>
      <c r="K81" s="382">
        <v>0</v>
      </c>
      <c r="L81" s="381">
        <v>0</v>
      </c>
      <c r="M81" s="358">
        <v>0</v>
      </c>
      <c r="N81" s="358">
        <v>0</v>
      </c>
      <c r="O81" s="358">
        <v>0</v>
      </c>
      <c r="P81" s="382">
        <v>0</v>
      </c>
      <c r="Q81" s="381">
        <v>0</v>
      </c>
      <c r="R81" s="358">
        <v>0</v>
      </c>
      <c r="S81" s="358">
        <v>0</v>
      </c>
      <c r="T81" s="358">
        <v>0</v>
      </c>
      <c r="U81" s="358">
        <v>0</v>
      </c>
      <c r="V81" s="382">
        <v>0</v>
      </c>
      <c r="W81" s="381">
        <v>0</v>
      </c>
      <c r="X81" s="358">
        <v>0</v>
      </c>
      <c r="Y81" s="358">
        <v>0</v>
      </c>
      <c r="Z81" s="358">
        <v>0</v>
      </c>
      <c r="AA81" s="382">
        <v>0</v>
      </c>
      <c r="AB81" s="381">
        <v>0</v>
      </c>
      <c r="AC81" s="358">
        <v>0</v>
      </c>
      <c r="AD81" s="358">
        <v>0</v>
      </c>
      <c r="AE81" s="358">
        <v>0</v>
      </c>
      <c r="AF81" s="358">
        <v>0</v>
      </c>
      <c r="AG81" s="382">
        <v>0</v>
      </c>
      <c r="AH81" s="381">
        <v>0</v>
      </c>
      <c r="AI81" s="358">
        <v>0</v>
      </c>
      <c r="AJ81" s="358">
        <v>0</v>
      </c>
      <c r="AK81" s="358">
        <v>0</v>
      </c>
      <c r="AL81" s="382">
        <v>0</v>
      </c>
      <c r="AM81" s="381">
        <v>0</v>
      </c>
      <c r="AN81" s="358">
        <v>0</v>
      </c>
      <c r="AO81" s="358">
        <v>0</v>
      </c>
      <c r="AP81" s="358">
        <v>0</v>
      </c>
      <c r="AQ81" s="358">
        <v>0</v>
      </c>
      <c r="AR81" s="382">
        <v>0</v>
      </c>
      <c r="AS81" s="381">
        <v>0</v>
      </c>
      <c r="AT81" s="358">
        <v>0</v>
      </c>
      <c r="AU81" s="358">
        <v>0</v>
      </c>
      <c r="AV81" s="358">
        <v>0</v>
      </c>
      <c r="AW81" s="382">
        <v>0</v>
      </c>
      <c r="AX81" s="381">
        <v>0</v>
      </c>
      <c r="AY81" s="358">
        <v>0</v>
      </c>
      <c r="AZ81" s="358">
        <v>0</v>
      </c>
      <c r="BA81" s="358">
        <v>0</v>
      </c>
      <c r="BB81" s="358">
        <v>0</v>
      </c>
      <c r="BC81" s="382">
        <v>0</v>
      </c>
      <c r="BD81" s="381">
        <v>0</v>
      </c>
      <c r="BE81" s="358">
        <v>0</v>
      </c>
      <c r="BF81" s="358">
        <v>0</v>
      </c>
      <c r="BG81" s="358">
        <v>0</v>
      </c>
      <c r="BH81" s="382">
        <v>0</v>
      </c>
      <c r="BI81" s="381">
        <v>0</v>
      </c>
      <c r="BJ81" s="358">
        <v>0</v>
      </c>
      <c r="BK81" s="358">
        <v>0</v>
      </c>
      <c r="BL81" s="358">
        <v>0</v>
      </c>
      <c r="BM81" s="358">
        <v>0</v>
      </c>
      <c r="BN81" s="382">
        <v>0</v>
      </c>
      <c r="BO81" s="381">
        <v>0</v>
      </c>
      <c r="BP81" s="358">
        <v>0</v>
      </c>
      <c r="BQ81" s="358">
        <v>0</v>
      </c>
      <c r="BR81" s="358">
        <v>0</v>
      </c>
      <c r="BS81" s="382">
        <v>0</v>
      </c>
      <c r="BT81" s="381">
        <v>0</v>
      </c>
      <c r="BU81" s="358">
        <v>0</v>
      </c>
      <c r="BV81" s="358">
        <v>0</v>
      </c>
      <c r="BW81" s="358">
        <v>0</v>
      </c>
      <c r="BX81" s="358">
        <v>0</v>
      </c>
      <c r="BY81" s="382">
        <v>0</v>
      </c>
      <c r="BZ81" s="381">
        <v>0</v>
      </c>
      <c r="CA81" s="358">
        <v>0</v>
      </c>
      <c r="CB81" s="358">
        <v>0</v>
      </c>
      <c r="CC81" s="358">
        <v>0</v>
      </c>
      <c r="CD81" s="382">
        <v>0</v>
      </c>
      <c r="CE81" s="381">
        <v>0</v>
      </c>
      <c r="CF81" s="358">
        <v>0</v>
      </c>
      <c r="CG81" s="358">
        <v>0</v>
      </c>
      <c r="CH81" s="358">
        <v>0</v>
      </c>
      <c r="CI81" s="358">
        <v>0</v>
      </c>
      <c r="CJ81" s="382">
        <v>0</v>
      </c>
      <c r="CK81" s="381">
        <v>0</v>
      </c>
      <c r="CL81" s="358">
        <v>0</v>
      </c>
      <c r="CM81" s="358">
        <v>0</v>
      </c>
      <c r="CN81" s="358">
        <v>0</v>
      </c>
      <c r="CO81" s="382">
        <v>0</v>
      </c>
      <c r="CP81" s="381">
        <v>0</v>
      </c>
      <c r="CQ81" s="358">
        <v>0</v>
      </c>
      <c r="CR81" s="358">
        <v>0</v>
      </c>
      <c r="CS81" s="358">
        <v>0</v>
      </c>
      <c r="CT81" s="358">
        <v>0</v>
      </c>
      <c r="CU81" s="382">
        <v>0</v>
      </c>
      <c r="CV81" s="381">
        <v>0</v>
      </c>
      <c r="CW81" s="358">
        <v>0</v>
      </c>
      <c r="CX81" s="358">
        <v>0</v>
      </c>
      <c r="CY81" s="358">
        <v>0</v>
      </c>
      <c r="CZ81" s="382">
        <v>0</v>
      </c>
      <c r="DA81" s="381">
        <v>0</v>
      </c>
      <c r="DB81" s="358">
        <v>0</v>
      </c>
      <c r="DC81" s="358">
        <v>0</v>
      </c>
      <c r="DD81" s="358">
        <v>0</v>
      </c>
      <c r="DE81" s="358">
        <v>0</v>
      </c>
      <c r="DF81" s="382">
        <v>0</v>
      </c>
      <c r="DG81" s="381">
        <v>0</v>
      </c>
      <c r="DH81" s="358">
        <v>0</v>
      </c>
      <c r="DI81" s="358">
        <v>0</v>
      </c>
      <c r="DJ81" s="358">
        <v>0</v>
      </c>
      <c r="DK81" s="382">
        <v>0</v>
      </c>
      <c r="DL81" s="756"/>
      <c r="DM81" s="766"/>
      <c r="DN81" s="766"/>
      <c r="DO81" s="766"/>
    </row>
    <row r="82" spans="1:119">
      <c r="A82" s="30"/>
      <c r="B82" s="30"/>
      <c r="C82" s="30"/>
      <c r="D82" s="30"/>
      <c r="E82" s="768" t="s">
        <v>155</v>
      </c>
      <c r="F82" s="381">
        <v>0</v>
      </c>
      <c r="G82" s="358">
        <v>0</v>
      </c>
      <c r="H82" s="358">
        <v>0</v>
      </c>
      <c r="I82" s="358">
        <v>0</v>
      </c>
      <c r="J82" s="358">
        <v>0</v>
      </c>
      <c r="K82" s="382">
        <v>0</v>
      </c>
      <c r="L82" s="381">
        <v>0</v>
      </c>
      <c r="M82" s="358">
        <v>0</v>
      </c>
      <c r="N82" s="358">
        <v>0</v>
      </c>
      <c r="O82" s="358">
        <v>0</v>
      </c>
      <c r="P82" s="382">
        <v>0</v>
      </c>
      <c r="Q82" s="381">
        <v>0</v>
      </c>
      <c r="R82" s="358">
        <v>0</v>
      </c>
      <c r="S82" s="358">
        <v>0</v>
      </c>
      <c r="T82" s="358">
        <v>0</v>
      </c>
      <c r="U82" s="358">
        <v>0</v>
      </c>
      <c r="V82" s="382">
        <v>0</v>
      </c>
      <c r="W82" s="381">
        <v>0</v>
      </c>
      <c r="X82" s="358">
        <v>0</v>
      </c>
      <c r="Y82" s="358">
        <v>0</v>
      </c>
      <c r="Z82" s="358">
        <v>0</v>
      </c>
      <c r="AA82" s="382">
        <v>0</v>
      </c>
      <c r="AB82" s="381">
        <v>0</v>
      </c>
      <c r="AC82" s="358">
        <v>0</v>
      </c>
      <c r="AD82" s="358">
        <v>0</v>
      </c>
      <c r="AE82" s="358">
        <v>0</v>
      </c>
      <c r="AF82" s="358">
        <v>0</v>
      </c>
      <c r="AG82" s="382">
        <v>0</v>
      </c>
      <c r="AH82" s="381">
        <v>0</v>
      </c>
      <c r="AI82" s="358">
        <v>0</v>
      </c>
      <c r="AJ82" s="358">
        <v>0</v>
      </c>
      <c r="AK82" s="358">
        <v>0</v>
      </c>
      <c r="AL82" s="382">
        <v>0</v>
      </c>
      <c r="AM82" s="381">
        <v>0</v>
      </c>
      <c r="AN82" s="358">
        <v>0</v>
      </c>
      <c r="AO82" s="358">
        <v>0</v>
      </c>
      <c r="AP82" s="358">
        <v>0</v>
      </c>
      <c r="AQ82" s="358">
        <v>0</v>
      </c>
      <c r="AR82" s="382">
        <v>0</v>
      </c>
      <c r="AS82" s="381">
        <v>0</v>
      </c>
      <c r="AT82" s="358">
        <v>0</v>
      </c>
      <c r="AU82" s="358">
        <v>0</v>
      </c>
      <c r="AV82" s="358">
        <v>0</v>
      </c>
      <c r="AW82" s="382">
        <v>0</v>
      </c>
      <c r="AX82" s="381">
        <v>0</v>
      </c>
      <c r="AY82" s="358">
        <v>0</v>
      </c>
      <c r="AZ82" s="358">
        <v>0</v>
      </c>
      <c r="BA82" s="358">
        <v>0</v>
      </c>
      <c r="BB82" s="358">
        <v>0</v>
      </c>
      <c r="BC82" s="382">
        <v>0</v>
      </c>
      <c r="BD82" s="381">
        <v>0</v>
      </c>
      <c r="BE82" s="358">
        <v>0</v>
      </c>
      <c r="BF82" s="358">
        <v>0</v>
      </c>
      <c r="BG82" s="358">
        <v>0</v>
      </c>
      <c r="BH82" s="382">
        <v>0</v>
      </c>
      <c r="BI82" s="381">
        <v>0</v>
      </c>
      <c r="BJ82" s="358">
        <v>0</v>
      </c>
      <c r="BK82" s="358">
        <v>0</v>
      </c>
      <c r="BL82" s="358">
        <v>0</v>
      </c>
      <c r="BM82" s="358">
        <v>0</v>
      </c>
      <c r="BN82" s="382">
        <v>0</v>
      </c>
      <c r="BO82" s="381">
        <v>0</v>
      </c>
      <c r="BP82" s="358">
        <v>0</v>
      </c>
      <c r="BQ82" s="358">
        <v>0</v>
      </c>
      <c r="BR82" s="358">
        <v>0</v>
      </c>
      <c r="BS82" s="382">
        <v>0</v>
      </c>
      <c r="BT82" s="381">
        <v>0</v>
      </c>
      <c r="BU82" s="358">
        <v>0</v>
      </c>
      <c r="BV82" s="358">
        <v>0</v>
      </c>
      <c r="BW82" s="358">
        <v>0</v>
      </c>
      <c r="BX82" s="358">
        <v>0</v>
      </c>
      <c r="BY82" s="382">
        <v>0</v>
      </c>
      <c r="BZ82" s="381">
        <v>0</v>
      </c>
      <c r="CA82" s="358">
        <v>0</v>
      </c>
      <c r="CB82" s="358">
        <v>0</v>
      </c>
      <c r="CC82" s="358">
        <v>0</v>
      </c>
      <c r="CD82" s="382">
        <v>0</v>
      </c>
      <c r="CE82" s="381">
        <v>0</v>
      </c>
      <c r="CF82" s="358">
        <v>0</v>
      </c>
      <c r="CG82" s="358">
        <v>0</v>
      </c>
      <c r="CH82" s="358">
        <v>0</v>
      </c>
      <c r="CI82" s="358">
        <v>0</v>
      </c>
      <c r="CJ82" s="382">
        <v>0</v>
      </c>
      <c r="CK82" s="381">
        <v>0</v>
      </c>
      <c r="CL82" s="358">
        <v>0</v>
      </c>
      <c r="CM82" s="358">
        <v>0</v>
      </c>
      <c r="CN82" s="358">
        <v>0</v>
      </c>
      <c r="CO82" s="382">
        <v>0</v>
      </c>
      <c r="CP82" s="381">
        <v>0</v>
      </c>
      <c r="CQ82" s="358">
        <v>0</v>
      </c>
      <c r="CR82" s="358">
        <v>0</v>
      </c>
      <c r="CS82" s="358">
        <v>0</v>
      </c>
      <c r="CT82" s="358">
        <v>0</v>
      </c>
      <c r="CU82" s="382">
        <v>0</v>
      </c>
      <c r="CV82" s="381">
        <v>0</v>
      </c>
      <c r="CW82" s="358">
        <v>0</v>
      </c>
      <c r="CX82" s="358">
        <v>0</v>
      </c>
      <c r="CY82" s="358">
        <v>0</v>
      </c>
      <c r="CZ82" s="382">
        <v>0</v>
      </c>
      <c r="DA82" s="381">
        <v>0</v>
      </c>
      <c r="DB82" s="358">
        <v>0</v>
      </c>
      <c r="DC82" s="358">
        <v>0</v>
      </c>
      <c r="DD82" s="358">
        <v>0</v>
      </c>
      <c r="DE82" s="358">
        <v>0</v>
      </c>
      <c r="DF82" s="382">
        <v>0</v>
      </c>
      <c r="DG82" s="381">
        <v>0</v>
      </c>
      <c r="DH82" s="358">
        <v>0</v>
      </c>
      <c r="DI82" s="358">
        <v>0</v>
      </c>
      <c r="DJ82" s="358">
        <v>0</v>
      </c>
      <c r="DK82" s="382">
        <v>0</v>
      </c>
      <c r="DL82" s="756"/>
      <c r="DM82" s="766"/>
      <c r="DN82" s="766"/>
      <c r="DO82" s="766"/>
    </row>
    <row r="83" spans="1:119" s="775" customFormat="1">
      <c r="A83" s="30"/>
      <c r="B83" s="30"/>
      <c r="C83" s="30"/>
      <c r="D83" s="30"/>
      <c r="E83" s="768" t="s">
        <v>156</v>
      </c>
      <c r="F83" s="381">
        <v>0</v>
      </c>
      <c r="G83" s="358">
        <v>0</v>
      </c>
      <c r="H83" s="358">
        <v>0</v>
      </c>
      <c r="I83" s="358">
        <v>0</v>
      </c>
      <c r="J83" s="358">
        <v>0</v>
      </c>
      <c r="K83" s="382">
        <v>0</v>
      </c>
      <c r="L83" s="381">
        <v>0</v>
      </c>
      <c r="M83" s="358">
        <v>0</v>
      </c>
      <c r="N83" s="358">
        <v>0</v>
      </c>
      <c r="O83" s="358">
        <v>0</v>
      </c>
      <c r="P83" s="382">
        <v>0</v>
      </c>
      <c r="Q83" s="381">
        <v>0</v>
      </c>
      <c r="R83" s="358">
        <v>0</v>
      </c>
      <c r="S83" s="358">
        <v>0</v>
      </c>
      <c r="T83" s="358">
        <v>0</v>
      </c>
      <c r="U83" s="358">
        <v>0</v>
      </c>
      <c r="V83" s="382">
        <v>0</v>
      </c>
      <c r="W83" s="381">
        <v>0</v>
      </c>
      <c r="X83" s="358">
        <v>0</v>
      </c>
      <c r="Y83" s="358">
        <v>0</v>
      </c>
      <c r="Z83" s="358">
        <v>0</v>
      </c>
      <c r="AA83" s="382">
        <v>0</v>
      </c>
      <c r="AB83" s="381">
        <v>0</v>
      </c>
      <c r="AC83" s="358">
        <v>0</v>
      </c>
      <c r="AD83" s="358">
        <v>0</v>
      </c>
      <c r="AE83" s="358">
        <v>0</v>
      </c>
      <c r="AF83" s="358">
        <v>0</v>
      </c>
      <c r="AG83" s="382">
        <v>0</v>
      </c>
      <c r="AH83" s="381">
        <v>0</v>
      </c>
      <c r="AI83" s="358">
        <v>0</v>
      </c>
      <c r="AJ83" s="358">
        <v>0</v>
      </c>
      <c r="AK83" s="358">
        <v>0</v>
      </c>
      <c r="AL83" s="382">
        <v>0</v>
      </c>
      <c r="AM83" s="381">
        <v>0</v>
      </c>
      <c r="AN83" s="358">
        <v>0</v>
      </c>
      <c r="AO83" s="358">
        <v>0</v>
      </c>
      <c r="AP83" s="358">
        <v>0</v>
      </c>
      <c r="AQ83" s="358">
        <v>0</v>
      </c>
      <c r="AR83" s="382">
        <v>0</v>
      </c>
      <c r="AS83" s="381">
        <v>0</v>
      </c>
      <c r="AT83" s="358">
        <v>0</v>
      </c>
      <c r="AU83" s="358">
        <v>0</v>
      </c>
      <c r="AV83" s="358">
        <v>0</v>
      </c>
      <c r="AW83" s="382">
        <v>0</v>
      </c>
      <c r="AX83" s="381">
        <v>0</v>
      </c>
      <c r="AY83" s="358">
        <v>0</v>
      </c>
      <c r="AZ83" s="358">
        <v>0</v>
      </c>
      <c r="BA83" s="358">
        <v>0</v>
      </c>
      <c r="BB83" s="358">
        <v>0</v>
      </c>
      <c r="BC83" s="382">
        <v>0</v>
      </c>
      <c r="BD83" s="381">
        <v>0</v>
      </c>
      <c r="BE83" s="358">
        <v>0</v>
      </c>
      <c r="BF83" s="358">
        <v>0</v>
      </c>
      <c r="BG83" s="358">
        <v>0</v>
      </c>
      <c r="BH83" s="382">
        <v>0</v>
      </c>
      <c r="BI83" s="381">
        <v>0</v>
      </c>
      <c r="BJ83" s="358">
        <v>0</v>
      </c>
      <c r="BK83" s="358">
        <v>0</v>
      </c>
      <c r="BL83" s="358">
        <v>0</v>
      </c>
      <c r="BM83" s="358">
        <v>0</v>
      </c>
      <c r="BN83" s="382">
        <v>0</v>
      </c>
      <c r="BO83" s="381">
        <v>0</v>
      </c>
      <c r="BP83" s="358">
        <v>0</v>
      </c>
      <c r="BQ83" s="358">
        <v>0</v>
      </c>
      <c r="BR83" s="358">
        <v>0</v>
      </c>
      <c r="BS83" s="382">
        <v>0</v>
      </c>
      <c r="BT83" s="381">
        <v>0</v>
      </c>
      <c r="BU83" s="358">
        <v>0</v>
      </c>
      <c r="BV83" s="358">
        <v>0</v>
      </c>
      <c r="BW83" s="358">
        <v>0</v>
      </c>
      <c r="BX83" s="358">
        <v>0</v>
      </c>
      <c r="BY83" s="382">
        <v>0</v>
      </c>
      <c r="BZ83" s="381">
        <v>0</v>
      </c>
      <c r="CA83" s="358">
        <v>0</v>
      </c>
      <c r="CB83" s="358">
        <v>0</v>
      </c>
      <c r="CC83" s="358">
        <v>0</v>
      </c>
      <c r="CD83" s="382">
        <v>0</v>
      </c>
      <c r="CE83" s="381">
        <v>0</v>
      </c>
      <c r="CF83" s="358">
        <v>0</v>
      </c>
      <c r="CG83" s="358">
        <v>0</v>
      </c>
      <c r="CH83" s="358">
        <v>0</v>
      </c>
      <c r="CI83" s="358">
        <v>0</v>
      </c>
      <c r="CJ83" s="382">
        <v>0</v>
      </c>
      <c r="CK83" s="381">
        <v>0</v>
      </c>
      <c r="CL83" s="358">
        <v>0</v>
      </c>
      <c r="CM83" s="358">
        <v>0</v>
      </c>
      <c r="CN83" s="358">
        <v>0</v>
      </c>
      <c r="CO83" s="382">
        <v>0</v>
      </c>
      <c r="CP83" s="381">
        <v>0</v>
      </c>
      <c r="CQ83" s="358">
        <v>0</v>
      </c>
      <c r="CR83" s="358">
        <v>0</v>
      </c>
      <c r="CS83" s="358">
        <v>0</v>
      </c>
      <c r="CT83" s="358">
        <v>0</v>
      </c>
      <c r="CU83" s="382">
        <v>0</v>
      </c>
      <c r="CV83" s="381">
        <v>0</v>
      </c>
      <c r="CW83" s="358">
        <v>0</v>
      </c>
      <c r="CX83" s="358">
        <v>0</v>
      </c>
      <c r="CY83" s="358">
        <v>0</v>
      </c>
      <c r="CZ83" s="382">
        <v>0</v>
      </c>
      <c r="DA83" s="381">
        <v>0</v>
      </c>
      <c r="DB83" s="358">
        <v>0</v>
      </c>
      <c r="DC83" s="358">
        <v>0</v>
      </c>
      <c r="DD83" s="358">
        <v>0</v>
      </c>
      <c r="DE83" s="358">
        <v>0</v>
      </c>
      <c r="DF83" s="382">
        <v>0</v>
      </c>
      <c r="DG83" s="381">
        <v>0</v>
      </c>
      <c r="DH83" s="358">
        <v>0</v>
      </c>
      <c r="DI83" s="358">
        <v>0</v>
      </c>
      <c r="DJ83" s="358">
        <v>0</v>
      </c>
      <c r="DK83" s="382">
        <v>0</v>
      </c>
      <c r="DL83" s="756"/>
      <c r="DM83" s="766"/>
      <c r="DN83" s="766"/>
      <c r="DO83" s="766"/>
    </row>
    <row r="84" spans="1:119" s="776" customFormat="1">
      <c r="A84" s="30"/>
      <c r="B84" s="30"/>
      <c r="C84" s="30"/>
      <c r="D84" s="30"/>
      <c r="E84" s="768" t="s">
        <v>157</v>
      </c>
      <c r="F84" s="381">
        <v>0</v>
      </c>
      <c r="G84" s="358">
        <v>0</v>
      </c>
      <c r="H84" s="358">
        <v>0</v>
      </c>
      <c r="I84" s="358">
        <v>0</v>
      </c>
      <c r="J84" s="358">
        <v>0</v>
      </c>
      <c r="K84" s="382">
        <v>0</v>
      </c>
      <c r="L84" s="381">
        <v>0</v>
      </c>
      <c r="M84" s="358">
        <v>0</v>
      </c>
      <c r="N84" s="358">
        <v>0</v>
      </c>
      <c r="O84" s="358">
        <v>0</v>
      </c>
      <c r="P84" s="382">
        <v>0</v>
      </c>
      <c r="Q84" s="381">
        <v>0</v>
      </c>
      <c r="R84" s="358">
        <v>0</v>
      </c>
      <c r="S84" s="358">
        <v>0</v>
      </c>
      <c r="T84" s="358">
        <v>0</v>
      </c>
      <c r="U84" s="358">
        <v>0</v>
      </c>
      <c r="V84" s="382">
        <v>0</v>
      </c>
      <c r="W84" s="381">
        <v>0</v>
      </c>
      <c r="X84" s="358">
        <v>0</v>
      </c>
      <c r="Y84" s="358">
        <v>0</v>
      </c>
      <c r="Z84" s="358">
        <v>0</v>
      </c>
      <c r="AA84" s="382">
        <v>0</v>
      </c>
      <c r="AB84" s="381">
        <v>0</v>
      </c>
      <c r="AC84" s="358">
        <v>0</v>
      </c>
      <c r="AD84" s="358">
        <v>0</v>
      </c>
      <c r="AE84" s="358">
        <v>0</v>
      </c>
      <c r="AF84" s="358">
        <v>0</v>
      </c>
      <c r="AG84" s="382">
        <v>0</v>
      </c>
      <c r="AH84" s="381">
        <v>0</v>
      </c>
      <c r="AI84" s="358">
        <v>0</v>
      </c>
      <c r="AJ84" s="358">
        <v>0</v>
      </c>
      <c r="AK84" s="358">
        <v>0</v>
      </c>
      <c r="AL84" s="382">
        <v>0</v>
      </c>
      <c r="AM84" s="381">
        <v>0</v>
      </c>
      <c r="AN84" s="358">
        <v>0</v>
      </c>
      <c r="AO84" s="358">
        <v>0</v>
      </c>
      <c r="AP84" s="358">
        <v>0</v>
      </c>
      <c r="AQ84" s="358">
        <v>0</v>
      </c>
      <c r="AR84" s="382">
        <v>0</v>
      </c>
      <c r="AS84" s="381">
        <v>0</v>
      </c>
      <c r="AT84" s="358">
        <v>0</v>
      </c>
      <c r="AU84" s="358">
        <v>0</v>
      </c>
      <c r="AV84" s="358">
        <v>0</v>
      </c>
      <c r="AW84" s="382">
        <v>0</v>
      </c>
      <c r="AX84" s="381">
        <v>0</v>
      </c>
      <c r="AY84" s="358">
        <v>0</v>
      </c>
      <c r="AZ84" s="358">
        <v>0</v>
      </c>
      <c r="BA84" s="358">
        <v>0</v>
      </c>
      <c r="BB84" s="358">
        <v>0</v>
      </c>
      <c r="BC84" s="382">
        <v>0</v>
      </c>
      <c r="BD84" s="381">
        <v>0</v>
      </c>
      <c r="BE84" s="358">
        <v>0</v>
      </c>
      <c r="BF84" s="358">
        <v>0</v>
      </c>
      <c r="BG84" s="358">
        <v>0</v>
      </c>
      <c r="BH84" s="382">
        <v>0</v>
      </c>
      <c r="BI84" s="381">
        <v>0</v>
      </c>
      <c r="BJ84" s="358">
        <v>0</v>
      </c>
      <c r="BK84" s="358">
        <v>0</v>
      </c>
      <c r="BL84" s="358">
        <v>0</v>
      </c>
      <c r="BM84" s="358">
        <v>0</v>
      </c>
      <c r="BN84" s="382">
        <v>0</v>
      </c>
      <c r="BO84" s="381">
        <v>0</v>
      </c>
      <c r="BP84" s="358">
        <v>0</v>
      </c>
      <c r="BQ84" s="358">
        <v>0</v>
      </c>
      <c r="BR84" s="358">
        <v>0</v>
      </c>
      <c r="BS84" s="382">
        <v>0</v>
      </c>
      <c r="BT84" s="381">
        <v>0</v>
      </c>
      <c r="BU84" s="358">
        <v>0</v>
      </c>
      <c r="BV84" s="358">
        <v>0</v>
      </c>
      <c r="BW84" s="358">
        <v>0</v>
      </c>
      <c r="BX84" s="358">
        <v>0</v>
      </c>
      <c r="BY84" s="382">
        <v>0</v>
      </c>
      <c r="BZ84" s="381">
        <v>0</v>
      </c>
      <c r="CA84" s="358">
        <v>0</v>
      </c>
      <c r="CB84" s="358">
        <v>0</v>
      </c>
      <c r="CC84" s="358">
        <v>0</v>
      </c>
      <c r="CD84" s="382">
        <v>0</v>
      </c>
      <c r="CE84" s="381">
        <v>0</v>
      </c>
      <c r="CF84" s="358">
        <v>0</v>
      </c>
      <c r="CG84" s="358">
        <v>0</v>
      </c>
      <c r="CH84" s="358">
        <v>0</v>
      </c>
      <c r="CI84" s="358">
        <v>0</v>
      </c>
      <c r="CJ84" s="382">
        <v>0</v>
      </c>
      <c r="CK84" s="381">
        <v>0</v>
      </c>
      <c r="CL84" s="358">
        <v>0</v>
      </c>
      <c r="CM84" s="358">
        <v>0</v>
      </c>
      <c r="CN84" s="358">
        <v>0</v>
      </c>
      <c r="CO84" s="382">
        <v>0</v>
      </c>
      <c r="CP84" s="381">
        <v>0</v>
      </c>
      <c r="CQ84" s="358">
        <v>0</v>
      </c>
      <c r="CR84" s="358">
        <v>0</v>
      </c>
      <c r="CS84" s="358">
        <v>0</v>
      </c>
      <c r="CT84" s="358">
        <v>0</v>
      </c>
      <c r="CU84" s="382">
        <v>0</v>
      </c>
      <c r="CV84" s="381">
        <v>0</v>
      </c>
      <c r="CW84" s="358">
        <v>0</v>
      </c>
      <c r="CX84" s="358">
        <v>0</v>
      </c>
      <c r="CY84" s="358">
        <v>0</v>
      </c>
      <c r="CZ84" s="382">
        <v>0</v>
      </c>
      <c r="DA84" s="381">
        <v>0</v>
      </c>
      <c r="DB84" s="358">
        <v>0</v>
      </c>
      <c r="DC84" s="358">
        <v>0</v>
      </c>
      <c r="DD84" s="358">
        <v>0</v>
      </c>
      <c r="DE84" s="358">
        <v>0</v>
      </c>
      <c r="DF84" s="382">
        <v>0</v>
      </c>
      <c r="DG84" s="381">
        <v>0</v>
      </c>
      <c r="DH84" s="358">
        <v>0</v>
      </c>
      <c r="DI84" s="358">
        <v>0</v>
      </c>
      <c r="DJ84" s="358">
        <v>0</v>
      </c>
      <c r="DK84" s="382">
        <v>0</v>
      </c>
      <c r="DL84" s="756"/>
      <c r="DM84" s="766"/>
      <c r="DN84" s="766"/>
      <c r="DO84" s="766"/>
    </row>
    <row r="85" spans="1:119" s="777" customFormat="1">
      <c r="A85" s="30"/>
      <c r="B85" s="30"/>
      <c r="C85" s="30"/>
      <c r="D85" s="30"/>
      <c r="E85" s="768" t="s">
        <v>158</v>
      </c>
      <c r="F85" s="381">
        <v>0</v>
      </c>
      <c r="G85" s="358">
        <v>0</v>
      </c>
      <c r="H85" s="358">
        <v>0</v>
      </c>
      <c r="I85" s="358">
        <v>0</v>
      </c>
      <c r="J85" s="358">
        <v>0</v>
      </c>
      <c r="K85" s="382">
        <v>0</v>
      </c>
      <c r="L85" s="381">
        <v>0</v>
      </c>
      <c r="M85" s="358">
        <v>0</v>
      </c>
      <c r="N85" s="358">
        <v>0</v>
      </c>
      <c r="O85" s="358">
        <v>0</v>
      </c>
      <c r="P85" s="382">
        <v>0</v>
      </c>
      <c r="Q85" s="381">
        <v>0</v>
      </c>
      <c r="R85" s="358">
        <v>0</v>
      </c>
      <c r="S85" s="358">
        <v>0</v>
      </c>
      <c r="T85" s="358">
        <v>0</v>
      </c>
      <c r="U85" s="358">
        <v>0</v>
      </c>
      <c r="V85" s="382">
        <v>0</v>
      </c>
      <c r="W85" s="381">
        <v>0</v>
      </c>
      <c r="X85" s="358">
        <v>0</v>
      </c>
      <c r="Y85" s="358">
        <v>0</v>
      </c>
      <c r="Z85" s="358">
        <v>0</v>
      </c>
      <c r="AA85" s="382">
        <v>0</v>
      </c>
      <c r="AB85" s="381">
        <v>0</v>
      </c>
      <c r="AC85" s="358">
        <v>0</v>
      </c>
      <c r="AD85" s="358">
        <v>0</v>
      </c>
      <c r="AE85" s="358">
        <v>0</v>
      </c>
      <c r="AF85" s="358">
        <v>0</v>
      </c>
      <c r="AG85" s="382">
        <v>0</v>
      </c>
      <c r="AH85" s="381">
        <v>0</v>
      </c>
      <c r="AI85" s="358">
        <v>0</v>
      </c>
      <c r="AJ85" s="358">
        <v>0</v>
      </c>
      <c r="AK85" s="358">
        <v>0</v>
      </c>
      <c r="AL85" s="382">
        <v>0</v>
      </c>
      <c r="AM85" s="381">
        <v>0</v>
      </c>
      <c r="AN85" s="358">
        <v>0</v>
      </c>
      <c r="AO85" s="358">
        <v>0</v>
      </c>
      <c r="AP85" s="358">
        <v>0</v>
      </c>
      <c r="AQ85" s="358">
        <v>0</v>
      </c>
      <c r="AR85" s="382">
        <v>0</v>
      </c>
      <c r="AS85" s="381">
        <v>0</v>
      </c>
      <c r="AT85" s="358">
        <v>0</v>
      </c>
      <c r="AU85" s="358">
        <v>0</v>
      </c>
      <c r="AV85" s="358">
        <v>0</v>
      </c>
      <c r="AW85" s="382">
        <v>0</v>
      </c>
      <c r="AX85" s="381">
        <v>0</v>
      </c>
      <c r="AY85" s="358">
        <v>0</v>
      </c>
      <c r="AZ85" s="358">
        <v>0</v>
      </c>
      <c r="BA85" s="358">
        <v>0</v>
      </c>
      <c r="BB85" s="358">
        <v>0</v>
      </c>
      <c r="BC85" s="382">
        <v>0</v>
      </c>
      <c r="BD85" s="381">
        <v>0</v>
      </c>
      <c r="BE85" s="358">
        <v>0</v>
      </c>
      <c r="BF85" s="358">
        <v>0</v>
      </c>
      <c r="BG85" s="358">
        <v>0</v>
      </c>
      <c r="BH85" s="382">
        <v>0</v>
      </c>
      <c r="BI85" s="381">
        <v>0</v>
      </c>
      <c r="BJ85" s="358">
        <v>0</v>
      </c>
      <c r="BK85" s="358">
        <v>0</v>
      </c>
      <c r="BL85" s="358">
        <v>0</v>
      </c>
      <c r="BM85" s="358">
        <v>0</v>
      </c>
      <c r="BN85" s="382">
        <v>0</v>
      </c>
      <c r="BO85" s="381">
        <v>0</v>
      </c>
      <c r="BP85" s="358">
        <v>0</v>
      </c>
      <c r="BQ85" s="358">
        <v>0</v>
      </c>
      <c r="BR85" s="358">
        <v>0</v>
      </c>
      <c r="BS85" s="382">
        <v>0</v>
      </c>
      <c r="BT85" s="381">
        <v>0</v>
      </c>
      <c r="BU85" s="358">
        <v>0</v>
      </c>
      <c r="BV85" s="358">
        <v>0</v>
      </c>
      <c r="BW85" s="358">
        <v>0</v>
      </c>
      <c r="BX85" s="358">
        <v>0</v>
      </c>
      <c r="BY85" s="382">
        <v>0</v>
      </c>
      <c r="BZ85" s="381">
        <v>0</v>
      </c>
      <c r="CA85" s="358">
        <v>0</v>
      </c>
      <c r="CB85" s="358">
        <v>0</v>
      </c>
      <c r="CC85" s="358">
        <v>0</v>
      </c>
      <c r="CD85" s="382">
        <v>0</v>
      </c>
      <c r="CE85" s="381">
        <v>0</v>
      </c>
      <c r="CF85" s="358">
        <v>0</v>
      </c>
      <c r="CG85" s="358">
        <v>0</v>
      </c>
      <c r="CH85" s="358">
        <v>0</v>
      </c>
      <c r="CI85" s="358">
        <v>0</v>
      </c>
      <c r="CJ85" s="382">
        <v>0</v>
      </c>
      <c r="CK85" s="381">
        <v>0</v>
      </c>
      <c r="CL85" s="358">
        <v>0</v>
      </c>
      <c r="CM85" s="358">
        <v>0</v>
      </c>
      <c r="CN85" s="358">
        <v>0</v>
      </c>
      <c r="CO85" s="382">
        <v>0</v>
      </c>
      <c r="CP85" s="381">
        <v>0</v>
      </c>
      <c r="CQ85" s="358">
        <v>0</v>
      </c>
      <c r="CR85" s="358">
        <v>0</v>
      </c>
      <c r="CS85" s="358">
        <v>0</v>
      </c>
      <c r="CT85" s="358">
        <v>0</v>
      </c>
      <c r="CU85" s="382">
        <v>0</v>
      </c>
      <c r="CV85" s="381">
        <v>0</v>
      </c>
      <c r="CW85" s="358">
        <v>0</v>
      </c>
      <c r="CX85" s="358">
        <v>0</v>
      </c>
      <c r="CY85" s="358">
        <v>0</v>
      </c>
      <c r="CZ85" s="382">
        <v>0</v>
      </c>
      <c r="DA85" s="381">
        <v>0</v>
      </c>
      <c r="DB85" s="358">
        <v>0</v>
      </c>
      <c r="DC85" s="358">
        <v>0</v>
      </c>
      <c r="DD85" s="358">
        <v>0</v>
      </c>
      <c r="DE85" s="358">
        <v>0</v>
      </c>
      <c r="DF85" s="382">
        <v>0</v>
      </c>
      <c r="DG85" s="381">
        <v>0</v>
      </c>
      <c r="DH85" s="358">
        <v>0</v>
      </c>
      <c r="DI85" s="358">
        <v>0</v>
      </c>
      <c r="DJ85" s="358">
        <v>0</v>
      </c>
      <c r="DK85" s="382">
        <v>0</v>
      </c>
      <c r="DL85" s="756"/>
      <c r="DM85" s="766"/>
      <c r="DN85" s="766"/>
      <c r="DO85" s="766"/>
    </row>
    <row r="86" spans="1:119" s="777" customFormat="1">
      <c r="A86" s="30"/>
      <c r="B86" s="30"/>
      <c r="C86" s="30"/>
      <c r="D86" s="30"/>
      <c r="E86" s="768" t="s">
        <v>159</v>
      </c>
      <c r="F86" s="381">
        <v>0</v>
      </c>
      <c r="G86" s="358">
        <v>0</v>
      </c>
      <c r="H86" s="358">
        <v>0</v>
      </c>
      <c r="I86" s="358">
        <v>0</v>
      </c>
      <c r="J86" s="358">
        <v>0</v>
      </c>
      <c r="K86" s="382">
        <v>0</v>
      </c>
      <c r="L86" s="381">
        <v>0</v>
      </c>
      <c r="M86" s="358">
        <v>0</v>
      </c>
      <c r="N86" s="358">
        <v>0</v>
      </c>
      <c r="O86" s="358">
        <v>0</v>
      </c>
      <c r="P86" s="382">
        <v>0</v>
      </c>
      <c r="Q86" s="381">
        <v>0</v>
      </c>
      <c r="R86" s="358">
        <v>0</v>
      </c>
      <c r="S86" s="358">
        <v>0</v>
      </c>
      <c r="T86" s="358">
        <v>0</v>
      </c>
      <c r="U86" s="358">
        <v>0</v>
      </c>
      <c r="V86" s="382">
        <v>0</v>
      </c>
      <c r="W86" s="381">
        <v>0</v>
      </c>
      <c r="X86" s="358">
        <v>0</v>
      </c>
      <c r="Y86" s="358">
        <v>0</v>
      </c>
      <c r="Z86" s="358">
        <v>0</v>
      </c>
      <c r="AA86" s="382">
        <v>0</v>
      </c>
      <c r="AB86" s="381">
        <v>0</v>
      </c>
      <c r="AC86" s="358">
        <v>0</v>
      </c>
      <c r="AD86" s="358">
        <v>0</v>
      </c>
      <c r="AE86" s="358">
        <v>0</v>
      </c>
      <c r="AF86" s="358">
        <v>0</v>
      </c>
      <c r="AG86" s="382">
        <v>0</v>
      </c>
      <c r="AH86" s="381">
        <v>0</v>
      </c>
      <c r="AI86" s="358">
        <v>0</v>
      </c>
      <c r="AJ86" s="358">
        <v>0</v>
      </c>
      <c r="AK86" s="358">
        <v>0</v>
      </c>
      <c r="AL86" s="382">
        <v>0</v>
      </c>
      <c r="AM86" s="381">
        <v>0</v>
      </c>
      <c r="AN86" s="358">
        <v>0</v>
      </c>
      <c r="AO86" s="358">
        <v>0</v>
      </c>
      <c r="AP86" s="358">
        <v>0</v>
      </c>
      <c r="AQ86" s="358">
        <v>0</v>
      </c>
      <c r="AR86" s="382">
        <v>0</v>
      </c>
      <c r="AS86" s="381">
        <v>0</v>
      </c>
      <c r="AT86" s="358">
        <v>0</v>
      </c>
      <c r="AU86" s="358">
        <v>0</v>
      </c>
      <c r="AV86" s="358">
        <v>0</v>
      </c>
      <c r="AW86" s="382">
        <v>0</v>
      </c>
      <c r="AX86" s="381">
        <v>0</v>
      </c>
      <c r="AY86" s="358">
        <v>0</v>
      </c>
      <c r="AZ86" s="358">
        <v>0</v>
      </c>
      <c r="BA86" s="358">
        <v>0</v>
      </c>
      <c r="BB86" s="358">
        <v>0</v>
      </c>
      <c r="BC86" s="382">
        <v>0</v>
      </c>
      <c r="BD86" s="381">
        <v>0</v>
      </c>
      <c r="BE86" s="358">
        <v>0</v>
      </c>
      <c r="BF86" s="358">
        <v>0</v>
      </c>
      <c r="BG86" s="358">
        <v>0</v>
      </c>
      <c r="BH86" s="382">
        <v>0</v>
      </c>
      <c r="BI86" s="381">
        <v>0</v>
      </c>
      <c r="BJ86" s="358">
        <v>0</v>
      </c>
      <c r="BK86" s="358">
        <v>0</v>
      </c>
      <c r="BL86" s="358">
        <v>0</v>
      </c>
      <c r="BM86" s="358">
        <v>0</v>
      </c>
      <c r="BN86" s="382">
        <v>0</v>
      </c>
      <c r="BO86" s="381">
        <v>0</v>
      </c>
      <c r="BP86" s="358">
        <v>0</v>
      </c>
      <c r="BQ86" s="358">
        <v>0</v>
      </c>
      <c r="BR86" s="358">
        <v>0</v>
      </c>
      <c r="BS86" s="382">
        <v>0</v>
      </c>
      <c r="BT86" s="381">
        <v>0</v>
      </c>
      <c r="BU86" s="358">
        <v>0</v>
      </c>
      <c r="BV86" s="358">
        <v>0</v>
      </c>
      <c r="BW86" s="358">
        <v>0</v>
      </c>
      <c r="BX86" s="358">
        <v>0</v>
      </c>
      <c r="BY86" s="382">
        <v>0</v>
      </c>
      <c r="BZ86" s="381">
        <v>0</v>
      </c>
      <c r="CA86" s="358">
        <v>0</v>
      </c>
      <c r="CB86" s="358">
        <v>0</v>
      </c>
      <c r="CC86" s="358">
        <v>0</v>
      </c>
      <c r="CD86" s="382">
        <v>0</v>
      </c>
      <c r="CE86" s="381">
        <v>0</v>
      </c>
      <c r="CF86" s="358">
        <v>0</v>
      </c>
      <c r="CG86" s="358">
        <v>0</v>
      </c>
      <c r="CH86" s="358">
        <v>0</v>
      </c>
      <c r="CI86" s="358">
        <v>0</v>
      </c>
      <c r="CJ86" s="382">
        <v>0</v>
      </c>
      <c r="CK86" s="381">
        <v>0</v>
      </c>
      <c r="CL86" s="358">
        <v>0</v>
      </c>
      <c r="CM86" s="358">
        <v>0</v>
      </c>
      <c r="CN86" s="358">
        <v>0</v>
      </c>
      <c r="CO86" s="382">
        <v>0</v>
      </c>
      <c r="CP86" s="381">
        <v>0</v>
      </c>
      <c r="CQ86" s="358">
        <v>0</v>
      </c>
      <c r="CR86" s="358">
        <v>0</v>
      </c>
      <c r="CS86" s="358">
        <v>0</v>
      </c>
      <c r="CT86" s="358">
        <v>0</v>
      </c>
      <c r="CU86" s="382">
        <v>0</v>
      </c>
      <c r="CV86" s="381">
        <v>0</v>
      </c>
      <c r="CW86" s="358">
        <v>0</v>
      </c>
      <c r="CX86" s="358">
        <v>0</v>
      </c>
      <c r="CY86" s="358">
        <v>0</v>
      </c>
      <c r="CZ86" s="382">
        <v>0</v>
      </c>
      <c r="DA86" s="381">
        <v>0</v>
      </c>
      <c r="DB86" s="358">
        <v>0</v>
      </c>
      <c r="DC86" s="358">
        <v>0</v>
      </c>
      <c r="DD86" s="358">
        <v>0</v>
      </c>
      <c r="DE86" s="358">
        <v>0</v>
      </c>
      <c r="DF86" s="382">
        <v>0</v>
      </c>
      <c r="DG86" s="381">
        <v>0</v>
      </c>
      <c r="DH86" s="358">
        <v>0</v>
      </c>
      <c r="DI86" s="358">
        <v>0</v>
      </c>
      <c r="DJ86" s="358">
        <v>0</v>
      </c>
      <c r="DK86" s="382">
        <v>0</v>
      </c>
      <c r="DL86" s="756"/>
      <c r="DM86" s="766"/>
      <c r="DN86" s="766"/>
      <c r="DO86" s="766"/>
    </row>
    <row r="87" spans="1:119" s="777" customFormat="1">
      <c r="A87" s="30"/>
      <c r="B87" s="30"/>
      <c r="C87" s="30"/>
      <c r="D87" s="30"/>
      <c r="E87" s="768" t="s">
        <v>160</v>
      </c>
      <c r="F87" s="381">
        <v>0</v>
      </c>
      <c r="G87" s="358">
        <v>0</v>
      </c>
      <c r="H87" s="358">
        <v>0</v>
      </c>
      <c r="I87" s="358">
        <v>0</v>
      </c>
      <c r="J87" s="358">
        <v>0</v>
      </c>
      <c r="K87" s="382">
        <v>0</v>
      </c>
      <c r="L87" s="381">
        <v>0</v>
      </c>
      <c r="M87" s="358">
        <v>0</v>
      </c>
      <c r="N87" s="358">
        <v>0</v>
      </c>
      <c r="O87" s="358">
        <v>0</v>
      </c>
      <c r="P87" s="382">
        <v>0</v>
      </c>
      <c r="Q87" s="381">
        <v>0</v>
      </c>
      <c r="R87" s="358">
        <v>0</v>
      </c>
      <c r="S87" s="358">
        <v>0</v>
      </c>
      <c r="T87" s="358">
        <v>0</v>
      </c>
      <c r="U87" s="358">
        <v>0</v>
      </c>
      <c r="V87" s="382">
        <v>0</v>
      </c>
      <c r="W87" s="381">
        <v>0</v>
      </c>
      <c r="X87" s="358">
        <v>0</v>
      </c>
      <c r="Y87" s="358">
        <v>0</v>
      </c>
      <c r="Z87" s="358">
        <v>0</v>
      </c>
      <c r="AA87" s="382">
        <v>0</v>
      </c>
      <c r="AB87" s="381">
        <v>0</v>
      </c>
      <c r="AC87" s="358">
        <v>0</v>
      </c>
      <c r="AD87" s="358">
        <v>0</v>
      </c>
      <c r="AE87" s="358">
        <v>0</v>
      </c>
      <c r="AF87" s="358">
        <v>0</v>
      </c>
      <c r="AG87" s="382">
        <v>0</v>
      </c>
      <c r="AH87" s="381">
        <v>0</v>
      </c>
      <c r="AI87" s="358">
        <v>0</v>
      </c>
      <c r="AJ87" s="358">
        <v>0</v>
      </c>
      <c r="AK87" s="358">
        <v>0</v>
      </c>
      <c r="AL87" s="382">
        <v>0</v>
      </c>
      <c r="AM87" s="381">
        <v>0</v>
      </c>
      <c r="AN87" s="358">
        <v>0</v>
      </c>
      <c r="AO87" s="358">
        <v>0</v>
      </c>
      <c r="AP87" s="358">
        <v>0</v>
      </c>
      <c r="AQ87" s="358">
        <v>0</v>
      </c>
      <c r="AR87" s="382">
        <v>0</v>
      </c>
      <c r="AS87" s="381">
        <v>0</v>
      </c>
      <c r="AT87" s="358">
        <v>0</v>
      </c>
      <c r="AU87" s="358">
        <v>0</v>
      </c>
      <c r="AV87" s="358">
        <v>0</v>
      </c>
      <c r="AW87" s="382">
        <v>0</v>
      </c>
      <c r="AX87" s="381">
        <v>0</v>
      </c>
      <c r="AY87" s="358">
        <v>0</v>
      </c>
      <c r="AZ87" s="358">
        <v>0</v>
      </c>
      <c r="BA87" s="358">
        <v>0</v>
      </c>
      <c r="BB87" s="358">
        <v>0</v>
      </c>
      <c r="BC87" s="382">
        <v>0</v>
      </c>
      <c r="BD87" s="381">
        <v>0</v>
      </c>
      <c r="BE87" s="358">
        <v>0</v>
      </c>
      <c r="BF87" s="358">
        <v>0</v>
      </c>
      <c r="BG87" s="358">
        <v>0</v>
      </c>
      <c r="BH87" s="382">
        <v>0</v>
      </c>
      <c r="BI87" s="381">
        <v>0</v>
      </c>
      <c r="BJ87" s="358">
        <v>0</v>
      </c>
      <c r="BK87" s="358">
        <v>0</v>
      </c>
      <c r="BL87" s="358">
        <v>0</v>
      </c>
      <c r="BM87" s="358">
        <v>0</v>
      </c>
      <c r="BN87" s="382">
        <v>0</v>
      </c>
      <c r="BO87" s="381">
        <v>0</v>
      </c>
      <c r="BP87" s="358">
        <v>0</v>
      </c>
      <c r="BQ87" s="358">
        <v>0</v>
      </c>
      <c r="BR87" s="358">
        <v>0</v>
      </c>
      <c r="BS87" s="382">
        <v>0</v>
      </c>
      <c r="BT87" s="381">
        <v>0</v>
      </c>
      <c r="BU87" s="358">
        <v>0</v>
      </c>
      <c r="BV87" s="358">
        <v>0</v>
      </c>
      <c r="BW87" s="358">
        <v>0</v>
      </c>
      <c r="BX87" s="358">
        <v>0</v>
      </c>
      <c r="BY87" s="382">
        <v>0</v>
      </c>
      <c r="BZ87" s="381">
        <v>0</v>
      </c>
      <c r="CA87" s="358">
        <v>0</v>
      </c>
      <c r="CB87" s="358">
        <v>0</v>
      </c>
      <c r="CC87" s="358">
        <v>0</v>
      </c>
      <c r="CD87" s="382">
        <v>0</v>
      </c>
      <c r="CE87" s="381">
        <v>0</v>
      </c>
      <c r="CF87" s="358">
        <v>0</v>
      </c>
      <c r="CG87" s="358">
        <v>0</v>
      </c>
      <c r="CH87" s="358">
        <v>0</v>
      </c>
      <c r="CI87" s="358">
        <v>0</v>
      </c>
      <c r="CJ87" s="382">
        <v>0</v>
      </c>
      <c r="CK87" s="381">
        <v>0</v>
      </c>
      <c r="CL87" s="358">
        <v>0</v>
      </c>
      <c r="CM87" s="358">
        <v>0</v>
      </c>
      <c r="CN87" s="358">
        <v>0</v>
      </c>
      <c r="CO87" s="382">
        <v>0</v>
      </c>
      <c r="CP87" s="381">
        <v>0</v>
      </c>
      <c r="CQ87" s="358">
        <v>0</v>
      </c>
      <c r="CR87" s="358">
        <v>0</v>
      </c>
      <c r="CS87" s="358">
        <v>0</v>
      </c>
      <c r="CT87" s="358">
        <v>0</v>
      </c>
      <c r="CU87" s="382">
        <v>0</v>
      </c>
      <c r="CV87" s="381">
        <v>0</v>
      </c>
      <c r="CW87" s="358">
        <v>0</v>
      </c>
      <c r="CX87" s="358">
        <v>0</v>
      </c>
      <c r="CY87" s="358">
        <v>0</v>
      </c>
      <c r="CZ87" s="382">
        <v>0</v>
      </c>
      <c r="DA87" s="381">
        <v>0</v>
      </c>
      <c r="DB87" s="358">
        <v>0</v>
      </c>
      <c r="DC87" s="358">
        <v>0</v>
      </c>
      <c r="DD87" s="358">
        <v>0</v>
      </c>
      <c r="DE87" s="358">
        <v>0</v>
      </c>
      <c r="DF87" s="382">
        <v>0</v>
      </c>
      <c r="DG87" s="381">
        <v>0</v>
      </c>
      <c r="DH87" s="358">
        <v>0</v>
      </c>
      <c r="DI87" s="358">
        <v>0</v>
      </c>
      <c r="DJ87" s="358">
        <v>0</v>
      </c>
      <c r="DK87" s="382">
        <v>0</v>
      </c>
      <c r="DL87" s="756"/>
      <c r="DM87" s="766"/>
      <c r="DN87" s="766"/>
      <c r="DO87" s="766"/>
    </row>
    <row r="88" spans="1:119" s="777" customFormat="1">
      <c r="A88" s="30"/>
      <c r="B88" s="30"/>
      <c r="C88" s="30"/>
      <c r="D88" s="30"/>
      <c r="E88" s="768" t="s">
        <v>161</v>
      </c>
      <c r="F88" s="381">
        <v>0</v>
      </c>
      <c r="G88" s="358">
        <v>0</v>
      </c>
      <c r="H88" s="358">
        <v>0</v>
      </c>
      <c r="I88" s="358">
        <v>0</v>
      </c>
      <c r="J88" s="358">
        <v>0</v>
      </c>
      <c r="K88" s="382">
        <v>0</v>
      </c>
      <c r="L88" s="381">
        <v>0</v>
      </c>
      <c r="M88" s="358">
        <v>0</v>
      </c>
      <c r="N88" s="358">
        <v>0</v>
      </c>
      <c r="O88" s="358">
        <v>0</v>
      </c>
      <c r="P88" s="382">
        <v>0</v>
      </c>
      <c r="Q88" s="381">
        <v>0</v>
      </c>
      <c r="R88" s="358">
        <v>0</v>
      </c>
      <c r="S88" s="358">
        <v>0</v>
      </c>
      <c r="T88" s="358">
        <v>0</v>
      </c>
      <c r="U88" s="358">
        <v>0</v>
      </c>
      <c r="V88" s="382">
        <v>0</v>
      </c>
      <c r="W88" s="381">
        <v>0</v>
      </c>
      <c r="X88" s="358">
        <v>0</v>
      </c>
      <c r="Y88" s="358">
        <v>0</v>
      </c>
      <c r="Z88" s="358">
        <v>0</v>
      </c>
      <c r="AA88" s="382">
        <v>0</v>
      </c>
      <c r="AB88" s="381">
        <v>0</v>
      </c>
      <c r="AC88" s="358">
        <v>0</v>
      </c>
      <c r="AD88" s="358">
        <v>0</v>
      </c>
      <c r="AE88" s="358">
        <v>0</v>
      </c>
      <c r="AF88" s="358">
        <v>0</v>
      </c>
      <c r="AG88" s="382">
        <v>0</v>
      </c>
      <c r="AH88" s="381">
        <v>0</v>
      </c>
      <c r="AI88" s="358">
        <v>0</v>
      </c>
      <c r="AJ88" s="358">
        <v>0</v>
      </c>
      <c r="AK88" s="358">
        <v>0</v>
      </c>
      <c r="AL88" s="382">
        <v>0</v>
      </c>
      <c r="AM88" s="381">
        <v>0</v>
      </c>
      <c r="AN88" s="358">
        <v>0</v>
      </c>
      <c r="AO88" s="358">
        <v>0</v>
      </c>
      <c r="AP88" s="358">
        <v>0</v>
      </c>
      <c r="AQ88" s="358">
        <v>0</v>
      </c>
      <c r="AR88" s="382">
        <v>0</v>
      </c>
      <c r="AS88" s="381">
        <v>0</v>
      </c>
      <c r="AT88" s="358">
        <v>0</v>
      </c>
      <c r="AU88" s="358">
        <v>0</v>
      </c>
      <c r="AV88" s="358">
        <v>0</v>
      </c>
      <c r="AW88" s="382">
        <v>0</v>
      </c>
      <c r="AX88" s="381">
        <v>0</v>
      </c>
      <c r="AY88" s="358">
        <v>0</v>
      </c>
      <c r="AZ88" s="358">
        <v>0</v>
      </c>
      <c r="BA88" s="358">
        <v>0</v>
      </c>
      <c r="BB88" s="358">
        <v>0</v>
      </c>
      <c r="BC88" s="382">
        <v>0</v>
      </c>
      <c r="BD88" s="381">
        <v>0</v>
      </c>
      <c r="BE88" s="358">
        <v>0</v>
      </c>
      <c r="BF88" s="358">
        <v>0</v>
      </c>
      <c r="BG88" s="358">
        <v>0</v>
      </c>
      <c r="BH88" s="382">
        <v>0</v>
      </c>
      <c r="BI88" s="381">
        <v>0</v>
      </c>
      <c r="BJ88" s="358">
        <v>0</v>
      </c>
      <c r="BK88" s="358">
        <v>0</v>
      </c>
      <c r="BL88" s="358">
        <v>0</v>
      </c>
      <c r="BM88" s="358">
        <v>0</v>
      </c>
      <c r="BN88" s="382">
        <v>0</v>
      </c>
      <c r="BO88" s="381">
        <v>0</v>
      </c>
      <c r="BP88" s="358">
        <v>0</v>
      </c>
      <c r="BQ88" s="358">
        <v>0</v>
      </c>
      <c r="BR88" s="358">
        <v>0</v>
      </c>
      <c r="BS88" s="382">
        <v>0</v>
      </c>
      <c r="BT88" s="381">
        <v>0</v>
      </c>
      <c r="BU88" s="358">
        <v>0</v>
      </c>
      <c r="BV88" s="358">
        <v>0</v>
      </c>
      <c r="BW88" s="358">
        <v>0</v>
      </c>
      <c r="BX88" s="358">
        <v>0</v>
      </c>
      <c r="BY88" s="382">
        <v>0</v>
      </c>
      <c r="BZ88" s="381">
        <v>0</v>
      </c>
      <c r="CA88" s="358">
        <v>0</v>
      </c>
      <c r="CB88" s="358">
        <v>0</v>
      </c>
      <c r="CC88" s="358">
        <v>0</v>
      </c>
      <c r="CD88" s="382">
        <v>0</v>
      </c>
      <c r="CE88" s="381">
        <v>0</v>
      </c>
      <c r="CF88" s="358">
        <v>0</v>
      </c>
      <c r="CG88" s="358">
        <v>0</v>
      </c>
      <c r="CH88" s="358">
        <v>0</v>
      </c>
      <c r="CI88" s="358">
        <v>0</v>
      </c>
      <c r="CJ88" s="382">
        <v>0</v>
      </c>
      <c r="CK88" s="381">
        <v>0</v>
      </c>
      <c r="CL88" s="358">
        <v>0</v>
      </c>
      <c r="CM88" s="358">
        <v>0</v>
      </c>
      <c r="CN88" s="358">
        <v>0</v>
      </c>
      <c r="CO88" s="382">
        <v>0</v>
      </c>
      <c r="CP88" s="381">
        <v>0</v>
      </c>
      <c r="CQ88" s="358">
        <v>0</v>
      </c>
      <c r="CR88" s="358">
        <v>0</v>
      </c>
      <c r="CS88" s="358">
        <v>0</v>
      </c>
      <c r="CT88" s="358">
        <v>0</v>
      </c>
      <c r="CU88" s="382">
        <v>0</v>
      </c>
      <c r="CV88" s="381">
        <v>0</v>
      </c>
      <c r="CW88" s="358">
        <v>0</v>
      </c>
      <c r="CX88" s="358">
        <v>0</v>
      </c>
      <c r="CY88" s="358">
        <v>0</v>
      </c>
      <c r="CZ88" s="382">
        <v>0</v>
      </c>
      <c r="DA88" s="381">
        <v>0</v>
      </c>
      <c r="DB88" s="358">
        <v>0</v>
      </c>
      <c r="DC88" s="358">
        <v>0</v>
      </c>
      <c r="DD88" s="358">
        <v>0</v>
      </c>
      <c r="DE88" s="358">
        <v>0</v>
      </c>
      <c r="DF88" s="382">
        <v>0</v>
      </c>
      <c r="DG88" s="381">
        <v>0</v>
      </c>
      <c r="DH88" s="358">
        <v>0</v>
      </c>
      <c r="DI88" s="358">
        <v>0</v>
      </c>
      <c r="DJ88" s="358">
        <v>0</v>
      </c>
      <c r="DK88" s="382">
        <v>0</v>
      </c>
      <c r="DL88" s="756"/>
      <c r="DM88" s="766"/>
      <c r="DN88" s="766"/>
      <c r="DO88" s="766"/>
    </row>
    <row r="89" spans="1:119" s="777" customFormat="1">
      <c r="A89" s="30"/>
      <c r="B89" s="30"/>
      <c r="C89" s="30"/>
      <c r="D89" s="30"/>
      <c r="E89" s="768" t="s">
        <v>162</v>
      </c>
      <c r="F89" s="381">
        <v>0</v>
      </c>
      <c r="G89" s="358">
        <v>0</v>
      </c>
      <c r="H89" s="358">
        <v>0</v>
      </c>
      <c r="I89" s="358">
        <v>0</v>
      </c>
      <c r="J89" s="358">
        <v>0</v>
      </c>
      <c r="K89" s="382">
        <v>0</v>
      </c>
      <c r="L89" s="381">
        <v>0</v>
      </c>
      <c r="M89" s="358">
        <v>0</v>
      </c>
      <c r="N89" s="358">
        <v>0</v>
      </c>
      <c r="O89" s="358">
        <v>0</v>
      </c>
      <c r="P89" s="382">
        <v>0</v>
      </c>
      <c r="Q89" s="381">
        <v>0</v>
      </c>
      <c r="R89" s="358">
        <v>0</v>
      </c>
      <c r="S89" s="358">
        <v>0</v>
      </c>
      <c r="T89" s="358">
        <v>0</v>
      </c>
      <c r="U89" s="358">
        <v>0</v>
      </c>
      <c r="V89" s="382">
        <v>0</v>
      </c>
      <c r="W89" s="381">
        <v>0</v>
      </c>
      <c r="X89" s="358">
        <v>0</v>
      </c>
      <c r="Y89" s="358">
        <v>0</v>
      </c>
      <c r="Z89" s="358">
        <v>0</v>
      </c>
      <c r="AA89" s="382">
        <v>0</v>
      </c>
      <c r="AB89" s="381">
        <v>0</v>
      </c>
      <c r="AC89" s="358">
        <v>0</v>
      </c>
      <c r="AD89" s="358">
        <v>0</v>
      </c>
      <c r="AE89" s="358">
        <v>0</v>
      </c>
      <c r="AF89" s="358">
        <v>0</v>
      </c>
      <c r="AG89" s="382">
        <v>0</v>
      </c>
      <c r="AH89" s="381">
        <v>0</v>
      </c>
      <c r="AI89" s="358">
        <v>0</v>
      </c>
      <c r="AJ89" s="358">
        <v>0</v>
      </c>
      <c r="AK89" s="358">
        <v>0</v>
      </c>
      <c r="AL89" s="382">
        <v>0</v>
      </c>
      <c r="AM89" s="381">
        <v>0</v>
      </c>
      <c r="AN89" s="358">
        <v>0</v>
      </c>
      <c r="AO89" s="358">
        <v>0</v>
      </c>
      <c r="AP89" s="358">
        <v>0</v>
      </c>
      <c r="AQ89" s="358">
        <v>0</v>
      </c>
      <c r="AR89" s="382">
        <v>0</v>
      </c>
      <c r="AS89" s="381">
        <v>0</v>
      </c>
      <c r="AT89" s="358">
        <v>0</v>
      </c>
      <c r="AU89" s="358">
        <v>0</v>
      </c>
      <c r="AV89" s="358">
        <v>0</v>
      </c>
      <c r="AW89" s="382">
        <v>0</v>
      </c>
      <c r="AX89" s="381">
        <v>0</v>
      </c>
      <c r="AY89" s="358">
        <v>0</v>
      </c>
      <c r="AZ89" s="358">
        <v>0</v>
      </c>
      <c r="BA89" s="358">
        <v>0</v>
      </c>
      <c r="BB89" s="358">
        <v>0</v>
      </c>
      <c r="BC89" s="382">
        <v>0</v>
      </c>
      <c r="BD89" s="381">
        <v>0</v>
      </c>
      <c r="BE89" s="358">
        <v>0</v>
      </c>
      <c r="BF89" s="358">
        <v>0</v>
      </c>
      <c r="BG89" s="358">
        <v>0</v>
      </c>
      <c r="BH89" s="382">
        <v>0</v>
      </c>
      <c r="BI89" s="381">
        <v>0</v>
      </c>
      <c r="BJ89" s="358">
        <v>0</v>
      </c>
      <c r="BK89" s="358">
        <v>0</v>
      </c>
      <c r="BL89" s="358">
        <v>0</v>
      </c>
      <c r="BM89" s="358">
        <v>0</v>
      </c>
      <c r="BN89" s="382">
        <v>0</v>
      </c>
      <c r="BO89" s="381">
        <v>0</v>
      </c>
      <c r="BP89" s="358">
        <v>0</v>
      </c>
      <c r="BQ89" s="358">
        <v>0</v>
      </c>
      <c r="BR89" s="358">
        <v>0</v>
      </c>
      <c r="BS89" s="382">
        <v>0</v>
      </c>
      <c r="BT89" s="381">
        <v>0</v>
      </c>
      <c r="BU89" s="358">
        <v>0</v>
      </c>
      <c r="BV89" s="358">
        <v>0</v>
      </c>
      <c r="BW89" s="358">
        <v>0</v>
      </c>
      <c r="BX89" s="358">
        <v>0</v>
      </c>
      <c r="BY89" s="382">
        <v>0</v>
      </c>
      <c r="BZ89" s="381">
        <v>0</v>
      </c>
      <c r="CA89" s="358">
        <v>0</v>
      </c>
      <c r="CB89" s="358">
        <v>0</v>
      </c>
      <c r="CC89" s="358">
        <v>0</v>
      </c>
      <c r="CD89" s="382">
        <v>0</v>
      </c>
      <c r="CE89" s="381">
        <v>0</v>
      </c>
      <c r="CF89" s="358">
        <v>0</v>
      </c>
      <c r="CG89" s="358">
        <v>0</v>
      </c>
      <c r="CH89" s="358">
        <v>0</v>
      </c>
      <c r="CI89" s="358">
        <v>0</v>
      </c>
      <c r="CJ89" s="382">
        <v>0</v>
      </c>
      <c r="CK89" s="381">
        <v>0</v>
      </c>
      <c r="CL89" s="358">
        <v>0</v>
      </c>
      <c r="CM89" s="358">
        <v>0</v>
      </c>
      <c r="CN89" s="358">
        <v>0</v>
      </c>
      <c r="CO89" s="382">
        <v>0</v>
      </c>
      <c r="CP89" s="381">
        <v>0</v>
      </c>
      <c r="CQ89" s="358">
        <v>0</v>
      </c>
      <c r="CR89" s="358">
        <v>0</v>
      </c>
      <c r="CS89" s="358">
        <v>0</v>
      </c>
      <c r="CT89" s="358">
        <v>0</v>
      </c>
      <c r="CU89" s="382">
        <v>0</v>
      </c>
      <c r="CV89" s="381">
        <v>0</v>
      </c>
      <c r="CW89" s="358">
        <v>0</v>
      </c>
      <c r="CX89" s="358">
        <v>0</v>
      </c>
      <c r="CY89" s="358">
        <v>0</v>
      </c>
      <c r="CZ89" s="382">
        <v>0</v>
      </c>
      <c r="DA89" s="381">
        <v>0</v>
      </c>
      <c r="DB89" s="358">
        <v>0</v>
      </c>
      <c r="DC89" s="358">
        <v>0</v>
      </c>
      <c r="DD89" s="358">
        <v>0</v>
      </c>
      <c r="DE89" s="358">
        <v>0</v>
      </c>
      <c r="DF89" s="382">
        <v>0</v>
      </c>
      <c r="DG89" s="381">
        <v>0</v>
      </c>
      <c r="DH89" s="358">
        <v>0</v>
      </c>
      <c r="DI89" s="358">
        <v>0</v>
      </c>
      <c r="DJ89" s="358">
        <v>0</v>
      </c>
      <c r="DK89" s="382">
        <v>0</v>
      </c>
      <c r="DL89" s="756"/>
      <c r="DM89" s="766"/>
      <c r="DN89" s="766"/>
      <c r="DO89" s="766"/>
    </row>
    <row r="90" spans="1:119" s="777" customFormat="1">
      <c r="A90" s="30"/>
      <c r="B90" s="30"/>
      <c r="C90" s="30"/>
      <c r="D90" s="30"/>
      <c r="E90" s="768">
        <v>0</v>
      </c>
      <c r="F90" s="381">
        <v>0</v>
      </c>
      <c r="G90" s="358">
        <v>0</v>
      </c>
      <c r="H90" s="358">
        <v>0</v>
      </c>
      <c r="I90" s="358">
        <v>0</v>
      </c>
      <c r="J90" s="358">
        <v>0</v>
      </c>
      <c r="K90" s="382">
        <v>0</v>
      </c>
      <c r="L90" s="381">
        <v>0</v>
      </c>
      <c r="M90" s="358">
        <v>0</v>
      </c>
      <c r="N90" s="358">
        <v>0</v>
      </c>
      <c r="O90" s="358">
        <v>0</v>
      </c>
      <c r="P90" s="382">
        <v>0</v>
      </c>
      <c r="Q90" s="381">
        <v>0</v>
      </c>
      <c r="R90" s="358">
        <v>0</v>
      </c>
      <c r="S90" s="358">
        <v>0</v>
      </c>
      <c r="T90" s="358">
        <v>0</v>
      </c>
      <c r="U90" s="358">
        <v>0</v>
      </c>
      <c r="V90" s="382">
        <v>0</v>
      </c>
      <c r="W90" s="381">
        <v>0</v>
      </c>
      <c r="X90" s="358">
        <v>0</v>
      </c>
      <c r="Y90" s="358">
        <v>0</v>
      </c>
      <c r="Z90" s="358">
        <v>0</v>
      </c>
      <c r="AA90" s="382">
        <v>0</v>
      </c>
      <c r="AB90" s="381">
        <v>0</v>
      </c>
      <c r="AC90" s="358">
        <v>0</v>
      </c>
      <c r="AD90" s="358">
        <v>0</v>
      </c>
      <c r="AE90" s="358">
        <v>0</v>
      </c>
      <c r="AF90" s="358">
        <v>0</v>
      </c>
      <c r="AG90" s="382">
        <v>0</v>
      </c>
      <c r="AH90" s="381">
        <v>0</v>
      </c>
      <c r="AI90" s="358">
        <v>0</v>
      </c>
      <c r="AJ90" s="358">
        <v>0</v>
      </c>
      <c r="AK90" s="358">
        <v>0</v>
      </c>
      <c r="AL90" s="382">
        <v>0</v>
      </c>
      <c r="AM90" s="381">
        <v>0</v>
      </c>
      <c r="AN90" s="358">
        <v>0</v>
      </c>
      <c r="AO90" s="358">
        <v>0</v>
      </c>
      <c r="AP90" s="358">
        <v>0</v>
      </c>
      <c r="AQ90" s="358">
        <v>0</v>
      </c>
      <c r="AR90" s="382">
        <v>0</v>
      </c>
      <c r="AS90" s="381">
        <v>0</v>
      </c>
      <c r="AT90" s="358">
        <v>0</v>
      </c>
      <c r="AU90" s="358">
        <v>0</v>
      </c>
      <c r="AV90" s="358">
        <v>0</v>
      </c>
      <c r="AW90" s="382">
        <v>0</v>
      </c>
      <c r="AX90" s="381">
        <v>0</v>
      </c>
      <c r="AY90" s="358">
        <v>0</v>
      </c>
      <c r="AZ90" s="358">
        <v>0</v>
      </c>
      <c r="BA90" s="358">
        <v>0</v>
      </c>
      <c r="BB90" s="358">
        <v>0</v>
      </c>
      <c r="BC90" s="382">
        <v>0</v>
      </c>
      <c r="BD90" s="381">
        <v>0</v>
      </c>
      <c r="BE90" s="358">
        <v>0</v>
      </c>
      <c r="BF90" s="358">
        <v>0</v>
      </c>
      <c r="BG90" s="358">
        <v>0</v>
      </c>
      <c r="BH90" s="382">
        <v>0</v>
      </c>
      <c r="BI90" s="381">
        <v>0</v>
      </c>
      <c r="BJ90" s="358">
        <v>0</v>
      </c>
      <c r="BK90" s="358">
        <v>0</v>
      </c>
      <c r="BL90" s="358">
        <v>0</v>
      </c>
      <c r="BM90" s="358">
        <v>0</v>
      </c>
      <c r="BN90" s="382">
        <v>0</v>
      </c>
      <c r="BO90" s="381">
        <v>0</v>
      </c>
      <c r="BP90" s="358">
        <v>0</v>
      </c>
      <c r="BQ90" s="358">
        <v>0</v>
      </c>
      <c r="BR90" s="358">
        <v>0</v>
      </c>
      <c r="BS90" s="382">
        <v>0</v>
      </c>
      <c r="BT90" s="381">
        <v>0</v>
      </c>
      <c r="BU90" s="358">
        <v>0</v>
      </c>
      <c r="BV90" s="358">
        <v>0</v>
      </c>
      <c r="BW90" s="358">
        <v>0</v>
      </c>
      <c r="BX90" s="358">
        <v>0</v>
      </c>
      <c r="BY90" s="382">
        <v>0</v>
      </c>
      <c r="BZ90" s="381">
        <v>0</v>
      </c>
      <c r="CA90" s="358">
        <v>0</v>
      </c>
      <c r="CB90" s="358">
        <v>0</v>
      </c>
      <c r="CC90" s="358">
        <v>0</v>
      </c>
      <c r="CD90" s="382">
        <v>0</v>
      </c>
      <c r="CE90" s="381">
        <v>0</v>
      </c>
      <c r="CF90" s="358">
        <v>0</v>
      </c>
      <c r="CG90" s="358">
        <v>0</v>
      </c>
      <c r="CH90" s="358">
        <v>0</v>
      </c>
      <c r="CI90" s="358">
        <v>0</v>
      </c>
      <c r="CJ90" s="382">
        <v>0</v>
      </c>
      <c r="CK90" s="381">
        <v>0</v>
      </c>
      <c r="CL90" s="358">
        <v>0</v>
      </c>
      <c r="CM90" s="358">
        <v>0</v>
      </c>
      <c r="CN90" s="358">
        <v>0</v>
      </c>
      <c r="CO90" s="382">
        <v>0</v>
      </c>
      <c r="CP90" s="381">
        <v>0</v>
      </c>
      <c r="CQ90" s="358">
        <v>0</v>
      </c>
      <c r="CR90" s="358">
        <v>0</v>
      </c>
      <c r="CS90" s="358">
        <v>0</v>
      </c>
      <c r="CT90" s="358">
        <v>0</v>
      </c>
      <c r="CU90" s="382">
        <v>0</v>
      </c>
      <c r="CV90" s="381">
        <v>0</v>
      </c>
      <c r="CW90" s="358">
        <v>0</v>
      </c>
      <c r="CX90" s="358">
        <v>0</v>
      </c>
      <c r="CY90" s="358">
        <v>0</v>
      </c>
      <c r="CZ90" s="382">
        <v>0</v>
      </c>
      <c r="DA90" s="381">
        <v>0</v>
      </c>
      <c r="DB90" s="358">
        <v>0</v>
      </c>
      <c r="DC90" s="358">
        <v>0</v>
      </c>
      <c r="DD90" s="358">
        <v>0</v>
      </c>
      <c r="DE90" s="358">
        <v>0</v>
      </c>
      <c r="DF90" s="382">
        <v>0</v>
      </c>
      <c r="DG90" s="381">
        <v>0</v>
      </c>
      <c r="DH90" s="358">
        <v>0</v>
      </c>
      <c r="DI90" s="358">
        <v>0</v>
      </c>
      <c r="DJ90" s="358">
        <v>0</v>
      </c>
      <c r="DK90" s="382">
        <v>0</v>
      </c>
      <c r="DL90" s="756"/>
      <c r="DM90" s="766"/>
      <c r="DN90" s="766"/>
      <c r="DO90" s="766"/>
    </row>
    <row r="91" spans="1:119" s="777" customFormat="1">
      <c r="A91" s="30"/>
      <c r="B91" s="30"/>
      <c r="C91" s="30"/>
      <c r="D91" s="30"/>
      <c r="E91" s="768">
        <v>0</v>
      </c>
      <c r="F91" s="381">
        <v>0</v>
      </c>
      <c r="G91" s="358">
        <v>0</v>
      </c>
      <c r="H91" s="358">
        <v>0</v>
      </c>
      <c r="I91" s="358">
        <v>0</v>
      </c>
      <c r="J91" s="358">
        <v>0</v>
      </c>
      <c r="K91" s="382">
        <v>0</v>
      </c>
      <c r="L91" s="381">
        <v>0</v>
      </c>
      <c r="M91" s="358">
        <v>0</v>
      </c>
      <c r="N91" s="358">
        <v>0</v>
      </c>
      <c r="O91" s="358">
        <v>0</v>
      </c>
      <c r="P91" s="382">
        <v>0</v>
      </c>
      <c r="Q91" s="381">
        <v>0</v>
      </c>
      <c r="R91" s="358">
        <v>0</v>
      </c>
      <c r="S91" s="358">
        <v>0</v>
      </c>
      <c r="T91" s="358">
        <v>0</v>
      </c>
      <c r="U91" s="358">
        <v>0</v>
      </c>
      <c r="V91" s="382">
        <v>0</v>
      </c>
      <c r="W91" s="381">
        <v>0</v>
      </c>
      <c r="X91" s="358">
        <v>0</v>
      </c>
      <c r="Y91" s="358">
        <v>0</v>
      </c>
      <c r="Z91" s="358">
        <v>0</v>
      </c>
      <c r="AA91" s="382">
        <v>0</v>
      </c>
      <c r="AB91" s="381">
        <v>0</v>
      </c>
      <c r="AC91" s="358">
        <v>0</v>
      </c>
      <c r="AD91" s="358">
        <v>0</v>
      </c>
      <c r="AE91" s="358">
        <v>0</v>
      </c>
      <c r="AF91" s="358">
        <v>0</v>
      </c>
      <c r="AG91" s="382">
        <v>0</v>
      </c>
      <c r="AH91" s="381">
        <v>0</v>
      </c>
      <c r="AI91" s="358">
        <v>0</v>
      </c>
      <c r="AJ91" s="358">
        <v>0</v>
      </c>
      <c r="AK91" s="358">
        <v>0</v>
      </c>
      <c r="AL91" s="382">
        <v>0</v>
      </c>
      <c r="AM91" s="381">
        <v>0</v>
      </c>
      <c r="AN91" s="358">
        <v>0</v>
      </c>
      <c r="AO91" s="358">
        <v>0</v>
      </c>
      <c r="AP91" s="358">
        <v>0</v>
      </c>
      <c r="AQ91" s="358">
        <v>0</v>
      </c>
      <c r="AR91" s="382">
        <v>0</v>
      </c>
      <c r="AS91" s="381">
        <v>0</v>
      </c>
      <c r="AT91" s="358">
        <v>0</v>
      </c>
      <c r="AU91" s="358">
        <v>0</v>
      </c>
      <c r="AV91" s="358">
        <v>0</v>
      </c>
      <c r="AW91" s="382">
        <v>0</v>
      </c>
      <c r="AX91" s="381">
        <v>0</v>
      </c>
      <c r="AY91" s="358">
        <v>0</v>
      </c>
      <c r="AZ91" s="358">
        <v>0</v>
      </c>
      <c r="BA91" s="358">
        <v>0</v>
      </c>
      <c r="BB91" s="358">
        <v>0</v>
      </c>
      <c r="BC91" s="382">
        <v>0</v>
      </c>
      <c r="BD91" s="381">
        <v>0</v>
      </c>
      <c r="BE91" s="358">
        <v>0</v>
      </c>
      <c r="BF91" s="358">
        <v>0</v>
      </c>
      <c r="BG91" s="358">
        <v>0</v>
      </c>
      <c r="BH91" s="382">
        <v>0</v>
      </c>
      <c r="BI91" s="381">
        <v>0</v>
      </c>
      <c r="BJ91" s="358">
        <v>0</v>
      </c>
      <c r="BK91" s="358">
        <v>0</v>
      </c>
      <c r="BL91" s="358">
        <v>0</v>
      </c>
      <c r="BM91" s="358">
        <v>0</v>
      </c>
      <c r="BN91" s="382">
        <v>0</v>
      </c>
      <c r="BO91" s="381">
        <v>0</v>
      </c>
      <c r="BP91" s="358">
        <v>0</v>
      </c>
      <c r="BQ91" s="358">
        <v>0</v>
      </c>
      <c r="BR91" s="358">
        <v>0</v>
      </c>
      <c r="BS91" s="382">
        <v>0</v>
      </c>
      <c r="BT91" s="381">
        <v>0</v>
      </c>
      <c r="BU91" s="358">
        <v>0</v>
      </c>
      <c r="BV91" s="358">
        <v>0</v>
      </c>
      <c r="BW91" s="358">
        <v>0</v>
      </c>
      <c r="BX91" s="358">
        <v>0</v>
      </c>
      <c r="BY91" s="382">
        <v>0</v>
      </c>
      <c r="BZ91" s="381">
        <v>0</v>
      </c>
      <c r="CA91" s="358">
        <v>0</v>
      </c>
      <c r="CB91" s="358">
        <v>0</v>
      </c>
      <c r="CC91" s="358">
        <v>0</v>
      </c>
      <c r="CD91" s="382">
        <v>0</v>
      </c>
      <c r="CE91" s="381">
        <v>0</v>
      </c>
      <c r="CF91" s="358">
        <v>0</v>
      </c>
      <c r="CG91" s="358">
        <v>0</v>
      </c>
      <c r="CH91" s="358">
        <v>0</v>
      </c>
      <c r="CI91" s="358">
        <v>0</v>
      </c>
      <c r="CJ91" s="382">
        <v>0</v>
      </c>
      <c r="CK91" s="381">
        <v>0</v>
      </c>
      <c r="CL91" s="358">
        <v>0</v>
      </c>
      <c r="CM91" s="358">
        <v>0</v>
      </c>
      <c r="CN91" s="358">
        <v>0</v>
      </c>
      <c r="CO91" s="382">
        <v>0</v>
      </c>
      <c r="CP91" s="381">
        <v>0</v>
      </c>
      <c r="CQ91" s="358">
        <v>0</v>
      </c>
      <c r="CR91" s="358">
        <v>0</v>
      </c>
      <c r="CS91" s="358">
        <v>0</v>
      </c>
      <c r="CT91" s="358">
        <v>0</v>
      </c>
      <c r="CU91" s="382">
        <v>0</v>
      </c>
      <c r="CV91" s="381">
        <v>0</v>
      </c>
      <c r="CW91" s="358">
        <v>0</v>
      </c>
      <c r="CX91" s="358">
        <v>0</v>
      </c>
      <c r="CY91" s="358">
        <v>0</v>
      </c>
      <c r="CZ91" s="382">
        <v>0</v>
      </c>
      <c r="DA91" s="381">
        <v>0</v>
      </c>
      <c r="DB91" s="358">
        <v>0</v>
      </c>
      <c r="DC91" s="358">
        <v>0</v>
      </c>
      <c r="DD91" s="358">
        <v>0</v>
      </c>
      <c r="DE91" s="358">
        <v>0</v>
      </c>
      <c r="DF91" s="382">
        <v>0</v>
      </c>
      <c r="DG91" s="381">
        <v>0</v>
      </c>
      <c r="DH91" s="358">
        <v>0</v>
      </c>
      <c r="DI91" s="358">
        <v>0</v>
      </c>
      <c r="DJ91" s="358">
        <v>0</v>
      </c>
      <c r="DK91" s="382">
        <v>0</v>
      </c>
      <c r="DL91" s="756"/>
      <c r="DM91" s="766"/>
      <c r="DN91" s="766"/>
      <c r="DO91" s="766"/>
    </row>
    <row r="92" spans="1:119" s="777" customFormat="1">
      <c r="A92" s="30"/>
      <c r="B92" s="30"/>
      <c r="C92" s="30"/>
      <c r="D92" s="30"/>
      <c r="E92" s="768">
        <v>0</v>
      </c>
      <c r="F92" s="381">
        <v>0</v>
      </c>
      <c r="G92" s="358">
        <v>0</v>
      </c>
      <c r="H92" s="358">
        <v>0</v>
      </c>
      <c r="I92" s="358">
        <v>0</v>
      </c>
      <c r="J92" s="358">
        <v>0</v>
      </c>
      <c r="K92" s="382">
        <v>0</v>
      </c>
      <c r="L92" s="381">
        <v>0</v>
      </c>
      <c r="M92" s="358">
        <v>0</v>
      </c>
      <c r="N92" s="358">
        <v>0</v>
      </c>
      <c r="O92" s="358">
        <v>0</v>
      </c>
      <c r="P92" s="382">
        <v>0</v>
      </c>
      <c r="Q92" s="381">
        <v>0</v>
      </c>
      <c r="R92" s="358">
        <v>0</v>
      </c>
      <c r="S92" s="358">
        <v>0</v>
      </c>
      <c r="T92" s="358">
        <v>0</v>
      </c>
      <c r="U92" s="358">
        <v>0</v>
      </c>
      <c r="V92" s="382">
        <v>0</v>
      </c>
      <c r="W92" s="381">
        <v>0</v>
      </c>
      <c r="X92" s="358">
        <v>0</v>
      </c>
      <c r="Y92" s="358">
        <v>0</v>
      </c>
      <c r="Z92" s="358">
        <v>0</v>
      </c>
      <c r="AA92" s="382">
        <v>0</v>
      </c>
      <c r="AB92" s="381">
        <v>0</v>
      </c>
      <c r="AC92" s="358">
        <v>0</v>
      </c>
      <c r="AD92" s="358">
        <v>0</v>
      </c>
      <c r="AE92" s="358">
        <v>0</v>
      </c>
      <c r="AF92" s="358">
        <v>0</v>
      </c>
      <c r="AG92" s="382">
        <v>0</v>
      </c>
      <c r="AH92" s="381">
        <v>0</v>
      </c>
      <c r="AI92" s="358">
        <v>0</v>
      </c>
      <c r="AJ92" s="358">
        <v>0</v>
      </c>
      <c r="AK92" s="358">
        <v>0</v>
      </c>
      <c r="AL92" s="382">
        <v>0</v>
      </c>
      <c r="AM92" s="381">
        <v>0</v>
      </c>
      <c r="AN92" s="358">
        <v>0</v>
      </c>
      <c r="AO92" s="358">
        <v>0</v>
      </c>
      <c r="AP92" s="358">
        <v>0</v>
      </c>
      <c r="AQ92" s="358">
        <v>0</v>
      </c>
      <c r="AR92" s="382">
        <v>0</v>
      </c>
      <c r="AS92" s="381">
        <v>0</v>
      </c>
      <c r="AT92" s="358">
        <v>0</v>
      </c>
      <c r="AU92" s="358">
        <v>0</v>
      </c>
      <c r="AV92" s="358">
        <v>0</v>
      </c>
      <c r="AW92" s="382">
        <v>0</v>
      </c>
      <c r="AX92" s="381">
        <v>0</v>
      </c>
      <c r="AY92" s="358">
        <v>0</v>
      </c>
      <c r="AZ92" s="358">
        <v>0</v>
      </c>
      <c r="BA92" s="358">
        <v>0</v>
      </c>
      <c r="BB92" s="358">
        <v>0</v>
      </c>
      <c r="BC92" s="382">
        <v>0</v>
      </c>
      <c r="BD92" s="381">
        <v>0</v>
      </c>
      <c r="BE92" s="358">
        <v>0</v>
      </c>
      <c r="BF92" s="358">
        <v>0</v>
      </c>
      <c r="BG92" s="358">
        <v>0</v>
      </c>
      <c r="BH92" s="382">
        <v>0</v>
      </c>
      <c r="BI92" s="381">
        <v>0</v>
      </c>
      <c r="BJ92" s="358">
        <v>0</v>
      </c>
      <c r="BK92" s="358">
        <v>0</v>
      </c>
      <c r="BL92" s="358">
        <v>0</v>
      </c>
      <c r="BM92" s="358">
        <v>0</v>
      </c>
      <c r="BN92" s="382">
        <v>0</v>
      </c>
      <c r="BO92" s="381">
        <v>0</v>
      </c>
      <c r="BP92" s="358">
        <v>0</v>
      </c>
      <c r="BQ92" s="358">
        <v>0</v>
      </c>
      <c r="BR92" s="358">
        <v>0</v>
      </c>
      <c r="BS92" s="382">
        <v>0</v>
      </c>
      <c r="BT92" s="381">
        <v>0</v>
      </c>
      <c r="BU92" s="358">
        <v>0</v>
      </c>
      <c r="BV92" s="358">
        <v>0</v>
      </c>
      <c r="BW92" s="358">
        <v>0</v>
      </c>
      <c r="BX92" s="358">
        <v>0</v>
      </c>
      <c r="BY92" s="382">
        <v>0</v>
      </c>
      <c r="BZ92" s="381">
        <v>0</v>
      </c>
      <c r="CA92" s="358">
        <v>0</v>
      </c>
      <c r="CB92" s="358">
        <v>0</v>
      </c>
      <c r="CC92" s="358">
        <v>0</v>
      </c>
      <c r="CD92" s="382">
        <v>0</v>
      </c>
      <c r="CE92" s="381">
        <v>0</v>
      </c>
      <c r="CF92" s="358">
        <v>0</v>
      </c>
      <c r="CG92" s="358">
        <v>0</v>
      </c>
      <c r="CH92" s="358">
        <v>0</v>
      </c>
      <c r="CI92" s="358">
        <v>0</v>
      </c>
      <c r="CJ92" s="382">
        <v>0</v>
      </c>
      <c r="CK92" s="381">
        <v>0</v>
      </c>
      <c r="CL92" s="358">
        <v>0</v>
      </c>
      <c r="CM92" s="358">
        <v>0</v>
      </c>
      <c r="CN92" s="358">
        <v>0</v>
      </c>
      <c r="CO92" s="382">
        <v>0</v>
      </c>
      <c r="CP92" s="381">
        <v>0</v>
      </c>
      <c r="CQ92" s="358">
        <v>0</v>
      </c>
      <c r="CR92" s="358">
        <v>0</v>
      </c>
      <c r="CS92" s="358">
        <v>0</v>
      </c>
      <c r="CT92" s="358">
        <v>0</v>
      </c>
      <c r="CU92" s="382">
        <v>0</v>
      </c>
      <c r="CV92" s="381">
        <v>0</v>
      </c>
      <c r="CW92" s="358">
        <v>0</v>
      </c>
      <c r="CX92" s="358">
        <v>0</v>
      </c>
      <c r="CY92" s="358">
        <v>0</v>
      </c>
      <c r="CZ92" s="382">
        <v>0</v>
      </c>
      <c r="DA92" s="381">
        <v>0</v>
      </c>
      <c r="DB92" s="358">
        <v>0</v>
      </c>
      <c r="DC92" s="358">
        <v>0</v>
      </c>
      <c r="DD92" s="358">
        <v>0</v>
      </c>
      <c r="DE92" s="358">
        <v>0</v>
      </c>
      <c r="DF92" s="382">
        <v>0</v>
      </c>
      <c r="DG92" s="381">
        <v>0</v>
      </c>
      <c r="DH92" s="358">
        <v>0</v>
      </c>
      <c r="DI92" s="358">
        <v>0</v>
      </c>
      <c r="DJ92" s="358">
        <v>0</v>
      </c>
      <c r="DK92" s="382">
        <v>0</v>
      </c>
      <c r="DL92" s="756"/>
      <c r="DM92" s="766"/>
      <c r="DN92" s="766"/>
      <c r="DO92" s="766"/>
    </row>
    <row r="93" spans="1:119" s="777" customFormat="1">
      <c r="A93" s="30"/>
      <c r="B93" s="30"/>
      <c r="C93" s="30"/>
      <c r="D93" s="30"/>
      <c r="E93" s="768">
        <v>0</v>
      </c>
      <c r="F93" s="381">
        <v>0</v>
      </c>
      <c r="G93" s="358">
        <v>0</v>
      </c>
      <c r="H93" s="358">
        <v>0</v>
      </c>
      <c r="I93" s="358">
        <v>0</v>
      </c>
      <c r="J93" s="358">
        <v>0</v>
      </c>
      <c r="K93" s="382">
        <v>0</v>
      </c>
      <c r="L93" s="381">
        <v>0</v>
      </c>
      <c r="M93" s="358">
        <v>0</v>
      </c>
      <c r="N93" s="358">
        <v>0</v>
      </c>
      <c r="O93" s="358">
        <v>0</v>
      </c>
      <c r="P93" s="382">
        <v>0</v>
      </c>
      <c r="Q93" s="381">
        <v>0</v>
      </c>
      <c r="R93" s="358">
        <v>0</v>
      </c>
      <c r="S93" s="358">
        <v>0</v>
      </c>
      <c r="T93" s="358">
        <v>0</v>
      </c>
      <c r="U93" s="358">
        <v>0</v>
      </c>
      <c r="V93" s="382">
        <v>0</v>
      </c>
      <c r="W93" s="381">
        <v>0</v>
      </c>
      <c r="X93" s="358">
        <v>0</v>
      </c>
      <c r="Y93" s="358">
        <v>0</v>
      </c>
      <c r="Z93" s="358">
        <v>0</v>
      </c>
      <c r="AA93" s="382">
        <v>0</v>
      </c>
      <c r="AB93" s="381">
        <v>0</v>
      </c>
      <c r="AC93" s="358">
        <v>0</v>
      </c>
      <c r="AD93" s="358">
        <v>0</v>
      </c>
      <c r="AE93" s="358">
        <v>0</v>
      </c>
      <c r="AF93" s="358">
        <v>0</v>
      </c>
      <c r="AG93" s="382">
        <v>0</v>
      </c>
      <c r="AH93" s="381">
        <v>0</v>
      </c>
      <c r="AI93" s="358">
        <v>0</v>
      </c>
      <c r="AJ93" s="358">
        <v>0</v>
      </c>
      <c r="AK93" s="358">
        <v>0</v>
      </c>
      <c r="AL93" s="382">
        <v>0</v>
      </c>
      <c r="AM93" s="381">
        <v>0</v>
      </c>
      <c r="AN93" s="358">
        <v>0</v>
      </c>
      <c r="AO93" s="358">
        <v>0</v>
      </c>
      <c r="AP93" s="358">
        <v>0</v>
      </c>
      <c r="AQ93" s="358">
        <v>0</v>
      </c>
      <c r="AR93" s="382">
        <v>0</v>
      </c>
      <c r="AS93" s="381">
        <v>0</v>
      </c>
      <c r="AT93" s="358">
        <v>0</v>
      </c>
      <c r="AU93" s="358">
        <v>0</v>
      </c>
      <c r="AV93" s="358">
        <v>0</v>
      </c>
      <c r="AW93" s="382">
        <v>0</v>
      </c>
      <c r="AX93" s="381">
        <v>0</v>
      </c>
      <c r="AY93" s="358">
        <v>0</v>
      </c>
      <c r="AZ93" s="358">
        <v>0</v>
      </c>
      <c r="BA93" s="358">
        <v>0</v>
      </c>
      <c r="BB93" s="358">
        <v>0</v>
      </c>
      <c r="BC93" s="382">
        <v>0</v>
      </c>
      <c r="BD93" s="381">
        <v>0</v>
      </c>
      <c r="BE93" s="358">
        <v>0</v>
      </c>
      <c r="BF93" s="358">
        <v>0</v>
      </c>
      <c r="BG93" s="358">
        <v>0</v>
      </c>
      <c r="BH93" s="382">
        <v>0</v>
      </c>
      <c r="BI93" s="381">
        <v>0</v>
      </c>
      <c r="BJ93" s="358">
        <v>0</v>
      </c>
      <c r="BK93" s="358">
        <v>0</v>
      </c>
      <c r="BL93" s="358">
        <v>0</v>
      </c>
      <c r="BM93" s="358">
        <v>0</v>
      </c>
      <c r="BN93" s="382">
        <v>0</v>
      </c>
      <c r="BO93" s="381">
        <v>0</v>
      </c>
      <c r="BP93" s="358">
        <v>0</v>
      </c>
      <c r="BQ93" s="358">
        <v>0</v>
      </c>
      <c r="BR93" s="358">
        <v>0</v>
      </c>
      <c r="BS93" s="382">
        <v>0</v>
      </c>
      <c r="BT93" s="381">
        <v>0</v>
      </c>
      <c r="BU93" s="358">
        <v>0</v>
      </c>
      <c r="BV93" s="358">
        <v>0</v>
      </c>
      <c r="BW93" s="358">
        <v>0</v>
      </c>
      <c r="BX93" s="358">
        <v>0</v>
      </c>
      <c r="BY93" s="382">
        <v>0</v>
      </c>
      <c r="BZ93" s="381">
        <v>0</v>
      </c>
      <c r="CA93" s="358">
        <v>0</v>
      </c>
      <c r="CB93" s="358">
        <v>0</v>
      </c>
      <c r="CC93" s="358">
        <v>0</v>
      </c>
      <c r="CD93" s="382">
        <v>0</v>
      </c>
      <c r="CE93" s="381">
        <v>0</v>
      </c>
      <c r="CF93" s="358">
        <v>0</v>
      </c>
      <c r="CG93" s="358">
        <v>0</v>
      </c>
      <c r="CH93" s="358">
        <v>0</v>
      </c>
      <c r="CI93" s="358">
        <v>0</v>
      </c>
      <c r="CJ93" s="382">
        <v>0</v>
      </c>
      <c r="CK93" s="381">
        <v>0</v>
      </c>
      <c r="CL93" s="358">
        <v>0</v>
      </c>
      <c r="CM93" s="358">
        <v>0</v>
      </c>
      <c r="CN93" s="358">
        <v>0</v>
      </c>
      <c r="CO93" s="382">
        <v>0</v>
      </c>
      <c r="CP93" s="381">
        <v>0</v>
      </c>
      <c r="CQ93" s="358">
        <v>0</v>
      </c>
      <c r="CR93" s="358">
        <v>0</v>
      </c>
      <c r="CS93" s="358">
        <v>0</v>
      </c>
      <c r="CT93" s="358">
        <v>0</v>
      </c>
      <c r="CU93" s="382">
        <v>0</v>
      </c>
      <c r="CV93" s="381">
        <v>0</v>
      </c>
      <c r="CW93" s="358">
        <v>0</v>
      </c>
      <c r="CX93" s="358">
        <v>0</v>
      </c>
      <c r="CY93" s="358">
        <v>0</v>
      </c>
      <c r="CZ93" s="382">
        <v>0</v>
      </c>
      <c r="DA93" s="381">
        <v>0</v>
      </c>
      <c r="DB93" s="358">
        <v>0</v>
      </c>
      <c r="DC93" s="358">
        <v>0</v>
      </c>
      <c r="DD93" s="358">
        <v>0</v>
      </c>
      <c r="DE93" s="358">
        <v>0</v>
      </c>
      <c r="DF93" s="382">
        <v>0</v>
      </c>
      <c r="DG93" s="381">
        <v>0</v>
      </c>
      <c r="DH93" s="358">
        <v>0</v>
      </c>
      <c r="DI93" s="358">
        <v>0</v>
      </c>
      <c r="DJ93" s="358">
        <v>0</v>
      </c>
      <c r="DK93" s="382">
        <v>0</v>
      </c>
      <c r="DL93" s="756"/>
      <c r="DM93" s="766"/>
      <c r="DN93" s="766"/>
      <c r="DO93" s="766"/>
    </row>
    <row r="94" spans="1:119">
      <c r="A94" s="778"/>
      <c r="B94" s="778"/>
      <c r="C94" s="778"/>
      <c r="D94" s="778"/>
      <c r="E94" s="768">
        <v>0</v>
      </c>
      <c r="F94" s="381">
        <v>0</v>
      </c>
      <c r="G94" s="358">
        <v>0</v>
      </c>
      <c r="H94" s="358">
        <v>0</v>
      </c>
      <c r="I94" s="358">
        <v>0</v>
      </c>
      <c r="J94" s="358">
        <v>0</v>
      </c>
      <c r="K94" s="382">
        <v>0</v>
      </c>
      <c r="L94" s="381">
        <v>0</v>
      </c>
      <c r="M94" s="358">
        <v>0</v>
      </c>
      <c r="N94" s="358">
        <v>0</v>
      </c>
      <c r="O94" s="358">
        <v>0</v>
      </c>
      <c r="P94" s="382">
        <v>0</v>
      </c>
      <c r="Q94" s="381">
        <v>0</v>
      </c>
      <c r="R94" s="358">
        <v>0</v>
      </c>
      <c r="S94" s="358">
        <v>0</v>
      </c>
      <c r="T94" s="358">
        <v>0</v>
      </c>
      <c r="U94" s="358">
        <v>0</v>
      </c>
      <c r="V94" s="382">
        <v>0</v>
      </c>
      <c r="W94" s="381">
        <v>0</v>
      </c>
      <c r="X94" s="358">
        <v>0</v>
      </c>
      <c r="Y94" s="358">
        <v>0</v>
      </c>
      <c r="Z94" s="358">
        <v>0</v>
      </c>
      <c r="AA94" s="382">
        <v>0</v>
      </c>
      <c r="AB94" s="381">
        <v>0</v>
      </c>
      <c r="AC94" s="358">
        <v>0</v>
      </c>
      <c r="AD94" s="358">
        <v>0</v>
      </c>
      <c r="AE94" s="358">
        <v>0</v>
      </c>
      <c r="AF94" s="358">
        <v>0</v>
      </c>
      <c r="AG94" s="382">
        <v>0</v>
      </c>
      <c r="AH94" s="381">
        <v>0</v>
      </c>
      <c r="AI94" s="358">
        <v>0</v>
      </c>
      <c r="AJ94" s="358">
        <v>0</v>
      </c>
      <c r="AK94" s="358">
        <v>0</v>
      </c>
      <c r="AL94" s="382">
        <v>0</v>
      </c>
      <c r="AM94" s="381">
        <v>0</v>
      </c>
      <c r="AN94" s="358">
        <v>0</v>
      </c>
      <c r="AO94" s="358">
        <v>0</v>
      </c>
      <c r="AP94" s="358">
        <v>0</v>
      </c>
      <c r="AQ94" s="358">
        <v>0</v>
      </c>
      <c r="AR94" s="382">
        <v>0</v>
      </c>
      <c r="AS94" s="381">
        <v>0</v>
      </c>
      <c r="AT94" s="358">
        <v>0</v>
      </c>
      <c r="AU94" s="358">
        <v>0</v>
      </c>
      <c r="AV94" s="358">
        <v>0</v>
      </c>
      <c r="AW94" s="382">
        <v>0</v>
      </c>
      <c r="AX94" s="381">
        <v>0</v>
      </c>
      <c r="AY94" s="358">
        <v>0</v>
      </c>
      <c r="AZ94" s="358">
        <v>0</v>
      </c>
      <c r="BA94" s="358">
        <v>0</v>
      </c>
      <c r="BB94" s="358">
        <v>0</v>
      </c>
      <c r="BC94" s="382">
        <v>0</v>
      </c>
      <c r="BD94" s="381">
        <v>0</v>
      </c>
      <c r="BE94" s="358">
        <v>0</v>
      </c>
      <c r="BF94" s="358">
        <v>0</v>
      </c>
      <c r="BG94" s="358">
        <v>0</v>
      </c>
      <c r="BH94" s="382">
        <v>0</v>
      </c>
      <c r="BI94" s="381">
        <v>0</v>
      </c>
      <c r="BJ94" s="358">
        <v>0</v>
      </c>
      <c r="BK94" s="358">
        <v>0</v>
      </c>
      <c r="BL94" s="358">
        <v>0</v>
      </c>
      <c r="BM94" s="358">
        <v>0</v>
      </c>
      <c r="BN94" s="382">
        <v>0</v>
      </c>
      <c r="BO94" s="381">
        <v>0</v>
      </c>
      <c r="BP94" s="358">
        <v>0</v>
      </c>
      <c r="BQ94" s="358">
        <v>0</v>
      </c>
      <c r="BR94" s="358">
        <v>0</v>
      </c>
      <c r="BS94" s="382">
        <v>0</v>
      </c>
      <c r="BT94" s="381">
        <v>0</v>
      </c>
      <c r="BU94" s="358">
        <v>0</v>
      </c>
      <c r="BV94" s="358">
        <v>0</v>
      </c>
      <c r="BW94" s="358">
        <v>0</v>
      </c>
      <c r="BX94" s="358">
        <v>0</v>
      </c>
      <c r="BY94" s="382">
        <v>0</v>
      </c>
      <c r="BZ94" s="381">
        <v>0</v>
      </c>
      <c r="CA94" s="358">
        <v>0</v>
      </c>
      <c r="CB94" s="358">
        <v>0</v>
      </c>
      <c r="CC94" s="358">
        <v>0</v>
      </c>
      <c r="CD94" s="382">
        <v>0</v>
      </c>
      <c r="CE94" s="381">
        <v>0</v>
      </c>
      <c r="CF94" s="358">
        <v>0</v>
      </c>
      <c r="CG94" s="358">
        <v>0</v>
      </c>
      <c r="CH94" s="358">
        <v>0</v>
      </c>
      <c r="CI94" s="358">
        <v>0</v>
      </c>
      <c r="CJ94" s="382">
        <v>0</v>
      </c>
      <c r="CK94" s="381">
        <v>0</v>
      </c>
      <c r="CL94" s="358">
        <v>0</v>
      </c>
      <c r="CM94" s="358">
        <v>0</v>
      </c>
      <c r="CN94" s="358">
        <v>0</v>
      </c>
      <c r="CO94" s="382">
        <v>0</v>
      </c>
      <c r="CP94" s="381">
        <v>0</v>
      </c>
      <c r="CQ94" s="358">
        <v>0</v>
      </c>
      <c r="CR94" s="358">
        <v>0</v>
      </c>
      <c r="CS94" s="358">
        <v>0</v>
      </c>
      <c r="CT94" s="358">
        <v>0</v>
      </c>
      <c r="CU94" s="382">
        <v>0</v>
      </c>
      <c r="CV94" s="381">
        <v>0</v>
      </c>
      <c r="CW94" s="358">
        <v>0</v>
      </c>
      <c r="CX94" s="358">
        <v>0</v>
      </c>
      <c r="CY94" s="358">
        <v>0</v>
      </c>
      <c r="CZ94" s="382">
        <v>0</v>
      </c>
      <c r="DA94" s="381">
        <v>0</v>
      </c>
      <c r="DB94" s="358">
        <v>0</v>
      </c>
      <c r="DC94" s="358">
        <v>0</v>
      </c>
      <c r="DD94" s="358">
        <v>0</v>
      </c>
      <c r="DE94" s="358">
        <v>0</v>
      </c>
      <c r="DF94" s="382">
        <v>0</v>
      </c>
      <c r="DG94" s="381">
        <v>0</v>
      </c>
      <c r="DH94" s="358">
        <v>0</v>
      </c>
      <c r="DI94" s="358">
        <v>0</v>
      </c>
      <c r="DJ94" s="358">
        <v>0</v>
      </c>
      <c r="DK94" s="382">
        <v>0</v>
      </c>
      <c r="DL94" s="756"/>
      <c r="DM94" s="766"/>
      <c r="DN94" s="766"/>
      <c r="DO94" s="766"/>
    </row>
    <row r="95" spans="1:119">
      <c r="A95" s="778"/>
      <c r="B95" s="778"/>
      <c r="C95" s="778"/>
      <c r="D95" s="778"/>
      <c r="E95" s="768">
        <v>0</v>
      </c>
      <c r="F95" s="381">
        <v>0</v>
      </c>
      <c r="G95" s="358">
        <v>0</v>
      </c>
      <c r="H95" s="358">
        <v>0</v>
      </c>
      <c r="I95" s="358">
        <v>0</v>
      </c>
      <c r="J95" s="358">
        <v>0</v>
      </c>
      <c r="K95" s="382">
        <v>0</v>
      </c>
      <c r="L95" s="381">
        <v>0</v>
      </c>
      <c r="M95" s="358">
        <v>0</v>
      </c>
      <c r="N95" s="358">
        <v>0</v>
      </c>
      <c r="O95" s="358">
        <v>0</v>
      </c>
      <c r="P95" s="382">
        <v>0</v>
      </c>
      <c r="Q95" s="381">
        <v>0</v>
      </c>
      <c r="R95" s="358">
        <v>0</v>
      </c>
      <c r="S95" s="358">
        <v>0</v>
      </c>
      <c r="T95" s="358">
        <v>0</v>
      </c>
      <c r="U95" s="358">
        <v>0</v>
      </c>
      <c r="V95" s="382">
        <v>0</v>
      </c>
      <c r="W95" s="381">
        <v>0</v>
      </c>
      <c r="X95" s="358">
        <v>0</v>
      </c>
      <c r="Y95" s="358">
        <v>0</v>
      </c>
      <c r="Z95" s="358">
        <v>0</v>
      </c>
      <c r="AA95" s="382">
        <v>0</v>
      </c>
      <c r="AB95" s="381">
        <v>0</v>
      </c>
      <c r="AC95" s="358">
        <v>0</v>
      </c>
      <c r="AD95" s="358">
        <v>0</v>
      </c>
      <c r="AE95" s="358">
        <v>0</v>
      </c>
      <c r="AF95" s="358">
        <v>0</v>
      </c>
      <c r="AG95" s="382">
        <v>0</v>
      </c>
      <c r="AH95" s="381">
        <v>0</v>
      </c>
      <c r="AI95" s="358">
        <v>0</v>
      </c>
      <c r="AJ95" s="358">
        <v>0</v>
      </c>
      <c r="AK95" s="358">
        <v>0</v>
      </c>
      <c r="AL95" s="382">
        <v>0</v>
      </c>
      <c r="AM95" s="381">
        <v>0</v>
      </c>
      <c r="AN95" s="358">
        <v>0</v>
      </c>
      <c r="AO95" s="358">
        <v>0</v>
      </c>
      <c r="AP95" s="358">
        <v>0</v>
      </c>
      <c r="AQ95" s="358">
        <v>0</v>
      </c>
      <c r="AR95" s="382">
        <v>0</v>
      </c>
      <c r="AS95" s="381">
        <v>0</v>
      </c>
      <c r="AT95" s="358">
        <v>0</v>
      </c>
      <c r="AU95" s="358">
        <v>0</v>
      </c>
      <c r="AV95" s="358">
        <v>0</v>
      </c>
      <c r="AW95" s="382">
        <v>0</v>
      </c>
      <c r="AX95" s="381">
        <v>0</v>
      </c>
      <c r="AY95" s="358">
        <v>0</v>
      </c>
      <c r="AZ95" s="358">
        <v>0</v>
      </c>
      <c r="BA95" s="358">
        <v>0</v>
      </c>
      <c r="BB95" s="358">
        <v>0</v>
      </c>
      <c r="BC95" s="382">
        <v>0</v>
      </c>
      <c r="BD95" s="381">
        <v>0</v>
      </c>
      <c r="BE95" s="358">
        <v>0</v>
      </c>
      <c r="BF95" s="358">
        <v>0</v>
      </c>
      <c r="BG95" s="358">
        <v>0</v>
      </c>
      <c r="BH95" s="382">
        <v>0</v>
      </c>
      <c r="BI95" s="381">
        <v>0</v>
      </c>
      <c r="BJ95" s="358">
        <v>0</v>
      </c>
      <c r="BK95" s="358">
        <v>0</v>
      </c>
      <c r="BL95" s="358">
        <v>0</v>
      </c>
      <c r="BM95" s="358">
        <v>0</v>
      </c>
      <c r="BN95" s="382">
        <v>0</v>
      </c>
      <c r="BO95" s="381">
        <v>0</v>
      </c>
      <c r="BP95" s="358">
        <v>0</v>
      </c>
      <c r="BQ95" s="358">
        <v>0</v>
      </c>
      <c r="BR95" s="358">
        <v>0</v>
      </c>
      <c r="BS95" s="382">
        <v>0</v>
      </c>
      <c r="BT95" s="381">
        <v>0</v>
      </c>
      <c r="BU95" s="358">
        <v>0</v>
      </c>
      <c r="BV95" s="358">
        <v>0</v>
      </c>
      <c r="BW95" s="358">
        <v>0</v>
      </c>
      <c r="BX95" s="358">
        <v>0</v>
      </c>
      <c r="BY95" s="382">
        <v>0</v>
      </c>
      <c r="BZ95" s="381">
        <v>0</v>
      </c>
      <c r="CA95" s="358">
        <v>0</v>
      </c>
      <c r="CB95" s="358">
        <v>0</v>
      </c>
      <c r="CC95" s="358">
        <v>0</v>
      </c>
      <c r="CD95" s="382">
        <v>0</v>
      </c>
      <c r="CE95" s="381">
        <v>0</v>
      </c>
      <c r="CF95" s="358">
        <v>0</v>
      </c>
      <c r="CG95" s="358">
        <v>0</v>
      </c>
      <c r="CH95" s="358">
        <v>0</v>
      </c>
      <c r="CI95" s="358">
        <v>0</v>
      </c>
      <c r="CJ95" s="382">
        <v>0</v>
      </c>
      <c r="CK95" s="381">
        <v>0</v>
      </c>
      <c r="CL95" s="358">
        <v>0</v>
      </c>
      <c r="CM95" s="358">
        <v>0</v>
      </c>
      <c r="CN95" s="358">
        <v>0</v>
      </c>
      <c r="CO95" s="382">
        <v>0</v>
      </c>
      <c r="CP95" s="381">
        <v>0</v>
      </c>
      <c r="CQ95" s="358">
        <v>0</v>
      </c>
      <c r="CR95" s="358">
        <v>0</v>
      </c>
      <c r="CS95" s="358">
        <v>0</v>
      </c>
      <c r="CT95" s="358">
        <v>0</v>
      </c>
      <c r="CU95" s="382">
        <v>0</v>
      </c>
      <c r="CV95" s="381">
        <v>0</v>
      </c>
      <c r="CW95" s="358">
        <v>0</v>
      </c>
      <c r="CX95" s="358">
        <v>0</v>
      </c>
      <c r="CY95" s="358">
        <v>0</v>
      </c>
      <c r="CZ95" s="382">
        <v>0</v>
      </c>
      <c r="DA95" s="381">
        <v>0</v>
      </c>
      <c r="DB95" s="358">
        <v>0</v>
      </c>
      <c r="DC95" s="358">
        <v>0</v>
      </c>
      <c r="DD95" s="358">
        <v>0</v>
      </c>
      <c r="DE95" s="358">
        <v>0</v>
      </c>
      <c r="DF95" s="382">
        <v>0</v>
      </c>
      <c r="DG95" s="381">
        <v>0</v>
      </c>
      <c r="DH95" s="358">
        <v>0</v>
      </c>
      <c r="DI95" s="358">
        <v>0</v>
      </c>
      <c r="DJ95" s="358">
        <v>0</v>
      </c>
      <c r="DK95" s="382">
        <v>0</v>
      </c>
      <c r="DL95" s="756"/>
      <c r="DM95" s="766"/>
      <c r="DN95" s="766"/>
      <c r="DO95" s="766"/>
    </row>
    <row r="96" spans="1:119">
      <c r="A96" s="778"/>
      <c r="B96" s="778"/>
      <c r="C96" s="778"/>
      <c r="D96" s="778"/>
      <c r="E96" s="768">
        <v>0</v>
      </c>
      <c r="F96" s="381">
        <v>0</v>
      </c>
      <c r="G96" s="358">
        <v>0</v>
      </c>
      <c r="H96" s="358">
        <v>0</v>
      </c>
      <c r="I96" s="358">
        <v>0</v>
      </c>
      <c r="J96" s="358">
        <v>0</v>
      </c>
      <c r="K96" s="382">
        <v>0</v>
      </c>
      <c r="L96" s="381">
        <v>0</v>
      </c>
      <c r="M96" s="358">
        <v>0</v>
      </c>
      <c r="N96" s="358">
        <v>0</v>
      </c>
      <c r="O96" s="358">
        <v>0</v>
      </c>
      <c r="P96" s="382">
        <v>0</v>
      </c>
      <c r="Q96" s="381">
        <v>0</v>
      </c>
      <c r="R96" s="358">
        <v>0</v>
      </c>
      <c r="S96" s="358">
        <v>0</v>
      </c>
      <c r="T96" s="358">
        <v>0</v>
      </c>
      <c r="U96" s="358">
        <v>0</v>
      </c>
      <c r="V96" s="382">
        <v>0</v>
      </c>
      <c r="W96" s="381">
        <v>0</v>
      </c>
      <c r="X96" s="358">
        <v>0</v>
      </c>
      <c r="Y96" s="358">
        <v>0</v>
      </c>
      <c r="Z96" s="358">
        <v>0</v>
      </c>
      <c r="AA96" s="382">
        <v>0</v>
      </c>
      <c r="AB96" s="381">
        <v>0</v>
      </c>
      <c r="AC96" s="358">
        <v>0</v>
      </c>
      <c r="AD96" s="358">
        <v>0</v>
      </c>
      <c r="AE96" s="358">
        <v>0</v>
      </c>
      <c r="AF96" s="358">
        <v>0</v>
      </c>
      <c r="AG96" s="382">
        <v>0</v>
      </c>
      <c r="AH96" s="381">
        <v>0</v>
      </c>
      <c r="AI96" s="358">
        <v>0</v>
      </c>
      <c r="AJ96" s="358">
        <v>0</v>
      </c>
      <c r="AK96" s="358">
        <v>0</v>
      </c>
      <c r="AL96" s="382">
        <v>0</v>
      </c>
      <c r="AM96" s="381">
        <v>0</v>
      </c>
      <c r="AN96" s="358">
        <v>0</v>
      </c>
      <c r="AO96" s="358">
        <v>0</v>
      </c>
      <c r="AP96" s="358">
        <v>0</v>
      </c>
      <c r="AQ96" s="358">
        <v>0</v>
      </c>
      <c r="AR96" s="382">
        <v>0</v>
      </c>
      <c r="AS96" s="381">
        <v>0</v>
      </c>
      <c r="AT96" s="358">
        <v>0</v>
      </c>
      <c r="AU96" s="358">
        <v>0</v>
      </c>
      <c r="AV96" s="358">
        <v>0</v>
      </c>
      <c r="AW96" s="382">
        <v>0</v>
      </c>
      <c r="AX96" s="381">
        <v>0</v>
      </c>
      <c r="AY96" s="358">
        <v>0</v>
      </c>
      <c r="AZ96" s="358">
        <v>0</v>
      </c>
      <c r="BA96" s="358">
        <v>0</v>
      </c>
      <c r="BB96" s="358">
        <v>0</v>
      </c>
      <c r="BC96" s="382">
        <v>0</v>
      </c>
      <c r="BD96" s="381">
        <v>0</v>
      </c>
      <c r="BE96" s="358">
        <v>0</v>
      </c>
      <c r="BF96" s="358">
        <v>0</v>
      </c>
      <c r="BG96" s="358">
        <v>0</v>
      </c>
      <c r="BH96" s="382">
        <v>0</v>
      </c>
      <c r="BI96" s="381">
        <v>0</v>
      </c>
      <c r="BJ96" s="358">
        <v>0</v>
      </c>
      <c r="BK96" s="358">
        <v>0</v>
      </c>
      <c r="BL96" s="358">
        <v>0</v>
      </c>
      <c r="BM96" s="358">
        <v>0</v>
      </c>
      <c r="BN96" s="382">
        <v>0</v>
      </c>
      <c r="BO96" s="381">
        <v>0</v>
      </c>
      <c r="BP96" s="358">
        <v>0</v>
      </c>
      <c r="BQ96" s="358">
        <v>0</v>
      </c>
      <c r="BR96" s="358">
        <v>0</v>
      </c>
      <c r="BS96" s="382">
        <v>0</v>
      </c>
      <c r="BT96" s="381">
        <v>0</v>
      </c>
      <c r="BU96" s="358">
        <v>0</v>
      </c>
      <c r="BV96" s="358">
        <v>0</v>
      </c>
      <c r="BW96" s="358">
        <v>0</v>
      </c>
      <c r="BX96" s="358">
        <v>0</v>
      </c>
      <c r="BY96" s="382">
        <v>0</v>
      </c>
      <c r="BZ96" s="381">
        <v>0</v>
      </c>
      <c r="CA96" s="358">
        <v>0</v>
      </c>
      <c r="CB96" s="358">
        <v>0</v>
      </c>
      <c r="CC96" s="358">
        <v>0</v>
      </c>
      <c r="CD96" s="382">
        <v>0</v>
      </c>
      <c r="CE96" s="381">
        <v>0</v>
      </c>
      <c r="CF96" s="358">
        <v>0</v>
      </c>
      <c r="CG96" s="358">
        <v>0</v>
      </c>
      <c r="CH96" s="358">
        <v>0</v>
      </c>
      <c r="CI96" s="358">
        <v>0</v>
      </c>
      <c r="CJ96" s="382">
        <v>0</v>
      </c>
      <c r="CK96" s="381">
        <v>0</v>
      </c>
      <c r="CL96" s="358">
        <v>0</v>
      </c>
      <c r="CM96" s="358">
        <v>0</v>
      </c>
      <c r="CN96" s="358">
        <v>0</v>
      </c>
      <c r="CO96" s="382">
        <v>0</v>
      </c>
      <c r="CP96" s="381">
        <v>0</v>
      </c>
      <c r="CQ96" s="358">
        <v>0</v>
      </c>
      <c r="CR96" s="358">
        <v>0</v>
      </c>
      <c r="CS96" s="358">
        <v>0</v>
      </c>
      <c r="CT96" s="358">
        <v>0</v>
      </c>
      <c r="CU96" s="382">
        <v>0</v>
      </c>
      <c r="CV96" s="381">
        <v>0</v>
      </c>
      <c r="CW96" s="358">
        <v>0</v>
      </c>
      <c r="CX96" s="358">
        <v>0</v>
      </c>
      <c r="CY96" s="358">
        <v>0</v>
      </c>
      <c r="CZ96" s="382">
        <v>0</v>
      </c>
      <c r="DA96" s="381">
        <v>0</v>
      </c>
      <c r="DB96" s="358">
        <v>0</v>
      </c>
      <c r="DC96" s="358">
        <v>0</v>
      </c>
      <c r="DD96" s="358">
        <v>0</v>
      </c>
      <c r="DE96" s="358">
        <v>0</v>
      </c>
      <c r="DF96" s="382">
        <v>0</v>
      </c>
      <c r="DG96" s="381">
        <v>0</v>
      </c>
      <c r="DH96" s="358">
        <v>0</v>
      </c>
      <c r="DI96" s="358">
        <v>0</v>
      </c>
      <c r="DJ96" s="358">
        <v>0</v>
      </c>
      <c r="DK96" s="382">
        <v>0</v>
      </c>
      <c r="DL96" s="756"/>
      <c r="DM96" s="766"/>
      <c r="DN96" s="766"/>
      <c r="DO96" s="766"/>
    </row>
    <row r="97" spans="1:119">
      <c r="A97" s="778"/>
      <c r="B97" s="778"/>
      <c r="C97" s="778"/>
      <c r="D97" s="778"/>
      <c r="E97" s="768">
        <v>0</v>
      </c>
      <c r="F97" s="381">
        <v>0</v>
      </c>
      <c r="G97" s="358">
        <v>0</v>
      </c>
      <c r="H97" s="358">
        <v>0</v>
      </c>
      <c r="I97" s="358">
        <v>0</v>
      </c>
      <c r="J97" s="358">
        <v>0</v>
      </c>
      <c r="K97" s="382">
        <v>0</v>
      </c>
      <c r="L97" s="381">
        <v>0</v>
      </c>
      <c r="M97" s="358">
        <v>0</v>
      </c>
      <c r="N97" s="358">
        <v>0</v>
      </c>
      <c r="O97" s="358">
        <v>0</v>
      </c>
      <c r="P97" s="382">
        <v>0</v>
      </c>
      <c r="Q97" s="381">
        <v>0</v>
      </c>
      <c r="R97" s="358">
        <v>0</v>
      </c>
      <c r="S97" s="358">
        <v>0</v>
      </c>
      <c r="T97" s="358">
        <v>0</v>
      </c>
      <c r="U97" s="358">
        <v>0</v>
      </c>
      <c r="V97" s="382">
        <v>0</v>
      </c>
      <c r="W97" s="381">
        <v>0</v>
      </c>
      <c r="X97" s="358">
        <v>0</v>
      </c>
      <c r="Y97" s="358">
        <v>0</v>
      </c>
      <c r="Z97" s="358">
        <v>0</v>
      </c>
      <c r="AA97" s="382">
        <v>0</v>
      </c>
      <c r="AB97" s="381">
        <v>0</v>
      </c>
      <c r="AC97" s="358">
        <v>0</v>
      </c>
      <c r="AD97" s="358">
        <v>0</v>
      </c>
      <c r="AE97" s="358">
        <v>0</v>
      </c>
      <c r="AF97" s="358">
        <v>0</v>
      </c>
      <c r="AG97" s="382">
        <v>0</v>
      </c>
      <c r="AH97" s="381">
        <v>0</v>
      </c>
      <c r="AI97" s="358">
        <v>0</v>
      </c>
      <c r="AJ97" s="358">
        <v>0</v>
      </c>
      <c r="AK97" s="358">
        <v>0</v>
      </c>
      <c r="AL97" s="382">
        <v>0</v>
      </c>
      <c r="AM97" s="381">
        <v>0</v>
      </c>
      <c r="AN97" s="358">
        <v>0</v>
      </c>
      <c r="AO97" s="358">
        <v>0</v>
      </c>
      <c r="AP97" s="358">
        <v>0</v>
      </c>
      <c r="AQ97" s="358">
        <v>0</v>
      </c>
      <c r="AR97" s="382">
        <v>0</v>
      </c>
      <c r="AS97" s="381">
        <v>0</v>
      </c>
      <c r="AT97" s="358">
        <v>0</v>
      </c>
      <c r="AU97" s="358">
        <v>0</v>
      </c>
      <c r="AV97" s="358">
        <v>0</v>
      </c>
      <c r="AW97" s="382">
        <v>0</v>
      </c>
      <c r="AX97" s="381">
        <v>0</v>
      </c>
      <c r="AY97" s="358">
        <v>0</v>
      </c>
      <c r="AZ97" s="358">
        <v>0</v>
      </c>
      <c r="BA97" s="358">
        <v>0</v>
      </c>
      <c r="BB97" s="358">
        <v>0</v>
      </c>
      <c r="BC97" s="382">
        <v>0</v>
      </c>
      <c r="BD97" s="381">
        <v>0</v>
      </c>
      <c r="BE97" s="358">
        <v>0</v>
      </c>
      <c r="BF97" s="358">
        <v>0</v>
      </c>
      <c r="BG97" s="358">
        <v>0</v>
      </c>
      <c r="BH97" s="382">
        <v>0</v>
      </c>
      <c r="BI97" s="381">
        <v>0</v>
      </c>
      <c r="BJ97" s="358">
        <v>0</v>
      </c>
      <c r="BK97" s="358">
        <v>0</v>
      </c>
      <c r="BL97" s="358">
        <v>0</v>
      </c>
      <c r="BM97" s="358">
        <v>0</v>
      </c>
      <c r="BN97" s="382">
        <v>0</v>
      </c>
      <c r="BO97" s="381">
        <v>0</v>
      </c>
      <c r="BP97" s="358">
        <v>0</v>
      </c>
      <c r="BQ97" s="358">
        <v>0</v>
      </c>
      <c r="BR97" s="358">
        <v>0</v>
      </c>
      <c r="BS97" s="382">
        <v>0</v>
      </c>
      <c r="BT97" s="381">
        <v>0</v>
      </c>
      <c r="BU97" s="358">
        <v>0</v>
      </c>
      <c r="BV97" s="358">
        <v>0</v>
      </c>
      <c r="BW97" s="358">
        <v>0</v>
      </c>
      <c r="BX97" s="358">
        <v>0</v>
      </c>
      <c r="BY97" s="382">
        <v>0</v>
      </c>
      <c r="BZ97" s="381">
        <v>0</v>
      </c>
      <c r="CA97" s="358">
        <v>0</v>
      </c>
      <c r="CB97" s="358">
        <v>0</v>
      </c>
      <c r="CC97" s="358">
        <v>0</v>
      </c>
      <c r="CD97" s="382">
        <v>0</v>
      </c>
      <c r="CE97" s="381">
        <v>0</v>
      </c>
      <c r="CF97" s="358">
        <v>0</v>
      </c>
      <c r="CG97" s="358">
        <v>0</v>
      </c>
      <c r="CH97" s="358">
        <v>0</v>
      </c>
      <c r="CI97" s="358">
        <v>0</v>
      </c>
      <c r="CJ97" s="382">
        <v>0</v>
      </c>
      <c r="CK97" s="381">
        <v>0</v>
      </c>
      <c r="CL97" s="358">
        <v>0</v>
      </c>
      <c r="CM97" s="358">
        <v>0</v>
      </c>
      <c r="CN97" s="358">
        <v>0</v>
      </c>
      <c r="CO97" s="382">
        <v>0</v>
      </c>
      <c r="CP97" s="381">
        <v>0</v>
      </c>
      <c r="CQ97" s="358">
        <v>0</v>
      </c>
      <c r="CR97" s="358">
        <v>0</v>
      </c>
      <c r="CS97" s="358">
        <v>0</v>
      </c>
      <c r="CT97" s="358">
        <v>0</v>
      </c>
      <c r="CU97" s="382">
        <v>0</v>
      </c>
      <c r="CV97" s="381">
        <v>0</v>
      </c>
      <c r="CW97" s="358">
        <v>0</v>
      </c>
      <c r="CX97" s="358">
        <v>0</v>
      </c>
      <c r="CY97" s="358">
        <v>0</v>
      </c>
      <c r="CZ97" s="382">
        <v>0</v>
      </c>
      <c r="DA97" s="381">
        <v>0</v>
      </c>
      <c r="DB97" s="358">
        <v>0</v>
      </c>
      <c r="DC97" s="358">
        <v>0</v>
      </c>
      <c r="DD97" s="358">
        <v>0</v>
      </c>
      <c r="DE97" s="358">
        <v>0</v>
      </c>
      <c r="DF97" s="382">
        <v>0</v>
      </c>
      <c r="DG97" s="381">
        <v>0</v>
      </c>
      <c r="DH97" s="358">
        <v>0</v>
      </c>
      <c r="DI97" s="358">
        <v>0</v>
      </c>
      <c r="DJ97" s="358">
        <v>0</v>
      </c>
      <c r="DK97" s="382">
        <v>0</v>
      </c>
      <c r="DL97" s="756"/>
      <c r="DM97" s="766"/>
      <c r="DN97" s="766"/>
      <c r="DO97" s="766"/>
    </row>
    <row r="98" spans="1:119">
      <c r="A98" s="778"/>
      <c r="B98" s="778"/>
      <c r="C98" s="778"/>
      <c r="D98" s="778"/>
      <c r="E98" s="768">
        <v>0</v>
      </c>
      <c r="F98" s="381">
        <v>0</v>
      </c>
      <c r="G98" s="358">
        <v>0</v>
      </c>
      <c r="H98" s="358">
        <v>0</v>
      </c>
      <c r="I98" s="358">
        <v>0</v>
      </c>
      <c r="J98" s="358">
        <v>0</v>
      </c>
      <c r="K98" s="382">
        <v>0</v>
      </c>
      <c r="L98" s="381">
        <v>0</v>
      </c>
      <c r="M98" s="358">
        <v>0</v>
      </c>
      <c r="N98" s="358">
        <v>0</v>
      </c>
      <c r="O98" s="358">
        <v>0</v>
      </c>
      <c r="P98" s="382">
        <v>0</v>
      </c>
      <c r="Q98" s="381">
        <v>0</v>
      </c>
      <c r="R98" s="358">
        <v>0</v>
      </c>
      <c r="S98" s="358">
        <v>0</v>
      </c>
      <c r="T98" s="358">
        <v>0</v>
      </c>
      <c r="U98" s="358">
        <v>0</v>
      </c>
      <c r="V98" s="382">
        <v>0</v>
      </c>
      <c r="W98" s="381">
        <v>0</v>
      </c>
      <c r="X98" s="358">
        <v>0</v>
      </c>
      <c r="Y98" s="358">
        <v>0</v>
      </c>
      <c r="Z98" s="358">
        <v>0</v>
      </c>
      <c r="AA98" s="382">
        <v>0</v>
      </c>
      <c r="AB98" s="381">
        <v>0</v>
      </c>
      <c r="AC98" s="358">
        <v>0</v>
      </c>
      <c r="AD98" s="358">
        <v>0</v>
      </c>
      <c r="AE98" s="358">
        <v>0</v>
      </c>
      <c r="AF98" s="358">
        <v>0</v>
      </c>
      <c r="AG98" s="382">
        <v>0</v>
      </c>
      <c r="AH98" s="381">
        <v>0</v>
      </c>
      <c r="AI98" s="358">
        <v>0</v>
      </c>
      <c r="AJ98" s="358">
        <v>0</v>
      </c>
      <c r="AK98" s="358">
        <v>0</v>
      </c>
      <c r="AL98" s="382">
        <v>0</v>
      </c>
      <c r="AM98" s="381">
        <v>0</v>
      </c>
      <c r="AN98" s="358">
        <v>0</v>
      </c>
      <c r="AO98" s="358">
        <v>0</v>
      </c>
      <c r="AP98" s="358">
        <v>0</v>
      </c>
      <c r="AQ98" s="358">
        <v>0</v>
      </c>
      <c r="AR98" s="382">
        <v>0</v>
      </c>
      <c r="AS98" s="381">
        <v>0</v>
      </c>
      <c r="AT98" s="358">
        <v>0</v>
      </c>
      <c r="AU98" s="358">
        <v>0</v>
      </c>
      <c r="AV98" s="358">
        <v>0</v>
      </c>
      <c r="AW98" s="382">
        <v>0</v>
      </c>
      <c r="AX98" s="381">
        <v>0</v>
      </c>
      <c r="AY98" s="358">
        <v>0</v>
      </c>
      <c r="AZ98" s="358">
        <v>0</v>
      </c>
      <c r="BA98" s="358">
        <v>0</v>
      </c>
      <c r="BB98" s="358">
        <v>0</v>
      </c>
      <c r="BC98" s="382">
        <v>0</v>
      </c>
      <c r="BD98" s="381">
        <v>0</v>
      </c>
      <c r="BE98" s="358">
        <v>0</v>
      </c>
      <c r="BF98" s="358">
        <v>0</v>
      </c>
      <c r="BG98" s="358">
        <v>0</v>
      </c>
      <c r="BH98" s="382">
        <v>0</v>
      </c>
      <c r="BI98" s="381">
        <v>0</v>
      </c>
      <c r="BJ98" s="358">
        <v>0</v>
      </c>
      <c r="BK98" s="358">
        <v>0</v>
      </c>
      <c r="BL98" s="358">
        <v>0</v>
      </c>
      <c r="BM98" s="358">
        <v>0</v>
      </c>
      <c r="BN98" s="382">
        <v>0</v>
      </c>
      <c r="BO98" s="381">
        <v>0</v>
      </c>
      <c r="BP98" s="358">
        <v>0</v>
      </c>
      <c r="BQ98" s="358">
        <v>0</v>
      </c>
      <c r="BR98" s="358">
        <v>0</v>
      </c>
      <c r="BS98" s="382">
        <v>0</v>
      </c>
      <c r="BT98" s="381">
        <v>0</v>
      </c>
      <c r="BU98" s="358">
        <v>0</v>
      </c>
      <c r="BV98" s="358">
        <v>0</v>
      </c>
      <c r="BW98" s="358">
        <v>0</v>
      </c>
      <c r="BX98" s="358">
        <v>0</v>
      </c>
      <c r="BY98" s="382">
        <v>0</v>
      </c>
      <c r="BZ98" s="381">
        <v>0</v>
      </c>
      <c r="CA98" s="358">
        <v>0</v>
      </c>
      <c r="CB98" s="358">
        <v>0</v>
      </c>
      <c r="CC98" s="358">
        <v>0</v>
      </c>
      <c r="CD98" s="382">
        <v>0</v>
      </c>
      <c r="CE98" s="381">
        <v>0</v>
      </c>
      <c r="CF98" s="358">
        <v>0</v>
      </c>
      <c r="CG98" s="358">
        <v>0</v>
      </c>
      <c r="CH98" s="358">
        <v>0</v>
      </c>
      <c r="CI98" s="358">
        <v>0</v>
      </c>
      <c r="CJ98" s="382">
        <v>0</v>
      </c>
      <c r="CK98" s="381">
        <v>0</v>
      </c>
      <c r="CL98" s="358">
        <v>0</v>
      </c>
      <c r="CM98" s="358">
        <v>0</v>
      </c>
      <c r="CN98" s="358">
        <v>0</v>
      </c>
      <c r="CO98" s="382">
        <v>0</v>
      </c>
      <c r="CP98" s="381">
        <v>0</v>
      </c>
      <c r="CQ98" s="358">
        <v>0</v>
      </c>
      <c r="CR98" s="358">
        <v>0</v>
      </c>
      <c r="CS98" s="358">
        <v>0</v>
      </c>
      <c r="CT98" s="358">
        <v>0</v>
      </c>
      <c r="CU98" s="382">
        <v>0</v>
      </c>
      <c r="CV98" s="381">
        <v>0</v>
      </c>
      <c r="CW98" s="358">
        <v>0</v>
      </c>
      <c r="CX98" s="358">
        <v>0</v>
      </c>
      <c r="CY98" s="358">
        <v>0</v>
      </c>
      <c r="CZ98" s="382">
        <v>0</v>
      </c>
      <c r="DA98" s="381">
        <v>0</v>
      </c>
      <c r="DB98" s="358">
        <v>0</v>
      </c>
      <c r="DC98" s="358">
        <v>0</v>
      </c>
      <c r="DD98" s="358">
        <v>0</v>
      </c>
      <c r="DE98" s="358">
        <v>0</v>
      </c>
      <c r="DF98" s="382">
        <v>0</v>
      </c>
      <c r="DG98" s="381">
        <v>0</v>
      </c>
      <c r="DH98" s="358">
        <v>0</v>
      </c>
      <c r="DI98" s="358">
        <v>0</v>
      </c>
      <c r="DJ98" s="358">
        <v>0</v>
      </c>
      <c r="DK98" s="382">
        <v>0</v>
      </c>
      <c r="DL98" s="756"/>
      <c r="DM98" s="766"/>
      <c r="DN98" s="766"/>
      <c r="DO98" s="766"/>
    </row>
    <row r="99" spans="1:119">
      <c r="A99" s="778"/>
      <c r="B99" s="778"/>
      <c r="C99" s="778"/>
      <c r="D99" s="778"/>
      <c r="E99" s="768">
        <v>0</v>
      </c>
      <c r="F99" s="381">
        <v>0</v>
      </c>
      <c r="G99" s="358">
        <v>0</v>
      </c>
      <c r="H99" s="358">
        <v>0</v>
      </c>
      <c r="I99" s="358">
        <v>0</v>
      </c>
      <c r="J99" s="358">
        <v>0</v>
      </c>
      <c r="K99" s="382">
        <v>0</v>
      </c>
      <c r="L99" s="381">
        <v>0</v>
      </c>
      <c r="M99" s="358">
        <v>0</v>
      </c>
      <c r="N99" s="358">
        <v>0</v>
      </c>
      <c r="O99" s="358">
        <v>0</v>
      </c>
      <c r="P99" s="382">
        <v>0</v>
      </c>
      <c r="Q99" s="381">
        <v>0</v>
      </c>
      <c r="R99" s="358">
        <v>0</v>
      </c>
      <c r="S99" s="358">
        <v>0</v>
      </c>
      <c r="T99" s="358">
        <v>0</v>
      </c>
      <c r="U99" s="358">
        <v>0</v>
      </c>
      <c r="V99" s="382">
        <v>0</v>
      </c>
      <c r="W99" s="381">
        <v>0</v>
      </c>
      <c r="X99" s="358">
        <v>0</v>
      </c>
      <c r="Y99" s="358">
        <v>0</v>
      </c>
      <c r="Z99" s="358">
        <v>0</v>
      </c>
      <c r="AA99" s="382">
        <v>0</v>
      </c>
      <c r="AB99" s="381">
        <v>0</v>
      </c>
      <c r="AC99" s="358">
        <v>0</v>
      </c>
      <c r="AD99" s="358">
        <v>0</v>
      </c>
      <c r="AE99" s="358">
        <v>0</v>
      </c>
      <c r="AF99" s="358">
        <v>0</v>
      </c>
      <c r="AG99" s="382">
        <v>0</v>
      </c>
      <c r="AH99" s="381">
        <v>0</v>
      </c>
      <c r="AI99" s="358">
        <v>0</v>
      </c>
      <c r="AJ99" s="358">
        <v>0</v>
      </c>
      <c r="AK99" s="358">
        <v>0</v>
      </c>
      <c r="AL99" s="382">
        <v>0</v>
      </c>
      <c r="AM99" s="381">
        <v>0</v>
      </c>
      <c r="AN99" s="358">
        <v>0</v>
      </c>
      <c r="AO99" s="358">
        <v>0</v>
      </c>
      <c r="AP99" s="358">
        <v>0</v>
      </c>
      <c r="AQ99" s="358">
        <v>0</v>
      </c>
      <c r="AR99" s="382">
        <v>0</v>
      </c>
      <c r="AS99" s="381">
        <v>0</v>
      </c>
      <c r="AT99" s="358">
        <v>0</v>
      </c>
      <c r="AU99" s="358">
        <v>0</v>
      </c>
      <c r="AV99" s="358">
        <v>0</v>
      </c>
      <c r="AW99" s="382">
        <v>0</v>
      </c>
      <c r="AX99" s="381">
        <v>0</v>
      </c>
      <c r="AY99" s="358">
        <v>0</v>
      </c>
      <c r="AZ99" s="358">
        <v>0</v>
      </c>
      <c r="BA99" s="358">
        <v>0</v>
      </c>
      <c r="BB99" s="358">
        <v>0</v>
      </c>
      <c r="BC99" s="382">
        <v>0</v>
      </c>
      <c r="BD99" s="381">
        <v>0</v>
      </c>
      <c r="BE99" s="358">
        <v>0</v>
      </c>
      <c r="BF99" s="358">
        <v>0</v>
      </c>
      <c r="BG99" s="358">
        <v>0</v>
      </c>
      <c r="BH99" s="382">
        <v>0</v>
      </c>
      <c r="BI99" s="381">
        <v>0</v>
      </c>
      <c r="BJ99" s="358">
        <v>0</v>
      </c>
      <c r="BK99" s="358">
        <v>0</v>
      </c>
      <c r="BL99" s="358">
        <v>0</v>
      </c>
      <c r="BM99" s="358">
        <v>0</v>
      </c>
      <c r="BN99" s="382">
        <v>0</v>
      </c>
      <c r="BO99" s="381">
        <v>0</v>
      </c>
      <c r="BP99" s="358">
        <v>0</v>
      </c>
      <c r="BQ99" s="358">
        <v>0</v>
      </c>
      <c r="BR99" s="358">
        <v>0</v>
      </c>
      <c r="BS99" s="382">
        <v>0</v>
      </c>
      <c r="BT99" s="381">
        <v>0</v>
      </c>
      <c r="BU99" s="358">
        <v>0</v>
      </c>
      <c r="BV99" s="358">
        <v>0</v>
      </c>
      <c r="BW99" s="358">
        <v>0</v>
      </c>
      <c r="BX99" s="358">
        <v>0</v>
      </c>
      <c r="BY99" s="382">
        <v>0</v>
      </c>
      <c r="BZ99" s="381">
        <v>0</v>
      </c>
      <c r="CA99" s="358">
        <v>0</v>
      </c>
      <c r="CB99" s="358">
        <v>0</v>
      </c>
      <c r="CC99" s="358">
        <v>0</v>
      </c>
      <c r="CD99" s="382">
        <v>0</v>
      </c>
      <c r="CE99" s="381">
        <v>0</v>
      </c>
      <c r="CF99" s="358">
        <v>0</v>
      </c>
      <c r="CG99" s="358">
        <v>0</v>
      </c>
      <c r="CH99" s="358">
        <v>0</v>
      </c>
      <c r="CI99" s="358">
        <v>0</v>
      </c>
      <c r="CJ99" s="382">
        <v>0</v>
      </c>
      <c r="CK99" s="381">
        <v>0</v>
      </c>
      <c r="CL99" s="358">
        <v>0</v>
      </c>
      <c r="CM99" s="358">
        <v>0</v>
      </c>
      <c r="CN99" s="358">
        <v>0</v>
      </c>
      <c r="CO99" s="382">
        <v>0</v>
      </c>
      <c r="CP99" s="381">
        <v>0</v>
      </c>
      <c r="CQ99" s="358">
        <v>0</v>
      </c>
      <c r="CR99" s="358">
        <v>0</v>
      </c>
      <c r="CS99" s="358">
        <v>0</v>
      </c>
      <c r="CT99" s="358">
        <v>0</v>
      </c>
      <c r="CU99" s="382">
        <v>0</v>
      </c>
      <c r="CV99" s="381">
        <v>0</v>
      </c>
      <c r="CW99" s="358">
        <v>0</v>
      </c>
      <c r="CX99" s="358">
        <v>0</v>
      </c>
      <c r="CY99" s="358">
        <v>0</v>
      </c>
      <c r="CZ99" s="382">
        <v>0</v>
      </c>
      <c r="DA99" s="381">
        <v>0</v>
      </c>
      <c r="DB99" s="358">
        <v>0</v>
      </c>
      <c r="DC99" s="358">
        <v>0</v>
      </c>
      <c r="DD99" s="358">
        <v>0</v>
      </c>
      <c r="DE99" s="358">
        <v>0</v>
      </c>
      <c r="DF99" s="382">
        <v>0</v>
      </c>
      <c r="DG99" s="381">
        <v>0</v>
      </c>
      <c r="DH99" s="358">
        <v>0</v>
      </c>
      <c r="DI99" s="358">
        <v>0</v>
      </c>
      <c r="DJ99" s="358">
        <v>0</v>
      </c>
      <c r="DK99" s="382">
        <v>0</v>
      </c>
      <c r="DL99" s="756"/>
      <c r="DM99" s="766"/>
      <c r="DN99" s="766"/>
      <c r="DO99" s="766"/>
    </row>
    <row r="100" spans="1:119">
      <c r="A100" s="778"/>
      <c r="B100" s="778"/>
      <c r="C100" s="778"/>
      <c r="D100" s="778"/>
      <c r="E100" s="768">
        <v>0</v>
      </c>
      <c r="F100" s="381">
        <v>0</v>
      </c>
      <c r="G100" s="358">
        <v>0</v>
      </c>
      <c r="H100" s="358">
        <v>0</v>
      </c>
      <c r="I100" s="358">
        <v>0</v>
      </c>
      <c r="J100" s="358">
        <v>0</v>
      </c>
      <c r="K100" s="382">
        <v>0</v>
      </c>
      <c r="L100" s="381">
        <v>0</v>
      </c>
      <c r="M100" s="358">
        <v>0</v>
      </c>
      <c r="N100" s="358">
        <v>0</v>
      </c>
      <c r="O100" s="358">
        <v>0</v>
      </c>
      <c r="P100" s="382">
        <v>0</v>
      </c>
      <c r="Q100" s="381">
        <v>0</v>
      </c>
      <c r="R100" s="358">
        <v>0</v>
      </c>
      <c r="S100" s="358">
        <v>0</v>
      </c>
      <c r="T100" s="358">
        <v>0</v>
      </c>
      <c r="U100" s="358">
        <v>0</v>
      </c>
      <c r="V100" s="382">
        <v>0</v>
      </c>
      <c r="W100" s="381">
        <v>0</v>
      </c>
      <c r="X100" s="358">
        <v>0</v>
      </c>
      <c r="Y100" s="358">
        <v>0</v>
      </c>
      <c r="Z100" s="358">
        <v>0</v>
      </c>
      <c r="AA100" s="382">
        <v>0</v>
      </c>
      <c r="AB100" s="381">
        <v>0</v>
      </c>
      <c r="AC100" s="358">
        <v>0</v>
      </c>
      <c r="AD100" s="358">
        <v>0</v>
      </c>
      <c r="AE100" s="358">
        <v>0</v>
      </c>
      <c r="AF100" s="358">
        <v>0</v>
      </c>
      <c r="AG100" s="382">
        <v>0</v>
      </c>
      <c r="AH100" s="381">
        <v>0</v>
      </c>
      <c r="AI100" s="358">
        <v>0</v>
      </c>
      <c r="AJ100" s="358">
        <v>0</v>
      </c>
      <c r="AK100" s="358">
        <v>0</v>
      </c>
      <c r="AL100" s="382">
        <v>0</v>
      </c>
      <c r="AM100" s="381">
        <v>0</v>
      </c>
      <c r="AN100" s="358">
        <v>0</v>
      </c>
      <c r="AO100" s="358">
        <v>0</v>
      </c>
      <c r="AP100" s="358">
        <v>0</v>
      </c>
      <c r="AQ100" s="358">
        <v>0</v>
      </c>
      <c r="AR100" s="382">
        <v>0</v>
      </c>
      <c r="AS100" s="381">
        <v>0</v>
      </c>
      <c r="AT100" s="358">
        <v>0</v>
      </c>
      <c r="AU100" s="358">
        <v>0</v>
      </c>
      <c r="AV100" s="358">
        <v>0</v>
      </c>
      <c r="AW100" s="382">
        <v>0</v>
      </c>
      <c r="AX100" s="381">
        <v>0</v>
      </c>
      <c r="AY100" s="358">
        <v>0</v>
      </c>
      <c r="AZ100" s="358">
        <v>0</v>
      </c>
      <c r="BA100" s="358">
        <v>0</v>
      </c>
      <c r="BB100" s="358">
        <v>0</v>
      </c>
      <c r="BC100" s="382">
        <v>0</v>
      </c>
      <c r="BD100" s="381">
        <v>0</v>
      </c>
      <c r="BE100" s="358">
        <v>0</v>
      </c>
      <c r="BF100" s="358">
        <v>0</v>
      </c>
      <c r="BG100" s="358">
        <v>0</v>
      </c>
      <c r="BH100" s="382">
        <v>0</v>
      </c>
      <c r="BI100" s="381">
        <v>0</v>
      </c>
      <c r="BJ100" s="358">
        <v>0</v>
      </c>
      <c r="BK100" s="358">
        <v>0</v>
      </c>
      <c r="BL100" s="358">
        <v>0</v>
      </c>
      <c r="BM100" s="358">
        <v>0</v>
      </c>
      <c r="BN100" s="382">
        <v>0</v>
      </c>
      <c r="BO100" s="381">
        <v>0</v>
      </c>
      <c r="BP100" s="358">
        <v>0</v>
      </c>
      <c r="BQ100" s="358">
        <v>0</v>
      </c>
      <c r="BR100" s="358">
        <v>0</v>
      </c>
      <c r="BS100" s="382">
        <v>0</v>
      </c>
      <c r="BT100" s="381">
        <v>0</v>
      </c>
      <c r="BU100" s="358">
        <v>0</v>
      </c>
      <c r="BV100" s="358">
        <v>0</v>
      </c>
      <c r="BW100" s="358">
        <v>0</v>
      </c>
      <c r="BX100" s="358">
        <v>0</v>
      </c>
      <c r="BY100" s="382">
        <v>0</v>
      </c>
      <c r="BZ100" s="381">
        <v>0</v>
      </c>
      <c r="CA100" s="358">
        <v>0</v>
      </c>
      <c r="CB100" s="358">
        <v>0</v>
      </c>
      <c r="CC100" s="358">
        <v>0</v>
      </c>
      <c r="CD100" s="382">
        <v>0</v>
      </c>
      <c r="CE100" s="381">
        <v>0</v>
      </c>
      <c r="CF100" s="358">
        <v>0</v>
      </c>
      <c r="CG100" s="358">
        <v>0</v>
      </c>
      <c r="CH100" s="358">
        <v>0</v>
      </c>
      <c r="CI100" s="358">
        <v>0</v>
      </c>
      <c r="CJ100" s="382">
        <v>0</v>
      </c>
      <c r="CK100" s="381">
        <v>0</v>
      </c>
      <c r="CL100" s="358">
        <v>0</v>
      </c>
      <c r="CM100" s="358">
        <v>0</v>
      </c>
      <c r="CN100" s="358">
        <v>0</v>
      </c>
      <c r="CO100" s="382">
        <v>0</v>
      </c>
      <c r="CP100" s="381">
        <v>0</v>
      </c>
      <c r="CQ100" s="358">
        <v>0</v>
      </c>
      <c r="CR100" s="358">
        <v>0</v>
      </c>
      <c r="CS100" s="358">
        <v>0</v>
      </c>
      <c r="CT100" s="358">
        <v>0</v>
      </c>
      <c r="CU100" s="382">
        <v>0</v>
      </c>
      <c r="CV100" s="381">
        <v>0</v>
      </c>
      <c r="CW100" s="358">
        <v>0</v>
      </c>
      <c r="CX100" s="358">
        <v>0</v>
      </c>
      <c r="CY100" s="358">
        <v>0</v>
      </c>
      <c r="CZ100" s="382">
        <v>0</v>
      </c>
      <c r="DA100" s="381">
        <v>0</v>
      </c>
      <c r="DB100" s="358">
        <v>0</v>
      </c>
      <c r="DC100" s="358">
        <v>0</v>
      </c>
      <c r="DD100" s="358">
        <v>0</v>
      </c>
      <c r="DE100" s="358">
        <v>0</v>
      </c>
      <c r="DF100" s="382">
        <v>0</v>
      </c>
      <c r="DG100" s="381">
        <v>0</v>
      </c>
      <c r="DH100" s="358">
        <v>0</v>
      </c>
      <c r="DI100" s="358">
        <v>0</v>
      </c>
      <c r="DJ100" s="358">
        <v>0</v>
      </c>
      <c r="DK100" s="382">
        <v>0</v>
      </c>
      <c r="DL100" s="756"/>
      <c r="DM100" s="766"/>
      <c r="DN100" s="766"/>
      <c r="DO100" s="766"/>
    </row>
    <row r="101" spans="1:119">
      <c r="A101" s="778"/>
      <c r="B101" s="778"/>
      <c r="C101" s="778"/>
      <c r="D101" s="778"/>
      <c r="E101" s="768">
        <v>0</v>
      </c>
      <c r="F101" s="381">
        <v>0</v>
      </c>
      <c r="G101" s="358">
        <v>0</v>
      </c>
      <c r="H101" s="358">
        <v>0</v>
      </c>
      <c r="I101" s="358">
        <v>0</v>
      </c>
      <c r="J101" s="358">
        <v>0</v>
      </c>
      <c r="K101" s="382">
        <v>0</v>
      </c>
      <c r="L101" s="381">
        <v>0</v>
      </c>
      <c r="M101" s="358">
        <v>0</v>
      </c>
      <c r="N101" s="358">
        <v>0</v>
      </c>
      <c r="O101" s="358">
        <v>0</v>
      </c>
      <c r="P101" s="382">
        <v>0</v>
      </c>
      <c r="Q101" s="381">
        <v>0</v>
      </c>
      <c r="R101" s="358">
        <v>0</v>
      </c>
      <c r="S101" s="358">
        <v>0</v>
      </c>
      <c r="T101" s="358">
        <v>0</v>
      </c>
      <c r="U101" s="358">
        <v>0</v>
      </c>
      <c r="V101" s="382">
        <v>0</v>
      </c>
      <c r="W101" s="381">
        <v>0</v>
      </c>
      <c r="X101" s="358">
        <v>0</v>
      </c>
      <c r="Y101" s="358">
        <v>0</v>
      </c>
      <c r="Z101" s="358">
        <v>0</v>
      </c>
      <c r="AA101" s="382">
        <v>0</v>
      </c>
      <c r="AB101" s="381">
        <v>0</v>
      </c>
      <c r="AC101" s="358">
        <v>0</v>
      </c>
      <c r="AD101" s="358">
        <v>0</v>
      </c>
      <c r="AE101" s="358">
        <v>0</v>
      </c>
      <c r="AF101" s="358">
        <v>0</v>
      </c>
      <c r="AG101" s="382">
        <v>0</v>
      </c>
      <c r="AH101" s="381">
        <v>0</v>
      </c>
      <c r="AI101" s="358">
        <v>0</v>
      </c>
      <c r="AJ101" s="358">
        <v>0</v>
      </c>
      <c r="AK101" s="358">
        <v>0</v>
      </c>
      <c r="AL101" s="382">
        <v>0</v>
      </c>
      <c r="AM101" s="381">
        <v>0</v>
      </c>
      <c r="AN101" s="358">
        <v>0</v>
      </c>
      <c r="AO101" s="358">
        <v>0</v>
      </c>
      <c r="AP101" s="358">
        <v>0</v>
      </c>
      <c r="AQ101" s="358">
        <v>0</v>
      </c>
      <c r="AR101" s="382">
        <v>0</v>
      </c>
      <c r="AS101" s="381">
        <v>0</v>
      </c>
      <c r="AT101" s="358">
        <v>0</v>
      </c>
      <c r="AU101" s="358">
        <v>0</v>
      </c>
      <c r="AV101" s="358">
        <v>0</v>
      </c>
      <c r="AW101" s="382">
        <v>0</v>
      </c>
      <c r="AX101" s="381">
        <v>0</v>
      </c>
      <c r="AY101" s="358">
        <v>0</v>
      </c>
      <c r="AZ101" s="358">
        <v>0</v>
      </c>
      <c r="BA101" s="358">
        <v>0</v>
      </c>
      <c r="BB101" s="358">
        <v>0</v>
      </c>
      <c r="BC101" s="382">
        <v>0</v>
      </c>
      <c r="BD101" s="381">
        <v>0</v>
      </c>
      <c r="BE101" s="358">
        <v>0</v>
      </c>
      <c r="BF101" s="358">
        <v>0</v>
      </c>
      <c r="BG101" s="358">
        <v>0</v>
      </c>
      <c r="BH101" s="382">
        <v>0</v>
      </c>
      <c r="BI101" s="381">
        <v>0</v>
      </c>
      <c r="BJ101" s="358">
        <v>0</v>
      </c>
      <c r="BK101" s="358">
        <v>0</v>
      </c>
      <c r="BL101" s="358">
        <v>0</v>
      </c>
      <c r="BM101" s="358">
        <v>0</v>
      </c>
      <c r="BN101" s="382">
        <v>0</v>
      </c>
      <c r="BO101" s="381">
        <v>0</v>
      </c>
      <c r="BP101" s="358">
        <v>0</v>
      </c>
      <c r="BQ101" s="358">
        <v>0</v>
      </c>
      <c r="BR101" s="358">
        <v>0</v>
      </c>
      <c r="BS101" s="382">
        <v>0</v>
      </c>
      <c r="BT101" s="381">
        <v>0</v>
      </c>
      <c r="BU101" s="358">
        <v>0</v>
      </c>
      <c r="BV101" s="358">
        <v>0</v>
      </c>
      <c r="BW101" s="358">
        <v>0</v>
      </c>
      <c r="BX101" s="358">
        <v>0</v>
      </c>
      <c r="BY101" s="382">
        <v>0</v>
      </c>
      <c r="BZ101" s="381">
        <v>0</v>
      </c>
      <c r="CA101" s="358">
        <v>0</v>
      </c>
      <c r="CB101" s="358">
        <v>0</v>
      </c>
      <c r="CC101" s="358">
        <v>0</v>
      </c>
      <c r="CD101" s="382">
        <v>0</v>
      </c>
      <c r="CE101" s="381">
        <v>0</v>
      </c>
      <c r="CF101" s="358">
        <v>0</v>
      </c>
      <c r="CG101" s="358">
        <v>0</v>
      </c>
      <c r="CH101" s="358">
        <v>0</v>
      </c>
      <c r="CI101" s="358">
        <v>0</v>
      </c>
      <c r="CJ101" s="382">
        <v>0</v>
      </c>
      <c r="CK101" s="381">
        <v>0</v>
      </c>
      <c r="CL101" s="358">
        <v>0</v>
      </c>
      <c r="CM101" s="358">
        <v>0</v>
      </c>
      <c r="CN101" s="358">
        <v>0</v>
      </c>
      <c r="CO101" s="382">
        <v>0</v>
      </c>
      <c r="CP101" s="381">
        <v>0</v>
      </c>
      <c r="CQ101" s="358">
        <v>0</v>
      </c>
      <c r="CR101" s="358">
        <v>0</v>
      </c>
      <c r="CS101" s="358">
        <v>0</v>
      </c>
      <c r="CT101" s="358">
        <v>0</v>
      </c>
      <c r="CU101" s="382">
        <v>0</v>
      </c>
      <c r="CV101" s="381">
        <v>0</v>
      </c>
      <c r="CW101" s="358">
        <v>0</v>
      </c>
      <c r="CX101" s="358">
        <v>0</v>
      </c>
      <c r="CY101" s="358">
        <v>0</v>
      </c>
      <c r="CZ101" s="382">
        <v>0</v>
      </c>
      <c r="DA101" s="381">
        <v>0</v>
      </c>
      <c r="DB101" s="358">
        <v>0</v>
      </c>
      <c r="DC101" s="358">
        <v>0</v>
      </c>
      <c r="DD101" s="358">
        <v>0</v>
      </c>
      <c r="DE101" s="358">
        <v>0</v>
      </c>
      <c r="DF101" s="382">
        <v>0</v>
      </c>
      <c r="DG101" s="381">
        <v>0</v>
      </c>
      <c r="DH101" s="358">
        <v>0</v>
      </c>
      <c r="DI101" s="358">
        <v>0</v>
      </c>
      <c r="DJ101" s="358">
        <v>0</v>
      </c>
      <c r="DK101" s="382">
        <v>0</v>
      </c>
      <c r="DL101" s="756"/>
      <c r="DM101" s="766"/>
      <c r="DN101" s="766"/>
      <c r="DO101" s="766"/>
    </row>
    <row r="102" spans="1:119">
      <c r="A102" s="778"/>
      <c r="B102" s="778"/>
      <c r="C102" s="778"/>
      <c r="D102" s="778"/>
      <c r="E102" s="768">
        <v>0</v>
      </c>
      <c r="F102" s="381">
        <v>0</v>
      </c>
      <c r="G102" s="358">
        <v>0</v>
      </c>
      <c r="H102" s="358">
        <v>0</v>
      </c>
      <c r="I102" s="358">
        <v>0</v>
      </c>
      <c r="J102" s="358">
        <v>0</v>
      </c>
      <c r="K102" s="382">
        <v>0</v>
      </c>
      <c r="L102" s="381">
        <v>0</v>
      </c>
      <c r="M102" s="358">
        <v>0</v>
      </c>
      <c r="N102" s="358">
        <v>0</v>
      </c>
      <c r="O102" s="358">
        <v>0</v>
      </c>
      <c r="P102" s="382">
        <v>0</v>
      </c>
      <c r="Q102" s="381">
        <v>0</v>
      </c>
      <c r="R102" s="358">
        <v>0</v>
      </c>
      <c r="S102" s="358">
        <v>0</v>
      </c>
      <c r="T102" s="358">
        <v>0</v>
      </c>
      <c r="U102" s="358">
        <v>0</v>
      </c>
      <c r="V102" s="382">
        <v>0</v>
      </c>
      <c r="W102" s="381">
        <v>0</v>
      </c>
      <c r="X102" s="358">
        <v>0</v>
      </c>
      <c r="Y102" s="358">
        <v>0</v>
      </c>
      <c r="Z102" s="358">
        <v>0</v>
      </c>
      <c r="AA102" s="382">
        <v>0</v>
      </c>
      <c r="AB102" s="381">
        <v>0</v>
      </c>
      <c r="AC102" s="358">
        <v>0</v>
      </c>
      <c r="AD102" s="358">
        <v>0</v>
      </c>
      <c r="AE102" s="358">
        <v>0</v>
      </c>
      <c r="AF102" s="358">
        <v>0</v>
      </c>
      <c r="AG102" s="382">
        <v>0</v>
      </c>
      <c r="AH102" s="381">
        <v>0</v>
      </c>
      <c r="AI102" s="358">
        <v>0</v>
      </c>
      <c r="AJ102" s="358">
        <v>0</v>
      </c>
      <c r="AK102" s="358">
        <v>0</v>
      </c>
      <c r="AL102" s="382">
        <v>0</v>
      </c>
      <c r="AM102" s="381">
        <v>0</v>
      </c>
      <c r="AN102" s="358">
        <v>0</v>
      </c>
      <c r="AO102" s="358">
        <v>0</v>
      </c>
      <c r="AP102" s="358">
        <v>0</v>
      </c>
      <c r="AQ102" s="358">
        <v>0</v>
      </c>
      <c r="AR102" s="382">
        <v>0</v>
      </c>
      <c r="AS102" s="381">
        <v>0</v>
      </c>
      <c r="AT102" s="358">
        <v>0</v>
      </c>
      <c r="AU102" s="358">
        <v>0</v>
      </c>
      <c r="AV102" s="358">
        <v>0</v>
      </c>
      <c r="AW102" s="382">
        <v>0</v>
      </c>
      <c r="AX102" s="381">
        <v>0</v>
      </c>
      <c r="AY102" s="358">
        <v>0</v>
      </c>
      <c r="AZ102" s="358">
        <v>0</v>
      </c>
      <c r="BA102" s="358">
        <v>0</v>
      </c>
      <c r="BB102" s="358">
        <v>0</v>
      </c>
      <c r="BC102" s="382">
        <v>0</v>
      </c>
      <c r="BD102" s="381">
        <v>0</v>
      </c>
      <c r="BE102" s="358">
        <v>0</v>
      </c>
      <c r="BF102" s="358">
        <v>0</v>
      </c>
      <c r="BG102" s="358">
        <v>0</v>
      </c>
      <c r="BH102" s="382">
        <v>0</v>
      </c>
      <c r="BI102" s="381">
        <v>0</v>
      </c>
      <c r="BJ102" s="358">
        <v>0</v>
      </c>
      <c r="BK102" s="358">
        <v>0</v>
      </c>
      <c r="BL102" s="358">
        <v>0</v>
      </c>
      <c r="BM102" s="358">
        <v>0</v>
      </c>
      <c r="BN102" s="382">
        <v>0</v>
      </c>
      <c r="BO102" s="381">
        <v>0</v>
      </c>
      <c r="BP102" s="358">
        <v>0</v>
      </c>
      <c r="BQ102" s="358">
        <v>0</v>
      </c>
      <c r="BR102" s="358">
        <v>0</v>
      </c>
      <c r="BS102" s="382">
        <v>0</v>
      </c>
      <c r="BT102" s="381">
        <v>0</v>
      </c>
      <c r="BU102" s="358">
        <v>0</v>
      </c>
      <c r="BV102" s="358">
        <v>0</v>
      </c>
      <c r="BW102" s="358">
        <v>0</v>
      </c>
      <c r="BX102" s="358">
        <v>0</v>
      </c>
      <c r="BY102" s="382">
        <v>0</v>
      </c>
      <c r="BZ102" s="381">
        <v>0</v>
      </c>
      <c r="CA102" s="358">
        <v>0</v>
      </c>
      <c r="CB102" s="358">
        <v>0</v>
      </c>
      <c r="CC102" s="358">
        <v>0</v>
      </c>
      <c r="CD102" s="382">
        <v>0</v>
      </c>
      <c r="CE102" s="381">
        <v>0</v>
      </c>
      <c r="CF102" s="358">
        <v>0</v>
      </c>
      <c r="CG102" s="358">
        <v>0</v>
      </c>
      <c r="CH102" s="358">
        <v>0</v>
      </c>
      <c r="CI102" s="358">
        <v>0</v>
      </c>
      <c r="CJ102" s="382">
        <v>0</v>
      </c>
      <c r="CK102" s="381">
        <v>0</v>
      </c>
      <c r="CL102" s="358">
        <v>0</v>
      </c>
      <c r="CM102" s="358">
        <v>0</v>
      </c>
      <c r="CN102" s="358">
        <v>0</v>
      </c>
      <c r="CO102" s="382">
        <v>0</v>
      </c>
      <c r="CP102" s="381">
        <v>0</v>
      </c>
      <c r="CQ102" s="358">
        <v>0</v>
      </c>
      <c r="CR102" s="358">
        <v>0</v>
      </c>
      <c r="CS102" s="358">
        <v>0</v>
      </c>
      <c r="CT102" s="358">
        <v>0</v>
      </c>
      <c r="CU102" s="382">
        <v>0</v>
      </c>
      <c r="CV102" s="381">
        <v>0</v>
      </c>
      <c r="CW102" s="358">
        <v>0</v>
      </c>
      <c r="CX102" s="358">
        <v>0</v>
      </c>
      <c r="CY102" s="358">
        <v>0</v>
      </c>
      <c r="CZ102" s="382">
        <v>0</v>
      </c>
      <c r="DA102" s="381">
        <v>0</v>
      </c>
      <c r="DB102" s="358">
        <v>0</v>
      </c>
      <c r="DC102" s="358">
        <v>0</v>
      </c>
      <c r="DD102" s="358">
        <v>0</v>
      </c>
      <c r="DE102" s="358">
        <v>0</v>
      </c>
      <c r="DF102" s="382">
        <v>0</v>
      </c>
      <c r="DG102" s="381">
        <v>0</v>
      </c>
      <c r="DH102" s="358">
        <v>0</v>
      </c>
      <c r="DI102" s="358">
        <v>0</v>
      </c>
      <c r="DJ102" s="358">
        <v>0</v>
      </c>
      <c r="DK102" s="382">
        <v>0</v>
      </c>
      <c r="DL102" s="756"/>
      <c r="DM102" s="766"/>
      <c r="DN102" s="766"/>
      <c r="DO102" s="766"/>
    </row>
    <row r="103" spans="1:119">
      <c r="A103" s="778"/>
      <c r="B103" s="778"/>
      <c r="C103" s="778"/>
      <c r="D103" s="778"/>
      <c r="E103" s="768">
        <v>0</v>
      </c>
      <c r="F103" s="381">
        <v>0</v>
      </c>
      <c r="G103" s="358">
        <v>0</v>
      </c>
      <c r="H103" s="358">
        <v>0</v>
      </c>
      <c r="I103" s="358">
        <v>0</v>
      </c>
      <c r="J103" s="358">
        <v>0</v>
      </c>
      <c r="K103" s="382">
        <v>0</v>
      </c>
      <c r="L103" s="381">
        <v>0</v>
      </c>
      <c r="M103" s="358">
        <v>0</v>
      </c>
      <c r="N103" s="358">
        <v>0</v>
      </c>
      <c r="O103" s="358">
        <v>0</v>
      </c>
      <c r="P103" s="382">
        <v>0</v>
      </c>
      <c r="Q103" s="381">
        <v>0</v>
      </c>
      <c r="R103" s="358">
        <v>0</v>
      </c>
      <c r="S103" s="358">
        <v>0</v>
      </c>
      <c r="T103" s="358">
        <v>0</v>
      </c>
      <c r="U103" s="358">
        <v>0</v>
      </c>
      <c r="V103" s="382">
        <v>0</v>
      </c>
      <c r="W103" s="381">
        <v>0</v>
      </c>
      <c r="X103" s="358">
        <v>0</v>
      </c>
      <c r="Y103" s="358">
        <v>0</v>
      </c>
      <c r="Z103" s="358">
        <v>0</v>
      </c>
      <c r="AA103" s="382">
        <v>0</v>
      </c>
      <c r="AB103" s="381">
        <v>0</v>
      </c>
      <c r="AC103" s="358">
        <v>0</v>
      </c>
      <c r="AD103" s="358">
        <v>0</v>
      </c>
      <c r="AE103" s="358">
        <v>0</v>
      </c>
      <c r="AF103" s="358">
        <v>0</v>
      </c>
      <c r="AG103" s="382">
        <v>0</v>
      </c>
      <c r="AH103" s="381">
        <v>0</v>
      </c>
      <c r="AI103" s="358">
        <v>0</v>
      </c>
      <c r="AJ103" s="358">
        <v>0</v>
      </c>
      <c r="AK103" s="358">
        <v>0</v>
      </c>
      <c r="AL103" s="382">
        <v>0</v>
      </c>
      <c r="AM103" s="381">
        <v>0</v>
      </c>
      <c r="AN103" s="358">
        <v>0</v>
      </c>
      <c r="AO103" s="358">
        <v>0</v>
      </c>
      <c r="AP103" s="358">
        <v>0</v>
      </c>
      <c r="AQ103" s="358">
        <v>0</v>
      </c>
      <c r="AR103" s="382">
        <v>0</v>
      </c>
      <c r="AS103" s="381">
        <v>0</v>
      </c>
      <c r="AT103" s="358">
        <v>0</v>
      </c>
      <c r="AU103" s="358">
        <v>0</v>
      </c>
      <c r="AV103" s="358">
        <v>0</v>
      </c>
      <c r="AW103" s="382">
        <v>0</v>
      </c>
      <c r="AX103" s="381">
        <v>0</v>
      </c>
      <c r="AY103" s="358">
        <v>0</v>
      </c>
      <c r="AZ103" s="358">
        <v>0</v>
      </c>
      <c r="BA103" s="358">
        <v>0</v>
      </c>
      <c r="BB103" s="358">
        <v>0</v>
      </c>
      <c r="BC103" s="382">
        <v>0</v>
      </c>
      <c r="BD103" s="381">
        <v>0</v>
      </c>
      <c r="BE103" s="358">
        <v>0</v>
      </c>
      <c r="BF103" s="358">
        <v>0</v>
      </c>
      <c r="BG103" s="358">
        <v>0</v>
      </c>
      <c r="BH103" s="382">
        <v>0</v>
      </c>
      <c r="BI103" s="381">
        <v>0</v>
      </c>
      <c r="BJ103" s="358">
        <v>0</v>
      </c>
      <c r="BK103" s="358">
        <v>0</v>
      </c>
      <c r="BL103" s="358">
        <v>0</v>
      </c>
      <c r="BM103" s="358">
        <v>0</v>
      </c>
      <c r="BN103" s="382">
        <v>0</v>
      </c>
      <c r="BO103" s="381">
        <v>0</v>
      </c>
      <c r="BP103" s="358">
        <v>0</v>
      </c>
      <c r="BQ103" s="358">
        <v>0</v>
      </c>
      <c r="BR103" s="358">
        <v>0</v>
      </c>
      <c r="BS103" s="382">
        <v>0</v>
      </c>
      <c r="BT103" s="381">
        <v>0</v>
      </c>
      <c r="BU103" s="358">
        <v>0</v>
      </c>
      <c r="BV103" s="358">
        <v>0</v>
      </c>
      <c r="BW103" s="358">
        <v>0</v>
      </c>
      <c r="BX103" s="358">
        <v>0</v>
      </c>
      <c r="BY103" s="382">
        <v>0</v>
      </c>
      <c r="BZ103" s="381">
        <v>0</v>
      </c>
      <c r="CA103" s="358">
        <v>0</v>
      </c>
      <c r="CB103" s="358">
        <v>0</v>
      </c>
      <c r="CC103" s="358">
        <v>0</v>
      </c>
      <c r="CD103" s="382">
        <v>0</v>
      </c>
      <c r="CE103" s="381">
        <v>0</v>
      </c>
      <c r="CF103" s="358">
        <v>0</v>
      </c>
      <c r="CG103" s="358">
        <v>0</v>
      </c>
      <c r="CH103" s="358">
        <v>0</v>
      </c>
      <c r="CI103" s="358">
        <v>0</v>
      </c>
      <c r="CJ103" s="382">
        <v>0</v>
      </c>
      <c r="CK103" s="381">
        <v>0</v>
      </c>
      <c r="CL103" s="358">
        <v>0</v>
      </c>
      <c r="CM103" s="358">
        <v>0</v>
      </c>
      <c r="CN103" s="358">
        <v>0</v>
      </c>
      <c r="CO103" s="382">
        <v>0</v>
      </c>
      <c r="CP103" s="381">
        <v>0</v>
      </c>
      <c r="CQ103" s="358">
        <v>0</v>
      </c>
      <c r="CR103" s="358">
        <v>0</v>
      </c>
      <c r="CS103" s="358">
        <v>0</v>
      </c>
      <c r="CT103" s="358">
        <v>0</v>
      </c>
      <c r="CU103" s="382">
        <v>0</v>
      </c>
      <c r="CV103" s="381">
        <v>0</v>
      </c>
      <c r="CW103" s="358">
        <v>0</v>
      </c>
      <c r="CX103" s="358">
        <v>0</v>
      </c>
      <c r="CY103" s="358">
        <v>0</v>
      </c>
      <c r="CZ103" s="382">
        <v>0</v>
      </c>
      <c r="DA103" s="381">
        <v>0</v>
      </c>
      <c r="DB103" s="358">
        <v>0</v>
      </c>
      <c r="DC103" s="358">
        <v>0</v>
      </c>
      <c r="DD103" s="358">
        <v>0</v>
      </c>
      <c r="DE103" s="358">
        <v>0</v>
      </c>
      <c r="DF103" s="382">
        <v>0</v>
      </c>
      <c r="DG103" s="381">
        <v>0</v>
      </c>
      <c r="DH103" s="358">
        <v>0</v>
      </c>
      <c r="DI103" s="358">
        <v>0</v>
      </c>
      <c r="DJ103" s="358">
        <v>0</v>
      </c>
      <c r="DK103" s="382">
        <v>0</v>
      </c>
      <c r="DL103" s="756"/>
      <c r="DM103" s="766"/>
      <c r="DN103" s="766"/>
      <c r="DO103" s="766"/>
    </row>
    <row r="104" spans="1:119">
      <c r="A104" s="778"/>
      <c r="B104" s="778"/>
      <c r="C104" s="778"/>
      <c r="D104" s="778"/>
      <c r="E104" s="768">
        <v>0</v>
      </c>
      <c r="F104" s="381">
        <v>0</v>
      </c>
      <c r="G104" s="358">
        <v>0</v>
      </c>
      <c r="H104" s="358">
        <v>0</v>
      </c>
      <c r="I104" s="358">
        <v>0</v>
      </c>
      <c r="J104" s="358">
        <v>0</v>
      </c>
      <c r="K104" s="382">
        <v>0</v>
      </c>
      <c r="L104" s="381">
        <v>0</v>
      </c>
      <c r="M104" s="358">
        <v>0</v>
      </c>
      <c r="N104" s="358">
        <v>0</v>
      </c>
      <c r="O104" s="358">
        <v>0</v>
      </c>
      <c r="P104" s="382">
        <v>0</v>
      </c>
      <c r="Q104" s="381">
        <v>0</v>
      </c>
      <c r="R104" s="358">
        <v>0</v>
      </c>
      <c r="S104" s="358">
        <v>0</v>
      </c>
      <c r="T104" s="358">
        <v>0</v>
      </c>
      <c r="U104" s="358">
        <v>0</v>
      </c>
      <c r="V104" s="382">
        <v>0</v>
      </c>
      <c r="W104" s="381">
        <v>0</v>
      </c>
      <c r="X104" s="358">
        <v>0</v>
      </c>
      <c r="Y104" s="358">
        <v>0</v>
      </c>
      <c r="Z104" s="358">
        <v>0</v>
      </c>
      <c r="AA104" s="382">
        <v>0</v>
      </c>
      <c r="AB104" s="381">
        <v>0</v>
      </c>
      <c r="AC104" s="358">
        <v>0</v>
      </c>
      <c r="AD104" s="358">
        <v>0</v>
      </c>
      <c r="AE104" s="358">
        <v>0</v>
      </c>
      <c r="AF104" s="358">
        <v>0</v>
      </c>
      <c r="AG104" s="382">
        <v>0</v>
      </c>
      <c r="AH104" s="381">
        <v>0</v>
      </c>
      <c r="AI104" s="358">
        <v>0</v>
      </c>
      <c r="AJ104" s="358">
        <v>0</v>
      </c>
      <c r="AK104" s="358">
        <v>0</v>
      </c>
      <c r="AL104" s="382">
        <v>0</v>
      </c>
      <c r="AM104" s="381">
        <v>0</v>
      </c>
      <c r="AN104" s="358">
        <v>0</v>
      </c>
      <c r="AO104" s="358">
        <v>0</v>
      </c>
      <c r="AP104" s="358">
        <v>0</v>
      </c>
      <c r="AQ104" s="358">
        <v>0</v>
      </c>
      <c r="AR104" s="382">
        <v>0</v>
      </c>
      <c r="AS104" s="381">
        <v>0</v>
      </c>
      <c r="AT104" s="358">
        <v>0</v>
      </c>
      <c r="AU104" s="358">
        <v>0</v>
      </c>
      <c r="AV104" s="358">
        <v>0</v>
      </c>
      <c r="AW104" s="382">
        <v>0</v>
      </c>
      <c r="AX104" s="381">
        <v>0</v>
      </c>
      <c r="AY104" s="358">
        <v>0</v>
      </c>
      <c r="AZ104" s="358">
        <v>0</v>
      </c>
      <c r="BA104" s="358">
        <v>0</v>
      </c>
      <c r="BB104" s="358">
        <v>0</v>
      </c>
      <c r="BC104" s="382">
        <v>0</v>
      </c>
      <c r="BD104" s="381">
        <v>0</v>
      </c>
      <c r="BE104" s="358">
        <v>0</v>
      </c>
      <c r="BF104" s="358">
        <v>0</v>
      </c>
      <c r="BG104" s="358">
        <v>0</v>
      </c>
      <c r="BH104" s="382">
        <v>0</v>
      </c>
      <c r="BI104" s="381">
        <v>0</v>
      </c>
      <c r="BJ104" s="358">
        <v>0</v>
      </c>
      <c r="BK104" s="358">
        <v>0</v>
      </c>
      <c r="BL104" s="358">
        <v>0</v>
      </c>
      <c r="BM104" s="358">
        <v>0</v>
      </c>
      <c r="BN104" s="382">
        <v>0</v>
      </c>
      <c r="BO104" s="381">
        <v>0</v>
      </c>
      <c r="BP104" s="358">
        <v>0</v>
      </c>
      <c r="BQ104" s="358">
        <v>0</v>
      </c>
      <c r="BR104" s="358">
        <v>0</v>
      </c>
      <c r="BS104" s="382">
        <v>0</v>
      </c>
      <c r="BT104" s="381">
        <v>0</v>
      </c>
      <c r="BU104" s="358">
        <v>0</v>
      </c>
      <c r="BV104" s="358">
        <v>0</v>
      </c>
      <c r="BW104" s="358">
        <v>0</v>
      </c>
      <c r="BX104" s="358">
        <v>0</v>
      </c>
      <c r="BY104" s="382">
        <v>0</v>
      </c>
      <c r="BZ104" s="381">
        <v>0</v>
      </c>
      <c r="CA104" s="358">
        <v>0</v>
      </c>
      <c r="CB104" s="358">
        <v>0</v>
      </c>
      <c r="CC104" s="358">
        <v>0</v>
      </c>
      <c r="CD104" s="382">
        <v>0</v>
      </c>
      <c r="CE104" s="381">
        <v>0</v>
      </c>
      <c r="CF104" s="358">
        <v>0</v>
      </c>
      <c r="CG104" s="358">
        <v>0</v>
      </c>
      <c r="CH104" s="358">
        <v>0</v>
      </c>
      <c r="CI104" s="358">
        <v>0</v>
      </c>
      <c r="CJ104" s="382">
        <v>0</v>
      </c>
      <c r="CK104" s="381">
        <v>0</v>
      </c>
      <c r="CL104" s="358">
        <v>0</v>
      </c>
      <c r="CM104" s="358">
        <v>0</v>
      </c>
      <c r="CN104" s="358">
        <v>0</v>
      </c>
      <c r="CO104" s="382">
        <v>0</v>
      </c>
      <c r="CP104" s="381">
        <v>0</v>
      </c>
      <c r="CQ104" s="358">
        <v>0</v>
      </c>
      <c r="CR104" s="358">
        <v>0</v>
      </c>
      <c r="CS104" s="358">
        <v>0</v>
      </c>
      <c r="CT104" s="358">
        <v>0</v>
      </c>
      <c r="CU104" s="382">
        <v>0</v>
      </c>
      <c r="CV104" s="381">
        <v>0</v>
      </c>
      <c r="CW104" s="358">
        <v>0</v>
      </c>
      <c r="CX104" s="358">
        <v>0</v>
      </c>
      <c r="CY104" s="358">
        <v>0</v>
      </c>
      <c r="CZ104" s="382">
        <v>0</v>
      </c>
      <c r="DA104" s="381">
        <v>0</v>
      </c>
      <c r="DB104" s="358">
        <v>0</v>
      </c>
      <c r="DC104" s="358">
        <v>0</v>
      </c>
      <c r="DD104" s="358">
        <v>0</v>
      </c>
      <c r="DE104" s="358">
        <v>0</v>
      </c>
      <c r="DF104" s="382">
        <v>0</v>
      </c>
      <c r="DG104" s="381">
        <v>0</v>
      </c>
      <c r="DH104" s="358">
        <v>0</v>
      </c>
      <c r="DI104" s="358">
        <v>0</v>
      </c>
      <c r="DJ104" s="358">
        <v>0</v>
      </c>
      <c r="DK104" s="382">
        <v>0</v>
      </c>
      <c r="DL104" s="756"/>
      <c r="DM104" s="766"/>
      <c r="DN104" s="766"/>
      <c r="DO104" s="766"/>
    </row>
    <row r="105" spans="1:119">
      <c r="A105" s="778"/>
      <c r="B105" s="778"/>
      <c r="C105" s="778"/>
      <c r="D105" s="778"/>
      <c r="E105" s="768">
        <v>0</v>
      </c>
      <c r="F105" s="381">
        <v>0</v>
      </c>
      <c r="G105" s="358">
        <v>0</v>
      </c>
      <c r="H105" s="358">
        <v>0</v>
      </c>
      <c r="I105" s="358">
        <v>0</v>
      </c>
      <c r="J105" s="358">
        <v>0</v>
      </c>
      <c r="K105" s="382">
        <v>0</v>
      </c>
      <c r="L105" s="381">
        <v>0</v>
      </c>
      <c r="M105" s="358">
        <v>0</v>
      </c>
      <c r="N105" s="358">
        <v>0</v>
      </c>
      <c r="O105" s="358">
        <v>0</v>
      </c>
      <c r="P105" s="382">
        <v>0</v>
      </c>
      <c r="Q105" s="381">
        <v>0</v>
      </c>
      <c r="R105" s="358">
        <v>0</v>
      </c>
      <c r="S105" s="358">
        <v>0</v>
      </c>
      <c r="T105" s="358">
        <v>0</v>
      </c>
      <c r="U105" s="358">
        <v>0</v>
      </c>
      <c r="V105" s="382">
        <v>0</v>
      </c>
      <c r="W105" s="381">
        <v>0</v>
      </c>
      <c r="X105" s="358">
        <v>0</v>
      </c>
      <c r="Y105" s="358">
        <v>0</v>
      </c>
      <c r="Z105" s="358">
        <v>0</v>
      </c>
      <c r="AA105" s="382">
        <v>0</v>
      </c>
      <c r="AB105" s="381">
        <v>0</v>
      </c>
      <c r="AC105" s="358">
        <v>0</v>
      </c>
      <c r="AD105" s="358">
        <v>0</v>
      </c>
      <c r="AE105" s="358">
        <v>0</v>
      </c>
      <c r="AF105" s="358">
        <v>0</v>
      </c>
      <c r="AG105" s="382">
        <v>0</v>
      </c>
      <c r="AH105" s="381">
        <v>0</v>
      </c>
      <c r="AI105" s="358">
        <v>0</v>
      </c>
      <c r="AJ105" s="358">
        <v>0</v>
      </c>
      <c r="AK105" s="358">
        <v>0</v>
      </c>
      <c r="AL105" s="382">
        <v>0</v>
      </c>
      <c r="AM105" s="381">
        <v>0</v>
      </c>
      <c r="AN105" s="358">
        <v>0</v>
      </c>
      <c r="AO105" s="358">
        <v>0</v>
      </c>
      <c r="AP105" s="358">
        <v>0</v>
      </c>
      <c r="AQ105" s="358">
        <v>0</v>
      </c>
      <c r="AR105" s="382">
        <v>0</v>
      </c>
      <c r="AS105" s="381">
        <v>0</v>
      </c>
      <c r="AT105" s="358">
        <v>0</v>
      </c>
      <c r="AU105" s="358">
        <v>0</v>
      </c>
      <c r="AV105" s="358">
        <v>0</v>
      </c>
      <c r="AW105" s="382">
        <v>0</v>
      </c>
      <c r="AX105" s="381">
        <v>0</v>
      </c>
      <c r="AY105" s="358">
        <v>0</v>
      </c>
      <c r="AZ105" s="358">
        <v>0</v>
      </c>
      <c r="BA105" s="358">
        <v>0</v>
      </c>
      <c r="BB105" s="358">
        <v>0</v>
      </c>
      <c r="BC105" s="382">
        <v>0</v>
      </c>
      <c r="BD105" s="381">
        <v>0</v>
      </c>
      <c r="BE105" s="358">
        <v>0</v>
      </c>
      <c r="BF105" s="358">
        <v>0</v>
      </c>
      <c r="BG105" s="358">
        <v>0</v>
      </c>
      <c r="BH105" s="382">
        <v>0</v>
      </c>
      <c r="BI105" s="381">
        <v>0</v>
      </c>
      <c r="BJ105" s="358">
        <v>0</v>
      </c>
      <c r="BK105" s="358">
        <v>0</v>
      </c>
      <c r="BL105" s="358">
        <v>0</v>
      </c>
      <c r="BM105" s="358">
        <v>0</v>
      </c>
      <c r="BN105" s="382">
        <v>0</v>
      </c>
      <c r="BO105" s="381">
        <v>0</v>
      </c>
      <c r="BP105" s="358">
        <v>0</v>
      </c>
      <c r="BQ105" s="358">
        <v>0</v>
      </c>
      <c r="BR105" s="358">
        <v>0</v>
      </c>
      <c r="BS105" s="382">
        <v>0</v>
      </c>
      <c r="BT105" s="381">
        <v>0</v>
      </c>
      <c r="BU105" s="358">
        <v>0</v>
      </c>
      <c r="BV105" s="358">
        <v>0</v>
      </c>
      <c r="BW105" s="358">
        <v>0</v>
      </c>
      <c r="BX105" s="358">
        <v>0</v>
      </c>
      <c r="BY105" s="382">
        <v>0</v>
      </c>
      <c r="BZ105" s="381">
        <v>0</v>
      </c>
      <c r="CA105" s="358">
        <v>0</v>
      </c>
      <c r="CB105" s="358">
        <v>0</v>
      </c>
      <c r="CC105" s="358">
        <v>0</v>
      </c>
      <c r="CD105" s="382">
        <v>0</v>
      </c>
      <c r="CE105" s="381">
        <v>0</v>
      </c>
      <c r="CF105" s="358">
        <v>0</v>
      </c>
      <c r="CG105" s="358">
        <v>0</v>
      </c>
      <c r="CH105" s="358">
        <v>0</v>
      </c>
      <c r="CI105" s="358">
        <v>0</v>
      </c>
      <c r="CJ105" s="382">
        <v>0</v>
      </c>
      <c r="CK105" s="381">
        <v>0</v>
      </c>
      <c r="CL105" s="358">
        <v>0</v>
      </c>
      <c r="CM105" s="358">
        <v>0</v>
      </c>
      <c r="CN105" s="358">
        <v>0</v>
      </c>
      <c r="CO105" s="382">
        <v>0</v>
      </c>
      <c r="CP105" s="381">
        <v>0</v>
      </c>
      <c r="CQ105" s="358">
        <v>0</v>
      </c>
      <c r="CR105" s="358">
        <v>0</v>
      </c>
      <c r="CS105" s="358">
        <v>0</v>
      </c>
      <c r="CT105" s="358">
        <v>0</v>
      </c>
      <c r="CU105" s="382">
        <v>0</v>
      </c>
      <c r="CV105" s="381">
        <v>0</v>
      </c>
      <c r="CW105" s="358">
        <v>0</v>
      </c>
      <c r="CX105" s="358">
        <v>0</v>
      </c>
      <c r="CY105" s="358">
        <v>0</v>
      </c>
      <c r="CZ105" s="382">
        <v>0</v>
      </c>
      <c r="DA105" s="381">
        <v>0</v>
      </c>
      <c r="DB105" s="358">
        <v>0</v>
      </c>
      <c r="DC105" s="358">
        <v>0</v>
      </c>
      <c r="DD105" s="358">
        <v>0</v>
      </c>
      <c r="DE105" s="358">
        <v>0</v>
      </c>
      <c r="DF105" s="382">
        <v>0</v>
      </c>
      <c r="DG105" s="381">
        <v>0</v>
      </c>
      <c r="DH105" s="358">
        <v>0</v>
      </c>
      <c r="DI105" s="358">
        <v>0</v>
      </c>
      <c r="DJ105" s="358">
        <v>0</v>
      </c>
      <c r="DK105" s="382">
        <v>0</v>
      </c>
      <c r="DL105" s="756"/>
      <c r="DM105" s="766"/>
      <c r="DN105" s="766"/>
      <c r="DO105" s="766"/>
    </row>
    <row r="106" spans="1:119">
      <c r="A106" s="778"/>
      <c r="B106" s="778"/>
      <c r="C106" s="778"/>
      <c r="D106" s="778"/>
      <c r="E106" s="768">
        <v>0</v>
      </c>
      <c r="F106" s="381">
        <v>0</v>
      </c>
      <c r="G106" s="358">
        <v>0</v>
      </c>
      <c r="H106" s="358">
        <v>0</v>
      </c>
      <c r="I106" s="358">
        <v>0</v>
      </c>
      <c r="J106" s="358">
        <v>0</v>
      </c>
      <c r="K106" s="382">
        <v>0</v>
      </c>
      <c r="L106" s="381">
        <v>0</v>
      </c>
      <c r="M106" s="358">
        <v>0</v>
      </c>
      <c r="N106" s="358">
        <v>0</v>
      </c>
      <c r="O106" s="358">
        <v>0</v>
      </c>
      <c r="P106" s="382">
        <v>0</v>
      </c>
      <c r="Q106" s="381">
        <v>0</v>
      </c>
      <c r="R106" s="358">
        <v>0</v>
      </c>
      <c r="S106" s="358">
        <v>0</v>
      </c>
      <c r="T106" s="358">
        <v>0</v>
      </c>
      <c r="U106" s="358">
        <v>0</v>
      </c>
      <c r="V106" s="382">
        <v>0</v>
      </c>
      <c r="W106" s="381">
        <v>0</v>
      </c>
      <c r="X106" s="358">
        <v>0</v>
      </c>
      <c r="Y106" s="358">
        <v>0</v>
      </c>
      <c r="Z106" s="358">
        <v>0</v>
      </c>
      <c r="AA106" s="382">
        <v>0</v>
      </c>
      <c r="AB106" s="381">
        <v>0</v>
      </c>
      <c r="AC106" s="358">
        <v>0</v>
      </c>
      <c r="AD106" s="358">
        <v>0</v>
      </c>
      <c r="AE106" s="358">
        <v>0</v>
      </c>
      <c r="AF106" s="358">
        <v>0</v>
      </c>
      <c r="AG106" s="382">
        <v>0</v>
      </c>
      <c r="AH106" s="381">
        <v>0</v>
      </c>
      <c r="AI106" s="358">
        <v>0</v>
      </c>
      <c r="AJ106" s="358">
        <v>0</v>
      </c>
      <c r="AK106" s="358">
        <v>0</v>
      </c>
      <c r="AL106" s="382">
        <v>0</v>
      </c>
      <c r="AM106" s="381">
        <v>0</v>
      </c>
      <c r="AN106" s="358">
        <v>0</v>
      </c>
      <c r="AO106" s="358">
        <v>0</v>
      </c>
      <c r="AP106" s="358">
        <v>0</v>
      </c>
      <c r="AQ106" s="358">
        <v>0</v>
      </c>
      <c r="AR106" s="382">
        <v>0</v>
      </c>
      <c r="AS106" s="381">
        <v>0</v>
      </c>
      <c r="AT106" s="358">
        <v>0</v>
      </c>
      <c r="AU106" s="358">
        <v>0</v>
      </c>
      <c r="AV106" s="358">
        <v>0</v>
      </c>
      <c r="AW106" s="382">
        <v>0</v>
      </c>
      <c r="AX106" s="381">
        <v>0</v>
      </c>
      <c r="AY106" s="358">
        <v>0</v>
      </c>
      <c r="AZ106" s="358">
        <v>0</v>
      </c>
      <c r="BA106" s="358">
        <v>0</v>
      </c>
      <c r="BB106" s="358">
        <v>0</v>
      </c>
      <c r="BC106" s="382">
        <v>0</v>
      </c>
      <c r="BD106" s="381">
        <v>0</v>
      </c>
      <c r="BE106" s="358">
        <v>0</v>
      </c>
      <c r="BF106" s="358">
        <v>0</v>
      </c>
      <c r="BG106" s="358">
        <v>0</v>
      </c>
      <c r="BH106" s="382">
        <v>0</v>
      </c>
      <c r="BI106" s="381">
        <v>0</v>
      </c>
      <c r="BJ106" s="358">
        <v>0</v>
      </c>
      <c r="BK106" s="358">
        <v>0</v>
      </c>
      <c r="BL106" s="358">
        <v>0</v>
      </c>
      <c r="BM106" s="358">
        <v>0</v>
      </c>
      <c r="BN106" s="382">
        <v>0</v>
      </c>
      <c r="BO106" s="381">
        <v>0</v>
      </c>
      <c r="BP106" s="358">
        <v>0</v>
      </c>
      <c r="BQ106" s="358">
        <v>0</v>
      </c>
      <c r="BR106" s="358">
        <v>0</v>
      </c>
      <c r="BS106" s="382">
        <v>0</v>
      </c>
      <c r="BT106" s="381">
        <v>0</v>
      </c>
      <c r="BU106" s="358">
        <v>0</v>
      </c>
      <c r="BV106" s="358">
        <v>0</v>
      </c>
      <c r="BW106" s="358">
        <v>0</v>
      </c>
      <c r="BX106" s="358">
        <v>0</v>
      </c>
      <c r="BY106" s="382">
        <v>0</v>
      </c>
      <c r="BZ106" s="381">
        <v>0</v>
      </c>
      <c r="CA106" s="358">
        <v>0</v>
      </c>
      <c r="CB106" s="358">
        <v>0</v>
      </c>
      <c r="CC106" s="358">
        <v>0</v>
      </c>
      <c r="CD106" s="382">
        <v>0</v>
      </c>
      <c r="CE106" s="381">
        <v>0</v>
      </c>
      <c r="CF106" s="358">
        <v>0</v>
      </c>
      <c r="CG106" s="358">
        <v>0</v>
      </c>
      <c r="CH106" s="358">
        <v>0</v>
      </c>
      <c r="CI106" s="358">
        <v>0</v>
      </c>
      <c r="CJ106" s="382">
        <v>0</v>
      </c>
      <c r="CK106" s="381">
        <v>0</v>
      </c>
      <c r="CL106" s="358">
        <v>0</v>
      </c>
      <c r="CM106" s="358">
        <v>0</v>
      </c>
      <c r="CN106" s="358">
        <v>0</v>
      </c>
      <c r="CO106" s="382">
        <v>0</v>
      </c>
      <c r="CP106" s="381">
        <v>0</v>
      </c>
      <c r="CQ106" s="358">
        <v>0</v>
      </c>
      <c r="CR106" s="358">
        <v>0</v>
      </c>
      <c r="CS106" s="358">
        <v>0</v>
      </c>
      <c r="CT106" s="358">
        <v>0</v>
      </c>
      <c r="CU106" s="382">
        <v>0</v>
      </c>
      <c r="CV106" s="381">
        <v>0</v>
      </c>
      <c r="CW106" s="358">
        <v>0</v>
      </c>
      <c r="CX106" s="358">
        <v>0</v>
      </c>
      <c r="CY106" s="358">
        <v>0</v>
      </c>
      <c r="CZ106" s="382">
        <v>0</v>
      </c>
      <c r="DA106" s="381">
        <v>0</v>
      </c>
      <c r="DB106" s="358">
        <v>0</v>
      </c>
      <c r="DC106" s="358">
        <v>0</v>
      </c>
      <c r="DD106" s="358">
        <v>0</v>
      </c>
      <c r="DE106" s="358">
        <v>0</v>
      </c>
      <c r="DF106" s="382">
        <v>0</v>
      </c>
      <c r="DG106" s="381">
        <v>0</v>
      </c>
      <c r="DH106" s="358">
        <v>0</v>
      </c>
      <c r="DI106" s="358">
        <v>0</v>
      </c>
      <c r="DJ106" s="358">
        <v>0</v>
      </c>
      <c r="DK106" s="382">
        <v>0</v>
      </c>
      <c r="DL106" s="756"/>
      <c r="DM106" s="766"/>
      <c r="DN106" s="766"/>
      <c r="DO106" s="766"/>
    </row>
    <row r="107" spans="1:119">
      <c r="A107" s="778"/>
      <c r="B107" s="778"/>
      <c r="C107" s="778"/>
      <c r="D107" s="778"/>
      <c r="E107" s="768" t="s">
        <v>82</v>
      </c>
      <c r="F107" s="386">
        <v>0</v>
      </c>
      <c r="G107" s="387">
        <v>0</v>
      </c>
      <c r="H107" s="387">
        <v>0</v>
      </c>
      <c r="I107" s="387">
        <v>0</v>
      </c>
      <c r="J107" s="387">
        <v>0</v>
      </c>
      <c r="K107" s="388">
        <v>0</v>
      </c>
      <c r="L107" s="386">
        <v>0</v>
      </c>
      <c r="M107" s="387">
        <v>0</v>
      </c>
      <c r="N107" s="387">
        <v>0</v>
      </c>
      <c r="O107" s="387">
        <v>0</v>
      </c>
      <c r="P107" s="388">
        <v>0</v>
      </c>
      <c r="Q107" s="386">
        <v>0</v>
      </c>
      <c r="R107" s="387">
        <v>0</v>
      </c>
      <c r="S107" s="387">
        <v>0</v>
      </c>
      <c r="T107" s="387">
        <v>0</v>
      </c>
      <c r="U107" s="387">
        <v>0</v>
      </c>
      <c r="V107" s="388">
        <v>0</v>
      </c>
      <c r="W107" s="386">
        <v>0</v>
      </c>
      <c r="X107" s="387">
        <v>0</v>
      </c>
      <c r="Y107" s="387">
        <v>0</v>
      </c>
      <c r="Z107" s="387">
        <v>0</v>
      </c>
      <c r="AA107" s="388">
        <v>0</v>
      </c>
      <c r="AB107" s="386">
        <v>0</v>
      </c>
      <c r="AC107" s="387">
        <v>0</v>
      </c>
      <c r="AD107" s="387">
        <v>0</v>
      </c>
      <c r="AE107" s="387">
        <v>0</v>
      </c>
      <c r="AF107" s="387">
        <v>0</v>
      </c>
      <c r="AG107" s="388">
        <v>0</v>
      </c>
      <c r="AH107" s="386">
        <v>0</v>
      </c>
      <c r="AI107" s="387">
        <v>0</v>
      </c>
      <c r="AJ107" s="387">
        <v>0</v>
      </c>
      <c r="AK107" s="387">
        <v>0</v>
      </c>
      <c r="AL107" s="388">
        <v>0</v>
      </c>
      <c r="AM107" s="386">
        <v>0</v>
      </c>
      <c r="AN107" s="387">
        <v>0</v>
      </c>
      <c r="AO107" s="387">
        <v>0</v>
      </c>
      <c r="AP107" s="387">
        <v>0</v>
      </c>
      <c r="AQ107" s="387">
        <v>0</v>
      </c>
      <c r="AR107" s="388">
        <v>0</v>
      </c>
      <c r="AS107" s="386">
        <v>0</v>
      </c>
      <c r="AT107" s="387">
        <v>0</v>
      </c>
      <c r="AU107" s="387">
        <v>0</v>
      </c>
      <c r="AV107" s="387">
        <v>0</v>
      </c>
      <c r="AW107" s="388">
        <v>0</v>
      </c>
      <c r="AX107" s="386">
        <v>0</v>
      </c>
      <c r="AY107" s="387">
        <v>0</v>
      </c>
      <c r="AZ107" s="387">
        <v>0</v>
      </c>
      <c r="BA107" s="387">
        <v>0</v>
      </c>
      <c r="BB107" s="387">
        <v>0</v>
      </c>
      <c r="BC107" s="388">
        <v>0</v>
      </c>
      <c r="BD107" s="386">
        <v>0</v>
      </c>
      <c r="BE107" s="387">
        <v>0</v>
      </c>
      <c r="BF107" s="387">
        <v>0</v>
      </c>
      <c r="BG107" s="387">
        <v>0</v>
      </c>
      <c r="BH107" s="388">
        <v>0</v>
      </c>
      <c r="BI107" s="386">
        <v>0</v>
      </c>
      <c r="BJ107" s="387">
        <v>0</v>
      </c>
      <c r="BK107" s="387">
        <v>0</v>
      </c>
      <c r="BL107" s="387">
        <v>0</v>
      </c>
      <c r="BM107" s="387">
        <v>0</v>
      </c>
      <c r="BN107" s="388">
        <v>0</v>
      </c>
      <c r="BO107" s="386">
        <v>0</v>
      </c>
      <c r="BP107" s="387">
        <v>0</v>
      </c>
      <c r="BQ107" s="387">
        <v>0</v>
      </c>
      <c r="BR107" s="387">
        <v>0</v>
      </c>
      <c r="BS107" s="388">
        <v>0</v>
      </c>
      <c r="BT107" s="386">
        <v>0</v>
      </c>
      <c r="BU107" s="387">
        <v>0</v>
      </c>
      <c r="BV107" s="387">
        <v>0</v>
      </c>
      <c r="BW107" s="387">
        <v>0</v>
      </c>
      <c r="BX107" s="387">
        <v>0</v>
      </c>
      <c r="BY107" s="388">
        <v>0</v>
      </c>
      <c r="BZ107" s="386">
        <v>0</v>
      </c>
      <c r="CA107" s="387">
        <v>0</v>
      </c>
      <c r="CB107" s="387">
        <v>0</v>
      </c>
      <c r="CC107" s="387">
        <v>0</v>
      </c>
      <c r="CD107" s="388">
        <v>0</v>
      </c>
      <c r="CE107" s="386">
        <v>0</v>
      </c>
      <c r="CF107" s="387">
        <v>0</v>
      </c>
      <c r="CG107" s="387">
        <v>0</v>
      </c>
      <c r="CH107" s="387">
        <v>0</v>
      </c>
      <c r="CI107" s="387">
        <v>0</v>
      </c>
      <c r="CJ107" s="388">
        <v>0</v>
      </c>
      <c r="CK107" s="386">
        <v>0</v>
      </c>
      <c r="CL107" s="387">
        <v>0</v>
      </c>
      <c r="CM107" s="387">
        <v>0</v>
      </c>
      <c r="CN107" s="387">
        <v>0</v>
      </c>
      <c r="CO107" s="388">
        <v>0</v>
      </c>
      <c r="CP107" s="386">
        <v>0</v>
      </c>
      <c r="CQ107" s="387">
        <v>0</v>
      </c>
      <c r="CR107" s="387">
        <v>0</v>
      </c>
      <c r="CS107" s="387">
        <v>0</v>
      </c>
      <c r="CT107" s="387">
        <v>0</v>
      </c>
      <c r="CU107" s="388">
        <v>0</v>
      </c>
      <c r="CV107" s="386">
        <v>0</v>
      </c>
      <c r="CW107" s="387">
        <v>0</v>
      </c>
      <c r="CX107" s="387">
        <v>0</v>
      </c>
      <c r="CY107" s="387">
        <v>0</v>
      </c>
      <c r="CZ107" s="388">
        <v>0</v>
      </c>
      <c r="DA107" s="386">
        <v>0</v>
      </c>
      <c r="DB107" s="387">
        <v>0</v>
      </c>
      <c r="DC107" s="387">
        <v>0</v>
      </c>
      <c r="DD107" s="387">
        <v>0</v>
      </c>
      <c r="DE107" s="387">
        <v>0</v>
      </c>
      <c r="DF107" s="388">
        <v>0</v>
      </c>
      <c r="DG107" s="386">
        <v>0</v>
      </c>
      <c r="DH107" s="387">
        <v>0</v>
      </c>
      <c r="DI107" s="387">
        <v>0</v>
      </c>
      <c r="DJ107" s="387">
        <v>0</v>
      </c>
      <c r="DK107" s="388">
        <v>0</v>
      </c>
      <c r="DL107" s="756"/>
      <c r="DM107" s="766"/>
      <c r="DN107" s="766"/>
      <c r="DO107" s="766"/>
    </row>
    <row r="108" spans="1:119">
      <c r="A108" s="756"/>
      <c r="B108" s="756"/>
      <c r="C108" s="756"/>
      <c r="D108" s="756"/>
      <c r="E108" s="756"/>
      <c r="F108" s="756"/>
      <c r="G108" s="756"/>
      <c r="H108" s="756"/>
      <c r="I108" s="756"/>
      <c r="J108" s="756"/>
      <c r="K108" s="756"/>
      <c r="L108" s="756"/>
      <c r="M108" s="756"/>
      <c r="N108" s="756"/>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c r="CB108" s="756"/>
      <c r="CC108" s="756"/>
      <c r="CD108" s="756"/>
      <c r="CE108" s="756"/>
      <c r="CF108" s="756"/>
      <c r="CG108" s="756"/>
      <c r="CH108" s="756"/>
      <c r="CI108" s="756"/>
      <c r="CJ108" s="756"/>
      <c r="CK108" s="756"/>
      <c r="CL108" s="756"/>
      <c r="CM108" s="756"/>
      <c r="CN108" s="756"/>
      <c r="CO108" s="756"/>
      <c r="CP108" s="756"/>
      <c r="CQ108" s="756"/>
      <c r="CR108" s="756"/>
      <c r="CS108" s="756"/>
      <c r="CT108" s="756"/>
      <c r="CU108" s="756"/>
      <c r="CV108" s="756"/>
      <c r="CW108" s="756"/>
      <c r="CX108" s="756"/>
      <c r="CY108" s="756"/>
      <c r="CZ108" s="756"/>
      <c r="DA108" s="756"/>
      <c r="DB108" s="756"/>
      <c r="DC108" s="756"/>
      <c r="DD108" s="756"/>
      <c r="DE108" s="756"/>
      <c r="DF108" s="756"/>
      <c r="DG108" s="756"/>
      <c r="DH108" s="779"/>
      <c r="DI108" s="774"/>
      <c r="DJ108" s="766"/>
      <c r="DK108" s="766"/>
      <c r="DL108" s="779"/>
      <c r="DM108" s="766"/>
      <c r="DN108" s="766"/>
      <c r="DO108" s="766"/>
    </row>
    <row r="109" spans="1:119">
      <c r="A109" s="756"/>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c r="CB109" s="756"/>
      <c r="CC109" s="756"/>
      <c r="CD109" s="756"/>
      <c r="CE109" s="756"/>
      <c r="CF109" s="756"/>
      <c r="CG109" s="756"/>
      <c r="CH109" s="756"/>
      <c r="CI109" s="756"/>
      <c r="CJ109" s="756"/>
      <c r="CK109" s="756"/>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6"/>
      <c r="DG109" s="756"/>
      <c r="DH109" s="779"/>
      <c r="DI109" s="774"/>
      <c r="DJ109" s="766"/>
      <c r="DK109" s="766"/>
      <c r="DL109" s="779"/>
      <c r="DM109" s="766"/>
      <c r="DN109" s="766"/>
      <c r="DO109" s="766"/>
    </row>
    <row r="110" spans="1:119">
      <c r="A110" s="756"/>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c r="CB110" s="756"/>
      <c r="CC110" s="756"/>
      <c r="CD110" s="756"/>
      <c r="CE110" s="756"/>
      <c r="CF110" s="756"/>
      <c r="CG110" s="756"/>
      <c r="CH110" s="756"/>
      <c r="CI110" s="756"/>
      <c r="CJ110" s="756"/>
      <c r="CK110" s="756"/>
      <c r="CL110" s="756"/>
      <c r="CM110" s="756"/>
      <c r="CN110" s="756"/>
      <c r="CO110" s="756"/>
      <c r="CP110" s="756"/>
      <c r="CQ110" s="756"/>
      <c r="CR110" s="756"/>
      <c r="CS110" s="756"/>
      <c r="CT110" s="756"/>
      <c r="CU110" s="756"/>
      <c r="CV110" s="756"/>
      <c r="CW110" s="756"/>
      <c r="CX110" s="756"/>
      <c r="CY110" s="756"/>
      <c r="CZ110" s="756"/>
      <c r="DA110" s="756"/>
      <c r="DB110" s="756"/>
      <c r="DC110" s="756"/>
      <c r="DD110" s="756"/>
      <c r="DE110" s="756"/>
      <c r="DF110" s="756"/>
      <c r="DG110" s="756"/>
      <c r="DH110" s="779"/>
      <c r="DI110" s="766"/>
      <c r="DJ110" s="766"/>
      <c r="DK110" s="766"/>
      <c r="DL110" s="766"/>
      <c r="DM110" s="766"/>
      <c r="DN110" s="766"/>
      <c r="DO110" s="766"/>
    </row>
    <row r="111" spans="1:119">
      <c r="A111" s="756"/>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c r="CB111" s="756"/>
      <c r="CC111" s="756"/>
      <c r="CD111" s="756"/>
      <c r="CE111" s="756"/>
      <c r="CF111" s="756"/>
      <c r="CG111" s="756"/>
      <c r="CH111" s="756"/>
      <c r="CI111" s="756"/>
      <c r="CJ111" s="756"/>
      <c r="CK111" s="756"/>
      <c r="CL111" s="756"/>
      <c r="CM111" s="756"/>
      <c r="CN111" s="756"/>
      <c r="CO111" s="756"/>
      <c r="CP111" s="756"/>
      <c r="CQ111" s="756"/>
      <c r="CR111" s="756"/>
      <c r="CS111" s="756"/>
      <c r="CT111" s="756"/>
      <c r="CU111" s="756"/>
      <c r="CV111" s="756"/>
      <c r="CW111" s="756"/>
      <c r="CX111" s="756"/>
      <c r="CY111" s="756"/>
      <c r="CZ111" s="756"/>
      <c r="DA111" s="756"/>
      <c r="DB111" s="756"/>
      <c r="DC111" s="756"/>
      <c r="DD111" s="756"/>
      <c r="DE111" s="756"/>
      <c r="DF111" s="756"/>
      <c r="DG111" s="756"/>
      <c r="DH111" s="779"/>
      <c r="DI111" s="766"/>
      <c r="DJ111" s="766"/>
      <c r="DK111" s="766"/>
      <c r="DL111" s="779"/>
      <c r="DM111" s="766"/>
      <c r="DN111" s="766"/>
      <c r="DO111" s="766"/>
    </row>
    <row r="112" spans="1:119">
      <c r="A112" s="756"/>
      <c r="B112" s="756"/>
      <c r="C112" s="756"/>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c r="CB112" s="756"/>
      <c r="CC112" s="756"/>
      <c r="CD112" s="756"/>
      <c r="CE112" s="756"/>
      <c r="CF112" s="756"/>
      <c r="CG112" s="756"/>
      <c r="CH112" s="756"/>
      <c r="CI112" s="756"/>
      <c r="CJ112" s="756"/>
      <c r="CK112" s="756"/>
      <c r="CL112" s="756"/>
      <c r="CM112" s="756"/>
      <c r="CN112" s="756"/>
      <c r="CO112" s="756"/>
      <c r="CP112" s="756"/>
      <c r="CQ112" s="756"/>
      <c r="CR112" s="756"/>
      <c r="CS112" s="756"/>
      <c r="CT112" s="756"/>
      <c r="CU112" s="756"/>
      <c r="CV112" s="756"/>
      <c r="CW112" s="756"/>
      <c r="CX112" s="756"/>
      <c r="CY112" s="756"/>
      <c r="CZ112" s="756"/>
      <c r="DA112" s="756"/>
      <c r="DB112" s="756"/>
      <c r="DC112" s="756"/>
      <c r="DD112" s="756"/>
      <c r="DE112" s="756"/>
      <c r="DF112" s="756"/>
      <c r="DG112" s="756"/>
      <c r="DH112" s="779"/>
      <c r="DI112" s="766"/>
      <c r="DJ112" s="766"/>
      <c r="DK112" s="766"/>
      <c r="DL112" s="779"/>
      <c r="DM112" s="766"/>
      <c r="DN112" s="766"/>
      <c r="DO112" s="766"/>
    </row>
    <row r="113" spans="1:119">
      <c r="A113" s="756"/>
      <c r="B113" s="756"/>
      <c r="C113" s="756"/>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c r="CB113" s="756"/>
      <c r="CC113" s="756"/>
      <c r="CD113" s="756"/>
      <c r="CE113" s="756"/>
      <c r="CF113" s="756"/>
      <c r="CG113" s="756"/>
      <c r="CH113" s="756"/>
      <c r="CI113" s="756"/>
      <c r="CJ113" s="756"/>
      <c r="CK113" s="756"/>
      <c r="CL113" s="756"/>
      <c r="CM113" s="756"/>
      <c r="CN113" s="756"/>
      <c r="CO113" s="756"/>
      <c r="CP113" s="756"/>
      <c r="CQ113" s="756"/>
      <c r="CR113" s="756"/>
      <c r="CS113" s="756"/>
      <c r="CT113" s="756"/>
      <c r="CU113" s="756"/>
      <c r="CV113" s="756"/>
      <c r="CW113" s="756"/>
      <c r="CX113" s="756"/>
      <c r="CY113" s="756"/>
      <c r="CZ113" s="756"/>
      <c r="DA113" s="756"/>
      <c r="DB113" s="756"/>
      <c r="DC113" s="756"/>
      <c r="DD113" s="756"/>
      <c r="DE113" s="756"/>
      <c r="DF113" s="756"/>
      <c r="DG113" s="756"/>
      <c r="DH113" s="779"/>
      <c r="DI113" s="766"/>
      <c r="DJ113" s="766"/>
      <c r="DK113" s="766"/>
      <c r="DL113" s="779"/>
      <c r="DM113" s="766"/>
      <c r="DN113" s="766"/>
      <c r="DO113" s="766"/>
    </row>
    <row r="114" spans="1:119">
      <c r="A114" s="756"/>
      <c r="B114" s="756"/>
      <c r="C114" s="756"/>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c r="CB114" s="756"/>
      <c r="CC114" s="756"/>
      <c r="CD114" s="756"/>
      <c r="CE114" s="756"/>
      <c r="CF114" s="756"/>
      <c r="CG114" s="756"/>
      <c r="CH114" s="756"/>
      <c r="CI114" s="756"/>
      <c r="CJ114" s="756"/>
      <c r="CK114" s="756"/>
      <c r="CL114" s="756"/>
      <c r="CM114" s="756"/>
      <c r="CN114" s="756"/>
      <c r="CO114" s="756"/>
      <c r="CP114" s="756"/>
      <c r="CQ114" s="756"/>
      <c r="CR114" s="756"/>
      <c r="CS114" s="756"/>
      <c r="CT114" s="756"/>
      <c r="CU114" s="756"/>
      <c r="CV114" s="756"/>
      <c r="CW114" s="756"/>
      <c r="CX114" s="756"/>
      <c r="CY114" s="756"/>
      <c r="CZ114" s="756"/>
      <c r="DA114" s="756"/>
      <c r="DB114" s="756"/>
      <c r="DC114" s="756"/>
      <c r="DD114" s="756"/>
      <c r="DE114" s="756"/>
      <c r="DF114" s="756"/>
      <c r="DG114" s="756"/>
      <c r="DH114" s="779"/>
      <c r="DI114" s="766"/>
      <c r="DJ114" s="766"/>
      <c r="DK114" s="766"/>
      <c r="DL114" s="779"/>
      <c r="DM114" s="766"/>
      <c r="DN114" s="766"/>
      <c r="DO114" s="766"/>
    </row>
  </sheetData>
  <mergeCells count="65">
    <mergeCell ref="E2:G2"/>
    <mergeCell ref="E5:G5"/>
    <mergeCell ref="E10:G10"/>
    <mergeCell ref="F12:K12"/>
    <mergeCell ref="L12:P12"/>
    <mergeCell ref="DG12:DK12"/>
    <mergeCell ref="E44:G44"/>
    <mergeCell ref="BD12:BH12"/>
    <mergeCell ref="BI12:BN12"/>
    <mergeCell ref="BO12:BS12"/>
    <mergeCell ref="BT12:BY12"/>
    <mergeCell ref="BZ12:CD12"/>
    <mergeCell ref="CE12:CJ12"/>
    <mergeCell ref="W12:AA12"/>
    <mergeCell ref="AB12:AG12"/>
    <mergeCell ref="AH12:AL12"/>
    <mergeCell ref="AM12:AR12"/>
    <mergeCell ref="AS12:AW12"/>
    <mergeCell ref="AX12:BC12"/>
    <mergeCell ref="Q12:V12"/>
    <mergeCell ref="AH46:AL46"/>
    <mergeCell ref="CK12:CO12"/>
    <mergeCell ref="CP12:CU12"/>
    <mergeCell ref="CV12:CZ12"/>
    <mergeCell ref="DA12:DF12"/>
    <mergeCell ref="F46:K46"/>
    <mergeCell ref="L46:P46"/>
    <mergeCell ref="Q46:V46"/>
    <mergeCell ref="W46:AA46"/>
    <mergeCell ref="AB46:AG46"/>
    <mergeCell ref="CV46:CZ46"/>
    <mergeCell ref="AM46:AR46"/>
    <mergeCell ref="AS46:AW46"/>
    <mergeCell ref="AX46:BC46"/>
    <mergeCell ref="BD46:BH46"/>
    <mergeCell ref="BI46:BN46"/>
    <mergeCell ref="BO46:BS46"/>
    <mergeCell ref="BT79:BY79"/>
    <mergeCell ref="DA46:DF46"/>
    <mergeCell ref="DG46:DK46"/>
    <mergeCell ref="E77:G77"/>
    <mergeCell ref="F79:K79"/>
    <mergeCell ref="L79:P79"/>
    <mergeCell ref="Q79:V79"/>
    <mergeCell ref="W79:AA79"/>
    <mergeCell ref="AB79:AG79"/>
    <mergeCell ref="AH79:AL79"/>
    <mergeCell ref="AM79:AR79"/>
    <mergeCell ref="BT46:BY46"/>
    <mergeCell ref="BZ46:CD46"/>
    <mergeCell ref="CE46:CJ46"/>
    <mergeCell ref="CK46:CO46"/>
    <mergeCell ref="CP46:CU46"/>
    <mergeCell ref="AS79:AW79"/>
    <mergeCell ref="AX79:BC79"/>
    <mergeCell ref="BD79:BH79"/>
    <mergeCell ref="BI79:BN79"/>
    <mergeCell ref="BO79:BS79"/>
    <mergeCell ref="DG79:DK79"/>
    <mergeCell ref="BZ79:CD79"/>
    <mergeCell ref="CE79:CJ79"/>
    <mergeCell ref="CK79:CO79"/>
    <mergeCell ref="CP79:CU79"/>
    <mergeCell ref="CV79:CZ79"/>
    <mergeCell ref="DA79:DF79"/>
  </mergeCells>
  <pageMargins left="0.75" right="0.75" top="1" bottom="1" header="0.5" footer="0.5"/>
  <pageSetup paperSize="9" scale="26" orientation="portrait" r:id="rId1"/>
  <headerFooter alignWithMargins="0"/>
  <colBreaks count="4" manualBreakCount="4">
    <brk id="22" max="104" man="1"/>
    <brk id="44" max="107" man="1"/>
    <brk id="66" max="107" man="1"/>
    <brk id="88" max="10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54E3-15E7-42D3-880E-71DC71E44D6F}">
  <sheetPr codeName="Sheet193">
    <pageSetUpPr fitToPage="1"/>
  </sheetPr>
  <dimension ref="A1:AC94"/>
  <sheetViews>
    <sheetView showGridLines="0" topLeftCell="H25" zoomScale="90" zoomScaleNormal="90" workbookViewId="0">
      <selection activeCell="S98" sqref="S98"/>
    </sheetView>
  </sheetViews>
  <sheetFormatPr defaultRowHeight="12.5" outlineLevelRow="1" outlineLevelCol="1"/>
  <cols>
    <col min="1" max="3" width="0.81640625" style="767" customWidth="1"/>
    <col min="4" max="4" width="14.36328125" style="767" customWidth="1"/>
    <col min="5" max="5" width="30.6328125" style="767" customWidth="1"/>
    <col min="6" max="6" width="14" style="767" customWidth="1"/>
    <col min="7" max="9" width="12.6328125" style="767" customWidth="1"/>
    <col min="10" max="11" width="12.26953125" style="767" customWidth="1"/>
    <col min="12" max="16" width="12.26953125" style="767" hidden="1" customWidth="1" outlineLevel="1"/>
    <col min="17" max="17" width="7" style="767" customWidth="1" collapsed="1"/>
    <col min="18" max="18" width="12.26953125" style="767" customWidth="1"/>
    <col min="19" max="19" width="23.36328125" style="767" customWidth="1"/>
    <col min="20" max="21" width="12.26953125" style="767" customWidth="1"/>
    <col min="22" max="22" width="24.81640625" style="767" bestFit="1" customWidth="1"/>
    <col min="23" max="23" width="8.7265625" style="767"/>
    <col min="24" max="24" width="26.08984375" style="767" bestFit="1" customWidth="1"/>
    <col min="25" max="25" width="26.08984375" style="767" customWidth="1"/>
    <col min="26" max="26" width="4.08984375" style="767" customWidth="1"/>
    <col min="27" max="27" width="34.26953125" style="767" bestFit="1" customWidth="1"/>
    <col min="28" max="28" width="17.7265625" style="767" bestFit="1" customWidth="1"/>
    <col min="29" max="16384" width="8.7265625" style="767"/>
  </cols>
  <sheetData>
    <row r="1" spans="1:29" ht="13">
      <c r="A1" s="768"/>
      <c r="B1" s="768"/>
      <c r="C1" s="768"/>
      <c r="D1" s="780"/>
      <c r="E1" s="780"/>
      <c r="F1" s="780"/>
      <c r="G1" s="781"/>
      <c r="H1" s="768"/>
      <c r="I1" s="768"/>
      <c r="J1" s="321"/>
      <c r="K1" s="768"/>
      <c r="L1" s="768"/>
      <c r="M1" s="768"/>
      <c r="N1" s="300"/>
      <c r="O1" s="300"/>
      <c r="P1" s="300"/>
      <c r="Q1" s="768"/>
      <c r="R1" s="768"/>
      <c r="S1" s="768"/>
      <c r="T1" s="768"/>
      <c r="U1" s="768"/>
      <c r="V1" s="766"/>
      <c r="W1" s="766"/>
      <c r="X1" s="817" t="s">
        <v>289</v>
      </c>
      <c r="Y1" s="818" t="s">
        <v>294</v>
      </c>
      <c r="Z1" s="819"/>
      <c r="AA1" s="820" t="s">
        <v>290</v>
      </c>
      <c r="AB1" s="821" t="s">
        <v>336</v>
      </c>
      <c r="AC1" s="766"/>
    </row>
    <row r="2" spans="1:29" s="826" customFormat="1" ht="15.5">
      <c r="A2" s="781"/>
      <c r="B2" s="781"/>
      <c r="C2" s="781"/>
      <c r="D2" s="782" t="str">
        <f>'[1]DMS input'!$C$16&amp;" - X Factor Calculations"&amp;" - DNSP PTRM - version "&amp;[1]Intro!$L$4</f>
        <v>SAPN - X Factor Calculations - DNSP PTRM - version 4</v>
      </c>
      <c r="E2" s="781"/>
      <c r="F2" s="781"/>
      <c r="G2" s="781"/>
      <c r="H2" s="781"/>
      <c r="I2" s="781"/>
      <c r="J2" s="781"/>
      <c r="K2" s="781"/>
      <c r="L2" s="781"/>
      <c r="M2" s="781"/>
      <c r="N2" s="781"/>
      <c r="O2" s="781"/>
      <c r="P2" s="781"/>
      <c r="Q2" s="781"/>
      <c r="R2" s="781"/>
      <c r="S2" s="781"/>
      <c r="T2" s="781"/>
      <c r="U2" s="781"/>
      <c r="V2" s="822"/>
      <c r="W2" s="822"/>
      <c r="X2" s="823" t="s">
        <v>286</v>
      </c>
      <c r="Y2" s="824" t="s">
        <v>262</v>
      </c>
      <c r="Z2" s="825"/>
      <c r="AA2" s="823" t="s">
        <v>304</v>
      </c>
      <c r="AB2" s="824" t="s">
        <v>291</v>
      </c>
      <c r="AC2" s="822"/>
    </row>
    <row r="3" spans="1:29" s="826" customFormat="1" ht="15.5">
      <c r="A3" s="781"/>
      <c r="B3" s="781"/>
      <c r="C3" s="781"/>
      <c r="D3" s="782"/>
      <c r="E3" s="781"/>
      <c r="F3" s="781"/>
      <c r="G3" s="781"/>
      <c r="H3" s="781"/>
      <c r="I3" s="781"/>
      <c r="J3" s="781"/>
      <c r="K3" s="781"/>
      <c r="L3" s="781"/>
      <c r="M3" s="781"/>
      <c r="N3" s="781"/>
      <c r="O3" s="781"/>
      <c r="P3" s="781"/>
      <c r="Q3" s="781"/>
      <c r="R3" s="781"/>
      <c r="S3" s="781"/>
      <c r="T3" s="781"/>
      <c r="U3" s="781"/>
      <c r="V3" s="822"/>
      <c r="W3" s="822"/>
      <c r="X3" s="823" t="s">
        <v>287</v>
      </c>
      <c r="Y3" s="824" t="s">
        <v>178</v>
      </c>
      <c r="Z3" s="825"/>
      <c r="AA3" s="827" t="s">
        <v>305</v>
      </c>
      <c r="AB3" s="828" t="s">
        <v>292</v>
      </c>
      <c r="AC3" s="822"/>
    </row>
    <row r="4" spans="1:29" s="826" customFormat="1" ht="15.5">
      <c r="A4" s="829"/>
      <c r="B4" s="829"/>
      <c r="C4" s="829"/>
      <c r="D4" s="830" t="s">
        <v>54</v>
      </c>
      <c r="E4" s="829"/>
      <c r="F4" s="829" t="str">
        <f>'[1]PTRM input'!F516</f>
        <v>2019-20</v>
      </c>
      <c r="G4" s="829" t="str">
        <f>'[1]PTRM input'!G516</f>
        <v>2020-21</v>
      </c>
      <c r="H4" s="829" t="str">
        <f>'[1]PTRM input'!H516</f>
        <v>2021-22</v>
      </c>
      <c r="I4" s="829" t="str">
        <f>'[1]PTRM input'!I516</f>
        <v>2022-23</v>
      </c>
      <c r="J4" s="829" t="str">
        <f>'[1]PTRM input'!J516</f>
        <v>2023-24</v>
      </c>
      <c r="K4" s="829" t="str">
        <f>'[1]PTRM input'!K516</f>
        <v>2024-25</v>
      </c>
      <c r="L4" s="829" t="str">
        <f>'[1]PTRM input'!L516</f>
        <v>2025-26</v>
      </c>
      <c r="M4" s="829" t="str">
        <f>'[1]PTRM input'!M516</f>
        <v>2026-27</v>
      </c>
      <c r="N4" s="829" t="str">
        <f>'[1]PTRM input'!N516</f>
        <v>2027-28</v>
      </c>
      <c r="O4" s="829" t="str">
        <f>'[1]PTRM input'!O516</f>
        <v>2028-29</v>
      </c>
      <c r="P4" s="829" t="str">
        <f>'[1]PTRM input'!P516</f>
        <v>2029-30</v>
      </c>
      <c r="Q4" s="829"/>
      <c r="R4" s="829"/>
      <c r="S4" s="829"/>
      <c r="T4" s="829"/>
      <c r="U4" s="829"/>
      <c r="V4" s="822"/>
      <c r="W4" s="822"/>
      <c r="X4" s="827" t="s">
        <v>288</v>
      </c>
      <c r="Y4" s="828" t="s">
        <v>263</v>
      </c>
      <c r="Z4" s="825"/>
      <c r="AA4" s="825"/>
      <c r="AB4" s="825"/>
      <c r="AC4" s="822"/>
    </row>
    <row r="5" spans="1:29" ht="18" customHeight="1">
      <c r="A5" s="796"/>
      <c r="B5" s="796"/>
      <c r="C5" s="796"/>
      <c r="D5" s="797" t="s">
        <v>296</v>
      </c>
      <c r="E5" s="797"/>
      <c r="F5" s="797"/>
      <c r="G5" s="797"/>
      <c r="H5" s="804"/>
      <c r="I5" s="804"/>
      <c r="J5" s="804"/>
      <c r="K5" s="804"/>
      <c r="L5" s="804"/>
      <c r="M5" s="804"/>
      <c r="N5" s="804"/>
      <c r="O5" s="804"/>
      <c r="P5" s="804"/>
      <c r="Q5" s="804"/>
      <c r="R5" s="796"/>
      <c r="S5" s="796"/>
      <c r="T5" s="796"/>
      <c r="U5" s="796"/>
      <c r="V5" s="766"/>
      <c r="W5" s="766"/>
      <c r="X5" s="831"/>
      <c r="Y5" s="831"/>
      <c r="Z5" s="831"/>
      <c r="AA5" s="831"/>
      <c r="AB5" s="831"/>
      <c r="AC5" s="766"/>
    </row>
    <row r="6" spans="1:29" ht="13">
      <c r="A6" s="768"/>
      <c r="B6" s="768"/>
      <c r="C6" s="768"/>
      <c r="D6" s="202"/>
      <c r="E6" s="321"/>
      <c r="F6" s="321"/>
      <c r="G6" s="321"/>
      <c r="H6" s="321"/>
      <c r="I6" s="321"/>
      <c r="J6" s="321"/>
      <c r="K6" s="321"/>
      <c r="L6" s="321"/>
      <c r="M6" s="321"/>
      <c r="N6" s="321"/>
      <c r="O6" s="321"/>
      <c r="P6" s="321"/>
      <c r="Q6" s="321"/>
      <c r="R6" s="321"/>
      <c r="S6" s="768"/>
      <c r="T6" s="768"/>
      <c r="U6" s="768"/>
      <c r="V6" s="766"/>
      <c r="W6" s="766"/>
      <c r="X6" s="831"/>
      <c r="Y6" s="831"/>
      <c r="Z6" s="831"/>
      <c r="AA6" s="831"/>
      <c r="AB6" s="831"/>
      <c r="AC6" s="766"/>
    </row>
    <row r="7" spans="1:29" ht="13">
      <c r="A7" s="768"/>
      <c r="B7" s="768"/>
      <c r="C7" s="768"/>
      <c r="D7" s="247" t="s">
        <v>342</v>
      </c>
      <c r="E7" s="322"/>
      <c r="F7" s="321"/>
      <c r="G7" s="321">
        <v>4.7455559849309541E-2</v>
      </c>
      <c r="H7" s="321">
        <v>4.5654541153158243E-2</v>
      </c>
      <c r="I7" s="321">
        <v>4.4175764786829587E-2</v>
      </c>
      <c r="J7" s="321">
        <v>4.253586725558961E-2</v>
      </c>
      <c r="K7" s="321">
        <v>4.0895969724349626E-2</v>
      </c>
      <c r="L7" s="321">
        <v>4.0895969724349626E-2</v>
      </c>
      <c r="M7" s="321">
        <v>4.0895969724349626E-2</v>
      </c>
      <c r="N7" s="321">
        <v>4.0895969724349626E-2</v>
      </c>
      <c r="O7" s="321">
        <v>4.0895969724349626E-2</v>
      </c>
      <c r="P7" s="321">
        <v>4.0895969724349626E-2</v>
      </c>
      <c r="Q7" s="321"/>
      <c r="R7" s="321"/>
      <c r="S7" s="768"/>
      <c r="T7" s="768"/>
      <c r="U7" s="768"/>
      <c r="V7" s="766"/>
      <c r="W7" s="766"/>
      <c r="X7" s="831"/>
      <c r="Y7" s="831"/>
      <c r="Z7" s="831"/>
      <c r="AA7" s="831"/>
      <c r="AB7" s="831"/>
      <c r="AC7" s="766"/>
    </row>
    <row r="8" spans="1:29" ht="13">
      <c r="A8" s="766"/>
      <c r="B8" s="766"/>
      <c r="C8" s="766"/>
      <c r="D8" s="832" t="s">
        <v>311</v>
      </c>
      <c r="E8" s="833"/>
      <c r="F8" s="246">
        <v>1</v>
      </c>
      <c r="G8" s="300">
        <f t="shared" ref="G8:P8" si="0">F8*(1+G7)</f>
        <v>1.0474555598493096</v>
      </c>
      <c r="H8" s="300">
        <f t="shared" si="0"/>
        <v>1.0952766628125543</v>
      </c>
      <c r="I8" s="300">
        <f t="shared" si="0"/>
        <v>1.1436613470454653</v>
      </c>
      <c r="J8" s="300">
        <f t="shared" si="0"/>
        <v>1.1923079742887399</v>
      </c>
      <c r="K8" s="300">
        <f t="shared" si="0"/>
        <v>1.2410685651073528</v>
      </c>
      <c r="L8" s="300">
        <f t="shared" si="0"/>
        <v>1.2918232675718251</v>
      </c>
      <c r="M8" s="300">
        <f t="shared" si="0"/>
        <v>1.3446536328116527</v>
      </c>
      <c r="N8" s="300">
        <f t="shared" si="0"/>
        <v>1.3996445470688548</v>
      </c>
      <c r="O8" s="300">
        <f t="shared" si="0"/>
        <v>1.4568843680906336</v>
      </c>
      <c r="P8" s="300">
        <f t="shared" si="0"/>
        <v>1.5164650670999464</v>
      </c>
      <c r="Q8" s="324"/>
      <c r="R8" s="766"/>
      <c r="S8" s="766"/>
      <c r="T8" s="766"/>
      <c r="U8" s="766"/>
      <c r="V8" s="766"/>
      <c r="W8" s="766"/>
      <c r="X8" s="831"/>
      <c r="Y8" s="831"/>
      <c r="Z8" s="831"/>
      <c r="AA8" s="831"/>
      <c r="AB8" s="831"/>
      <c r="AC8" s="766"/>
    </row>
    <row r="9" spans="1:29" ht="13">
      <c r="A9" s="766"/>
      <c r="B9" s="766"/>
      <c r="C9" s="766"/>
      <c r="D9" s="832"/>
      <c r="E9" s="833"/>
      <c r="F9" s="248"/>
      <c r="G9" s="325"/>
      <c r="H9" s="325"/>
      <c r="I9" s="325"/>
      <c r="J9" s="325"/>
      <c r="K9" s="325"/>
      <c r="L9" s="325"/>
      <c r="M9" s="325"/>
      <c r="N9" s="325"/>
      <c r="O9" s="325"/>
      <c r="P9" s="300"/>
      <c r="Q9" s="324"/>
      <c r="R9" s="766"/>
      <c r="S9" s="766"/>
      <c r="T9" s="766"/>
      <c r="U9" s="766"/>
      <c r="V9" s="766"/>
      <c r="W9" s="766"/>
      <c r="X9" s="831"/>
      <c r="Y9" s="831"/>
      <c r="Z9" s="831"/>
      <c r="AA9" s="831"/>
      <c r="AB9" s="831"/>
      <c r="AC9" s="766"/>
    </row>
    <row r="10" spans="1:29" ht="13">
      <c r="A10" s="768"/>
      <c r="B10" s="768"/>
      <c r="C10" s="768"/>
      <c r="D10" s="249" t="s">
        <v>343</v>
      </c>
      <c r="E10" s="766"/>
      <c r="F10" s="324"/>
      <c r="G10" s="324">
        <f>[1]WACC!G6</f>
        <v>2.2739900899011012E-2</v>
      </c>
      <c r="H10" s="324">
        <f>[1]WACC!H6</f>
        <v>2.2739900899011012E-2</v>
      </c>
      <c r="I10" s="324">
        <f>[1]WACC!I6</f>
        <v>2.2739900899011012E-2</v>
      </c>
      <c r="J10" s="324">
        <f>[1]WACC!J6</f>
        <v>2.2739900899011012E-2</v>
      </c>
      <c r="K10" s="324">
        <f>[1]WACC!K6</f>
        <v>2.2739900899011012E-2</v>
      </c>
      <c r="L10" s="324">
        <f>[1]WACC!L6</f>
        <v>2.2739900899011012E-2</v>
      </c>
      <c r="M10" s="324">
        <f>[1]WACC!M6</f>
        <v>2.2739900899011012E-2</v>
      </c>
      <c r="N10" s="324">
        <f>[1]WACC!N6</f>
        <v>2.2739900899011012E-2</v>
      </c>
      <c r="O10" s="324">
        <f>[1]WACC!O6</f>
        <v>2.2739900899011012E-2</v>
      </c>
      <c r="P10" s="324">
        <f>[1]WACC!P6</f>
        <v>2.2739900899011012E-2</v>
      </c>
      <c r="Q10" s="321"/>
      <c r="R10" s="768"/>
      <c r="S10" s="768"/>
      <c r="T10" s="768"/>
      <c r="U10" s="768"/>
      <c r="V10" s="766"/>
      <c r="W10" s="766"/>
      <c r="X10" s="831"/>
      <c r="Y10" s="831"/>
      <c r="Z10" s="831"/>
      <c r="AA10" s="831"/>
      <c r="AB10" s="831"/>
      <c r="AC10" s="766"/>
    </row>
    <row r="11" spans="1:29" ht="13">
      <c r="A11" s="768"/>
      <c r="B11" s="768"/>
      <c r="C11" s="768"/>
      <c r="D11" s="766" t="s">
        <v>39</v>
      </c>
      <c r="E11" s="834"/>
      <c r="F11" s="246">
        <f>[1]Analysis!F7</f>
        <v>1</v>
      </c>
      <c r="G11" s="813">
        <f>F11*(1+G10)</f>
        <v>1.022739900899011</v>
      </c>
      <c r="H11" s="813">
        <f>G11*(1+H10)</f>
        <v>1.0459969048909188</v>
      </c>
      <c r="I11" s="813">
        <f t="shared" ref="I11:P11" si="1">H11*(1+I10)</f>
        <v>1.0697827708488106</v>
      </c>
      <c r="J11" s="813">
        <f t="shared" si="1"/>
        <v>1.0941095250413819</v>
      </c>
      <c r="K11" s="813">
        <f t="shared" si="1"/>
        <v>1.118989467213487</v>
      </c>
      <c r="L11" s="813">
        <f t="shared" si="1"/>
        <v>1.1444351768049588</v>
      </c>
      <c r="M11" s="813">
        <f t="shared" si="1"/>
        <v>1.1704595193108456</v>
      </c>
      <c r="N11" s="813">
        <f t="shared" si="1"/>
        <v>1.1970756527862783</v>
      </c>
      <c r="O11" s="813">
        <f t="shared" si="1"/>
        <v>1.2242970344992572</v>
      </c>
      <c r="P11" s="813">
        <f t="shared" si="1"/>
        <v>1.2521374277347235</v>
      </c>
      <c r="Q11" s="768"/>
      <c r="R11" s="768"/>
      <c r="S11" s="768"/>
      <c r="T11" s="768"/>
      <c r="U11" s="768"/>
      <c r="V11" s="766"/>
      <c r="W11" s="766"/>
      <c r="X11" s="831"/>
      <c r="Y11" s="831"/>
      <c r="Z11" s="831"/>
      <c r="AA11" s="831"/>
      <c r="AB11" s="831"/>
      <c r="AC11" s="766"/>
    </row>
    <row r="12" spans="1:29" ht="13">
      <c r="A12" s="768"/>
      <c r="B12" s="768"/>
      <c r="C12" s="768"/>
      <c r="D12" s="247"/>
      <c r="E12" s="321"/>
      <c r="F12" s="321"/>
      <c r="G12" s="321"/>
      <c r="H12" s="321"/>
      <c r="I12" s="321"/>
      <c r="J12" s="321"/>
      <c r="K12" s="321"/>
      <c r="L12" s="321"/>
      <c r="M12" s="321"/>
      <c r="N12" s="321"/>
      <c r="O12" s="321"/>
      <c r="P12" s="321"/>
      <c r="Q12" s="321"/>
      <c r="R12" s="768"/>
      <c r="S12" s="768"/>
      <c r="T12" s="768"/>
      <c r="U12" s="768"/>
      <c r="V12" s="766"/>
      <c r="W12" s="766"/>
      <c r="X12" s="831"/>
      <c r="Y12" s="831"/>
      <c r="Z12" s="831"/>
      <c r="AA12" s="831"/>
      <c r="AB12" s="831"/>
      <c r="AC12" s="766"/>
    </row>
    <row r="13" spans="1:29" ht="18" customHeight="1">
      <c r="A13" s="796"/>
      <c r="B13" s="796"/>
      <c r="C13" s="796"/>
      <c r="D13" s="797" t="s">
        <v>310</v>
      </c>
      <c r="E13" s="797"/>
      <c r="F13" s="797"/>
      <c r="G13" s="797"/>
      <c r="H13" s="804"/>
      <c r="I13" s="804"/>
      <c r="J13" s="804"/>
      <c r="K13" s="804"/>
      <c r="L13" s="804"/>
      <c r="M13" s="804"/>
      <c r="N13" s="804"/>
      <c r="O13" s="804"/>
      <c r="P13" s="804"/>
      <c r="Q13" s="804"/>
      <c r="R13" s="796"/>
      <c r="S13" s="796"/>
      <c r="T13" s="796"/>
      <c r="U13" s="796"/>
      <c r="V13" s="766"/>
      <c r="W13" s="766"/>
      <c r="X13" s="766"/>
      <c r="Y13" s="766"/>
      <c r="Z13" s="766"/>
      <c r="AA13" s="766"/>
      <c r="AB13" s="766"/>
      <c r="AC13" s="766"/>
    </row>
    <row r="14" spans="1:29" ht="11.25" customHeight="1">
      <c r="A14" s="768"/>
      <c r="B14" s="768"/>
      <c r="C14" s="768"/>
      <c r="D14" s="780"/>
      <c r="E14" s="766"/>
      <c r="F14" s="321"/>
      <c r="G14" s="321"/>
      <c r="H14" s="321"/>
      <c r="I14" s="321"/>
      <c r="J14" s="321"/>
      <c r="K14" s="321"/>
      <c r="L14" s="321"/>
      <c r="M14" s="321"/>
      <c r="N14" s="321"/>
      <c r="O14" s="321"/>
      <c r="P14" s="321"/>
      <c r="Q14" s="321"/>
      <c r="R14" s="768"/>
      <c r="S14" s="768"/>
      <c r="T14" s="768"/>
      <c r="U14" s="768"/>
      <c r="V14" s="766"/>
      <c r="W14" s="766"/>
      <c r="X14" s="766"/>
      <c r="Y14" s="766"/>
      <c r="Z14" s="766"/>
      <c r="AA14" s="766"/>
      <c r="AB14" s="766"/>
      <c r="AC14" s="766"/>
    </row>
    <row r="15" spans="1:29">
      <c r="A15" s="768"/>
      <c r="B15" s="768"/>
      <c r="C15" s="768"/>
      <c r="D15" s="768" t="s">
        <v>303</v>
      </c>
      <c r="E15" s="766"/>
      <c r="F15" s="321"/>
      <c r="G15" s="321"/>
      <c r="H15" s="321"/>
      <c r="I15" s="321"/>
      <c r="J15" s="321"/>
      <c r="K15" s="321"/>
      <c r="L15" s="321"/>
      <c r="M15" s="321"/>
      <c r="N15" s="321"/>
      <c r="O15" s="321"/>
      <c r="P15" s="321"/>
      <c r="Q15" s="321"/>
      <c r="R15" s="768"/>
      <c r="S15" s="768"/>
      <c r="T15" s="768"/>
      <c r="U15" s="768"/>
      <c r="V15" s="766"/>
      <c r="W15" s="766"/>
      <c r="X15" s="766"/>
      <c r="Y15" s="766"/>
      <c r="Z15" s="766"/>
      <c r="AA15" s="766"/>
      <c r="AB15" s="766"/>
      <c r="AC15" s="766"/>
    </row>
    <row r="16" spans="1:29" ht="13">
      <c r="A16" s="780"/>
      <c r="B16" s="780"/>
      <c r="C16" s="780"/>
      <c r="D16" s="768" t="s">
        <v>306</v>
      </c>
      <c r="E16" s="768"/>
      <c r="F16" s="835"/>
      <c r="G16" s="835"/>
      <c r="H16" s="937" t="s">
        <v>304</v>
      </c>
      <c r="I16" s="938"/>
      <c r="J16" s="938"/>
      <c r="K16" s="836"/>
      <c r="L16" s="836"/>
      <c r="M16" s="836"/>
      <c r="N16" s="836"/>
      <c r="O16" s="836"/>
      <c r="P16" s="836"/>
      <c r="Q16" s="837"/>
      <c r="R16" s="780"/>
      <c r="S16" s="780"/>
      <c r="T16" s="780"/>
      <c r="U16" s="780"/>
      <c r="V16" s="766"/>
      <c r="W16" s="766"/>
      <c r="X16" s="766"/>
      <c r="Y16" s="766"/>
      <c r="Z16" s="766"/>
      <c r="AA16" s="766"/>
      <c r="AB16" s="766"/>
      <c r="AC16" s="766"/>
    </row>
    <row r="17" spans="1:29" ht="12.75" customHeight="1">
      <c r="A17" s="768"/>
      <c r="B17" s="768"/>
      <c r="C17" s="768"/>
      <c r="D17" s="321"/>
      <c r="E17" s="321"/>
      <c r="F17" s="321"/>
      <c r="G17" s="321"/>
      <c r="H17" s="321"/>
      <c r="I17" s="321"/>
      <c r="J17" s="321"/>
      <c r="K17" s="321"/>
      <c r="L17" s="321"/>
      <c r="M17" s="321"/>
      <c r="N17" s="321"/>
      <c r="O17" s="321"/>
      <c r="P17" s="321"/>
      <c r="Q17" s="321"/>
      <c r="R17" s="768"/>
      <c r="S17" s="768"/>
      <c r="T17" s="768"/>
      <c r="U17" s="768"/>
      <c r="V17" s="766"/>
      <c r="W17" s="766"/>
      <c r="X17" s="766"/>
      <c r="Y17" s="766"/>
      <c r="Z17" s="766"/>
      <c r="AA17" s="766"/>
      <c r="AB17" s="766"/>
      <c r="AC17" s="766"/>
    </row>
    <row r="18" spans="1:29" ht="13">
      <c r="A18" s="780"/>
      <c r="B18" s="780"/>
      <c r="C18" s="780"/>
      <c r="D18" s="768" t="s">
        <v>297</v>
      </c>
      <c r="E18" s="768"/>
      <c r="F18" s="835"/>
      <c r="G18" s="835"/>
      <c r="H18" s="836"/>
      <c r="I18" s="836"/>
      <c r="J18" s="836"/>
      <c r="K18" s="836"/>
      <c r="L18" s="836"/>
      <c r="M18" s="836"/>
      <c r="N18" s="836"/>
      <c r="O18" s="836"/>
      <c r="P18" s="836"/>
      <c r="Q18" s="837"/>
      <c r="R18" s="780"/>
      <c r="S18" s="780"/>
      <c r="T18" s="780"/>
      <c r="U18" s="780"/>
      <c r="V18" s="766"/>
      <c r="W18" s="766"/>
      <c r="X18" s="766"/>
      <c r="Y18" s="766"/>
      <c r="Z18" s="766"/>
      <c r="AA18" s="766"/>
      <c r="AB18" s="766"/>
      <c r="AC18" s="766"/>
    </row>
    <row r="19" spans="1:29" ht="12.75" customHeight="1">
      <c r="A19" s="780"/>
      <c r="B19" s="780"/>
      <c r="C19" s="780"/>
      <c r="D19" s="768" t="s">
        <v>352</v>
      </c>
      <c r="E19" s="768"/>
      <c r="F19" s="835"/>
      <c r="G19" s="835"/>
      <c r="H19" s="836"/>
      <c r="I19" s="836"/>
      <c r="J19" s="836"/>
      <c r="K19" s="836"/>
      <c r="L19" s="836"/>
      <c r="M19" s="836"/>
      <c r="N19" s="836"/>
      <c r="O19" s="836"/>
      <c r="P19" s="836"/>
      <c r="Q19" s="837"/>
      <c r="R19" s="780"/>
      <c r="S19" s="780"/>
      <c r="T19" s="780"/>
      <c r="U19" s="780"/>
      <c r="V19" s="766"/>
      <c r="W19" s="766"/>
      <c r="X19" s="766"/>
      <c r="Y19" s="766"/>
      <c r="Z19" s="766"/>
      <c r="AA19" s="766"/>
      <c r="AB19" s="766"/>
      <c r="AC19" s="766"/>
    </row>
    <row r="20" spans="1:29" ht="12.75" customHeight="1">
      <c r="A20" s="780"/>
      <c r="B20" s="780"/>
      <c r="C20" s="780"/>
      <c r="D20" s="768"/>
      <c r="E20" s="768"/>
      <c r="F20" s="835"/>
      <c r="G20" s="835"/>
      <c r="H20" s="836"/>
      <c r="I20" s="836"/>
      <c r="J20" s="836"/>
      <c r="K20" s="836"/>
      <c r="L20" s="836"/>
      <c r="M20" s="836"/>
      <c r="N20" s="836"/>
      <c r="O20" s="836"/>
      <c r="P20" s="836"/>
      <c r="Q20" s="837"/>
      <c r="R20" s="780"/>
      <c r="S20" s="780"/>
      <c r="T20" s="780"/>
      <c r="U20" s="780"/>
      <c r="V20" s="766"/>
      <c r="W20" s="766"/>
      <c r="X20" s="766"/>
      <c r="Y20" s="766"/>
      <c r="Z20" s="766"/>
      <c r="AA20" s="766"/>
      <c r="AB20" s="766"/>
      <c r="AC20" s="766"/>
    </row>
    <row r="21" spans="1:29" ht="12.75" customHeight="1">
      <c r="A21" s="768"/>
      <c r="B21" s="768"/>
      <c r="C21" s="768"/>
      <c r="D21" s="321" t="s">
        <v>353</v>
      </c>
      <c r="E21" s="321"/>
      <c r="F21" s="326" t="s">
        <v>531</v>
      </c>
      <c r="G21" s="321" t="s">
        <v>403</v>
      </c>
      <c r="H21" s="321"/>
      <c r="I21" s="321"/>
      <c r="J21" s="321"/>
      <c r="K21" s="321"/>
      <c r="L21" s="321"/>
      <c r="M21" s="321"/>
      <c r="N21" s="321"/>
      <c r="O21" s="321"/>
      <c r="P21" s="321"/>
      <c r="Q21" s="321"/>
      <c r="R21" s="768"/>
      <c r="S21" s="768"/>
      <c r="T21" s="768"/>
      <c r="U21" s="768"/>
      <c r="V21" s="766"/>
      <c r="W21" s="766"/>
      <c r="X21" s="766"/>
      <c r="Y21" s="766"/>
      <c r="Z21" s="766"/>
      <c r="AA21" s="766"/>
      <c r="AB21" s="766"/>
      <c r="AC21" s="766"/>
    </row>
    <row r="22" spans="1:29">
      <c r="A22" s="768"/>
      <c r="B22" s="768"/>
      <c r="C22" s="768"/>
      <c r="D22" s="768"/>
      <c r="E22" s="766"/>
      <c r="F22" s="766"/>
      <c r="G22" s="766"/>
      <c r="H22" s="321"/>
      <c r="I22" s="321"/>
      <c r="J22" s="321"/>
      <c r="K22" s="321"/>
      <c r="L22" s="321"/>
      <c r="M22" s="321"/>
      <c r="N22" s="321"/>
      <c r="O22" s="321"/>
      <c r="P22" s="321"/>
      <c r="Q22" s="321"/>
      <c r="R22" s="768"/>
      <c r="S22" s="768"/>
      <c r="T22" s="768"/>
      <c r="U22" s="768"/>
      <c r="V22" s="766"/>
      <c r="W22" s="766"/>
      <c r="X22" s="766"/>
      <c r="Y22" s="766"/>
      <c r="Z22" s="766"/>
      <c r="AA22" s="766"/>
      <c r="AB22" s="766"/>
      <c r="AC22" s="766"/>
    </row>
    <row r="23" spans="1:29">
      <c r="A23" s="768"/>
      <c r="B23" s="768"/>
      <c r="C23" s="768"/>
      <c r="D23" s="331" t="s">
        <v>295</v>
      </c>
      <c r="E23" s="333" t="str">
        <f>IF(AND(D24="",D25="",D26=""),"This section is blank because no cautions are active.","")</f>
        <v/>
      </c>
      <c r="F23" s="324"/>
      <c r="G23" s="324"/>
      <c r="H23" s="324"/>
      <c r="I23" s="324"/>
      <c r="J23" s="324"/>
      <c r="K23" s="332"/>
      <c r="L23" s="332"/>
      <c r="M23" s="332"/>
      <c r="N23" s="332"/>
      <c r="O23" s="332"/>
      <c r="P23" s="332"/>
      <c r="Q23" s="332"/>
      <c r="R23" s="838"/>
      <c r="S23" s="838"/>
      <c r="T23" s="768"/>
      <c r="U23" s="768"/>
      <c r="V23" s="766"/>
      <c r="W23" s="766"/>
      <c r="X23" s="766"/>
      <c r="Y23" s="766"/>
      <c r="Z23" s="766"/>
      <c r="AA23" s="766"/>
      <c r="AB23" s="766"/>
      <c r="AC23" s="766"/>
    </row>
    <row r="24" spans="1:29">
      <c r="A24" s="768"/>
      <c r="B24" s="768"/>
      <c r="C24" s="768"/>
      <c r="D24" s="251" t="str">
        <f>IF(F21&lt;&gt;G4,"Caution - If you are updating the cost of debt within the regulatory period, you should not adjust X factors for past years.","")</f>
        <v>Caution - If you are updating the cost of debt within the regulatory period, you should not adjust X factors for past years.</v>
      </c>
      <c r="E24" s="321"/>
      <c r="F24" s="324"/>
      <c r="G24" s="766"/>
      <c r="H24" s="324"/>
      <c r="I24" s="324"/>
      <c r="J24" s="324"/>
      <c r="K24" s="332"/>
      <c r="L24" s="332"/>
      <c r="M24" s="332"/>
      <c r="N24" s="332"/>
      <c r="O24" s="332"/>
      <c r="P24" s="332"/>
      <c r="Q24" s="332"/>
      <c r="R24" s="838"/>
      <c r="S24" s="838"/>
      <c r="T24" s="768"/>
      <c r="U24" s="768"/>
      <c r="V24" s="766"/>
      <c r="W24" s="766"/>
      <c r="X24" s="766"/>
      <c r="Y24" s="766"/>
      <c r="Z24" s="766"/>
      <c r="AA24" s="766"/>
      <c r="AB24" s="766"/>
      <c r="AC24" s="766"/>
    </row>
    <row r="25" spans="1:29">
      <c r="A25" s="768"/>
      <c r="B25" s="768"/>
      <c r="C25" s="768"/>
      <c r="D25" s="251" t="str">
        <f>IF(ISERROR(HLOOKUP("Value expected",'[1]PTRM input'!G380:P380,1,FALSE)),"","Caution - The PTRM input page does not appear to have all necessary cost of debt inputs (cells G222:P222)")</f>
        <v/>
      </c>
      <c r="E25" s="321"/>
      <c r="F25" s="324"/>
      <c r="G25" s="766"/>
      <c r="H25" s="324"/>
      <c r="I25" s="324"/>
      <c r="J25" s="324"/>
      <c r="K25" s="332"/>
      <c r="L25" s="332"/>
      <c r="M25" s="332"/>
      <c r="N25" s="332"/>
      <c r="O25" s="332"/>
      <c r="P25" s="332"/>
      <c r="Q25" s="332"/>
      <c r="R25" s="838"/>
      <c r="S25" s="838"/>
      <c r="T25" s="768"/>
      <c r="U25" s="768"/>
      <c r="V25" s="766"/>
      <c r="W25" s="766"/>
      <c r="X25" s="766"/>
      <c r="Y25" s="766"/>
      <c r="Z25" s="766"/>
      <c r="AA25" s="766"/>
      <c r="AB25" s="766"/>
      <c r="AC25" s="766"/>
    </row>
    <row r="26" spans="1:29">
      <c r="A26" s="768"/>
      <c r="B26" s="768"/>
      <c r="C26" s="768"/>
      <c r="D26" s="251" t="s">
        <v>701</v>
      </c>
      <c r="E26" s="321"/>
      <c r="F26" s="332"/>
      <c r="G26" s="332"/>
      <c r="H26" s="332"/>
      <c r="I26" s="332"/>
      <c r="J26" s="332"/>
      <c r="K26" s="332"/>
      <c r="L26" s="332"/>
      <c r="M26" s="332"/>
      <c r="N26" s="332"/>
      <c r="O26" s="332"/>
      <c r="P26" s="332"/>
      <c r="Q26" s="332"/>
      <c r="R26" s="838"/>
      <c r="S26" s="838"/>
      <c r="T26" s="768"/>
      <c r="V26" s="766"/>
      <c r="W26" s="766"/>
      <c r="X26" s="766"/>
      <c r="Y26" s="766"/>
      <c r="Z26" s="766"/>
      <c r="AA26" s="766"/>
      <c r="AB26" s="766"/>
      <c r="AC26" s="766"/>
    </row>
    <row r="27" spans="1:29">
      <c r="A27" s="768"/>
      <c r="B27" s="768"/>
      <c r="C27" s="768"/>
      <c r="D27" s="251"/>
      <c r="E27" s="321"/>
      <c r="F27" s="332"/>
      <c r="G27" s="332"/>
      <c r="H27" s="332"/>
      <c r="I27" s="332"/>
      <c r="J27" s="332"/>
      <c r="K27" s="332"/>
      <c r="L27" s="332"/>
      <c r="M27" s="332"/>
      <c r="N27" s="332"/>
      <c r="O27" s="332"/>
      <c r="P27" s="332"/>
      <c r="Q27" s="332"/>
      <c r="R27" s="838"/>
      <c r="S27" s="838"/>
      <c r="T27" s="768"/>
      <c r="U27" s="768"/>
      <c r="V27" s="766"/>
      <c r="W27" s="766"/>
      <c r="X27" s="766"/>
      <c r="Y27" s="766"/>
      <c r="Z27" s="766"/>
      <c r="AA27" s="766"/>
      <c r="AB27" s="766"/>
      <c r="AC27" s="766"/>
    </row>
    <row r="28" spans="1:29" ht="18" customHeight="1">
      <c r="A28" s="796"/>
      <c r="B28" s="796"/>
      <c r="C28" s="796"/>
      <c r="D28" s="797" t="s">
        <v>345</v>
      </c>
      <c r="E28" s="797"/>
      <c r="F28" s="797"/>
      <c r="G28" s="797"/>
      <c r="H28" s="804"/>
      <c r="I28" s="804"/>
      <c r="J28" s="804"/>
      <c r="K28" s="804"/>
      <c r="L28" s="804"/>
      <c r="M28" s="804"/>
      <c r="N28" s="804"/>
      <c r="O28" s="804"/>
      <c r="P28" s="804"/>
      <c r="Q28" s="804"/>
      <c r="R28" s="796"/>
      <c r="S28" s="796"/>
      <c r="T28" s="796"/>
      <c r="U28" s="796"/>
      <c r="V28" s="766"/>
      <c r="W28" s="766"/>
      <c r="X28" s="766"/>
      <c r="Y28" s="766"/>
      <c r="Z28" s="766"/>
      <c r="AA28" s="766"/>
      <c r="AB28" s="766"/>
      <c r="AC28" s="766"/>
    </row>
    <row r="29" spans="1:29" ht="13">
      <c r="A29" s="321"/>
      <c r="B29" s="321"/>
      <c r="C29" s="321"/>
      <c r="D29" s="321"/>
      <c r="E29" s="780"/>
      <c r="F29" s="321"/>
      <c r="G29" s="321"/>
      <c r="H29" s="321"/>
      <c r="I29" s="321"/>
      <c r="J29" s="321"/>
      <c r="K29" s="321"/>
      <c r="L29" s="321"/>
      <c r="M29" s="321"/>
      <c r="N29" s="321"/>
      <c r="O29" s="321"/>
      <c r="P29" s="321"/>
      <c r="Q29" s="321"/>
      <c r="R29" s="768"/>
      <c r="S29" s="768"/>
      <c r="T29" s="768"/>
      <c r="U29" s="768"/>
      <c r="V29" s="766"/>
      <c r="W29" s="766"/>
      <c r="X29" s="766"/>
      <c r="Y29" s="766"/>
      <c r="Z29" s="766"/>
      <c r="AA29" s="766"/>
      <c r="AB29" s="766"/>
      <c r="AC29" s="766"/>
    </row>
    <row r="30" spans="1:29">
      <c r="A30" s="768"/>
      <c r="B30" s="768"/>
      <c r="C30" s="768"/>
      <c r="D30" s="768" t="s">
        <v>43</v>
      </c>
      <c r="E30" s="768"/>
      <c r="G30" s="752">
        <f>[1]Analysis!G25+[1]Analysis!G26</f>
        <v>0</v>
      </c>
      <c r="H30" s="752">
        <f>IF(COUNT($G30:G30)&gt;='[1]PTRM input'!$R$7,0,[1]Analysis!H25+[1]Analysis!H26)</f>
        <v>0.430149711586574</v>
      </c>
      <c r="I30" s="752">
        <f>IF(COUNT($G30:H30)&gt;='[1]PTRM input'!$R$7,0,[1]Analysis!I25+[1]Analysis!I26)</f>
        <v>0.45951940493626908</v>
      </c>
      <c r="J30" s="752">
        <f>IF(COUNT($G30:I30)&gt;='[1]PTRM input'!$R$7,0,[1]Analysis!J25+[1]Analysis!J26)</f>
        <v>0.89961084857975904</v>
      </c>
      <c r="K30" s="752">
        <f>IF(COUNT($G30:J30)&gt;='[1]PTRM input'!$R$7,0,[1]Analysis!K25+[1]Analysis!K26)</f>
        <v>1.2573789068339087</v>
      </c>
      <c r="L30" s="420">
        <f>IF(COUNT($G30:K30)&gt;='[1]PTRM input'!$R$7,0,[1]Analysis!L25+[1]Analysis!L26)</f>
        <v>0</v>
      </c>
      <c r="M30" s="420">
        <f>IF(COUNT($G30:L30)&gt;='[1]PTRM input'!$R$7,0,[1]Analysis!M25+[1]Analysis!M26)</f>
        <v>0</v>
      </c>
      <c r="N30" s="420">
        <f>IF(COUNT($G30:M30)&gt;='[1]PTRM input'!$R$7,0,[1]Analysis!N25+[1]Analysis!N26)</f>
        <v>0</v>
      </c>
      <c r="O30" s="420">
        <f>IF(COUNT($G30:N30)&gt;='[1]PTRM input'!$R$7,0,[1]Analysis!O25+[1]Analysis!O26)</f>
        <v>0</v>
      </c>
      <c r="P30" s="420">
        <f>IF(COUNT($G30:O30)&gt;='[1]PTRM input'!$R$7,0,[1]Analysis!P25+[1]Analysis!P26)</f>
        <v>0</v>
      </c>
      <c r="Q30" s="321"/>
      <c r="R30" s="768"/>
      <c r="S30" s="768"/>
      <c r="T30" s="768"/>
      <c r="U30" s="768"/>
      <c r="V30" s="766"/>
      <c r="W30" s="766"/>
      <c r="X30" s="766"/>
      <c r="Y30" s="766"/>
      <c r="Z30" s="766"/>
      <c r="AA30" s="766"/>
      <c r="AB30" s="766"/>
      <c r="AC30" s="766"/>
    </row>
    <row r="31" spans="1:29" ht="13">
      <c r="A31" s="768"/>
      <c r="B31" s="768"/>
      <c r="C31" s="768"/>
      <c r="D31" s="768" t="s">
        <v>344</v>
      </c>
      <c r="E31" s="768"/>
      <c r="F31" s="203"/>
      <c r="G31" s="752">
        <f>[1]Analysis!G28</f>
        <v>0</v>
      </c>
      <c r="H31" s="752">
        <f>IF(COUNT($G31:G31)&gt;='[1]PTRM input'!$R$7,0,[1]Analysis!H28)</f>
        <v>0.4281543358675719</v>
      </c>
      <c r="I31" s="752">
        <f>IF(COUNT($G31:H31)&gt;='[1]PTRM input'!$R$7,0,[1]Analysis!I28)</f>
        <v>0.51649971982493526</v>
      </c>
      <c r="J31" s="752">
        <f>IF(COUNT($G31:I31)&gt;='[1]PTRM input'!$R$7,0,[1]Analysis!J28)</f>
        <v>1.0572314284921003</v>
      </c>
      <c r="K31" s="752">
        <f>IF(COUNT($G31:J31)&gt;='[1]PTRM input'!$R$7,0,[1]Analysis!K28)</f>
        <v>1.6003775544705539</v>
      </c>
      <c r="L31" s="420">
        <f>IF(COUNT($G31:K31)&gt;='[1]PTRM input'!$R$7,0,[1]Analysis!L28)</f>
        <v>0</v>
      </c>
      <c r="M31" s="420">
        <f>IF(COUNT($G31:L31)&gt;='[1]PTRM input'!$R$7,0,[1]Analysis!M28)</f>
        <v>0</v>
      </c>
      <c r="N31" s="420">
        <f>IF(COUNT($G31:M31)&gt;='[1]PTRM input'!$R$7,0,[1]Analysis!N28)</f>
        <v>0</v>
      </c>
      <c r="O31" s="420">
        <f>IF(COUNT($G31:N31)&gt;='[1]PTRM input'!$R$7,0,[1]Analysis!O28)</f>
        <v>0</v>
      </c>
      <c r="P31" s="420">
        <f>IF(COUNT($G31:O31)&gt;='[1]PTRM input'!$R$7,0,[1]Analysis!P28)</f>
        <v>0</v>
      </c>
      <c r="Q31" s="321"/>
      <c r="R31" s="768"/>
      <c r="S31" s="768"/>
      <c r="T31" s="768"/>
      <c r="U31" s="768"/>
      <c r="V31" s="766"/>
      <c r="W31" s="766"/>
      <c r="X31" s="766"/>
      <c r="Y31" s="766"/>
      <c r="Z31" s="766"/>
      <c r="AA31" s="766"/>
      <c r="AB31" s="766"/>
      <c r="AC31" s="766"/>
    </row>
    <row r="32" spans="1:29" ht="13">
      <c r="A32" s="768"/>
      <c r="B32" s="768"/>
      <c r="C32" s="768"/>
      <c r="D32" s="768" t="s">
        <v>301</v>
      </c>
      <c r="E32" s="768"/>
      <c r="F32" s="203"/>
      <c r="G32" s="752">
        <f>[1]Analysis!G30</f>
        <v>0</v>
      </c>
      <c r="H32" s="752">
        <f>IF(COUNT($G32:G32)&gt;='[1]PTRM input'!$R$7,0,[1]Analysis!H30)</f>
        <v>0</v>
      </c>
      <c r="I32" s="752">
        <f>IF(COUNT($G32:H32)&gt;='[1]PTRM input'!$R$7,0,[1]Analysis!I30)</f>
        <v>0</v>
      </c>
      <c r="J32" s="752">
        <f>IF(COUNT($G32:I32)&gt;='[1]PTRM input'!$R$7,0,[1]Analysis!J30)</f>
        <v>0</v>
      </c>
      <c r="K32" s="752">
        <f>IF(COUNT($G32:J32)&gt;='[1]PTRM input'!$R$7,0,[1]Analysis!K30)</f>
        <v>0</v>
      </c>
      <c r="L32" s="420">
        <f>IF(COUNT($G32:K32)&gt;='[1]PTRM input'!$R$7,0,[1]Analysis!L30)</f>
        <v>0</v>
      </c>
      <c r="M32" s="420">
        <f>IF(COUNT($G32:L32)&gt;='[1]PTRM input'!$R$7,0,[1]Analysis!M30)</f>
        <v>0</v>
      </c>
      <c r="N32" s="420">
        <f>IF(COUNT($G32:M32)&gt;='[1]PTRM input'!$R$7,0,[1]Analysis!N30)</f>
        <v>0</v>
      </c>
      <c r="O32" s="420">
        <f>IF(COUNT($G32:N32)&gt;='[1]PTRM input'!$R$7,0,[1]Analysis!O30)</f>
        <v>0</v>
      </c>
      <c r="P32" s="420">
        <f>IF(COUNT($G32:O32)&gt;='[1]PTRM input'!$R$7,0,[1]Analysis!P30)</f>
        <v>0</v>
      </c>
      <c r="Q32" s="321"/>
      <c r="R32" s="768"/>
      <c r="S32" s="768"/>
      <c r="T32" s="768"/>
      <c r="U32" s="768"/>
      <c r="V32" s="766"/>
      <c r="W32" s="766"/>
      <c r="X32" s="766"/>
      <c r="Y32" s="766"/>
      <c r="Z32" s="766"/>
      <c r="AA32" s="766"/>
      <c r="AB32" s="766"/>
      <c r="AC32" s="766"/>
    </row>
    <row r="33" spans="1:29" ht="13">
      <c r="A33" s="768"/>
      <c r="B33" s="768"/>
      <c r="C33" s="768"/>
      <c r="D33" s="766" t="s">
        <v>298</v>
      </c>
      <c r="E33" s="766"/>
      <c r="F33" s="405"/>
      <c r="G33" s="753">
        <f>[1]Analysis!G32</f>
        <v>0</v>
      </c>
      <c r="H33" s="753">
        <f>IF(COUNT($G33:G33)&gt;='[1]PTRM input'!$R$7,0,[1]Analysis!H32)</f>
        <v>0</v>
      </c>
      <c r="I33" s="753">
        <f>IF(COUNT($G33:H33)&gt;='[1]PTRM input'!$R$7,0,[1]Analysis!I32)</f>
        <v>0</v>
      </c>
      <c r="J33" s="753">
        <f>IF(COUNT($G33:I33)&gt;='[1]PTRM input'!$R$7,0,[1]Analysis!J32)</f>
        <v>0</v>
      </c>
      <c r="K33" s="753">
        <f>IF(COUNT($G33:J33)&gt;='[1]PTRM input'!$R$7,0,[1]Analysis!K32)</f>
        <v>0</v>
      </c>
      <c r="L33" s="421">
        <f>IF(COUNT($G33:K33)&gt;='[1]PTRM input'!$R$7,0,[1]Analysis!L32)</f>
        <v>0</v>
      </c>
      <c r="M33" s="421">
        <f>IF(COUNT($G33:L33)&gt;='[1]PTRM input'!$R$7,0,[1]Analysis!M32)</f>
        <v>0</v>
      </c>
      <c r="N33" s="421">
        <f>IF(COUNT($G33:M33)&gt;='[1]PTRM input'!$R$7,0,[1]Analysis!N32)</f>
        <v>0</v>
      </c>
      <c r="O33" s="421">
        <f>IF(COUNT($G33:N33)&gt;='[1]PTRM input'!$R$7,0,[1]Analysis!O32)</f>
        <v>0</v>
      </c>
      <c r="P33" s="421">
        <f>IF(COUNT($G33:O33)&gt;='[1]PTRM input'!$R$7,0,[1]Analysis!P32)</f>
        <v>0</v>
      </c>
      <c r="Q33" s="321"/>
      <c r="R33" s="768"/>
      <c r="S33" s="768"/>
      <c r="T33" s="768"/>
      <c r="U33" s="768"/>
      <c r="V33" s="766"/>
      <c r="W33" s="766"/>
      <c r="X33" s="766"/>
      <c r="Y33" s="766"/>
      <c r="Z33" s="766"/>
      <c r="AA33" s="766"/>
      <c r="AB33" s="766"/>
      <c r="AC33" s="766"/>
    </row>
    <row r="34" spans="1:29" ht="13">
      <c r="A34" s="768"/>
      <c r="B34" s="768"/>
      <c r="C34" s="768"/>
      <c r="D34" s="768" t="s">
        <v>302</v>
      </c>
      <c r="E34" s="768"/>
      <c r="F34" s="203"/>
      <c r="G34" s="753">
        <f>[1]Analysis!G34+[1]Analysis!G35</f>
        <v>0</v>
      </c>
      <c r="H34" s="753">
        <f>IF(COUNT($G34:G34)&gt;='[1]PTRM input'!$R$7,0,[1]Analysis!H34+[1]Analysis!H35)</f>
        <v>0</v>
      </c>
      <c r="I34" s="753">
        <f>IF(COUNT($G34:H34)&gt;='[1]PTRM input'!$R$7,0,[1]Analysis!I34+[1]Analysis!I35)</f>
        <v>0</v>
      </c>
      <c r="J34" s="753">
        <f>IF(COUNT($G34:I34)&gt;='[1]PTRM input'!$R$7,0,[1]Analysis!J34+[1]Analysis!J35)</f>
        <v>0</v>
      </c>
      <c r="K34" s="753">
        <f>IF(COUNT($G34:J34)&gt;='[1]PTRM input'!$R$7,0,[1]Analysis!K34+[1]Analysis!K35)</f>
        <v>0</v>
      </c>
      <c r="L34" s="421">
        <f>IF(COUNT($G34:K34)&gt;='[1]PTRM input'!$R$7,0,[1]Analysis!L34+[1]Analysis!L35)</f>
        <v>0</v>
      </c>
      <c r="M34" s="421">
        <f>IF(COUNT($G34:L34)&gt;='[1]PTRM input'!$R$7,0,[1]Analysis!M34+[1]Analysis!M35)</f>
        <v>0</v>
      </c>
      <c r="N34" s="421">
        <f>IF(COUNT($G34:M34)&gt;='[1]PTRM input'!$R$7,0,[1]Analysis!N34+[1]Analysis!N35)</f>
        <v>0</v>
      </c>
      <c r="O34" s="421">
        <f>IF(COUNT($G34:N34)&gt;='[1]PTRM input'!$R$7,0,[1]Analysis!O34+[1]Analysis!O35)</f>
        <v>0</v>
      </c>
      <c r="P34" s="421">
        <f>IF(COUNT($G34:O34)&gt;='[1]PTRM input'!$R$7,0,[1]Analysis!P34+[1]Analysis!P35)</f>
        <v>0</v>
      </c>
      <c r="Q34" s="321"/>
      <c r="R34" s="768"/>
      <c r="S34" s="768"/>
      <c r="T34" s="768"/>
      <c r="U34" s="768"/>
      <c r="V34" s="766"/>
      <c r="W34" s="766"/>
      <c r="X34" s="766"/>
      <c r="Y34" s="766"/>
      <c r="Z34" s="766"/>
      <c r="AA34" s="766"/>
      <c r="AB34" s="766"/>
      <c r="AC34" s="766"/>
    </row>
    <row r="35" spans="1:29" ht="13.5" thickBot="1">
      <c r="A35" s="768"/>
      <c r="B35" s="768"/>
      <c r="C35" s="768"/>
      <c r="D35" s="768" t="s">
        <v>300</v>
      </c>
      <c r="E35" s="768"/>
      <c r="F35" s="203"/>
      <c r="G35" s="754">
        <f t="shared" ref="G35:H35" si="2">SUM(G30:G34)</f>
        <v>0</v>
      </c>
      <c r="H35" s="754">
        <f t="shared" si="2"/>
        <v>0.8583040474541459</v>
      </c>
      <c r="I35" s="754">
        <f t="shared" ref="I35:P35" si="3">SUM(I30:I34)</f>
        <v>0.97601912476120434</v>
      </c>
      <c r="J35" s="754">
        <f t="shared" si="3"/>
        <v>1.9568422770718592</v>
      </c>
      <c r="K35" s="754">
        <f t="shared" si="3"/>
        <v>2.8577564613044624</v>
      </c>
      <c r="L35" s="422">
        <f t="shared" si="3"/>
        <v>0</v>
      </c>
      <c r="M35" s="422">
        <f t="shared" si="3"/>
        <v>0</v>
      </c>
      <c r="N35" s="422">
        <f t="shared" si="3"/>
        <v>0</v>
      </c>
      <c r="O35" s="422">
        <f t="shared" si="3"/>
        <v>0</v>
      </c>
      <c r="P35" s="422">
        <f t="shared" si="3"/>
        <v>0</v>
      </c>
      <c r="Q35" s="321"/>
      <c r="R35" s="768"/>
      <c r="S35" s="768"/>
      <c r="T35" s="768"/>
      <c r="U35" s="768"/>
      <c r="V35" s="766"/>
      <c r="W35" s="766"/>
      <c r="X35" s="766"/>
      <c r="Y35" s="766"/>
      <c r="Z35" s="766"/>
      <c r="AA35" s="766"/>
      <c r="AB35" s="766"/>
      <c r="AC35" s="766"/>
    </row>
    <row r="36" spans="1:29" ht="13.5" thickTop="1">
      <c r="A36" s="768"/>
      <c r="B36" s="768"/>
      <c r="C36" s="768"/>
      <c r="D36" s="780"/>
      <c r="F36" s="321"/>
      <c r="G36" s="321"/>
      <c r="H36" s="321"/>
      <c r="I36" s="321"/>
      <c r="J36" s="321"/>
      <c r="K36" s="321"/>
      <c r="L36" s="321"/>
      <c r="M36" s="321"/>
      <c r="N36" s="321"/>
      <c r="O36" s="321"/>
      <c r="P36" s="300"/>
      <c r="Q36" s="300"/>
      <c r="R36" s="300"/>
      <c r="S36" s="768"/>
      <c r="T36" s="768"/>
      <c r="U36" s="768"/>
      <c r="V36" s="766"/>
      <c r="W36" s="766"/>
      <c r="X36" s="766"/>
      <c r="Y36" s="766"/>
      <c r="Z36" s="766"/>
      <c r="AA36" s="766"/>
      <c r="AB36" s="766"/>
      <c r="AC36" s="766"/>
    </row>
    <row r="37" spans="1:29" ht="18" customHeight="1">
      <c r="A37" s="796"/>
      <c r="B37" s="796"/>
      <c r="C37" s="796"/>
      <c r="D37" s="797" t="s">
        <v>346</v>
      </c>
      <c r="E37" s="797"/>
      <c r="F37" s="797"/>
      <c r="G37" s="797"/>
      <c r="H37" s="804"/>
      <c r="I37" s="804"/>
      <c r="J37" s="804"/>
      <c r="K37" s="804"/>
      <c r="L37" s="804"/>
      <c r="M37" s="804"/>
      <c r="N37" s="804"/>
      <c r="O37" s="804"/>
      <c r="P37" s="804"/>
      <c r="Q37" s="804"/>
      <c r="R37" s="796"/>
      <c r="S37" s="796"/>
      <c r="T37" s="796"/>
      <c r="U37" s="796"/>
      <c r="V37" s="766"/>
      <c r="W37" s="766"/>
      <c r="X37" s="766"/>
      <c r="Y37" s="766"/>
      <c r="Z37" s="766"/>
      <c r="AA37" s="766"/>
      <c r="AB37" s="766"/>
      <c r="AC37" s="766"/>
    </row>
    <row r="38" spans="1:29" hidden="1" outlineLevel="1">
      <c r="A38" s="768"/>
      <c r="B38" s="768"/>
      <c r="C38" s="768"/>
      <c r="D38" s="300"/>
      <c r="E38" s="300"/>
      <c r="F38" s="328"/>
      <c r="G38" s="300"/>
      <c r="H38" s="300"/>
      <c r="I38" s="300"/>
      <c r="J38" s="300"/>
      <c r="K38" s="300"/>
      <c r="L38" s="300"/>
      <c r="M38" s="300"/>
      <c r="N38" s="300"/>
      <c r="O38" s="300"/>
      <c r="P38" s="300"/>
      <c r="Q38" s="300"/>
      <c r="R38" s="300"/>
      <c r="S38" s="300"/>
      <c r="T38" s="300"/>
      <c r="U38" s="300"/>
      <c r="V38" s="766"/>
      <c r="W38" s="766"/>
      <c r="X38" s="766"/>
      <c r="Y38" s="766"/>
      <c r="Z38" s="766"/>
      <c r="AA38" s="766"/>
      <c r="AB38" s="766"/>
      <c r="AC38" s="766"/>
    </row>
    <row r="39" spans="1:29" ht="13" hidden="1" outlineLevel="1">
      <c r="A39" s="768"/>
      <c r="B39" s="768"/>
      <c r="C39" s="768"/>
      <c r="D39" s="780" t="s">
        <v>299</v>
      </c>
      <c r="E39" s="768"/>
      <c r="F39" s="425">
        <f>'[1]Forecast revenues'!F7/1000000</f>
        <v>0</v>
      </c>
      <c r="G39" s="420">
        <f>G35</f>
        <v>0</v>
      </c>
      <c r="H39" s="420">
        <f>IF(COUNT($G39:G39)&gt;='[1]PTRM input'!$R$7,0,H35)</f>
        <v>0.8583040474541459</v>
      </c>
      <c r="I39" s="420">
        <f>IF(COUNT($G39:H39)&gt;='[1]PTRM input'!$R$7,0,I35)</f>
        <v>0.97601912476120434</v>
      </c>
      <c r="J39" s="420">
        <f>IF(COUNT($G39:I39)&gt;='[1]PTRM input'!$R$7,0,J35)</f>
        <v>1.9568422770718592</v>
      </c>
      <c r="K39" s="420">
        <f>IF(COUNT($G39:J39)&gt;='[1]PTRM input'!$R$7,0,K35)</f>
        <v>2.8577564613044624</v>
      </c>
      <c r="L39" s="420">
        <f>IF(COUNT($G39:K39)&gt;='[1]PTRM input'!$R$7,0,L35)</f>
        <v>0</v>
      </c>
      <c r="M39" s="420">
        <f>IF(COUNT($G39:L39)&gt;='[1]PTRM input'!$R$7,0,M35)</f>
        <v>0</v>
      </c>
      <c r="N39" s="420">
        <f>IF(COUNT($G39:M39)&gt;='[1]PTRM input'!$R$7,0,N35)</f>
        <v>0</v>
      </c>
      <c r="O39" s="420">
        <f>IF(COUNT($G39:N39)&gt;='[1]PTRM input'!$R$7,0,O35)</f>
        <v>0</v>
      </c>
      <c r="P39" s="420">
        <f>IF(COUNT($G39:O39)&gt;='[1]PTRM input'!$R$7,0,P35)</f>
        <v>0</v>
      </c>
      <c r="Q39" s="300"/>
      <c r="R39" s="839">
        <f>G39/G$8+H39/H$8+I39/I$8+J39/J$8+K39/K$8+L39/L$8+M39/M$8+N39/N$8+O39/O$8+P39/P$8</f>
        <v>5.5809376891099589</v>
      </c>
      <c r="S39" s="305" t="s">
        <v>270</v>
      </c>
      <c r="T39" s="296"/>
      <c r="U39" s="296"/>
      <c r="V39" s="766"/>
      <c r="W39" s="766"/>
      <c r="X39" s="766"/>
      <c r="Y39" s="766"/>
      <c r="Z39" s="766"/>
      <c r="AA39" s="766"/>
      <c r="AB39" s="766"/>
      <c r="AC39" s="766"/>
    </row>
    <row r="40" spans="1:29" ht="13" hidden="1" outlineLevel="1">
      <c r="A40" s="768"/>
      <c r="B40" s="768"/>
      <c r="C40" s="768"/>
      <c r="D40" s="780"/>
      <c r="E40" s="840"/>
      <c r="F40" s="766"/>
      <c r="G40" s="766"/>
      <c r="H40" s="327"/>
      <c r="I40" s="327"/>
      <c r="J40" s="327"/>
      <c r="K40" s="327"/>
      <c r="L40" s="300"/>
      <c r="M40" s="300"/>
      <c r="N40" s="300"/>
      <c r="O40" s="300"/>
      <c r="P40" s="300"/>
      <c r="Q40" s="300"/>
      <c r="R40" s="300"/>
      <c r="S40" s="300"/>
      <c r="T40" s="300"/>
      <c r="U40" s="300"/>
      <c r="V40" s="766"/>
      <c r="W40" s="766"/>
      <c r="X40" s="766"/>
      <c r="Y40" s="766"/>
      <c r="Z40" s="766"/>
      <c r="AA40" s="766"/>
      <c r="AB40" s="766"/>
      <c r="AC40" s="766"/>
    </row>
    <row r="41" spans="1:29" ht="13" hidden="1" outlineLevel="1">
      <c r="A41" s="768"/>
      <c r="B41" s="768"/>
      <c r="C41" s="768"/>
      <c r="D41" s="780"/>
      <c r="E41" s="840"/>
      <c r="F41" s="294"/>
      <c r="G41" s="841">
        <f>G44-G39</f>
        <v>0</v>
      </c>
      <c r="H41" s="298" t="s">
        <v>269</v>
      </c>
      <c r="I41" s="204"/>
      <c r="J41" s="204"/>
      <c r="K41" s="204"/>
      <c r="L41" s="301"/>
      <c r="M41" s="301"/>
      <c r="N41" s="301"/>
      <c r="O41" s="301"/>
      <c r="P41" s="301"/>
      <c r="Q41" s="301"/>
      <c r="R41" s="301">
        <f ca="1">OFFSET(F44,0,'[1]PTRM input'!$R$7,1,1)- OFFSET(F39,0,'[1]PTRM input'!$R$7,1,1)</f>
        <v>-2.8577564613044624</v>
      </c>
      <c r="S41" s="304" t="s">
        <v>274</v>
      </c>
      <c r="T41" s="300"/>
      <c r="U41" s="300"/>
      <c r="V41" s="766"/>
      <c r="W41" s="766"/>
      <c r="X41" s="766"/>
      <c r="Y41" s="766"/>
      <c r="Z41" s="766"/>
      <c r="AA41" s="766"/>
      <c r="AB41" s="766"/>
      <c r="AC41" s="766"/>
    </row>
    <row r="42" spans="1:29" ht="13" hidden="1" outlineLevel="1">
      <c r="A42" s="766"/>
      <c r="B42" s="766"/>
      <c r="C42" s="766"/>
      <c r="D42" s="791"/>
      <c r="E42" s="842"/>
      <c r="F42" s="843"/>
      <c r="G42" s="302" t="e">
        <f>G44/G39-1</f>
        <v>#DIV/0!</v>
      </c>
      <c r="H42" s="844" t="s">
        <v>271</v>
      </c>
      <c r="I42" s="295"/>
      <c r="J42" s="295"/>
      <c r="K42" s="295"/>
      <c r="L42" s="248"/>
      <c r="M42" s="248"/>
      <c r="N42" s="248"/>
      <c r="O42" s="248"/>
      <c r="P42" s="248"/>
      <c r="Q42" s="248"/>
      <c r="R42" s="302">
        <f ca="1">OFFSET(F44,0,'[1]PTRM input'!$R$7,1,1)/OFFSET(F39,0,'[1]PTRM input'!$R$7,1,1)-1</f>
        <v>-1</v>
      </c>
      <c r="S42" s="303" t="s">
        <v>275</v>
      </c>
      <c r="T42" s="325"/>
      <c r="U42" s="325"/>
      <c r="V42" s="766"/>
      <c r="W42" s="766"/>
      <c r="X42" s="766"/>
      <c r="Y42" s="766"/>
      <c r="Z42" s="766"/>
      <c r="AA42" s="766"/>
      <c r="AB42" s="766"/>
      <c r="AC42" s="766"/>
    </row>
    <row r="43" spans="1:29" hidden="1" outlineLevel="1">
      <c r="A43" s="768"/>
      <c r="B43" s="768"/>
      <c r="C43" s="768"/>
      <c r="D43" s="768"/>
      <c r="E43" s="768"/>
      <c r="G43" s="327"/>
      <c r="H43" s="327"/>
      <c r="I43" s="327"/>
      <c r="J43" s="327"/>
      <c r="K43" s="327"/>
      <c r="L43" s="300"/>
      <c r="M43" s="300"/>
      <c r="N43" s="300"/>
      <c r="O43" s="300"/>
      <c r="P43" s="300"/>
      <c r="Q43" s="300"/>
      <c r="R43" s="328"/>
      <c r="T43" s="766"/>
      <c r="U43" s="766"/>
      <c r="V43" s="766"/>
      <c r="W43" s="766"/>
      <c r="X43" s="766"/>
      <c r="Y43" s="766"/>
      <c r="Z43" s="766"/>
      <c r="AA43" s="766"/>
      <c r="AB43" s="766"/>
      <c r="AC43" s="766"/>
    </row>
    <row r="44" spans="1:29" ht="13" hidden="1" outlineLevel="1">
      <c r="A44" s="768"/>
      <c r="B44" s="768"/>
      <c r="C44" s="768"/>
      <c r="D44" s="780" t="s">
        <v>325</v>
      </c>
      <c r="E44" s="768"/>
      <c r="F44" s="423">
        <f>'[1]Forecast revenues'!F7/1000000</f>
        <v>0</v>
      </c>
      <c r="G44" s="424">
        <f>'[1]Forecast revenues'!G7/1000000</f>
        <v>0</v>
      </c>
      <c r="H44" s="424">
        <f>IF(COUNT($G44:G44)&gt;='[1]PTRM input'!$R$7,0,'[1]Forecast revenues'!H7/1000000)</f>
        <v>0</v>
      </c>
      <c r="I44" s="424">
        <f>IF(COUNT($G44:H44)&gt;='[1]PTRM input'!$R$7,0,'[1]Forecast revenues'!I7/1000000)</f>
        <v>0</v>
      </c>
      <c r="J44" s="424">
        <f>IF(COUNT($G44:I44)&gt;='[1]PTRM input'!$R$7,0,'[1]Forecast revenues'!J7/1000000)</f>
        <v>0</v>
      </c>
      <c r="K44" s="424">
        <f>IF(COUNT($G44:J44)&gt;='[1]PTRM input'!$R$7,0,'[1]Forecast revenues'!K7/1000000)</f>
        <v>0</v>
      </c>
      <c r="L44" s="424">
        <f>IF(COUNT($G44:K44)&gt;='[1]PTRM input'!$R$7,0,'[1]Forecast revenues'!L7/1000000)</f>
        <v>0</v>
      </c>
      <c r="M44" s="424">
        <f>IF(COUNT($G44:L44)&gt;='[1]PTRM input'!$R$7,0,'[1]Forecast revenues'!M7/1000000)</f>
        <v>0</v>
      </c>
      <c r="N44" s="424">
        <f>IF(COUNT($G44:M44)&gt;='[1]PTRM input'!$R$7,0,'[1]Forecast revenues'!N7/1000000)</f>
        <v>0</v>
      </c>
      <c r="O44" s="424">
        <f>IF(COUNT($G44:N44)&gt;='[1]PTRM input'!$R$7,0,'[1]Forecast revenues'!O7/1000000)</f>
        <v>0</v>
      </c>
      <c r="P44" s="424">
        <f>IF(COUNT($G44:O44)&gt;='[1]PTRM input'!$R$7,0,'[1]Forecast revenues'!P7/1000000)</f>
        <v>0</v>
      </c>
      <c r="Q44" s="300"/>
      <c r="R44" s="839">
        <f>G44/G$8+H44/H$8+I44/I$8+J44/J$8+K44/K$8+L44/L$8+M44/M$8+N44/N$8+O44/O$8+P44/P$8</f>
        <v>0</v>
      </c>
      <c r="S44" s="780" t="s">
        <v>272</v>
      </c>
      <c r="T44" s="768"/>
      <c r="U44" s="768"/>
      <c r="V44" s="766"/>
      <c r="W44" s="766"/>
      <c r="X44" s="766"/>
      <c r="Y44" s="766"/>
      <c r="Z44" s="766"/>
      <c r="AA44" s="766"/>
      <c r="AB44" s="766"/>
      <c r="AC44" s="766"/>
    </row>
    <row r="45" spans="1:29" ht="13" hidden="1" outlineLevel="1">
      <c r="A45" s="768"/>
      <c r="B45" s="768"/>
      <c r="C45" s="768"/>
      <c r="D45" s="780"/>
      <c r="E45" s="842"/>
      <c r="F45" s="766"/>
      <c r="G45" s="766"/>
      <c r="H45" s="205"/>
      <c r="I45" s="205"/>
      <c r="J45" s="205"/>
      <c r="K45" s="205"/>
      <c r="L45" s="300"/>
      <c r="M45" s="300"/>
      <c r="N45" s="300"/>
      <c r="O45" s="300"/>
      <c r="P45" s="300"/>
      <c r="Q45" s="300"/>
      <c r="R45" s="300"/>
      <c r="S45" s="768"/>
      <c r="T45" s="768"/>
      <c r="U45" s="768"/>
      <c r="V45" s="766"/>
      <c r="W45" s="766"/>
      <c r="X45" s="766"/>
      <c r="Y45" s="766"/>
      <c r="Z45" s="766"/>
      <c r="AA45" s="766"/>
      <c r="AB45" s="766"/>
      <c r="AC45" s="766"/>
    </row>
    <row r="46" spans="1:29" ht="13" hidden="1" outlineLevel="1">
      <c r="A46" s="768"/>
      <c r="B46" s="768"/>
      <c r="C46" s="768"/>
      <c r="D46" s="780" t="s">
        <v>312</v>
      </c>
      <c r="E46" s="768"/>
      <c r="F46" s="768"/>
      <c r="G46" s="826" t="s">
        <v>176</v>
      </c>
      <c r="H46" s="822" t="s">
        <v>226</v>
      </c>
      <c r="I46" s="822" t="s">
        <v>227</v>
      </c>
      <c r="J46" s="822" t="s">
        <v>228</v>
      </c>
      <c r="K46" s="822" t="s">
        <v>229</v>
      </c>
      <c r="L46" s="822" t="s">
        <v>230</v>
      </c>
      <c r="M46" s="822" t="s">
        <v>231</v>
      </c>
      <c r="N46" s="822" t="s">
        <v>232</v>
      </c>
      <c r="O46" s="822" t="s">
        <v>233</v>
      </c>
      <c r="P46" s="822" t="s">
        <v>234</v>
      </c>
      <c r="Q46" s="300"/>
      <c r="R46" s="768"/>
      <c r="S46" s="768"/>
      <c r="T46" s="768"/>
      <c r="U46" s="768"/>
      <c r="V46" s="766"/>
      <c r="W46" s="766"/>
      <c r="X46" s="766"/>
      <c r="Y46" s="766"/>
      <c r="Z46" s="766"/>
      <c r="AA46" s="766"/>
      <c r="AB46" s="766"/>
      <c r="AC46" s="766"/>
    </row>
    <row r="47" spans="1:29" ht="13" hidden="1" outlineLevel="1">
      <c r="A47" s="768"/>
      <c r="B47" s="768"/>
      <c r="C47" s="768"/>
      <c r="D47" s="845" t="s">
        <v>177</v>
      </c>
      <c r="E47" s="768"/>
      <c r="F47" s="768"/>
      <c r="G47" s="846">
        <v>-6.3022812726071575E-2</v>
      </c>
      <c r="H47" s="847">
        <v>0.19678141436913815</v>
      </c>
      <c r="I47" s="847">
        <v>3.7695543741994617E-2</v>
      </c>
      <c r="J47" s="847">
        <v>3.7695543741994617E-2</v>
      </c>
      <c r="K47" s="847">
        <v>3.7695543741994617E-2</v>
      </c>
      <c r="L47" s="847">
        <v>3.7695543741994617E-2</v>
      </c>
      <c r="M47" s="847">
        <v>3.7695543741994617E-2</v>
      </c>
      <c r="N47" s="847">
        <v>3.7695543741994617E-2</v>
      </c>
      <c r="O47" s="847">
        <v>3.7695543741994617E-2</v>
      </c>
      <c r="P47" s="847">
        <v>3.7695543741994617E-2</v>
      </c>
      <c r="Q47" s="300"/>
      <c r="R47" s="839">
        <f>(R39-R44)</f>
        <v>5.5809376891099589</v>
      </c>
      <c r="S47" s="780" t="s">
        <v>273</v>
      </c>
      <c r="T47" s="768"/>
      <c r="U47" s="768"/>
      <c r="V47" s="766"/>
      <c r="W47" s="766"/>
      <c r="X47" s="766"/>
      <c r="Y47" s="766"/>
      <c r="Z47" s="766"/>
      <c r="AA47" s="766"/>
      <c r="AB47" s="766"/>
      <c r="AC47" s="766"/>
    </row>
    <row r="48" spans="1:29" hidden="1" outlineLevel="1">
      <c r="A48" s="768"/>
      <c r="B48" s="768"/>
      <c r="C48" s="768"/>
      <c r="D48" s="768"/>
      <c r="E48" s="768"/>
      <c r="F48" s="768"/>
      <c r="G48" s="768"/>
      <c r="H48" s="768"/>
      <c r="I48" s="768"/>
      <c r="J48" s="300"/>
      <c r="K48" s="768"/>
      <c r="L48" s="768"/>
      <c r="M48" s="300"/>
      <c r="N48" s="768"/>
      <c r="O48" s="768"/>
      <c r="P48" s="768"/>
      <c r="Q48" s="768"/>
      <c r="R48" s="768"/>
      <c r="S48" s="768"/>
      <c r="T48" s="768"/>
      <c r="U48" s="768"/>
      <c r="V48" s="766"/>
      <c r="W48" s="766"/>
      <c r="X48" s="766"/>
      <c r="Y48" s="766"/>
      <c r="Z48" s="766"/>
      <c r="AA48" s="766"/>
      <c r="AB48" s="766"/>
      <c r="AC48" s="766"/>
    </row>
    <row r="49" spans="1:29" hidden="1" outlineLevel="1">
      <c r="A49" s="768"/>
      <c r="B49" s="768"/>
      <c r="C49" s="768"/>
      <c r="D49" s="768"/>
      <c r="E49" s="768"/>
      <c r="F49" s="768"/>
      <c r="G49" s="768"/>
      <c r="H49" s="300"/>
      <c r="I49" s="300"/>
      <c r="J49" s="300"/>
      <c r="K49" s="300"/>
      <c r="L49" s="300"/>
      <c r="M49" s="300"/>
      <c r="N49" s="300"/>
      <c r="O49" s="300"/>
      <c r="P49" s="300"/>
      <c r="Q49" s="300"/>
      <c r="R49" s="848"/>
      <c r="S49" s="848"/>
      <c r="T49" s="849"/>
      <c r="U49" s="768"/>
      <c r="V49" s="766"/>
      <c r="W49" s="766"/>
      <c r="X49" s="766"/>
      <c r="Y49" s="766"/>
      <c r="Z49" s="766"/>
      <c r="AA49" s="766"/>
      <c r="AB49" s="766"/>
      <c r="AC49" s="766"/>
    </row>
    <row r="50" spans="1:29" ht="13" hidden="1" outlineLevel="1">
      <c r="A50" s="768"/>
      <c r="B50" s="768"/>
      <c r="C50" s="768"/>
      <c r="E50" s="840"/>
      <c r="G50" s="848"/>
      <c r="H50" s="300"/>
      <c r="I50" s="300"/>
      <c r="J50" s="300"/>
      <c r="K50" s="300"/>
      <c r="L50" s="300"/>
      <c r="M50" s="300"/>
      <c r="N50" s="300"/>
      <c r="O50" s="300"/>
      <c r="P50" s="300"/>
      <c r="Q50" s="300"/>
      <c r="R50" s="848"/>
      <c r="S50" s="768"/>
      <c r="T50" s="849"/>
      <c r="U50" s="768"/>
      <c r="V50" s="766"/>
      <c r="W50" s="766"/>
      <c r="X50" s="766"/>
      <c r="Y50" s="766"/>
      <c r="Z50" s="766"/>
      <c r="AA50" s="766"/>
      <c r="AB50" s="766"/>
      <c r="AC50" s="766"/>
    </row>
    <row r="51" spans="1:29" ht="13" hidden="1" outlineLevel="1">
      <c r="A51" s="780"/>
      <c r="B51" s="780"/>
      <c r="C51" s="780"/>
      <c r="D51" s="768"/>
      <c r="E51" s="768"/>
      <c r="F51" s="850" t="str">
        <f>IF($F$21=$G$4,"","Caution - do not use default smoothing within the period")</f>
        <v>Caution - do not use default smoothing within the period</v>
      </c>
      <c r="G51" s="851"/>
      <c r="H51" s="852" t="str">
        <f t="shared" ref="H51:P51" si="4">IF($F$21=H$4,"Use to smooth","")</f>
        <v>Use to smooth</v>
      </c>
      <c r="I51" s="852" t="str">
        <f t="shared" si="4"/>
        <v/>
      </c>
      <c r="J51" s="852" t="str">
        <f t="shared" si="4"/>
        <v/>
      </c>
      <c r="K51" s="852" t="str">
        <f t="shared" si="4"/>
        <v/>
      </c>
      <c r="L51" s="852" t="str">
        <f t="shared" si="4"/>
        <v/>
      </c>
      <c r="M51" s="852" t="str">
        <f t="shared" si="4"/>
        <v/>
      </c>
      <c r="N51" s="852" t="str">
        <f t="shared" si="4"/>
        <v/>
      </c>
      <c r="O51" s="852" t="str">
        <f t="shared" si="4"/>
        <v/>
      </c>
      <c r="P51" s="852" t="str">
        <f t="shared" si="4"/>
        <v/>
      </c>
      <c r="Q51" s="853"/>
      <c r="R51" s="780"/>
      <c r="S51" s="780"/>
      <c r="T51" s="780"/>
      <c r="U51" s="780"/>
      <c r="V51" s="766"/>
      <c r="W51" s="766"/>
      <c r="X51" s="766"/>
      <c r="Y51" s="766"/>
      <c r="Z51" s="766"/>
      <c r="AA51" s="766"/>
      <c r="AB51" s="766"/>
      <c r="AC51" s="766"/>
    </row>
    <row r="52" spans="1:29" ht="12.75" customHeight="1" collapsed="1">
      <c r="A52" s="780"/>
      <c r="B52" s="780"/>
      <c r="C52" s="780"/>
      <c r="D52" s="768"/>
      <c r="E52" s="768"/>
      <c r="F52" s="835"/>
      <c r="G52" s="835"/>
      <c r="H52" s="836"/>
      <c r="I52" s="836"/>
      <c r="J52" s="836"/>
      <c r="K52" s="836"/>
      <c r="L52" s="836"/>
      <c r="M52" s="836"/>
      <c r="N52" s="836"/>
      <c r="O52" s="836"/>
      <c r="P52" s="836"/>
      <c r="Q52" s="837"/>
      <c r="R52" s="780"/>
      <c r="S52" s="780"/>
      <c r="T52" s="780"/>
      <c r="U52" s="780"/>
      <c r="V52" s="766"/>
      <c r="W52" s="766"/>
      <c r="X52" s="766"/>
      <c r="Y52" s="766"/>
      <c r="Z52" s="766"/>
      <c r="AA52" s="766"/>
      <c r="AB52" s="766"/>
      <c r="AC52" s="766"/>
    </row>
    <row r="53" spans="1:29" ht="18" customHeight="1">
      <c r="A53" s="796"/>
      <c r="B53" s="796"/>
      <c r="C53" s="796"/>
      <c r="D53" s="797" t="s">
        <v>347</v>
      </c>
      <c r="E53" s="797"/>
      <c r="F53" s="797"/>
      <c r="G53" s="797"/>
      <c r="H53" s="804"/>
      <c r="I53" s="804"/>
      <c r="J53" s="804"/>
      <c r="K53" s="804"/>
      <c r="L53" s="804"/>
      <c r="M53" s="804"/>
      <c r="N53" s="804"/>
      <c r="O53" s="804"/>
      <c r="P53" s="804"/>
      <c r="Q53" s="804"/>
      <c r="R53" s="796"/>
      <c r="S53" s="796"/>
      <c r="T53" s="796"/>
      <c r="U53" s="796"/>
      <c r="V53" s="766"/>
      <c r="W53" s="766"/>
      <c r="X53" s="766"/>
      <c r="Y53" s="766"/>
      <c r="Z53" s="766"/>
      <c r="AA53" s="766"/>
      <c r="AB53" s="766"/>
      <c r="AC53" s="766"/>
    </row>
    <row r="54" spans="1:29" outlineLevel="1">
      <c r="A54" s="768"/>
      <c r="B54" s="768"/>
      <c r="C54" s="768"/>
      <c r="D54" s="768"/>
      <c r="E54" s="768"/>
      <c r="F54" s="768"/>
      <c r="G54" s="768"/>
      <c r="H54" s="768"/>
      <c r="I54" s="768"/>
      <c r="J54" s="768"/>
      <c r="K54" s="768"/>
      <c r="L54" s="768"/>
      <c r="M54" s="768"/>
      <c r="N54" s="768"/>
      <c r="O54" s="768"/>
      <c r="P54" s="768"/>
      <c r="Q54" s="768"/>
      <c r="R54" s="768"/>
      <c r="S54" s="768"/>
      <c r="T54" s="768"/>
      <c r="U54" s="768"/>
      <c r="V54" s="766"/>
      <c r="W54" s="766"/>
      <c r="X54" s="766"/>
      <c r="Y54" s="766"/>
      <c r="Z54" s="766"/>
      <c r="AA54" s="766"/>
      <c r="AB54" s="766"/>
      <c r="AC54" s="766"/>
    </row>
    <row r="55" spans="1:29" ht="13" outlineLevel="1">
      <c r="A55" s="768"/>
      <c r="B55" s="768"/>
      <c r="C55" s="768"/>
      <c r="D55" s="780" t="s">
        <v>299</v>
      </c>
      <c r="E55" s="768"/>
      <c r="F55" s="425">
        <f>'[1]PTRM input'!G394</f>
        <v>0</v>
      </c>
      <c r="G55" s="798">
        <f>G35</f>
        <v>0</v>
      </c>
      <c r="H55" s="798">
        <f>IF(COUNT($G55:G55)&gt;='[1]PTRM input'!$R$7,0,H35)</f>
        <v>0.8583040474541459</v>
      </c>
      <c r="I55" s="798">
        <f>IF(COUNT($G55:H55)&gt;='[1]PTRM input'!$R$7,0,I35)</f>
        <v>0.97601912476120434</v>
      </c>
      <c r="J55" s="798">
        <f>IF(COUNT($G55:I55)&gt;='[1]PTRM input'!$R$7,0,J35)</f>
        <v>1.9568422770718592</v>
      </c>
      <c r="K55" s="798">
        <f>IF(COUNT($G55:J55)&gt;='[1]PTRM input'!$R$7,0,K35)</f>
        <v>2.8577564613044624</v>
      </c>
      <c r="L55" s="798">
        <f>IF(COUNT($G55:K55)&gt;='[1]PTRM input'!$R$7,0,L35)</f>
        <v>0</v>
      </c>
      <c r="M55" s="798">
        <f>IF(COUNT($G55:L55)&gt;='[1]PTRM input'!$R$7,0,M35)</f>
        <v>0</v>
      </c>
      <c r="N55" s="798">
        <f>IF(COUNT($G55:M55)&gt;='[1]PTRM input'!$R$7,0,N35)</f>
        <v>0</v>
      </c>
      <c r="O55" s="798">
        <f>IF(COUNT($G55:N55)&gt;='[1]PTRM input'!$R$7,0,O35)</f>
        <v>0</v>
      </c>
      <c r="P55" s="798">
        <f>IF(COUNT($G55:O55)&gt;='[1]PTRM input'!$R$7,0,P35)</f>
        <v>0</v>
      </c>
      <c r="Q55" s="768"/>
      <c r="R55" s="839">
        <f>G55/G$8+H55/H$8+I55/I$8+J55/J$8+K55/K$8+L55/L$8+M55/M$8+N55/N$8+O55/O$8+P55/P$8</f>
        <v>5.5809376891099589</v>
      </c>
      <c r="S55" s="305" t="s">
        <v>270</v>
      </c>
      <c r="T55" s="768"/>
      <c r="U55" s="768"/>
      <c r="V55" s="766"/>
      <c r="W55" s="766"/>
      <c r="X55" s="766"/>
      <c r="Y55" s="766"/>
      <c r="Z55" s="766"/>
      <c r="AA55" s="766"/>
      <c r="AB55" s="766"/>
      <c r="AC55" s="766"/>
    </row>
    <row r="56" spans="1:29" ht="13" outlineLevel="1">
      <c r="A56" s="768"/>
      <c r="B56" s="768"/>
      <c r="C56" s="768"/>
      <c r="D56" s="780"/>
      <c r="E56" s="840"/>
      <c r="F56" s="766"/>
      <c r="G56" s="766"/>
      <c r="H56" s="768"/>
      <c r="I56" s="768"/>
      <c r="J56" s="768"/>
      <c r="K56" s="768"/>
      <c r="L56" s="768"/>
      <c r="M56" s="768"/>
      <c r="N56" s="768"/>
      <c r="O56" s="768"/>
      <c r="P56" s="768"/>
      <c r="Q56" s="768"/>
      <c r="R56" s="768"/>
      <c r="S56" s="768"/>
      <c r="T56" s="768"/>
      <c r="U56" s="768"/>
      <c r="V56" s="766"/>
      <c r="W56" s="766"/>
      <c r="X56" s="766"/>
      <c r="Y56" s="766"/>
      <c r="Z56" s="766"/>
      <c r="AA56" s="766"/>
      <c r="AB56" s="766"/>
      <c r="AC56" s="766"/>
    </row>
    <row r="57" spans="1:29" ht="13" outlineLevel="1">
      <c r="A57" s="768"/>
      <c r="B57" s="768"/>
      <c r="C57" s="768"/>
      <c r="D57" s="780"/>
      <c r="E57" s="840"/>
      <c r="F57" s="766"/>
      <c r="G57" s="841">
        <f>G60-G55</f>
        <v>0</v>
      </c>
      <c r="H57" s="298" t="s">
        <v>269</v>
      </c>
      <c r="I57" s="768"/>
      <c r="J57" s="768"/>
      <c r="K57" s="768"/>
      <c r="L57" s="768"/>
      <c r="M57" s="768"/>
      <c r="N57" s="768"/>
      <c r="O57" s="768"/>
      <c r="P57" s="768"/>
      <c r="Q57" s="768"/>
      <c r="R57" s="301">
        <f ca="1">OFFSET(F60,0,'[1]PTRM input'!$R$7,1,1)- OFFSET(F55,0,'[1]PTRM input'!$R$7,1,1)</f>
        <v>0.54127029937482662</v>
      </c>
      <c r="S57" s="304" t="s">
        <v>274</v>
      </c>
      <c r="T57" s="768"/>
      <c r="U57" s="768"/>
      <c r="V57" s="766"/>
      <c r="W57" s="766"/>
      <c r="X57" s="766"/>
      <c r="Y57" s="766"/>
      <c r="Z57" s="766"/>
      <c r="AA57" s="766"/>
      <c r="AB57" s="766"/>
      <c r="AC57" s="766"/>
    </row>
    <row r="58" spans="1:29" ht="13" outlineLevel="1">
      <c r="A58" s="768"/>
      <c r="B58" s="768"/>
      <c r="C58" s="768"/>
      <c r="D58" s="780"/>
      <c r="E58" s="840"/>
      <c r="G58" s="302" t="e">
        <f>G60/G55-1</f>
        <v>#DIV/0!</v>
      </c>
      <c r="H58" s="844" t="s">
        <v>271</v>
      </c>
      <c r="I58" s="768"/>
      <c r="J58" s="768"/>
      <c r="K58" s="768"/>
      <c r="L58" s="768"/>
      <c r="M58" s="768"/>
      <c r="N58" s="768"/>
      <c r="O58" s="768"/>
      <c r="P58" s="768"/>
      <c r="Q58" s="768"/>
      <c r="R58" s="302">
        <f ca="1">OFFSET(F60,0,'[1]PTRM input'!$R$7,1,1)/OFFSET(F55,0,'[1]PTRM input'!$R$7,1,1)-1</f>
        <v>0.18940392811770823</v>
      </c>
      <c r="S58" s="303" t="s">
        <v>275</v>
      </c>
      <c r="T58" s="768"/>
      <c r="U58" s="744"/>
      <c r="V58" s="854"/>
      <c r="W58" s="766"/>
      <c r="X58" s="766"/>
      <c r="Y58" s="766"/>
      <c r="Z58" s="766"/>
      <c r="AA58" s="766"/>
      <c r="AB58" s="766"/>
      <c r="AC58" s="766"/>
    </row>
    <row r="59" spans="1:29" outlineLevel="1">
      <c r="A59" s="768"/>
      <c r="B59" s="768"/>
      <c r="C59" s="768"/>
      <c r="D59" s="768"/>
      <c r="E59" s="768"/>
      <c r="F59" s="768"/>
      <c r="G59" s="768"/>
      <c r="H59" s="768"/>
      <c r="I59" s="768"/>
      <c r="J59" s="768"/>
      <c r="K59" s="768"/>
      <c r="L59" s="768"/>
      <c r="M59" s="768"/>
      <c r="N59" s="768"/>
      <c r="O59" s="768"/>
      <c r="P59" s="768"/>
      <c r="Q59" s="768"/>
      <c r="R59" s="768"/>
      <c r="S59" s="768"/>
      <c r="T59" s="768"/>
      <c r="U59" s="768"/>
      <c r="V59" s="766"/>
      <c r="W59" s="766"/>
      <c r="X59" s="766"/>
      <c r="Y59" s="766"/>
      <c r="Z59" s="766"/>
      <c r="AA59" s="766"/>
      <c r="AB59" s="766"/>
      <c r="AC59" s="766"/>
    </row>
    <row r="60" spans="1:29" ht="13" outlineLevel="1">
      <c r="A60" s="768"/>
      <c r="B60" s="768"/>
      <c r="C60" s="768"/>
      <c r="D60" s="780" t="str">
        <f>D44</f>
        <v>Smoothed - Expected Revenue</v>
      </c>
      <c r="E60" s="768"/>
      <c r="F60" s="423">
        <v>0</v>
      </c>
      <c r="G60" s="855">
        <f>F60*(1-G63)*(1+G$10)</f>
        <v>0</v>
      </c>
      <c r="H60" s="855">
        <f>IF(COUNT($G60:G60)&gt;='[1]PTRM input'!$R$7,0,G60*(1-H63)*(1+H$10))</f>
        <v>0</v>
      </c>
      <c r="I60" s="855">
        <f>IF(COUNT($G60:H60)&gt;='[1]PTRM input'!$R$7,0,H60*(1-I63)*(1+I$10))</f>
        <v>0</v>
      </c>
      <c r="J60" s="855">
        <v>3.3839999999999999</v>
      </c>
      <c r="K60" s="855">
        <f>IF(COUNT($G60:J60)&gt;='[1]PTRM input'!$R$7,0,J60*(1-K63)*(1+K$10))</f>
        <v>3.399026760679289</v>
      </c>
      <c r="L60" s="855">
        <f>IF(COUNT($G60:K60)&gt;='[1]PTRM input'!$R$7,0,K60*(1-L63)*(1+L$10))</f>
        <v>0</v>
      </c>
      <c r="M60" s="855">
        <f>IF(COUNT($G60:L60)&gt;='[1]PTRM input'!$R$7,0,L60*(1-M63)*(1+M$10))</f>
        <v>0</v>
      </c>
      <c r="N60" s="855">
        <f>IF(COUNT($G60:M60)&gt;='[1]PTRM input'!$R$7,0,M60*(1-N63)*(1+N$10))</f>
        <v>0</v>
      </c>
      <c r="O60" s="855">
        <f>IF(COUNT($G60:N60)&gt;='[1]PTRM input'!$R$7,0,N60*(1-O63)*(1+O$10))</f>
        <v>0</v>
      </c>
      <c r="P60" s="855">
        <f>IF(COUNT($G60:O60)&gt;='[1]PTRM input'!$R$7,0,O60*(1-P63)*(1+P$10))</f>
        <v>0</v>
      </c>
      <c r="Q60" s="768"/>
      <c r="R60" s="839">
        <f>G60/G$8+H60/H$8+I60/I$8+J60/J$8+K60/K$8+L60/L$8+M60/M$8+N60/N$8+O60/O$8+P60/P$8</f>
        <v>5.5769833487223837</v>
      </c>
      <c r="S60" s="780" t="s">
        <v>272</v>
      </c>
      <c r="T60" s="798"/>
      <c r="U60" s="768"/>
      <c r="V60" s="766"/>
      <c r="W60" s="766"/>
      <c r="X60" s="766"/>
      <c r="Y60" s="766"/>
      <c r="Z60" s="766"/>
      <c r="AA60" s="766"/>
      <c r="AB60" s="766"/>
      <c r="AC60" s="766"/>
    </row>
    <row r="61" spans="1:29" ht="13" outlineLevel="1">
      <c r="A61" s="768"/>
      <c r="B61" s="768"/>
      <c r="C61" s="768"/>
      <c r="E61" s="840"/>
      <c r="G61" s="768"/>
      <c r="H61" s="768"/>
      <c r="I61" s="768"/>
      <c r="J61" s="768"/>
      <c r="K61" s="768"/>
      <c r="L61" s="768"/>
      <c r="M61" s="768"/>
      <c r="N61" s="768"/>
      <c r="O61" s="768"/>
      <c r="P61" s="768"/>
      <c r="Q61" s="768"/>
      <c r="R61" s="768"/>
      <c r="S61" s="768"/>
      <c r="T61" s="768"/>
      <c r="U61" s="768"/>
      <c r="V61" s="766"/>
      <c r="W61" s="766"/>
      <c r="X61" s="766"/>
      <c r="Y61" s="766"/>
      <c r="Z61" s="766"/>
      <c r="AA61" s="766"/>
      <c r="AB61" s="766"/>
      <c r="AC61" s="766"/>
    </row>
    <row r="62" spans="1:29" ht="13" outlineLevel="1">
      <c r="A62" s="768"/>
      <c r="B62" s="768"/>
      <c r="C62" s="768"/>
      <c r="D62" s="780" t="s">
        <v>312</v>
      </c>
      <c r="E62" s="768"/>
      <c r="F62" s="768"/>
      <c r="G62" s="826" t="s">
        <v>176</v>
      </c>
      <c r="H62" s="822" t="s">
        <v>226</v>
      </c>
      <c r="I62" s="822" t="s">
        <v>227</v>
      </c>
      <c r="J62" s="822" t="s">
        <v>228</v>
      </c>
      <c r="K62" s="822" t="s">
        <v>229</v>
      </c>
      <c r="L62" s="822" t="s">
        <v>230</v>
      </c>
      <c r="M62" s="822" t="s">
        <v>231</v>
      </c>
      <c r="N62" s="822" t="s">
        <v>232</v>
      </c>
      <c r="O62" s="822" t="s">
        <v>233</v>
      </c>
      <c r="P62" s="822" t="s">
        <v>234</v>
      </c>
      <c r="Q62" s="768"/>
      <c r="R62" s="768"/>
      <c r="S62" s="768"/>
      <c r="T62" s="768"/>
      <c r="U62" s="768"/>
      <c r="V62" s="791"/>
      <c r="W62" s="766"/>
      <c r="X62" s="766"/>
      <c r="Y62" s="766"/>
      <c r="Z62" s="766"/>
      <c r="AA62" s="766"/>
      <c r="AB62" s="766"/>
      <c r="AC62" s="766"/>
    </row>
    <row r="63" spans="1:29" ht="13" outlineLevel="1">
      <c r="A63" s="768"/>
      <c r="B63" s="768"/>
      <c r="C63" s="768"/>
      <c r="D63" s="845" t="s">
        <v>177</v>
      </c>
      <c r="E63" s="768"/>
      <c r="F63" s="768"/>
      <c r="G63" s="856">
        <v>9.397557159005368E-2</v>
      </c>
      <c r="H63" s="857">
        <v>1.8134249912387396E-2</v>
      </c>
      <c r="I63" s="858">
        <v>1.7892495215348712E-2</v>
      </c>
      <c r="J63" s="858">
        <v>1.7892495215348712E-2</v>
      </c>
      <c r="K63" s="858">
        <v>1.7892495215348712E-2</v>
      </c>
      <c r="L63" s="847">
        <v>-1.1589392992328743E-3</v>
      </c>
      <c r="M63" s="847">
        <v>-1.1589392992328743E-3</v>
      </c>
      <c r="N63" s="847">
        <v>-1.1589392992328743E-3</v>
      </c>
      <c r="O63" s="847">
        <v>-1.1589392992328743E-3</v>
      </c>
      <c r="P63" s="847">
        <v>-1.1589392992328743E-3</v>
      </c>
      <c r="Q63" s="768"/>
      <c r="R63" s="839">
        <f>R60-R55</f>
        <v>-3.9543403875752503E-3</v>
      </c>
      <c r="S63" s="780" t="s">
        <v>273</v>
      </c>
      <c r="T63" s="768"/>
      <c r="U63" s="768"/>
      <c r="V63" s="766"/>
      <c r="W63" s="766"/>
      <c r="X63" s="766"/>
      <c r="Y63" s="766"/>
      <c r="Z63" s="766"/>
      <c r="AA63" s="766"/>
      <c r="AB63" s="766"/>
      <c r="AC63" s="766"/>
    </row>
    <row r="64" spans="1:29" outlineLevel="1">
      <c r="A64" s="768"/>
      <c r="B64" s="768"/>
      <c r="C64" s="768"/>
      <c r="D64" s="768"/>
      <c r="E64" s="768"/>
      <c r="F64" s="768"/>
      <c r="G64" s="768"/>
      <c r="H64" s="768"/>
      <c r="I64" s="768"/>
      <c r="J64" s="768"/>
      <c r="K64" s="768"/>
      <c r="L64" s="768"/>
      <c r="M64" s="768"/>
      <c r="N64" s="768"/>
      <c r="O64" s="768"/>
      <c r="P64" s="768"/>
      <c r="Q64" s="768"/>
      <c r="R64" s="768"/>
      <c r="S64" s="768"/>
      <c r="T64" s="768"/>
      <c r="U64" s="768"/>
      <c r="V64" s="766"/>
      <c r="W64" s="766"/>
      <c r="X64" s="766"/>
      <c r="Y64" s="766"/>
      <c r="Z64" s="766"/>
      <c r="AA64" s="766"/>
      <c r="AB64" s="766"/>
      <c r="AC64" s="766"/>
    </row>
    <row r="65" spans="1:29" outlineLevel="1">
      <c r="A65" s="768"/>
      <c r="B65" s="768"/>
      <c r="C65" s="768"/>
      <c r="E65" s="768"/>
      <c r="F65" s="768"/>
      <c r="G65" s="768"/>
      <c r="H65" s="768"/>
      <c r="I65" s="768"/>
      <c r="J65" s="768"/>
      <c r="K65" s="768"/>
      <c r="L65" s="768"/>
      <c r="M65" s="768"/>
      <c r="N65" s="768"/>
      <c r="O65" s="768"/>
      <c r="P65" s="768"/>
      <c r="Q65" s="768"/>
      <c r="R65" s="768"/>
      <c r="S65" s="768"/>
      <c r="T65" s="768"/>
      <c r="U65" s="768"/>
      <c r="V65" s="766"/>
      <c r="W65" s="766"/>
      <c r="X65" s="766"/>
      <c r="Y65" s="766"/>
      <c r="Z65" s="766"/>
      <c r="AA65" s="766"/>
      <c r="AB65" s="766"/>
      <c r="AC65" s="766"/>
    </row>
    <row r="66" spans="1:29" outlineLevel="1">
      <c r="A66" s="768"/>
      <c r="B66" s="768"/>
      <c r="C66" s="768"/>
      <c r="D66" s="766"/>
      <c r="E66" s="768"/>
      <c r="F66" s="768"/>
      <c r="G66" s="768"/>
      <c r="H66" s="768"/>
      <c r="I66" s="768"/>
      <c r="J66" s="768"/>
      <c r="K66" s="768"/>
      <c r="L66" s="768"/>
      <c r="M66" s="768"/>
      <c r="N66" s="768"/>
      <c r="O66" s="768"/>
      <c r="P66" s="768"/>
      <c r="Q66" s="768"/>
      <c r="R66" s="768"/>
      <c r="S66" s="768"/>
      <c r="T66" s="768"/>
      <c r="U66" s="768"/>
      <c r="V66" s="766"/>
      <c r="W66" s="766"/>
      <c r="X66" s="766"/>
      <c r="Y66" s="766"/>
      <c r="Z66" s="766"/>
      <c r="AA66" s="766"/>
      <c r="AB66" s="766"/>
      <c r="AC66" s="766"/>
    </row>
    <row r="67" spans="1:29" outlineLevel="1">
      <c r="A67" s="768"/>
      <c r="B67" s="768"/>
      <c r="C67" s="768"/>
      <c r="D67" s="768"/>
      <c r="E67" s="768"/>
      <c r="F67" s="850" t="str">
        <f>IF($F$21=$G$4,"","Caution - do not use default smoothing within the period")</f>
        <v>Caution - do not use default smoothing within the period</v>
      </c>
      <c r="G67" s="859"/>
      <c r="H67" s="852" t="str">
        <f t="shared" ref="H67:P67" si="5">IF($F$21=H$4,"Use to smooth","")</f>
        <v>Use to smooth</v>
      </c>
      <c r="I67" s="852" t="str">
        <f t="shared" si="5"/>
        <v/>
      </c>
      <c r="J67" s="852" t="str">
        <f t="shared" si="5"/>
        <v/>
      </c>
      <c r="K67" s="852" t="str">
        <f t="shared" si="5"/>
        <v/>
      </c>
      <c r="L67" s="852" t="str">
        <f t="shared" si="5"/>
        <v/>
      </c>
      <c r="M67" s="852" t="str">
        <f t="shared" si="5"/>
        <v/>
      </c>
      <c r="N67" s="852" t="str">
        <f t="shared" si="5"/>
        <v/>
      </c>
      <c r="O67" s="852" t="str">
        <f t="shared" si="5"/>
        <v/>
      </c>
      <c r="P67" s="852" t="str">
        <f t="shared" si="5"/>
        <v/>
      </c>
      <c r="Q67" s="860"/>
      <c r="R67" s="768"/>
      <c r="S67" s="768"/>
      <c r="T67" s="768"/>
      <c r="U67" s="768"/>
      <c r="V67" s="766"/>
      <c r="W67" s="766"/>
      <c r="X67" s="766"/>
      <c r="Y67" s="766"/>
      <c r="Z67" s="766"/>
      <c r="AA67" s="766"/>
      <c r="AB67" s="766"/>
      <c r="AC67" s="766"/>
    </row>
    <row r="68" spans="1:29">
      <c r="A68" s="768"/>
      <c r="B68" s="768"/>
      <c r="C68" s="768"/>
      <c r="D68" s="768"/>
      <c r="E68" s="768"/>
      <c r="F68" s="850"/>
      <c r="G68" s="859"/>
      <c r="H68" s="852"/>
      <c r="I68" s="852"/>
      <c r="J68" s="852"/>
      <c r="K68" s="852"/>
      <c r="L68" s="852"/>
      <c r="M68" s="852"/>
      <c r="N68" s="852"/>
      <c r="O68" s="852"/>
      <c r="P68" s="852"/>
      <c r="Q68" s="860"/>
      <c r="R68" s="768"/>
      <c r="S68" s="768"/>
      <c r="T68" s="768"/>
      <c r="U68" s="768"/>
      <c r="V68" s="766"/>
      <c r="W68" s="766"/>
      <c r="X68" s="766"/>
      <c r="Y68" s="766"/>
      <c r="Z68" s="766"/>
      <c r="AA68" s="766"/>
      <c r="AB68" s="766"/>
      <c r="AC68" s="766"/>
    </row>
    <row r="69" spans="1:29" ht="18" customHeight="1">
      <c r="A69" s="796"/>
      <c r="B69" s="796"/>
      <c r="C69" s="796"/>
      <c r="D69" s="797" t="s">
        <v>348</v>
      </c>
      <c r="E69" s="797"/>
      <c r="F69" s="797"/>
      <c r="G69" s="797"/>
      <c r="H69" s="804"/>
      <c r="I69" s="804"/>
      <c r="J69" s="804"/>
      <c r="K69" s="804"/>
      <c r="L69" s="804"/>
      <c r="M69" s="804"/>
      <c r="N69" s="804"/>
      <c r="O69" s="804"/>
      <c r="P69" s="804"/>
      <c r="Q69" s="804"/>
      <c r="R69" s="796"/>
      <c r="S69" s="796"/>
      <c r="T69" s="796"/>
      <c r="U69" s="796"/>
      <c r="V69" s="766"/>
      <c r="W69" s="766"/>
      <c r="X69" s="766"/>
      <c r="Y69" s="766"/>
      <c r="Z69" s="766"/>
      <c r="AA69" s="766"/>
      <c r="AB69" s="766"/>
      <c r="AC69" s="766"/>
    </row>
    <row r="70" spans="1:29" hidden="1" outlineLevel="1">
      <c r="A70" s="768"/>
      <c r="B70" s="768"/>
      <c r="C70" s="768"/>
      <c r="D70" s="768"/>
      <c r="E70" s="768"/>
      <c r="F70" s="768"/>
      <c r="G70" s="768"/>
      <c r="H70" s="768"/>
      <c r="I70" s="768"/>
      <c r="J70" s="768"/>
      <c r="K70" s="768"/>
      <c r="L70" s="768"/>
      <c r="M70" s="768"/>
      <c r="N70" s="768"/>
      <c r="O70" s="768"/>
      <c r="P70" s="768"/>
      <c r="Q70" s="768"/>
      <c r="R70" s="768"/>
      <c r="S70" s="768"/>
      <c r="T70" s="768"/>
      <c r="U70" s="768"/>
      <c r="V70" s="766"/>
      <c r="W70" s="766"/>
      <c r="X70" s="766"/>
      <c r="Y70" s="766"/>
      <c r="Z70" s="766"/>
      <c r="AA70" s="766"/>
      <c r="AB70" s="766"/>
      <c r="AC70" s="766"/>
    </row>
    <row r="71" spans="1:29" ht="13" hidden="1" outlineLevel="1">
      <c r="A71" s="768"/>
      <c r="B71" s="768"/>
      <c r="C71" s="768"/>
      <c r="D71" s="780" t="s">
        <v>299</v>
      </c>
      <c r="E71" s="768"/>
      <c r="F71" s="425">
        <f>F78*F76/1000000</f>
        <v>0</v>
      </c>
      <c r="G71" s="798">
        <f>G55</f>
        <v>0</v>
      </c>
      <c r="H71" s="798">
        <f>IF(COUNT($G71:G71)&gt;='[1]PTRM input'!$R$7,0,H35)</f>
        <v>0.8583040474541459</v>
      </c>
      <c r="I71" s="798">
        <f>IF(COUNT($G71:H71)&gt;='[1]PTRM input'!$R$7,0,I35)</f>
        <v>0.97601912476120434</v>
      </c>
      <c r="J71" s="798">
        <f>IF(COUNT($G71:I71)&gt;='[1]PTRM input'!$R$7,0,J35)</f>
        <v>1.9568422770718592</v>
      </c>
      <c r="K71" s="798">
        <f>IF(COUNT($G71:J71)&gt;='[1]PTRM input'!$R$7,0,K35)</f>
        <v>2.8577564613044624</v>
      </c>
      <c r="L71" s="798">
        <f>IF(COUNT($G71:K71)&gt;='[1]PTRM input'!$R$7,0,L35)</f>
        <v>0</v>
      </c>
      <c r="M71" s="798">
        <f>IF(COUNT($G71:L71)&gt;='[1]PTRM input'!$R$7,0,M35)</f>
        <v>0</v>
      </c>
      <c r="N71" s="798">
        <f>IF(COUNT($G71:M71)&gt;='[1]PTRM input'!$R$7,0,N35)</f>
        <v>0</v>
      </c>
      <c r="O71" s="798">
        <f>IF(COUNT($G71:N71)&gt;='[1]PTRM input'!$R$7,0,O35)</f>
        <v>0</v>
      </c>
      <c r="P71" s="798">
        <f>IF(COUNT($G71:O71)&gt;='[1]PTRM input'!$R$7,0,P35)</f>
        <v>0</v>
      </c>
      <c r="Q71" s="768"/>
      <c r="R71" s="839">
        <f>G71/G$8+H71/H$8+I71/I$8+J71/J$8+K71/K$8+L71/L$8+M71/M$8+N71/N$8+O71/O$8+P71/P$8</f>
        <v>5.5809376891099589</v>
      </c>
      <c r="S71" s="305" t="s">
        <v>270</v>
      </c>
      <c r="T71" s="768"/>
      <c r="U71" s="768"/>
      <c r="V71" s="766"/>
      <c r="W71" s="766"/>
      <c r="X71" s="766"/>
      <c r="Y71" s="766"/>
      <c r="Z71" s="766"/>
      <c r="AA71" s="766"/>
      <c r="AB71" s="766"/>
      <c r="AC71" s="766"/>
    </row>
    <row r="72" spans="1:29" ht="13" hidden="1" outlineLevel="1">
      <c r="A72" s="768"/>
      <c r="B72" s="768"/>
      <c r="C72" s="768"/>
      <c r="D72" s="780"/>
      <c r="E72" s="840"/>
      <c r="F72" s="766"/>
      <c r="G72" s="768"/>
      <c r="H72" s="768"/>
      <c r="I72" s="768"/>
      <c r="J72" s="768"/>
      <c r="K72" s="768"/>
      <c r="L72" s="768"/>
      <c r="M72" s="768"/>
      <c r="N72" s="768"/>
      <c r="O72" s="768"/>
      <c r="P72" s="768"/>
      <c r="Q72" s="768"/>
      <c r="R72" s="768"/>
      <c r="S72" s="768"/>
      <c r="T72" s="768"/>
      <c r="U72" s="768"/>
      <c r="V72" s="766"/>
      <c r="W72" s="766"/>
      <c r="X72" s="766"/>
      <c r="Y72" s="766"/>
      <c r="Z72" s="766"/>
      <c r="AA72" s="766"/>
      <c r="AB72" s="766"/>
      <c r="AC72" s="766"/>
    </row>
    <row r="73" spans="1:29" ht="13" hidden="1" outlineLevel="1">
      <c r="A73" s="768"/>
      <c r="B73" s="768"/>
      <c r="C73" s="768"/>
      <c r="D73" s="780"/>
      <c r="E73" s="840"/>
      <c r="F73" s="766"/>
      <c r="G73" s="841">
        <f>G80-G71</f>
        <v>0</v>
      </c>
      <c r="H73" s="298" t="s">
        <v>269</v>
      </c>
      <c r="I73" s="768"/>
      <c r="J73" s="768"/>
      <c r="K73" s="768"/>
      <c r="L73" s="768"/>
      <c r="M73" s="768"/>
      <c r="N73" s="768"/>
      <c r="O73" s="768"/>
      <c r="P73" s="768"/>
      <c r="Q73" s="768"/>
      <c r="R73" s="301">
        <f ca="1">OFFSET(F80,0,'[1]PTRM input'!$R$7,1,1)- OFFSET(F71,0,'[1]PTRM input'!$R$7,1,1)</f>
        <v>-2.8577564613044624</v>
      </c>
      <c r="S73" s="304" t="s">
        <v>274</v>
      </c>
      <c r="T73" s="768"/>
      <c r="U73" s="768"/>
      <c r="V73" s="766"/>
      <c r="W73" s="766"/>
      <c r="X73" s="766"/>
      <c r="Y73" s="766"/>
      <c r="Z73" s="766"/>
      <c r="AA73" s="766"/>
      <c r="AB73" s="766"/>
      <c r="AC73" s="766"/>
    </row>
    <row r="74" spans="1:29" ht="13" hidden="1" outlineLevel="1">
      <c r="A74" s="768"/>
      <c r="B74" s="768"/>
      <c r="C74" s="768"/>
      <c r="D74" s="768"/>
      <c r="E74" s="768"/>
      <c r="F74" s="768"/>
      <c r="G74" s="302" t="e">
        <f>G80/G71-1</f>
        <v>#DIV/0!</v>
      </c>
      <c r="H74" s="844" t="s">
        <v>271</v>
      </c>
      <c r="I74" s="768"/>
      <c r="J74" s="768"/>
      <c r="K74" s="768"/>
      <c r="L74" s="768"/>
      <c r="M74" s="768"/>
      <c r="N74" s="768"/>
      <c r="O74" s="768"/>
      <c r="P74" s="768"/>
      <c r="Q74" s="768"/>
      <c r="R74" s="302">
        <f ca="1">OFFSET(F80,0,'[1]PTRM input'!$R$7,1,1)/OFFSET(F71,0,'[1]PTRM input'!$R$7,1,1)-1</f>
        <v>-1</v>
      </c>
      <c r="S74" s="303" t="s">
        <v>275</v>
      </c>
      <c r="T74" s="768"/>
      <c r="U74" s="768"/>
      <c r="V74" s="766"/>
      <c r="W74" s="766"/>
      <c r="X74" s="766"/>
      <c r="Y74" s="766"/>
      <c r="Z74" s="766"/>
      <c r="AA74" s="766"/>
      <c r="AB74" s="766"/>
      <c r="AC74" s="766"/>
    </row>
    <row r="75" spans="1:29" hidden="1" outlineLevel="1">
      <c r="A75" s="768"/>
      <c r="B75" s="768"/>
      <c r="C75" s="768"/>
      <c r="D75" s="768"/>
      <c r="E75" s="768"/>
      <c r="F75" s="768"/>
      <c r="G75" s="768"/>
      <c r="H75" s="768"/>
      <c r="I75" s="768"/>
      <c r="J75" s="768"/>
      <c r="K75" s="768"/>
      <c r="L75" s="768"/>
      <c r="M75" s="768"/>
      <c r="N75" s="768"/>
      <c r="O75" s="768"/>
      <c r="P75" s="768"/>
      <c r="Q75" s="768"/>
      <c r="R75" s="768"/>
      <c r="S75" s="768"/>
      <c r="T75" s="768"/>
      <c r="U75" s="768"/>
      <c r="V75" s="766"/>
      <c r="W75" s="766"/>
      <c r="X75" s="766"/>
      <c r="Y75" s="766"/>
      <c r="Z75" s="766"/>
      <c r="AA75" s="766"/>
      <c r="AB75" s="766"/>
      <c r="AC75" s="766"/>
    </row>
    <row r="76" spans="1:29" ht="13" hidden="1" outlineLevel="1">
      <c r="A76" s="768"/>
      <c r="B76" s="768"/>
      <c r="C76" s="768"/>
      <c r="D76" s="768" t="s">
        <v>314</v>
      </c>
      <c r="E76" s="768"/>
      <c r="F76" s="307">
        <f>'[1]PTRM input'!F517</f>
        <v>9693000</v>
      </c>
      <c r="G76" s="330">
        <f>'[1]PTRM input'!G517</f>
        <v>9639000</v>
      </c>
      <c r="H76" s="330">
        <f>IF(COUNT($G76:G76)&gt;='[1]PTRM input'!$R$7,0,'[1]PTRM input'!H517)</f>
        <v>9664000</v>
      </c>
      <c r="I76" s="330">
        <f>IF(COUNT($G76:H76)&gt;='[1]PTRM input'!$R$7,0,'[1]PTRM input'!I517)</f>
        <v>9687000</v>
      </c>
      <c r="J76" s="330">
        <f>IF(COUNT($G76:I76)&gt;='[1]PTRM input'!$R$7,0,'[1]PTRM input'!J517)</f>
        <v>9737000</v>
      </c>
      <c r="K76" s="330">
        <f>IF(COUNT($G76:J76)&gt;='[1]PTRM input'!$R$7,0,'[1]PTRM input'!K517)</f>
        <v>9819000</v>
      </c>
      <c r="L76" s="330">
        <f>IF(COUNT($G76:K76)&gt;='[1]PTRM input'!$R$7,0,'[1]PTRM input'!L517)</f>
        <v>0</v>
      </c>
      <c r="M76" s="330">
        <f>IF(COUNT($G76:L76)&gt;='[1]PTRM input'!$R$7,0,'[1]PTRM input'!M517)</f>
        <v>0</v>
      </c>
      <c r="N76" s="330">
        <f>IF(COUNT($G76:M76)&gt;='[1]PTRM input'!$R$7,0,'[1]PTRM input'!N517)</f>
        <v>0</v>
      </c>
      <c r="O76" s="330">
        <f>IF(COUNT($G76:N76)&gt;='[1]PTRM input'!$R$7,0,'[1]PTRM input'!O517)</f>
        <v>0</v>
      </c>
      <c r="P76" s="330">
        <f>IF(COUNT($G76:O76)&gt;='[1]PTRM input'!$R$7,0,'[1]PTRM input'!P517)</f>
        <v>0</v>
      </c>
      <c r="Q76" s="768"/>
      <c r="R76" s="768"/>
      <c r="S76" s="768"/>
      <c r="T76" s="768"/>
      <c r="U76" s="768"/>
      <c r="V76" s="766"/>
      <c r="W76" s="766"/>
      <c r="X76" s="766"/>
      <c r="Y76" s="766"/>
      <c r="Z76" s="766"/>
      <c r="AA76" s="766"/>
      <c r="AB76" s="766"/>
      <c r="AC76" s="766"/>
    </row>
    <row r="77" spans="1:29" ht="13" hidden="1" outlineLevel="1">
      <c r="A77" s="768"/>
      <c r="B77" s="768"/>
      <c r="C77" s="768"/>
      <c r="D77" s="768"/>
      <c r="E77" s="768"/>
      <c r="F77" s="306"/>
      <c r="G77" s="768"/>
      <c r="H77" s="768"/>
      <c r="I77" s="768"/>
      <c r="J77" s="768"/>
      <c r="K77" s="768"/>
      <c r="L77" s="768"/>
      <c r="M77" s="768"/>
      <c r="N77" s="768"/>
      <c r="O77" s="768"/>
      <c r="P77" s="768"/>
      <c r="Q77" s="768"/>
      <c r="R77" s="768"/>
      <c r="S77" s="768"/>
      <c r="T77" s="768"/>
      <c r="U77" s="768"/>
      <c r="V77" s="766"/>
      <c r="W77" s="766"/>
      <c r="X77" s="766"/>
      <c r="Y77" s="766"/>
      <c r="Z77" s="766"/>
      <c r="AA77" s="766"/>
      <c r="AB77" s="766"/>
      <c r="AC77" s="766"/>
    </row>
    <row r="78" spans="1:29" ht="13" hidden="1" outlineLevel="1">
      <c r="A78" s="768"/>
      <c r="B78" s="768"/>
      <c r="C78" s="768"/>
      <c r="D78" s="780" t="s">
        <v>313</v>
      </c>
      <c r="E78" s="768"/>
      <c r="F78" s="423">
        <f>'[1]PTRM input'!G395</f>
        <v>0</v>
      </c>
      <c r="G78" s="855">
        <f>F78*(1-G83)*(1+G$10)</f>
        <v>0</v>
      </c>
      <c r="H78" s="855">
        <f>IF(COUNT($G78:G78)&gt;='[1]PTRM input'!$R$7,0,G78*(1-H83)*(1+H$10))</f>
        <v>0</v>
      </c>
      <c r="I78" s="855">
        <f>IF(COUNT($G78:H78)&gt;='[1]PTRM input'!$R$7,0,H78*(1-I83)*(1+I$10))</f>
        <v>0</v>
      </c>
      <c r="J78" s="855">
        <f>IF(COUNT($G78:I78)&gt;='[1]PTRM input'!$R$7,0,I78*(1-J83)*(1+J$10))</f>
        <v>0</v>
      </c>
      <c r="K78" s="855">
        <f>IF(COUNT($G78:J78)&gt;='[1]PTRM input'!$R$7,0,J78*(1-K83)*(1+K$10))</f>
        <v>0</v>
      </c>
      <c r="L78" s="855">
        <f>IF(COUNT($G78:K78)&gt;='[1]PTRM input'!$R$7,0,K78*(1-L83)*(1+L$10))</f>
        <v>0</v>
      </c>
      <c r="M78" s="855">
        <f>IF(COUNT($G78:L78)&gt;='[1]PTRM input'!$R$7,0,L78*(1-M83)*(1+M$10))</f>
        <v>0</v>
      </c>
      <c r="N78" s="855">
        <f>IF(COUNT($G78:M78)&gt;='[1]PTRM input'!$R$7,0,M78*(1-N83)*(1+N$10))</f>
        <v>0</v>
      </c>
      <c r="O78" s="855">
        <f>IF(COUNT($G78:N78)&gt;='[1]PTRM input'!$R$7,0,N78*(1-O83)*(1+O$10))</f>
        <v>0</v>
      </c>
      <c r="P78" s="855">
        <f>IF(COUNT($G78:O78)&gt;='[1]PTRM input'!$R$7,0,O78*(1-P83)*(1+P$10))</f>
        <v>0</v>
      </c>
      <c r="Q78" s="768"/>
      <c r="R78" s="768"/>
      <c r="S78" s="768"/>
      <c r="T78" s="768"/>
      <c r="U78" s="768"/>
      <c r="V78" s="766"/>
      <c r="W78" s="766"/>
      <c r="X78" s="766"/>
      <c r="Y78" s="766"/>
      <c r="Z78" s="766"/>
      <c r="AA78" s="766"/>
      <c r="AB78" s="766"/>
      <c r="AC78" s="766"/>
    </row>
    <row r="79" spans="1:29" ht="13" hidden="1" outlineLevel="1">
      <c r="A79" s="768"/>
      <c r="B79" s="768"/>
      <c r="C79" s="768"/>
      <c r="D79" s="768"/>
      <c r="E79" s="768"/>
      <c r="F79" s="306"/>
      <c r="G79" s="768"/>
      <c r="H79" s="768"/>
      <c r="I79" s="768"/>
      <c r="J79" s="768"/>
      <c r="K79" s="768"/>
      <c r="L79" s="768"/>
      <c r="M79" s="768"/>
      <c r="N79" s="768"/>
      <c r="O79" s="768"/>
      <c r="P79" s="768"/>
      <c r="Q79" s="768"/>
      <c r="R79" s="768"/>
      <c r="S79" s="768"/>
      <c r="T79" s="768"/>
      <c r="U79" s="768"/>
      <c r="V79" s="766"/>
      <c r="W79" s="766"/>
      <c r="X79" s="766"/>
      <c r="Y79" s="766"/>
      <c r="Z79" s="766"/>
      <c r="AA79" s="766"/>
      <c r="AB79" s="766"/>
      <c r="AC79" s="766"/>
    </row>
    <row r="80" spans="1:29" ht="13" hidden="1" outlineLevel="1">
      <c r="A80" s="768"/>
      <c r="B80" s="768"/>
      <c r="C80" s="768"/>
      <c r="D80" s="768" t="s">
        <v>325</v>
      </c>
      <c r="E80" s="768"/>
      <c r="F80" s="425">
        <f>F78*F76/1000000</f>
        <v>0</v>
      </c>
      <c r="G80" s="798">
        <f>G78*G76/1000000</f>
        <v>0</v>
      </c>
      <c r="H80" s="798">
        <f>IF(COUNT($G80:G80)&gt;='[1]PTRM input'!$R$7,0,H78*H76/1000000)</f>
        <v>0</v>
      </c>
      <c r="I80" s="798">
        <f>IF(COUNT($G80:H80)&gt;='[1]PTRM input'!$R$7,0,I78*I76/1000000)</f>
        <v>0</v>
      </c>
      <c r="J80" s="798">
        <f>IF(COUNT($G80:I80)&gt;='[1]PTRM input'!$R$7,0,J78*J76/1000000)</f>
        <v>0</v>
      </c>
      <c r="K80" s="798">
        <f>IF(COUNT($G80:J80)&gt;='[1]PTRM input'!$R$7,0,K78*K76/1000000)</f>
        <v>0</v>
      </c>
      <c r="L80" s="855">
        <f>IF(COUNT($G80:K80)&gt;='[1]PTRM input'!$R$7,0,L78*L76/1000000)</f>
        <v>0</v>
      </c>
      <c r="M80" s="855">
        <f>IF(COUNT($G80:L80)&gt;='[1]PTRM input'!$R$7,0,M78*M76/1000000)</f>
        <v>0</v>
      </c>
      <c r="N80" s="855">
        <f>IF(COUNT($G80:M80)&gt;='[1]PTRM input'!$R$7,0,N78*N76/1000000)</f>
        <v>0</v>
      </c>
      <c r="O80" s="855">
        <f>IF(COUNT($G80:N80)&gt;='[1]PTRM input'!$R$7,0,O78*O76/1000000)</f>
        <v>0</v>
      </c>
      <c r="P80" s="855">
        <f>IF(COUNT($G80:O80)&gt;='[1]PTRM input'!$R$7,0,P78*P76/1000000)</f>
        <v>0</v>
      </c>
      <c r="Q80" s="768"/>
      <c r="R80" s="839">
        <f>G80/G$8+H80/H$8+I80/I$8+J80/J$8+K80/K$8+L80/L$8+M80/M$8+N80/N$8+O80/O$8+P80/P$8</f>
        <v>0</v>
      </c>
      <c r="S80" s="780" t="s">
        <v>272</v>
      </c>
      <c r="T80" s="768"/>
      <c r="U80" s="768"/>
      <c r="V80" s="766"/>
      <c r="W80" s="766"/>
      <c r="X80" s="766"/>
      <c r="Y80" s="766"/>
      <c r="Z80" s="766"/>
      <c r="AA80" s="766"/>
      <c r="AB80" s="766"/>
      <c r="AC80" s="766"/>
    </row>
    <row r="81" spans="1:29" ht="13" hidden="1" outlineLevel="1">
      <c r="A81" s="768"/>
      <c r="B81" s="768"/>
      <c r="C81" s="768"/>
      <c r="E81" s="840"/>
      <c r="G81" s="768"/>
      <c r="H81" s="768"/>
      <c r="I81" s="768"/>
      <c r="J81" s="768"/>
      <c r="K81" s="768"/>
      <c r="L81" s="768"/>
      <c r="M81" s="768"/>
      <c r="N81" s="768"/>
      <c r="O81" s="768"/>
      <c r="P81" s="768"/>
      <c r="Q81" s="768"/>
      <c r="R81" s="768"/>
      <c r="S81" s="768"/>
      <c r="T81" s="768"/>
      <c r="U81" s="768"/>
      <c r="V81" s="766"/>
      <c r="W81" s="766"/>
      <c r="X81" s="766"/>
      <c r="Y81" s="766"/>
      <c r="Z81" s="766"/>
      <c r="AA81" s="766"/>
      <c r="AB81" s="766"/>
      <c r="AC81" s="766"/>
    </row>
    <row r="82" spans="1:29" ht="13" hidden="1" outlineLevel="1">
      <c r="A82" s="768"/>
      <c r="B82" s="768"/>
      <c r="C82" s="768"/>
      <c r="D82" s="780" t="s">
        <v>312</v>
      </c>
      <c r="E82" s="768"/>
      <c r="F82" s="768"/>
      <c r="G82" s="826" t="s">
        <v>176</v>
      </c>
      <c r="H82" s="822" t="s">
        <v>226</v>
      </c>
      <c r="I82" s="822" t="s">
        <v>227</v>
      </c>
      <c r="J82" s="822" t="s">
        <v>228</v>
      </c>
      <c r="K82" s="822" t="s">
        <v>229</v>
      </c>
      <c r="L82" s="822" t="s">
        <v>230</v>
      </c>
      <c r="M82" s="822" t="s">
        <v>231</v>
      </c>
      <c r="N82" s="822" t="s">
        <v>232</v>
      </c>
      <c r="O82" s="822" t="s">
        <v>233</v>
      </c>
      <c r="P82" s="822" t="s">
        <v>234</v>
      </c>
      <c r="Q82" s="768"/>
      <c r="R82" s="768"/>
      <c r="S82" s="768"/>
      <c r="T82" s="768"/>
      <c r="U82" s="768"/>
      <c r="V82" s="766"/>
      <c r="W82" s="766"/>
      <c r="X82" s="766"/>
      <c r="Y82" s="766"/>
      <c r="Z82" s="766"/>
      <c r="AA82" s="766"/>
      <c r="AB82" s="766"/>
      <c r="AC82" s="766"/>
    </row>
    <row r="83" spans="1:29" ht="13" hidden="1" outlineLevel="1">
      <c r="A83" s="768"/>
      <c r="B83" s="768"/>
      <c r="C83" s="768"/>
      <c r="D83" s="845" t="s">
        <v>177</v>
      </c>
      <c r="E83" s="768"/>
      <c r="F83" s="768"/>
      <c r="G83" s="846">
        <v>-5.6595758238545235E-2</v>
      </c>
      <c r="H83" s="847">
        <v>1.4466932213505958E-2</v>
      </c>
      <c r="I83" s="847">
        <v>-3.8545140022410761E-3</v>
      </c>
      <c r="J83" s="847">
        <v>-3.8545140022410761E-3</v>
      </c>
      <c r="K83" s="847">
        <v>-3.8545140022410761E-3</v>
      </c>
      <c r="L83" s="847">
        <v>-3.8545140022410761E-3</v>
      </c>
      <c r="M83" s="847">
        <v>-3.8545140022410761E-3</v>
      </c>
      <c r="N83" s="847">
        <v>-3.8545140022410761E-3</v>
      </c>
      <c r="O83" s="847">
        <v>-3.8545140022410761E-3</v>
      </c>
      <c r="P83" s="847">
        <v>-3.8545140022410761E-3</v>
      </c>
      <c r="Q83" s="768"/>
      <c r="R83" s="839">
        <f>R80-R71</f>
        <v>-5.5809376891099589</v>
      </c>
      <c r="S83" s="780" t="s">
        <v>273</v>
      </c>
      <c r="T83" s="768"/>
      <c r="U83" s="768"/>
      <c r="V83" s="766"/>
      <c r="W83" s="766"/>
      <c r="X83" s="766"/>
      <c r="Y83" s="766"/>
      <c r="Z83" s="766"/>
      <c r="AA83" s="766"/>
      <c r="AB83" s="766"/>
      <c r="AC83" s="766"/>
    </row>
    <row r="84" spans="1:29" hidden="1" outlineLevel="1">
      <c r="A84" s="768"/>
      <c r="B84" s="768"/>
      <c r="C84" s="768"/>
      <c r="D84" s="768"/>
      <c r="E84" s="768"/>
      <c r="F84" s="768"/>
      <c r="G84" s="768"/>
      <c r="H84" s="768"/>
      <c r="I84" s="768"/>
      <c r="J84" s="768"/>
      <c r="K84" s="768"/>
      <c r="L84" s="768"/>
      <c r="M84" s="768"/>
      <c r="N84" s="768"/>
      <c r="O84" s="768"/>
      <c r="P84" s="768"/>
      <c r="Q84" s="768"/>
      <c r="R84" s="768"/>
      <c r="S84" s="768"/>
      <c r="T84" s="768"/>
      <c r="U84" s="768"/>
      <c r="V84" s="766"/>
      <c r="W84" s="766"/>
      <c r="X84" s="766"/>
      <c r="Y84" s="766"/>
      <c r="Z84" s="766"/>
      <c r="AA84" s="766"/>
      <c r="AB84" s="766"/>
      <c r="AC84" s="766"/>
    </row>
    <row r="85" spans="1:29" hidden="1" outlineLevel="1">
      <c r="A85" s="768"/>
      <c r="B85" s="768"/>
      <c r="C85" s="768"/>
      <c r="D85" s="768"/>
      <c r="E85" s="768"/>
      <c r="F85" s="768"/>
      <c r="G85" s="768"/>
      <c r="H85" s="768"/>
      <c r="I85" s="768"/>
      <c r="J85" s="768"/>
      <c r="K85" s="768"/>
      <c r="L85" s="768"/>
      <c r="M85" s="768"/>
      <c r="N85" s="768"/>
      <c r="O85" s="768"/>
      <c r="P85" s="768"/>
      <c r="Q85" s="768"/>
      <c r="R85" s="768"/>
      <c r="S85" s="768"/>
      <c r="T85" s="768"/>
      <c r="U85" s="768"/>
      <c r="V85" s="766"/>
      <c r="W85" s="766"/>
      <c r="X85" s="766"/>
      <c r="Y85" s="766"/>
      <c r="Z85" s="766"/>
      <c r="AA85" s="766"/>
      <c r="AB85" s="766"/>
      <c r="AC85" s="766"/>
    </row>
    <row r="86" spans="1:29" hidden="1" outlineLevel="1">
      <c r="A86" s="768"/>
      <c r="B86" s="768"/>
      <c r="C86" s="768"/>
      <c r="E86" s="768"/>
      <c r="F86" s="768"/>
      <c r="G86" s="768"/>
      <c r="H86" s="768"/>
      <c r="I86" s="768"/>
      <c r="J86" s="768"/>
      <c r="K86" s="768"/>
      <c r="L86" s="768"/>
      <c r="M86" s="768"/>
      <c r="N86" s="768"/>
      <c r="O86" s="768"/>
      <c r="P86" s="768"/>
      <c r="Q86" s="768"/>
      <c r="R86" s="768"/>
      <c r="S86" s="768"/>
      <c r="T86" s="768"/>
      <c r="U86" s="768"/>
      <c r="V86" s="766"/>
      <c r="W86" s="766"/>
      <c r="X86" s="766"/>
      <c r="Y86" s="766"/>
      <c r="Z86" s="766"/>
      <c r="AA86" s="766"/>
      <c r="AB86" s="766"/>
      <c r="AC86" s="766"/>
    </row>
    <row r="87" spans="1:29" hidden="1" outlineLevel="1">
      <c r="A87" s="768"/>
      <c r="B87" s="768"/>
      <c r="C87" s="768"/>
      <c r="D87" s="768"/>
      <c r="E87" s="768"/>
      <c r="F87" s="850" t="str">
        <f>IF($F$21=$G$4,"","Caution - do not use default smoothing within the period")</f>
        <v>Caution - do not use default smoothing within the period</v>
      </c>
      <c r="G87" s="860"/>
      <c r="H87" s="852" t="str">
        <f t="shared" ref="H87:P87" si="6">IF($F$21=H$4,"Use to smooth","")</f>
        <v>Use to smooth</v>
      </c>
      <c r="I87" s="852" t="str">
        <f t="shared" si="6"/>
        <v/>
      </c>
      <c r="J87" s="852" t="str">
        <f t="shared" si="6"/>
        <v/>
      </c>
      <c r="K87" s="852" t="str">
        <f t="shared" si="6"/>
        <v/>
      </c>
      <c r="L87" s="852" t="str">
        <f t="shared" si="6"/>
        <v/>
      </c>
      <c r="M87" s="852" t="str">
        <f t="shared" si="6"/>
        <v/>
      </c>
      <c r="N87" s="852" t="str">
        <f t="shared" si="6"/>
        <v/>
      </c>
      <c r="O87" s="852" t="str">
        <f t="shared" si="6"/>
        <v/>
      </c>
      <c r="P87" s="852" t="str">
        <f t="shared" si="6"/>
        <v/>
      </c>
      <c r="Q87" s="860"/>
      <c r="R87" s="768"/>
      <c r="S87" s="768"/>
      <c r="T87" s="768"/>
      <c r="U87" s="768"/>
      <c r="V87" s="766"/>
      <c r="W87" s="766"/>
      <c r="X87" s="766"/>
      <c r="Y87" s="766"/>
      <c r="Z87" s="766"/>
      <c r="AA87" s="766"/>
      <c r="AB87" s="766"/>
      <c r="AC87" s="766"/>
    </row>
    <row r="88" spans="1:29" ht="12.75" customHeight="1" collapsed="1">
      <c r="A88" s="766"/>
      <c r="B88" s="766"/>
      <c r="C88" s="766"/>
      <c r="D88" s="766"/>
      <c r="E88" s="766"/>
      <c r="F88" s="766"/>
      <c r="G88" s="766"/>
      <c r="H88" s="766"/>
      <c r="I88" s="766"/>
      <c r="J88" s="766"/>
      <c r="K88" s="766"/>
      <c r="L88" s="766"/>
      <c r="M88" s="766"/>
      <c r="N88" s="766"/>
      <c r="O88" s="766"/>
      <c r="P88" s="766"/>
      <c r="Q88" s="766"/>
      <c r="R88" s="766"/>
      <c r="S88" s="766"/>
      <c r="T88" s="766"/>
      <c r="U88" s="766"/>
      <c r="V88" s="766"/>
      <c r="W88" s="766"/>
      <c r="X88" s="766"/>
      <c r="Y88" s="766"/>
      <c r="Z88" s="766"/>
      <c r="AA88" s="766"/>
      <c r="AB88" s="766"/>
      <c r="AC88" s="766"/>
    </row>
    <row r="89" spans="1:29">
      <c r="A89" s="766"/>
      <c r="B89" s="766"/>
      <c r="C89" s="766"/>
      <c r="D89" s="766"/>
      <c r="E89" s="766"/>
      <c r="F89" s="766"/>
      <c r="G89" s="766"/>
      <c r="H89" s="766"/>
      <c r="I89" s="766"/>
      <c r="J89" s="766"/>
      <c r="K89" s="766"/>
      <c r="L89" s="766"/>
      <c r="M89" s="766"/>
      <c r="N89" s="766"/>
      <c r="O89" s="766"/>
      <c r="P89" s="766"/>
      <c r="Q89" s="766"/>
      <c r="R89" s="766"/>
      <c r="S89" s="766"/>
      <c r="T89" s="766"/>
      <c r="U89" s="766"/>
      <c r="V89" s="766"/>
      <c r="W89" s="766"/>
      <c r="X89" s="766"/>
      <c r="Y89" s="766"/>
      <c r="Z89" s="766"/>
      <c r="AA89" s="766"/>
      <c r="AB89" s="766"/>
      <c r="AC89" s="766"/>
    </row>
    <row r="90" spans="1:29">
      <c r="A90" s="766"/>
      <c r="B90" s="766"/>
      <c r="C90" s="766"/>
      <c r="D90" s="766"/>
      <c r="E90" s="766"/>
      <c r="F90" s="766"/>
      <c r="G90" s="766"/>
      <c r="H90" s="766"/>
      <c r="I90" s="766"/>
      <c r="J90" s="766"/>
      <c r="K90" s="766"/>
      <c r="L90" s="766"/>
      <c r="M90" s="766"/>
      <c r="N90" s="766"/>
      <c r="O90" s="766"/>
      <c r="P90" s="766"/>
      <c r="Q90" s="766"/>
      <c r="R90" s="766"/>
      <c r="S90" s="766"/>
      <c r="T90" s="766"/>
      <c r="U90" s="766"/>
      <c r="V90" s="766"/>
      <c r="W90" s="766"/>
      <c r="X90" s="766"/>
      <c r="Y90" s="766"/>
      <c r="Z90" s="766"/>
      <c r="AA90" s="766"/>
      <c r="AB90" s="766"/>
      <c r="AC90" s="766"/>
    </row>
    <row r="91" spans="1:29">
      <c r="A91" s="766"/>
      <c r="B91" s="766"/>
      <c r="C91" s="766"/>
      <c r="D91" s="766"/>
      <c r="E91" s="766"/>
      <c r="F91" s="766"/>
      <c r="G91" s="788"/>
      <c r="H91" s="766"/>
      <c r="I91" s="766"/>
      <c r="J91" s="766"/>
      <c r="K91" s="766"/>
      <c r="L91" s="766"/>
      <c r="M91" s="766"/>
      <c r="N91" s="766"/>
      <c r="O91" s="766"/>
      <c r="P91" s="766"/>
      <c r="Q91" s="766"/>
      <c r="R91" s="766"/>
      <c r="S91" s="766"/>
      <c r="T91" s="766"/>
      <c r="U91" s="766"/>
      <c r="V91" s="766"/>
      <c r="W91" s="766"/>
      <c r="X91" s="766"/>
      <c r="Y91" s="766"/>
      <c r="Z91" s="766"/>
      <c r="AA91" s="766"/>
      <c r="AB91" s="766"/>
      <c r="AC91" s="766"/>
    </row>
    <row r="92" spans="1:29">
      <c r="A92" s="766"/>
      <c r="B92" s="766"/>
      <c r="C92" s="766"/>
      <c r="D92" s="766"/>
      <c r="E92" s="766"/>
      <c r="F92" s="766"/>
      <c r="G92" s="766"/>
      <c r="H92" s="766"/>
      <c r="I92" s="766"/>
      <c r="J92" s="766"/>
      <c r="K92" s="766"/>
      <c r="L92" s="766"/>
      <c r="M92" s="766"/>
      <c r="N92" s="766"/>
      <c r="O92" s="766"/>
      <c r="P92" s="766"/>
      <c r="Q92" s="766"/>
      <c r="R92" s="766"/>
      <c r="S92" s="766"/>
      <c r="T92" s="766"/>
      <c r="U92" s="766"/>
      <c r="V92" s="766"/>
      <c r="W92" s="766"/>
      <c r="X92" s="766"/>
      <c r="Y92" s="766"/>
      <c r="Z92" s="766"/>
      <c r="AA92" s="766"/>
      <c r="AB92" s="766"/>
      <c r="AC92" s="766"/>
    </row>
    <row r="93" spans="1:29">
      <c r="A93" s="766"/>
      <c r="B93" s="766"/>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row>
    <row r="94" spans="1:29">
      <c r="A94" s="766"/>
      <c r="B94" s="766"/>
      <c r="C94" s="766"/>
      <c r="D94" s="766"/>
      <c r="E94" s="766"/>
      <c r="F94" s="766"/>
      <c r="G94" s="766"/>
      <c r="H94" s="766"/>
      <c r="I94" s="766"/>
      <c r="J94" s="766"/>
      <c r="K94" s="766"/>
      <c r="L94" s="766"/>
      <c r="M94" s="766"/>
      <c r="N94" s="766"/>
      <c r="O94" s="766"/>
      <c r="P94" s="766"/>
      <c r="Q94" s="766"/>
      <c r="R94" s="766"/>
      <c r="S94" s="766"/>
      <c r="T94" s="766"/>
      <c r="U94" s="766"/>
      <c r="V94" s="766"/>
      <c r="W94" s="766"/>
      <c r="X94" s="766"/>
      <c r="Y94" s="766"/>
      <c r="Z94" s="766"/>
      <c r="AA94" s="766"/>
      <c r="AB94" s="766"/>
      <c r="AC94" s="766"/>
    </row>
  </sheetData>
  <mergeCells count="1">
    <mergeCell ref="H16:J16"/>
  </mergeCells>
  <dataValidations count="2">
    <dataValidation type="list" allowBlank="1" showInputMessage="1" showErrorMessage="1" sqref="H16" xr:uid="{7E2D37ED-CCA2-499C-89F7-8FA9758A930B}">
      <formula1>$AA$2:$AA$3</formula1>
    </dataValidation>
    <dataValidation type="list" allowBlank="1" showInputMessage="1" showErrorMessage="1" sqref="F21" xr:uid="{BD5E7E87-A3DE-455E-9366-748EA5A29ACC}">
      <formula1>$G$4:$P$4</formula1>
    </dataValidation>
  </dataValidations>
  <printOptions headings="1"/>
  <pageMargins left="0.75" right="0.75" top="1" bottom="1" header="0.5" footer="0.5"/>
  <pageSetup paperSize="9" scale="51" fitToHeight="0" orientation="landscape" horizontalDpi="4294967292" r:id="rId1"/>
  <headerFooter alignWithMargins="0"/>
  <rowBreaks count="1" manualBreakCount="1">
    <brk id="36"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Button 1">
              <controlPr defaultSize="0" print="0" autoFill="0" autoPict="0">
                <anchor moveWithCells="1" sizeWithCells="1">
                  <from>
                    <xdr:col>6</xdr:col>
                    <xdr:colOff>50800</xdr:colOff>
                    <xdr:row>47</xdr:row>
                    <xdr:rowOff>107950</xdr:rowOff>
                  </from>
                  <to>
                    <xdr:col>6</xdr:col>
                    <xdr:colOff>736600</xdr:colOff>
                    <xdr:row>49</xdr:row>
                    <xdr:rowOff>146050</xdr:rowOff>
                  </to>
                </anchor>
              </controlPr>
            </control>
          </mc:Choice>
        </mc:AlternateContent>
        <mc:AlternateContent xmlns:mc="http://schemas.openxmlformats.org/markup-compatibility/2006">
          <mc:Choice Requires="x14">
            <control shapeId="217090" r:id="rId5" name="Button 2">
              <controlPr defaultSize="0" print="0" autoFill="0" autoPict="0">
                <anchor moveWithCells="1" sizeWithCells="1">
                  <from>
                    <xdr:col>6</xdr:col>
                    <xdr:colOff>57150</xdr:colOff>
                    <xdr:row>63</xdr:row>
                    <xdr:rowOff>76200</xdr:rowOff>
                  </from>
                  <to>
                    <xdr:col>6</xdr:col>
                    <xdr:colOff>736600</xdr:colOff>
                    <xdr:row>65</xdr:row>
                    <xdr:rowOff>114300</xdr:rowOff>
                  </to>
                </anchor>
              </controlPr>
            </control>
          </mc:Choice>
        </mc:AlternateContent>
        <mc:AlternateContent xmlns:mc="http://schemas.openxmlformats.org/markup-compatibility/2006">
          <mc:Choice Requires="x14">
            <control shapeId="217091" r:id="rId6" name="Button 3">
              <controlPr defaultSize="0" print="0" autoFill="0" autoPict="0">
                <anchor moveWithCells="1" sizeWithCells="1">
                  <from>
                    <xdr:col>6</xdr:col>
                    <xdr:colOff>50800</xdr:colOff>
                    <xdr:row>83</xdr:row>
                    <xdr:rowOff>76200</xdr:rowOff>
                  </from>
                  <to>
                    <xdr:col>6</xdr:col>
                    <xdr:colOff>736600</xdr:colOff>
                    <xdr:row>85</xdr:row>
                    <xdr:rowOff>107950</xdr:rowOff>
                  </to>
                </anchor>
              </controlPr>
            </control>
          </mc:Choice>
        </mc:AlternateContent>
        <mc:AlternateContent xmlns:mc="http://schemas.openxmlformats.org/markup-compatibility/2006">
          <mc:Choice Requires="x14">
            <control shapeId="217092" r:id="rId7" name="Button 4">
              <controlPr defaultSize="0" print="0" autoFill="0" autoPict="0">
                <anchor moveWithCells="1" sizeWithCells="1">
                  <from>
                    <xdr:col>7</xdr:col>
                    <xdr:colOff>38100</xdr:colOff>
                    <xdr:row>47</xdr:row>
                    <xdr:rowOff>95250</xdr:rowOff>
                  </from>
                  <to>
                    <xdr:col>7</xdr:col>
                    <xdr:colOff>755650</xdr:colOff>
                    <xdr:row>49</xdr:row>
                    <xdr:rowOff>133350</xdr:rowOff>
                  </to>
                </anchor>
              </controlPr>
            </control>
          </mc:Choice>
        </mc:AlternateContent>
        <mc:AlternateContent xmlns:mc="http://schemas.openxmlformats.org/markup-compatibility/2006">
          <mc:Choice Requires="x14">
            <control shapeId="217093" r:id="rId8" name="Button 5">
              <controlPr defaultSize="0" print="0" autoFill="0" autoPict="0">
                <anchor moveWithCells="1" sizeWithCells="1">
                  <from>
                    <xdr:col>8</xdr:col>
                    <xdr:colOff>38100</xdr:colOff>
                    <xdr:row>47</xdr:row>
                    <xdr:rowOff>95250</xdr:rowOff>
                  </from>
                  <to>
                    <xdr:col>8</xdr:col>
                    <xdr:colOff>762000</xdr:colOff>
                    <xdr:row>49</xdr:row>
                    <xdr:rowOff>133350</xdr:rowOff>
                  </to>
                </anchor>
              </controlPr>
            </control>
          </mc:Choice>
        </mc:AlternateContent>
        <mc:AlternateContent xmlns:mc="http://schemas.openxmlformats.org/markup-compatibility/2006">
          <mc:Choice Requires="x14">
            <control shapeId="217094" r:id="rId9" name="Button 6">
              <controlPr defaultSize="0" print="0" autoFill="0" autoPict="0">
                <anchor moveWithCells="1" sizeWithCells="1">
                  <from>
                    <xdr:col>9</xdr:col>
                    <xdr:colOff>38100</xdr:colOff>
                    <xdr:row>47</xdr:row>
                    <xdr:rowOff>95250</xdr:rowOff>
                  </from>
                  <to>
                    <xdr:col>9</xdr:col>
                    <xdr:colOff>762000</xdr:colOff>
                    <xdr:row>49</xdr:row>
                    <xdr:rowOff>133350</xdr:rowOff>
                  </to>
                </anchor>
              </controlPr>
            </control>
          </mc:Choice>
        </mc:AlternateContent>
        <mc:AlternateContent xmlns:mc="http://schemas.openxmlformats.org/markup-compatibility/2006">
          <mc:Choice Requires="x14">
            <control shapeId="217095" r:id="rId10" name="Button 7">
              <controlPr defaultSize="0" print="0" autoFill="0" autoPict="0">
                <anchor moveWithCells="1" sizeWithCells="1">
                  <from>
                    <xdr:col>10</xdr:col>
                    <xdr:colOff>38100</xdr:colOff>
                    <xdr:row>47</xdr:row>
                    <xdr:rowOff>95250</xdr:rowOff>
                  </from>
                  <to>
                    <xdr:col>10</xdr:col>
                    <xdr:colOff>762000</xdr:colOff>
                    <xdr:row>49</xdr:row>
                    <xdr:rowOff>133350</xdr:rowOff>
                  </to>
                </anchor>
              </controlPr>
            </control>
          </mc:Choice>
        </mc:AlternateContent>
        <mc:AlternateContent xmlns:mc="http://schemas.openxmlformats.org/markup-compatibility/2006">
          <mc:Choice Requires="x14">
            <control shapeId="217096" r:id="rId11" name="Button 8">
              <controlPr defaultSize="0" print="0" autoFill="0" autoPict="0">
                <anchor moveWithCells="1" sizeWithCells="1">
                  <from>
                    <xdr:col>11</xdr:col>
                    <xdr:colOff>38100</xdr:colOff>
                    <xdr:row>47</xdr:row>
                    <xdr:rowOff>95250</xdr:rowOff>
                  </from>
                  <to>
                    <xdr:col>11</xdr:col>
                    <xdr:colOff>762000</xdr:colOff>
                    <xdr:row>49</xdr:row>
                    <xdr:rowOff>133350</xdr:rowOff>
                  </to>
                </anchor>
              </controlPr>
            </control>
          </mc:Choice>
        </mc:AlternateContent>
        <mc:AlternateContent xmlns:mc="http://schemas.openxmlformats.org/markup-compatibility/2006">
          <mc:Choice Requires="x14">
            <control shapeId="217097" r:id="rId12" name="Button 9">
              <controlPr defaultSize="0" print="0" autoFill="0" autoPict="0">
                <anchor moveWithCells="1" sizeWithCells="1">
                  <from>
                    <xdr:col>12</xdr:col>
                    <xdr:colOff>38100</xdr:colOff>
                    <xdr:row>47</xdr:row>
                    <xdr:rowOff>95250</xdr:rowOff>
                  </from>
                  <to>
                    <xdr:col>12</xdr:col>
                    <xdr:colOff>762000</xdr:colOff>
                    <xdr:row>49</xdr:row>
                    <xdr:rowOff>133350</xdr:rowOff>
                  </to>
                </anchor>
              </controlPr>
            </control>
          </mc:Choice>
        </mc:AlternateContent>
        <mc:AlternateContent xmlns:mc="http://schemas.openxmlformats.org/markup-compatibility/2006">
          <mc:Choice Requires="x14">
            <control shapeId="217098" r:id="rId13" name="Button 10">
              <controlPr defaultSize="0" print="0" autoFill="0" autoPict="0">
                <anchor moveWithCells="1" sizeWithCells="1">
                  <from>
                    <xdr:col>13</xdr:col>
                    <xdr:colOff>38100</xdr:colOff>
                    <xdr:row>47</xdr:row>
                    <xdr:rowOff>95250</xdr:rowOff>
                  </from>
                  <to>
                    <xdr:col>13</xdr:col>
                    <xdr:colOff>762000</xdr:colOff>
                    <xdr:row>49</xdr:row>
                    <xdr:rowOff>133350</xdr:rowOff>
                  </to>
                </anchor>
              </controlPr>
            </control>
          </mc:Choice>
        </mc:AlternateContent>
        <mc:AlternateContent xmlns:mc="http://schemas.openxmlformats.org/markup-compatibility/2006">
          <mc:Choice Requires="x14">
            <control shapeId="217099" r:id="rId14" name="Button 11">
              <controlPr defaultSize="0" print="0" autoFill="0" autoPict="0">
                <anchor moveWithCells="1" sizeWithCells="1">
                  <from>
                    <xdr:col>14</xdr:col>
                    <xdr:colOff>38100</xdr:colOff>
                    <xdr:row>47</xdr:row>
                    <xdr:rowOff>95250</xdr:rowOff>
                  </from>
                  <to>
                    <xdr:col>14</xdr:col>
                    <xdr:colOff>762000</xdr:colOff>
                    <xdr:row>49</xdr:row>
                    <xdr:rowOff>133350</xdr:rowOff>
                  </to>
                </anchor>
              </controlPr>
            </control>
          </mc:Choice>
        </mc:AlternateContent>
        <mc:AlternateContent xmlns:mc="http://schemas.openxmlformats.org/markup-compatibility/2006">
          <mc:Choice Requires="x14">
            <control shapeId="217100" r:id="rId15" name="Button 12">
              <controlPr defaultSize="0" print="0" autoFill="0" autoPict="0">
                <anchor moveWithCells="1" sizeWithCells="1">
                  <from>
                    <xdr:col>15</xdr:col>
                    <xdr:colOff>38100</xdr:colOff>
                    <xdr:row>47</xdr:row>
                    <xdr:rowOff>95250</xdr:rowOff>
                  </from>
                  <to>
                    <xdr:col>15</xdr:col>
                    <xdr:colOff>762000</xdr:colOff>
                    <xdr:row>49</xdr:row>
                    <xdr:rowOff>133350</xdr:rowOff>
                  </to>
                </anchor>
              </controlPr>
            </control>
          </mc:Choice>
        </mc:AlternateContent>
        <mc:AlternateContent xmlns:mc="http://schemas.openxmlformats.org/markup-compatibility/2006">
          <mc:Choice Requires="x14">
            <control shapeId="217101" r:id="rId16" name="Button 13">
              <controlPr defaultSize="0" print="0" autoFill="0" autoPict="0">
                <anchor moveWithCells="1" sizeWithCells="1">
                  <from>
                    <xdr:col>7</xdr:col>
                    <xdr:colOff>31750</xdr:colOff>
                    <xdr:row>63</xdr:row>
                    <xdr:rowOff>69850</xdr:rowOff>
                  </from>
                  <to>
                    <xdr:col>7</xdr:col>
                    <xdr:colOff>742950</xdr:colOff>
                    <xdr:row>65</xdr:row>
                    <xdr:rowOff>107950</xdr:rowOff>
                  </to>
                </anchor>
              </controlPr>
            </control>
          </mc:Choice>
        </mc:AlternateContent>
        <mc:AlternateContent xmlns:mc="http://schemas.openxmlformats.org/markup-compatibility/2006">
          <mc:Choice Requires="x14">
            <control shapeId="217102" r:id="rId17" name="Button 14">
              <controlPr defaultSize="0" print="0" autoFill="0" autoPict="0">
                <anchor moveWithCells="1" sizeWithCells="1">
                  <from>
                    <xdr:col>8</xdr:col>
                    <xdr:colOff>31750</xdr:colOff>
                    <xdr:row>63</xdr:row>
                    <xdr:rowOff>69850</xdr:rowOff>
                  </from>
                  <to>
                    <xdr:col>8</xdr:col>
                    <xdr:colOff>742950</xdr:colOff>
                    <xdr:row>65</xdr:row>
                    <xdr:rowOff>107950</xdr:rowOff>
                  </to>
                </anchor>
              </controlPr>
            </control>
          </mc:Choice>
        </mc:AlternateContent>
        <mc:AlternateContent xmlns:mc="http://schemas.openxmlformats.org/markup-compatibility/2006">
          <mc:Choice Requires="x14">
            <control shapeId="217103" r:id="rId18" name="Button 15">
              <controlPr defaultSize="0" print="0" autoFill="0" autoPict="0">
                <anchor moveWithCells="1" sizeWithCells="1">
                  <from>
                    <xdr:col>9</xdr:col>
                    <xdr:colOff>31750</xdr:colOff>
                    <xdr:row>63</xdr:row>
                    <xdr:rowOff>69850</xdr:rowOff>
                  </from>
                  <to>
                    <xdr:col>9</xdr:col>
                    <xdr:colOff>742950</xdr:colOff>
                    <xdr:row>65</xdr:row>
                    <xdr:rowOff>107950</xdr:rowOff>
                  </to>
                </anchor>
              </controlPr>
            </control>
          </mc:Choice>
        </mc:AlternateContent>
        <mc:AlternateContent xmlns:mc="http://schemas.openxmlformats.org/markup-compatibility/2006">
          <mc:Choice Requires="x14">
            <control shapeId="217104" r:id="rId19" name="Button 16">
              <controlPr defaultSize="0" print="0" autoFill="0" autoPict="0">
                <anchor moveWithCells="1" sizeWithCells="1">
                  <from>
                    <xdr:col>10</xdr:col>
                    <xdr:colOff>31750</xdr:colOff>
                    <xdr:row>63</xdr:row>
                    <xdr:rowOff>69850</xdr:rowOff>
                  </from>
                  <to>
                    <xdr:col>10</xdr:col>
                    <xdr:colOff>742950</xdr:colOff>
                    <xdr:row>65</xdr:row>
                    <xdr:rowOff>107950</xdr:rowOff>
                  </to>
                </anchor>
              </controlPr>
            </control>
          </mc:Choice>
        </mc:AlternateContent>
        <mc:AlternateContent xmlns:mc="http://schemas.openxmlformats.org/markup-compatibility/2006">
          <mc:Choice Requires="x14">
            <control shapeId="217105" r:id="rId20" name="Button 17">
              <controlPr defaultSize="0" print="0" autoFill="0" autoPict="0">
                <anchor moveWithCells="1" sizeWithCells="1">
                  <from>
                    <xdr:col>11</xdr:col>
                    <xdr:colOff>31750</xdr:colOff>
                    <xdr:row>63</xdr:row>
                    <xdr:rowOff>69850</xdr:rowOff>
                  </from>
                  <to>
                    <xdr:col>11</xdr:col>
                    <xdr:colOff>742950</xdr:colOff>
                    <xdr:row>65</xdr:row>
                    <xdr:rowOff>107950</xdr:rowOff>
                  </to>
                </anchor>
              </controlPr>
            </control>
          </mc:Choice>
        </mc:AlternateContent>
        <mc:AlternateContent xmlns:mc="http://schemas.openxmlformats.org/markup-compatibility/2006">
          <mc:Choice Requires="x14">
            <control shapeId="217106" r:id="rId21" name="Button 18">
              <controlPr defaultSize="0" print="0" autoFill="0" autoPict="0">
                <anchor moveWithCells="1" sizeWithCells="1">
                  <from>
                    <xdr:col>12</xdr:col>
                    <xdr:colOff>31750</xdr:colOff>
                    <xdr:row>63</xdr:row>
                    <xdr:rowOff>69850</xdr:rowOff>
                  </from>
                  <to>
                    <xdr:col>12</xdr:col>
                    <xdr:colOff>742950</xdr:colOff>
                    <xdr:row>65</xdr:row>
                    <xdr:rowOff>107950</xdr:rowOff>
                  </to>
                </anchor>
              </controlPr>
            </control>
          </mc:Choice>
        </mc:AlternateContent>
        <mc:AlternateContent xmlns:mc="http://schemas.openxmlformats.org/markup-compatibility/2006">
          <mc:Choice Requires="x14">
            <control shapeId="217107" r:id="rId22" name="Button 19">
              <controlPr defaultSize="0" print="0" autoFill="0" autoPict="0">
                <anchor moveWithCells="1" sizeWithCells="1">
                  <from>
                    <xdr:col>13</xdr:col>
                    <xdr:colOff>31750</xdr:colOff>
                    <xdr:row>63</xdr:row>
                    <xdr:rowOff>69850</xdr:rowOff>
                  </from>
                  <to>
                    <xdr:col>13</xdr:col>
                    <xdr:colOff>742950</xdr:colOff>
                    <xdr:row>65</xdr:row>
                    <xdr:rowOff>107950</xdr:rowOff>
                  </to>
                </anchor>
              </controlPr>
            </control>
          </mc:Choice>
        </mc:AlternateContent>
        <mc:AlternateContent xmlns:mc="http://schemas.openxmlformats.org/markup-compatibility/2006">
          <mc:Choice Requires="x14">
            <control shapeId="217108" r:id="rId23" name="Button 20">
              <controlPr defaultSize="0" print="0" autoFill="0" autoPict="0">
                <anchor moveWithCells="1" sizeWithCells="1">
                  <from>
                    <xdr:col>14</xdr:col>
                    <xdr:colOff>31750</xdr:colOff>
                    <xdr:row>63</xdr:row>
                    <xdr:rowOff>69850</xdr:rowOff>
                  </from>
                  <to>
                    <xdr:col>14</xdr:col>
                    <xdr:colOff>742950</xdr:colOff>
                    <xdr:row>65</xdr:row>
                    <xdr:rowOff>107950</xdr:rowOff>
                  </to>
                </anchor>
              </controlPr>
            </control>
          </mc:Choice>
        </mc:AlternateContent>
        <mc:AlternateContent xmlns:mc="http://schemas.openxmlformats.org/markup-compatibility/2006">
          <mc:Choice Requires="x14">
            <control shapeId="217109" r:id="rId24" name="Button 21">
              <controlPr defaultSize="0" print="0" autoFill="0" autoPict="0">
                <anchor moveWithCells="1" sizeWithCells="1">
                  <from>
                    <xdr:col>15</xdr:col>
                    <xdr:colOff>31750</xdr:colOff>
                    <xdr:row>63</xdr:row>
                    <xdr:rowOff>69850</xdr:rowOff>
                  </from>
                  <to>
                    <xdr:col>15</xdr:col>
                    <xdr:colOff>742950</xdr:colOff>
                    <xdr:row>65</xdr:row>
                    <xdr:rowOff>107950</xdr:rowOff>
                  </to>
                </anchor>
              </controlPr>
            </control>
          </mc:Choice>
        </mc:AlternateContent>
        <mc:AlternateContent xmlns:mc="http://schemas.openxmlformats.org/markup-compatibility/2006">
          <mc:Choice Requires="x14">
            <control shapeId="217110" r:id="rId25" name="Button 22">
              <controlPr defaultSize="0" print="0" autoFill="0" autoPict="0">
                <anchor moveWithCells="1" sizeWithCells="1">
                  <from>
                    <xdr:col>7</xdr:col>
                    <xdr:colOff>31750</xdr:colOff>
                    <xdr:row>83</xdr:row>
                    <xdr:rowOff>76200</xdr:rowOff>
                  </from>
                  <to>
                    <xdr:col>7</xdr:col>
                    <xdr:colOff>742950</xdr:colOff>
                    <xdr:row>85</xdr:row>
                    <xdr:rowOff>107950</xdr:rowOff>
                  </to>
                </anchor>
              </controlPr>
            </control>
          </mc:Choice>
        </mc:AlternateContent>
        <mc:AlternateContent xmlns:mc="http://schemas.openxmlformats.org/markup-compatibility/2006">
          <mc:Choice Requires="x14">
            <control shapeId="217111" r:id="rId26" name="Button 23">
              <controlPr defaultSize="0" print="0" autoFill="0" autoPict="0">
                <anchor moveWithCells="1" sizeWithCells="1">
                  <from>
                    <xdr:col>8</xdr:col>
                    <xdr:colOff>31750</xdr:colOff>
                    <xdr:row>83</xdr:row>
                    <xdr:rowOff>76200</xdr:rowOff>
                  </from>
                  <to>
                    <xdr:col>8</xdr:col>
                    <xdr:colOff>742950</xdr:colOff>
                    <xdr:row>85</xdr:row>
                    <xdr:rowOff>107950</xdr:rowOff>
                  </to>
                </anchor>
              </controlPr>
            </control>
          </mc:Choice>
        </mc:AlternateContent>
        <mc:AlternateContent xmlns:mc="http://schemas.openxmlformats.org/markup-compatibility/2006">
          <mc:Choice Requires="x14">
            <control shapeId="217112" r:id="rId27" name="Button 24">
              <controlPr defaultSize="0" print="0" autoFill="0" autoPict="0">
                <anchor moveWithCells="1" sizeWithCells="1">
                  <from>
                    <xdr:col>9</xdr:col>
                    <xdr:colOff>31750</xdr:colOff>
                    <xdr:row>83</xdr:row>
                    <xdr:rowOff>69850</xdr:rowOff>
                  </from>
                  <to>
                    <xdr:col>9</xdr:col>
                    <xdr:colOff>742950</xdr:colOff>
                    <xdr:row>85</xdr:row>
                    <xdr:rowOff>107950</xdr:rowOff>
                  </to>
                </anchor>
              </controlPr>
            </control>
          </mc:Choice>
        </mc:AlternateContent>
        <mc:AlternateContent xmlns:mc="http://schemas.openxmlformats.org/markup-compatibility/2006">
          <mc:Choice Requires="x14">
            <control shapeId="217113" r:id="rId28" name="Button 25">
              <controlPr defaultSize="0" print="0" autoFill="0" autoPict="0">
                <anchor moveWithCells="1" sizeWithCells="1">
                  <from>
                    <xdr:col>10</xdr:col>
                    <xdr:colOff>31750</xdr:colOff>
                    <xdr:row>83</xdr:row>
                    <xdr:rowOff>69850</xdr:rowOff>
                  </from>
                  <to>
                    <xdr:col>10</xdr:col>
                    <xdr:colOff>742950</xdr:colOff>
                    <xdr:row>85</xdr:row>
                    <xdr:rowOff>107950</xdr:rowOff>
                  </to>
                </anchor>
              </controlPr>
            </control>
          </mc:Choice>
        </mc:AlternateContent>
        <mc:AlternateContent xmlns:mc="http://schemas.openxmlformats.org/markup-compatibility/2006">
          <mc:Choice Requires="x14">
            <control shapeId="217114" r:id="rId29" name="Button 26">
              <controlPr defaultSize="0" print="0" autoFill="0" autoPict="0">
                <anchor moveWithCells="1" sizeWithCells="1">
                  <from>
                    <xdr:col>11</xdr:col>
                    <xdr:colOff>31750</xdr:colOff>
                    <xdr:row>83</xdr:row>
                    <xdr:rowOff>69850</xdr:rowOff>
                  </from>
                  <to>
                    <xdr:col>11</xdr:col>
                    <xdr:colOff>742950</xdr:colOff>
                    <xdr:row>85</xdr:row>
                    <xdr:rowOff>107950</xdr:rowOff>
                  </to>
                </anchor>
              </controlPr>
            </control>
          </mc:Choice>
        </mc:AlternateContent>
        <mc:AlternateContent xmlns:mc="http://schemas.openxmlformats.org/markup-compatibility/2006">
          <mc:Choice Requires="x14">
            <control shapeId="217115" r:id="rId30" name="Button 27">
              <controlPr defaultSize="0" print="0" autoFill="0" autoPict="0">
                <anchor moveWithCells="1" sizeWithCells="1">
                  <from>
                    <xdr:col>12</xdr:col>
                    <xdr:colOff>31750</xdr:colOff>
                    <xdr:row>83</xdr:row>
                    <xdr:rowOff>69850</xdr:rowOff>
                  </from>
                  <to>
                    <xdr:col>12</xdr:col>
                    <xdr:colOff>742950</xdr:colOff>
                    <xdr:row>85</xdr:row>
                    <xdr:rowOff>107950</xdr:rowOff>
                  </to>
                </anchor>
              </controlPr>
            </control>
          </mc:Choice>
        </mc:AlternateContent>
        <mc:AlternateContent xmlns:mc="http://schemas.openxmlformats.org/markup-compatibility/2006">
          <mc:Choice Requires="x14">
            <control shapeId="217116" r:id="rId31" name="Button 28">
              <controlPr defaultSize="0" print="0" autoFill="0" autoPict="0">
                <anchor moveWithCells="1" sizeWithCells="1">
                  <from>
                    <xdr:col>13</xdr:col>
                    <xdr:colOff>31750</xdr:colOff>
                    <xdr:row>83</xdr:row>
                    <xdr:rowOff>69850</xdr:rowOff>
                  </from>
                  <to>
                    <xdr:col>13</xdr:col>
                    <xdr:colOff>742950</xdr:colOff>
                    <xdr:row>85</xdr:row>
                    <xdr:rowOff>107950</xdr:rowOff>
                  </to>
                </anchor>
              </controlPr>
            </control>
          </mc:Choice>
        </mc:AlternateContent>
        <mc:AlternateContent xmlns:mc="http://schemas.openxmlformats.org/markup-compatibility/2006">
          <mc:Choice Requires="x14">
            <control shapeId="217117" r:id="rId32" name="Button 29">
              <controlPr defaultSize="0" print="0" autoFill="0" autoPict="0">
                <anchor moveWithCells="1" sizeWithCells="1">
                  <from>
                    <xdr:col>14</xdr:col>
                    <xdr:colOff>31750</xdr:colOff>
                    <xdr:row>83</xdr:row>
                    <xdr:rowOff>69850</xdr:rowOff>
                  </from>
                  <to>
                    <xdr:col>14</xdr:col>
                    <xdr:colOff>742950</xdr:colOff>
                    <xdr:row>85</xdr:row>
                    <xdr:rowOff>107950</xdr:rowOff>
                  </to>
                </anchor>
              </controlPr>
            </control>
          </mc:Choice>
        </mc:AlternateContent>
        <mc:AlternateContent xmlns:mc="http://schemas.openxmlformats.org/markup-compatibility/2006">
          <mc:Choice Requires="x14">
            <control shapeId="217118" r:id="rId33" name="Button 30">
              <controlPr defaultSize="0" print="0" autoFill="0" autoPict="0">
                <anchor moveWithCells="1" sizeWithCells="1">
                  <from>
                    <xdr:col>15</xdr:col>
                    <xdr:colOff>31750</xdr:colOff>
                    <xdr:row>83</xdr:row>
                    <xdr:rowOff>69850</xdr:rowOff>
                  </from>
                  <to>
                    <xdr:col>15</xdr:col>
                    <xdr:colOff>742950</xdr:colOff>
                    <xdr:row>85</xdr:row>
                    <xdr:rowOff>107950</xdr:rowOff>
                  </to>
                </anchor>
              </controlPr>
            </control>
          </mc:Choice>
        </mc:AlternateContent>
        <mc:AlternateContent xmlns:mc="http://schemas.openxmlformats.org/markup-compatibility/2006">
          <mc:Choice Requires="x14">
            <control shapeId="217119" r:id="rId34" name="Button 31">
              <controlPr defaultSize="0" print="0" autoFill="0" autoPict="0">
                <anchor moveWithCells="1" sizeWithCells="1">
                  <from>
                    <xdr:col>4</xdr:col>
                    <xdr:colOff>603250</xdr:colOff>
                    <xdr:row>47</xdr:row>
                    <xdr:rowOff>107950</xdr:rowOff>
                  </from>
                  <to>
                    <xdr:col>5</xdr:col>
                    <xdr:colOff>850900</xdr:colOff>
                    <xdr:row>49</xdr:row>
                    <xdr:rowOff>133350</xdr:rowOff>
                  </to>
                </anchor>
              </controlPr>
            </control>
          </mc:Choice>
        </mc:AlternateContent>
        <mc:AlternateContent xmlns:mc="http://schemas.openxmlformats.org/markup-compatibility/2006">
          <mc:Choice Requires="x14">
            <control shapeId="217120" r:id="rId35" name="Button 32">
              <controlPr defaultSize="0" print="0" autoFill="0" autoPict="0">
                <anchor moveWithCells="1" sizeWithCells="1">
                  <from>
                    <xdr:col>4</xdr:col>
                    <xdr:colOff>584200</xdr:colOff>
                    <xdr:row>63</xdr:row>
                    <xdr:rowOff>95250</xdr:rowOff>
                  </from>
                  <to>
                    <xdr:col>5</xdr:col>
                    <xdr:colOff>838200</xdr:colOff>
                    <xdr:row>65</xdr:row>
                    <xdr:rowOff>114300</xdr:rowOff>
                  </to>
                </anchor>
              </controlPr>
            </control>
          </mc:Choice>
        </mc:AlternateContent>
        <mc:AlternateContent xmlns:mc="http://schemas.openxmlformats.org/markup-compatibility/2006">
          <mc:Choice Requires="x14">
            <control shapeId="217121" r:id="rId36" name="Button 33">
              <controlPr defaultSize="0" print="0" autoFill="0" autoPict="0">
                <anchor moveWithCells="1" sizeWithCells="1">
                  <from>
                    <xdr:col>4</xdr:col>
                    <xdr:colOff>546100</xdr:colOff>
                    <xdr:row>83</xdr:row>
                    <xdr:rowOff>76200</xdr:rowOff>
                  </from>
                  <to>
                    <xdr:col>5</xdr:col>
                    <xdr:colOff>819150</xdr:colOff>
                    <xdr:row>85</xdr:row>
                    <xdr:rowOff>107950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C317F-971F-45EC-9920-0F999D2B97D4}">
  <sheetPr codeName="Sheet13"/>
  <dimension ref="A1:Y104"/>
  <sheetViews>
    <sheetView showGridLines="0" zoomScale="90" zoomScaleNormal="90" workbookViewId="0">
      <selection activeCell="Z55" sqref="Z55"/>
    </sheetView>
  </sheetViews>
  <sheetFormatPr defaultRowHeight="12.5" outlineLevelCol="1"/>
  <cols>
    <col min="1" max="2" width="1" style="767" customWidth="1"/>
    <col min="3" max="3" width="3.36328125" style="767" customWidth="1"/>
    <col min="4" max="4" width="35.7265625" style="767" customWidth="1"/>
    <col min="5" max="5" width="14.26953125" style="767" customWidth="1"/>
    <col min="6" max="11" width="11.36328125" style="767" customWidth="1"/>
    <col min="12" max="16" width="9.81640625" style="767" hidden="1" customWidth="1" outlineLevel="1"/>
    <col min="17" max="17" width="14.81640625" style="767" customWidth="1" collapsed="1"/>
    <col min="18" max="18" width="5.6328125" style="767" customWidth="1"/>
    <col min="19" max="19" width="10.81640625" style="767" customWidth="1"/>
    <col min="20" max="20" width="13.7265625" style="767" customWidth="1"/>
    <col min="21" max="21" width="8.81640625" style="767" customWidth="1"/>
    <col min="22" max="16384" width="8.7265625" style="767"/>
  </cols>
  <sheetData>
    <row r="1" spans="1:24" ht="13">
      <c r="A1" s="768"/>
      <c r="B1" s="768"/>
      <c r="C1" s="780"/>
      <c r="D1" s="780"/>
      <c r="E1" s="780"/>
      <c r="F1" s="780"/>
      <c r="G1" s="781"/>
      <c r="H1" s="768"/>
      <c r="I1" s="768"/>
      <c r="J1" s="56"/>
      <c r="K1" s="768"/>
      <c r="L1" s="768"/>
      <c r="M1" s="768"/>
      <c r="N1" s="57"/>
      <c r="O1" s="57"/>
      <c r="P1" s="57"/>
      <c r="Q1" s="768"/>
      <c r="R1" s="766"/>
      <c r="S1" s="766"/>
      <c r="T1" s="766"/>
      <c r="U1" s="766"/>
      <c r="V1" s="766"/>
      <c r="W1" s="766"/>
      <c r="X1" s="766"/>
    </row>
    <row r="2" spans="1:24" ht="15.5">
      <c r="A2" s="781"/>
      <c r="B2" s="781"/>
      <c r="C2" s="782" t="str">
        <f>'[1]DMS input'!$C$16&amp;" - Revenue and Price Summary"&amp;" - DNSP PTRM - version "&amp;[1]Intro!$L$4</f>
        <v>SAPN - Revenue and Price Summary - DNSP PTRM - version 4</v>
      </c>
      <c r="D2" s="782"/>
      <c r="E2" s="781"/>
      <c r="F2" s="781"/>
      <c r="G2" s="781"/>
      <c r="H2" s="781"/>
      <c r="I2" s="781"/>
      <c r="J2" s="781"/>
      <c r="K2" s="781"/>
      <c r="L2" s="781"/>
      <c r="M2" s="781"/>
      <c r="N2" s="781"/>
      <c r="O2" s="781"/>
      <c r="P2" s="781"/>
      <c r="Q2" s="781"/>
      <c r="R2" s="766"/>
      <c r="S2" s="766"/>
      <c r="T2" s="766"/>
      <c r="U2" s="766"/>
      <c r="V2" s="766"/>
      <c r="W2" s="766"/>
      <c r="X2" s="766"/>
    </row>
    <row r="3" spans="1:24" ht="12.75" customHeight="1">
      <c r="A3" s="781"/>
      <c r="B3" s="781"/>
      <c r="C3" s="782"/>
      <c r="D3" s="782"/>
      <c r="E3" s="781"/>
      <c r="F3" s="781"/>
      <c r="G3" s="781"/>
      <c r="H3" s="781"/>
      <c r="I3" s="781"/>
      <c r="J3" s="781"/>
      <c r="K3" s="781"/>
      <c r="L3" s="781"/>
      <c r="M3" s="781"/>
      <c r="N3" s="781"/>
      <c r="O3" s="781"/>
      <c r="P3" s="781"/>
      <c r="Q3" s="781"/>
      <c r="R3" s="766"/>
      <c r="S3" s="766"/>
      <c r="T3" s="766"/>
      <c r="U3" s="766"/>
      <c r="V3" s="766"/>
      <c r="W3" s="766"/>
      <c r="X3" s="766"/>
    </row>
    <row r="4" spans="1:24" ht="15.5">
      <c r="A4" s="783"/>
      <c r="B4" s="783"/>
      <c r="C4" s="784" t="s">
        <v>54</v>
      </c>
      <c r="D4" s="784"/>
      <c r="E4" s="783"/>
      <c r="F4" s="783" t="str">
        <f>'[1]PTRM input'!F516</f>
        <v>2019-20</v>
      </c>
      <c r="G4" s="783" t="str">
        <f>'[1]PTRM input'!G516</f>
        <v>2020-21</v>
      </c>
      <c r="H4" s="783" t="str">
        <f>'[1]PTRM input'!H516</f>
        <v>2021-22</v>
      </c>
      <c r="I4" s="783" t="str">
        <f>'[1]PTRM input'!I516</f>
        <v>2022-23</v>
      </c>
      <c r="J4" s="783" t="str">
        <f>'[1]PTRM input'!J516</f>
        <v>2023-24</v>
      </c>
      <c r="K4" s="783" t="str">
        <f>'[1]PTRM input'!K516</f>
        <v>2024-25</v>
      </c>
      <c r="L4" s="783" t="str">
        <f>'[1]PTRM input'!L516</f>
        <v>2025-26</v>
      </c>
      <c r="M4" s="783" t="str">
        <f>'[1]PTRM input'!M516</f>
        <v>2026-27</v>
      </c>
      <c r="N4" s="783" t="str">
        <f>'[1]PTRM input'!N516</f>
        <v>2027-28</v>
      </c>
      <c r="O4" s="783" t="str">
        <f>'[1]PTRM input'!O516</f>
        <v>2028-29</v>
      </c>
      <c r="P4" s="783" t="str">
        <f>'[1]PTRM input'!P516</f>
        <v>2029-30</v>
      </c>
      <c r="Q4" s="785" t="s">
        <v>82</v>
      </c>
      <c r="R4" s="785"/>
      <c r="S4" s="785"/>
      <c r="T4" s="785"/>
      <c r="U4" s="785"/>
      <c r="V4" s="766"/>
      <c r="W4" s="766"/>
      <c r="X4" s="766"/>
    </row>
    <row r="5" spans="1:24" ht="13" hidden="1">
      <c r="A5" s="762"/>
      <c r="B5" s="762"/>
      <c r="C5" s="786" t="s">
        <v>351</v>
      </c>
      <c r="D5" s="786"/>
      <c r="E5" s="786"/>
      <c r="F5" s="786"/>
      <c r="G5" s="786"/>
      <c r="H5" s="787"/>
      <c r="I5" s="787"/>
      <c r="J5" s="787"/>
      <c r="K5" s="787"/>
      <c r="L5" s="787"/>
      <c r="M5" s="787"/>
      <c r="N5" s="787"/>
      <c r="O5" s="787"/>
      <c r="P5" s="787"/>
      <c r="Q5" s="787"/>
      <c r="R5" s="787"/>
      <c r="S5" s="787"/>
      <c r="T5" s="787"/>
      <c r="U5" s="787"/>
      <c r="V5" s="766"/>
      <c r="W5" s="766"/>
      <c r="X5" s="766"/>
    </row>
    <row r="6" spans="1:24" hidden="1">
      <c r="A6" s="766"/>
      <c r="B6" s="766"/>
      <c r="C6" s="766"/>
      <c r="D6" s="766"/>
      <c r="E6" s="766"/>
      <c r="F6" s="766"/>
      <c r="G6" s="766"/>
      <c r="H6" s="766"/>
      <c r="I6" s="766"/>
      <c r="J6" s="766"/>
      <c r="K6" s="766"/>
      <c r="L6" s="766"/>
      <c r="M6" s="766"/>
      <c r="N6" s="766"/>
      <c r="O6" s="766"/>
      <c r="P6" s="766"/>
      <c r="Q6" s="766"/>
      <c r="R6" s="766"/>
      <c r="S6" s="766"/>
      <c r="T6" s="766"/>
      <c r="U6" s="766"/>
      <c r="V6" s="766"/>
      <c r="W6" s="766"/>
      <c r="X6" s="766"/>
    </row>
    <row r="7" spans="1:24" hidden="1">
      <c r="A7" s="766"/>
      <c r="B7" s="766"/>
      <c r="C7" s="766"/>
      <c r="D7" s="766" t="s">
        <v>43</v>
      </c>
      <c r="E7" s="766"/>
      <c r="F7" s="788"/>
      <c r="G7" s="788">
        <f>'[1]X factors'!G30</f>
        <v>0</v>
      </c>
      <c r="H7" s="788">
        <f>'[1]X factors'!H30</f>
        <v>0.430149711586574</v>
      </c>
      <c r="I7" s="788">
        <f>'[1]X factors'!I30</f>
        <v>0.45951940493626908</v>
      </c>
      <c r="J7" s="788">
        <f>'[1]X factors'!J30</f>
        <v>0.89961084857975904</v>
      </c>
      <c r="K7" s="788">
        <f>'[1]X factors'!K30</f>
        <v>1.2573789068339087</v>
      </c>
      <c r="L7" s="788">
        <f>'[1]X factors'!L30</f>
        <v>0</v>
      </c>
      <c r="M7" s="788">
        <f>'[1]X factors'!M30</f>
        <v>0</v>
      </c>
      <c r="N7" s="788">
        <f>'[1]X factors'!N30</f>
        <v>0</v>
      </c>
      <c r="O7" s="788">
        <f>'[1]X factors'!O30</f>
        <v>0</v>
      </c>
      <c r="P7" s="788">
        <f>'[1]X factors'!P30</f>
        <v>0</v>
      </c>
      <c r="Q7" s="789">
        <f t="shared" ref="Q7:Q12" si="0">SUM(G7:P7)</f>
        <v>3.0466588719365109</v>
      </c>
      <c r="R7" s="766"/>
      <c r="S7" s="766"/>
      <c r="T7" s="766"/>
      <c r="U7" s="788"/>
      <c r="V7" s="766"/>
      <c r="W7" s="766"/>
      <c r="X7" s="766"/>
    </row>
    <row r="8" spans="1:24" hidden="1">
      <c r="A8" s="766"/>
      <c r="B8" s="766"/>
      <c r="C8" s="766"/>
      <c r="D8" s="766" t="s">
        <v>344</v>
      </c>
      <c r="E8" s="766"/>
      <c r="F8" s="788"/>
      <c r="G8" s="788">
        <f>'[1]X factors'!G31</f>
        <v>0</v>
      </c>
      <c r="H8" s="788">
        <f>'[1]X factors'!H31</f>
        <v>0.4281543358675719</v>
      </c>
      <c r="I8" s="788">
        <f>'[1]X factors'!I31</f>
        <v>0.51649971982493526</v>
      </c>
      <c r="J8" s="788">
        <f>'[1]X factors'!J31</f>
        <v>1.0572314284921003</v>
      </c>
      <c r="K8" s="788">
        <f>'[1]X factors'!K31</f>
        <v>1.6003775544705539</v>
      </c>
      <c r="L8" s="788">
        <f>'[1]X factors'!L31</f>
        <v>0</v>
      </c>
      <c r="M8" s="788">
        <f>'[1]X factors'!M31</f>
        <v>0</v>
      </c>
      <c r="N8" s="788">
        <f>'[1]X factors'!N31</f>
        <v>0</v>
      </c>
      <c r="O8" s="788">
        <f>'[1]X factors'!O31</f>
        <v>0</v>
      </c>
      <c r="P8" s="788">
        <f>'[1]X factors'!P31</f>
        <v>0</v>
      </c>
      <c r="Q8" s="790">
        <f t="shared" si="0"/>
        <v>3.6022630386551615</v>
      </c>
      <c r="R8" s="766"/>
      <c r="S8" s="766"/>
      <c r="T8" s="766"/>
      <c r="U8" s="788"/>
      <c r="V8" s="766"/>
      <c r="W8" s="766"/>
      <c r="X8" s="766"/>
    </row>
    <row r="9" spans="1:24" hidden="1">
      <c r="A9" s="766"/>
      <c r="B9" s="766"/>
      <c r="C9" s="766"/>
      <c r="D9" s="766" t="s">
        <v>301</v>
      </c>
      <c r="E9" s="766"/>
      <c r="F9" s="788"/>
      <c r="G9" s="788">
        <f>'[1]X factors'!G32</f>
        <v>0</v>
      </c>
      <c r="H9" s="788">
        <f>'[1]X factors'!H32</f>
        <v>0</v>
      </c>
      <c r="I9" s="788">
        <f>'[1]X factors'!I32</f>
        <v>0</v>
      </c>
      <c r="J9" s="788">
        <f>'[1]X factors'!J32</f>
        <v>0</v>
      </c>
      <c r="K9" s="788">
        <f>'[1]X factors'!K32</f>
        <v>0</v>
      </c>
      <c r="L9" s="788">
        <f>'[1]X factors'!L32</f>
        <v>0</v>
      </c>
      <c r="M9" s="788">
        <f>'[1]X factors'!M32</f>
        <v>0</v>
      </c>
      <c r="N9" s="788">
        <f>'[1]X factors'!N32</f>
        <v>0</v>
      </c>
      <c r="O9" s="788">
        <f>'[1]X factors'!O32</f>
        <v>0</v>
      </c>
      <c r="P9" s="788">
        <f>'[1]X factors'!P32</f>
        <v>0</v>
      </c>
      <c r="Q9" s="789">
        <f t="shared" si="0"/>
        <v>0</v>
      </c>
      <c r="R9" s="766"/>
      <c r="S9" s="766"/>
      <c r="T9" s="766"/>
      <c r="U9" s="788"/>
      <c r="V9" s="766"/>
      <c r="W9" s="766"/>
      <c r="X9" s="766"/>
    </row>
    <row r="10" spans="1:24" hidden="1">
      <c r="A10" s="766"/>
      <c r="B10" s="766"/>
      <c r="C10" s="766"/>
      <c r="D10" s="766" t="s">
        <v>298</v>
      </c>
      <c r="E10" s="766"/>
      <c r="F10" s="788"/>
      <c r="G10" s="788">
        <f>'[1]X factors'!G33</f>
        <v>0</v>
      </c>
      <c r="H10" s="788">
        <f>'[1]X factors'!H33</f>
        <v>0</v>
      </c>
      <c r="I10" s="788">
        <f>'[1]X factors'!I33</f>
        <v>0</v>
      </c>
      <c r="J10" s="788">
        <f>'[1]X factors'!J33</f>
        <v>0</v>
      </c>
      <c r="K10" s="788">
        <f>'[1]X factors'!K33</f>
        <v>0</v>
      </c>
      <c r="L10" s="788">
        <f>'[1]X factors'!L33</f>
        <v>0</v>
      </c>
      <c r="M10" s="788">
        <f>'[1]X factors'!M33</f>
        <v>0</v>
      </c>
      <c r="N10" s="788">
        <f>'[1]X factors'!N33</f>
        <v>0</v>
      </c>
      <c r="O10" s="788">
        <f>'[1]X factors'!O33</f>
        <v>0</v>
      </c>
      <c r="P10" s="788">
        <f>'[1]X factors'!P33</f>
        <v>0</v>
      </c>
      <c r="Q10" s="789">
        <f t="shared" si="0"/>
        <v>0</v>
      </c>
      <c r="R10" s="766"/>
      <c r="S10" s="766"/>
      <c r="T10" s="766"/>
      <c r="U10" s="788"/>
      <c r="V10" s="766"/>
      <c r="W10" s="766"/>
      <c r="X10" s="766"/>
    </row>
    <row r="11" spans="1:24" hidden="1">
      <c r="A11" s="766"/>
      <c r="B11" s="766"/>
      <c r="C11" s="766"/>
      <c r="D11" s="766" t="s">
        <v>302</v>
      </c>
      <c r="E11" s="766"/>
      <c r="F11" s="788"/>
      <c r="G11" s="788">
        <f>'[1]X factors'!G34</f>
        <v>0</v>
      </c>
      <c r="H11" s="788">
        <f>'[1]X factors'!H34</f>
        <v>0</v>
      </c>
      <c r="I11" s="788">
        <f>'[1]X factors'!I34</f>
        <v>0</v>
      </c>
      <c r="J11" s="788">
        <f>'[1]X factors'!J34</f>
        <v>0</v>
      </c>
      <c r="K11" s="788">
        <f>'[1]X factors'!K34</f>
        <v>0</v>
      </c>
      <c r="L11" s="788">
        <f>'[1]X factors'!L34</f>
        <v>0</v>
      </c>
      <c r="M11" s="788">
        <f>'[1]X factors'!M34</f>
        <v>0</v>
      </c>
      <c r="N11" s="788">
        <f>'[1]X factors'!N34</f>
        <v>0</v>
      </c>
      <c r="O11" s="788">
        <f>'[1]X factors'!O34</f>
        <v>0</v>
      </c>
      <c r="P11" s="788">
        <f>'[1]X factors'!P34</f>
        <v>0</v>
      </c>
      <c r="Q11" s="789">
        <f t="shared" si="0"/>
        <v>0</v>
      </c>
      <c r="R11" s="766"/>
      <c r="S11" s="766"/>
      <c r="T11" s="766"/>
      <c r="U11" s="788"/>
      <c r="V11" s="766"/>
      <c r="W11" s="766"/>
      <c r="X11" s="766"/>
    </row>
    <row r="12" spans="1:24" ht="13" hidden="1">
      <c r="A12" s="766"/>
      <c r="B12" s="766"/>
      <c r="C12" s="766"/>
      <c r="D12" s="791" t="s">
        <v>300</v>
      </c>
      <c r="E12" s="791"/>
      <c r="F12" s="792">
        <f>'[1]PTRM input'!G394</f>
        <v>0</v>
      </c>
      <c r="G12" s="793">
        <f>'[1]X factors'!G35</f>
        <v>0</v>
      </c>
      <c r="H12" s="793">
        <f>'[1]X factors'!H35</f>
        <v>0.8583040474541459</v>
      </c>
      <c r="I12" s="793">
        <f>'[1]X factors'!I35</f>
        <v>0.97601912476120434</v>
      </c>
      <c r="J12" s="793">
        <f>'[1]X factors'!J35</f>
        <v>1.9568422770718592</v>
      </c>
      <c r="K12" s="793">
        <f>'[1]X factors'!K35</f>
        <v>2.8577564613044624</v>
      </c>
      <c r="L12" s="793">
        <f>'[1]X factors'!L35</f>
        <v>0</v>
      </c>
      <c r="M12" s="793">
        <f>'[1]X factors'!M35</f>
        <v>0</v>
      </c>
      <c r="N12" s="793">
        <f>'[1]X factors'!N35</f>
        <v>0</v>
      </c>
      <c r="O12" s="793">
        <f>'[1]X factors'!O35</f>
        <v>0</v>
      </c>
      <c r="P12" s="793">
        <f>'[1]X factors'!P35</f>
        <v>0</v>
      </c>
      <c r="Q12" s="794">
        <f t="shared" si="0"/>
        <v>6.6489219105916719</v>
      </c>
      <c r="R12" s="766"/>
      <c r="S12" s="795">
        <f>G12/'[1]X factors'!G$8+H12/'[1]X factors'!H$8+I12/'[1]X factors'!I$8+J12/'[1]X factors'!J$8+K12/'[1]X factors'!K$8+L12/'[1]X factors'!L$8+M12/'[1]X factors'!M$8+N12/'[1]X factors'!N$8+O12/'[1]X factors'!O$8+P12/'[1]X factors'!P$8</f>
        <v>5.5809376891099589</v>
      </c>
      <c r="T12" s="766" t="s">
        <v>41</v>
      </c>
      <c r="U12" s="766"/>
      <c r="V12" s="766"/>
      <c r="W12" s="766"/>
      <c r="X12" s="766"/>
    </row>
    <row r="13" spans="1:24">
      <c r="A13" s="766"/>
      <c r="B13" s="766"/>
      <c r="C13" s="766"/>
      <c r="D13" s="766"/>
      <c r="E13" s="766"/>
      <c r="F13" s="766"/>
      <c r="G13" s="766"/>
      <c r="H13" s="766"/>
      <c r="I13" s="766"/>
      <c r="J13" s="766"/>
      <c r="K13" s="766"/>
      <c r="L13" s="766"/>
      <c r="M13" s="766"/>
      <c r="N13" s="766"/>
      <c r="O13" s="766"/>
      <c r="P13" s="766"/>
      <c r="Q13" s="766"/>
      <c r="R13" s="766"/>
      <c r="S13" s="766"/>
      <c r="T13" s="766"/>
      <c r="U13" s="766"/>
      <c r="V13" s="766"/>
      <c r="W13" s="766"/>
      <c r="X13" s="766"/>
    </row>
    <row r="14" spans="1:24" ht="13">
      <c r="A14" s="796"/>
      <c r="B14" s="796"/>
      <c r="C14" s="797" t="s">
        <v>318</v>
      </c>
      <c r="D14" s="797"/>
      <c r="E14" s="796"/>
      <c r="F14" s="796"/>
      <c r="G14" s="796"/>
      <c r="H14" s="796"/>
      <c r="I14" s="796"/>
      <c r="J14" s="796"/>
      <c r="K14" s="796"/>
      <c r="L14" s="796"/>
      <c r="M14" s="796"/>
      <c r="N14" s="796"/>
      <c r="O14" s="796"/>
      <c r="P14" s="796"/>
      <c r="Q14" s="796"/>
      <c r="R14" s="796"/>
      <c r="S14" s="796"/>
      <c r="T14" s="796"/>
      <c r="U14" s="796"/>
      <c r="V14" s="766"/>
      <c r="W14" s="766"/>
      <c r="X14" s="766"/>
    </row>
    <row r="15" spans="1:24">
      <c r="A15" s="768"/>
      <c r="B15" s="768"/>
      <c r="C15" s="768"/>
      <c r="D15" s="768"/>
      <c r="E15" s="768"/>
      <c r="F15" s="766"/>
      <c r="G15" s="766"/>
      <c r="H15" s="766"/>
      <c r="I15" s="766"/>
      <c r="J15" s="766"/>
      <c r="K15" s="766"/>
      <c r="L15" s="766"/>
      <c r="M15" s="766"/>
      <c r="N15" s="766"/>
      <c r="O15" s="766"/>
      <c r="P15" s="766"/>
      <c r="Q15" s="766"/>
      <c r="R15" s="768"/>
      <c r="S15" s="768"/>
      <c r="T15" s="768"/>
      <c r="U15" s="768"/>
      <c r="V15" s="766"/>
      <c r="W15" s="766"/>
      <c r="X15" s="766"/>
    </row>
    <row r="16" spans="1:24" ht="13" hidden="1">
      <c r="A16" s="768"/>
      <c r="B16" s="768"/>
      <c r="C16" s="791" t="s">
        <v>315</v>
      </c>
      <c r="D16" s="768"/>
      <c r="E16" s="768"/>
      <c r="F16" s="766"/>
      <c r="G16" s="766"/>
      <c r="H16" s="766"/>
      <c r="I16" s="766"/>
      <c r="J16" s="766"/>
      <c r="K16" s="766"/>
      <c r="L16" s="766"/>
      <c r="M16" s="766"/>
      <c r="N16" s="766"/>
      <c r="O16" s="766"/>
      <c r="P16" s="766"/>
      <c r="Q16" s="766"/>
      <c r="R16" s="768"/>
      <c r="S16" s="768"/>
      <c r="T16" s="768"/>
      <c r="U16" s="768"/>
      <c r="V16" s="766"/>
      <c r="W16" s="766"/>
      <c r="X16" s="766"/>
    </row>
    <row r="17" spans="1:24" ht="13" hidden="1">
      <c r="A17" s="768"/>
      <c r="B17" s="768"/>
      <c r="C17" s="766"/>
      <c r="D17" s="791" t="s">
        <v>316</v>
      </c>
      <c r="E17" s="780"/>
      <c r="F17" s="792">
        <f>F12</f>
        <v>0</v>
      </c>
      <c r="G17" s="793">
        <f>'[1]X factors'!G44</f>
        <v>0</v>
      </c>
      <c r="H17" s="793">
        <f>'[1]X factors'!H44</f>
        <v>0</v>
      </c>
      <c r="I17" s="793">
        <f>'[1]X factors'!I44</f>
        <v>0</v>
      </c>
      <c r="J17" s="793">
        <f>'[1]X factors'!J44</f>
        <v>0</v>
      </c>
      <c r="K17" s="793">
        <f>'[1]X factors'!K44</f>
        <v>0</v>
      </c>
      <c r="L17" s="793">
        <f>'[1]X factors'!L44</f>
        <v>0</v>
      </c>
      <c r="M17" s="793">
        <f>'[1]X factors'!M44</f>
        <v>0</v>
      </c>
      <c r="N17" s="793">
        <f>'[1]X factors'!N44</f>
        <v>0</v>
      </c>
      <c r="O17" s="793">
        <f>'[1]X factors'!O44</f>
        <v>0</v>
      </c>
      <c r="P17" s="793">
        <f>'[1]X factors'!P44</f>
        <v>0</v>
      </c>
      <c r="Q17" s="794">
        <f>SUM(G17:P17)</f>
        <v>0</v>
      </c>
      <c r="R17" s="798"/>
      <c r="S17" s="795">
        <f>G17/'[1]X factors'!G$8+H17/'[1]X factors'!H$8+I17/'[1]X factors'!I$8+J17/'[1]X factors'!J$8+K17/'[1]X factors'!K$8+L17/'[1]X factors'!L$8+M17/'[1]X factors'!M$8+N17/'[1]X factors'!N$8+O17/'[1]X factors'!O$8+P17/'[1]X factors'!P$8</f>
        <v>0</v>
      </c>
      <c r="T17" s="766" t="s">
        <v>41</v>
      </c>
      <c r="U17" s="768"/>
      <c r="V17" s="766"/>
      <c r="W17" s="766"/>
      <c r="X17" s="766"/>
    </row>
    <row r="18" spans="1:24" hidden="1">
      <c r="A18" s="768"/>
      <c r="B18" s="768"/>
      <c r="C18" s="766"/>
      <c r="D18" s="766" t="s">
        <v>279</v>
      </c>
      <c r="E18" s="768"/>
      <c r="F18" s="766"/>
      <c r="G18" s="799">
        <v>-6.3022812726071575E-2</v>
      </c>
      <c r="H18" s="799">
        <v>0.19678141436913815</v>
      </c>
      <c r="I18" s="799">
        <v>3.7695543741994617E-2</v>
      </c>
      <c r="J18" s="799">
        <v>3.7695543741994617E-2</v>
      </c>
      <c r="K18" s="799">
        <v>3.7695543741994617E-2</v>
      </c>
      <c r="L18" s="799" t="s">
        <v>514</v>
      </c>
      <c r="M18" s="799" t="s">
        <v>514</v>
      </c>
      <c r="N18" s="799" t="s">
        <v>514</v>
      </c>
      <c r="O18" s="799" t="s">
        <v>514</v>
      </c>
      <c r="P18" s="799" t="s">
        <v>514</v>
      </c>
      <c r="Q18" s="800"/>
      <c r="R18" s="768"/>
      <c r="S18" s="768"/>
      <c r="T18" s="768"/>
      <c r="U18" s="768"/>
      <c r="V18" s="766"/>
      <c r="W18" s="766"/>
      <c r="X18" s="766"/>
    </row>
    <row r="19" spans="1:24" hidden="1">
      <c r="A19" s="768"/>
      <c r="B19" s="768"/>
      <c r="C19" s="766"/>
      <c r="D19" s="766"/>
      <c r="E19" s="768"/>
      <c r="F19" s="766"/>
      <c r="G19" s="766"/>
      <c r="H19" s="766"/>
      <c r="I19" s="766"/>
      <c r="J19" s="766"/>
      <c r="K19" s="766"/>
      <c r="L19" s="766"/>
      <c r="M19" s="766"/>
      <c r="N19" s="766"/>
      <c r="O19" s="766"/>
      <c r="P19" s="766"/>
      <c r="Q19" s="766"/>
      <c r="R19" s="768"/>
      <c r="S19" s="768"/>
      <c r="T19" s="768"/>
      <c r="U19" s="768"/>
      <c r="V19" s="766"/>
      <c r="W19" s="766"/>
      <c r="X19" s="766"/>
    </row>
    <row r="20" spans="1:24" ht="13">
      <c r="A20" s="768"/>
      <c r="B20" s="768"/>
      <c r="C20" s="791" t="s">
        <v>277</v>
      </c>
      <c r="D20" s="766"/>
      <c r="E20" s="768"/>
      <c r="F20" s="766"/>
      <c r="G20" s="766"/>
      <c r="H20" s="766"/>
      <c r="I20" s="766"/>
      <c r="J20" s="766"/>
      <c r="K20" s="766"/>
      <c r="L20" s="766"/>
      <c r="M20" s="766"/>
      <c r="N20" s="766"/>
      <c r="O20" s="766"/>
      <c r="P20" s="766"/>
      <c r="Q20" s="766"/>
      <c r="R20" s="768"/>
      <c r="S20" s="768"/>
      <c r="T20" s="768"/>
      <c r="U20" s="768"/>
      <c r="V20" s="766"/>
      <c r="W20" s="766"/>
      <c r="X20" s="766"/>
    </row>
    <row r="21" spans="1:24" ht="13">
      <c r="A21" s="768"/>
      <c r="B21" s="768"/>
      <c r="C21" s="766"/>
      <c r="D21" s="791" t="s">
        <v>316</v>
      </c>
      <c r="E21" s="780"/>
      <c r="F21" s="792">
        <f>F12</f>
        <v>0</v>
      </c>
      <c r="G21" s="793">
        <f>'[1]X factors'!G60</f>
        <v>0</v>
      </c>
      <c r="H21" s="793">
        <f>'[1]X factors'!H60</f>
        <v>0</v>
      </c>
      <c r="I21" s="793">
        <f>'[1]X factors'!I60</f>
        <v>0</v>
      </c>
      <c r="J21" s="793">
        <f>'[1]X factors'!J60</f>
        <v>3.3839999999999999</v>
      </c>
      <c r="K21" s="793">
        <f>'[1]X factors'!K60</f>
        <v>3.399026760679289</v>
      </c>
      <c r="L21" s="793">
        <f>'[1]X factors'!L60</f>
        <v>0</v>
      </c>
      <c r="M21" s="793">
        <f>'[1]X factors'!M60</f>
        <v>0</v>
      </c>
      <c r="N21" s="793">
        <f>'[1]X factors'!N60</f>
        <v>0</v>
      </c>
      <c r="O21" s="793">
        <f>'[1]X factors'!O60</f>
        <v>0</v>
      </c>
      <c r="P21" s="793">
        <f>'[1]X factors'!P60</f>
        <v>0</v>
      </c>
      <c r="Q21" s="794">
        <f>SUM(G21:P21)</f>
        <v>6.7830267606792889</v>
      </c>
      <c r="R21" s="798"/>
      <c r="S21" s="795">
        <f>G21/'[1]X factors'!G$8+H21/'[1]X factors'!H$8+I21/'[1]X factors'!I$8+J21/'[1]X factors'!J$8+K21/'[1]X factors'!K$8+L21/'[1]X factors'!L$8+M21/'[1]X factors'!M$8+N21/'[1]X factors'!N$8+O21/'[1]X factors'!O$8+P21/'[1]X factors'!P$8</f>
        <v>5.5769833487223837</v>
      </c>
      <c r="T21" s="766" t="s">
        <v>41</v>
      </c>
      <c r="U21" s="768"/>
      <c r="V21" s="766"/>
      <c r="W21" s="766"/>
      <c r="X21" s="766"/>
    </row>
    <row r="22" spans="1:24">
      <c r="A22" s="768"/>
      <c r="B22" s="768"/>
      <c r="C22" s="766"/>
      <c r="D22" s="766" t="s">
        <v>279</v>
      </c>
      <c r="E22" s="768"/>
      <c r="F22" s="766"/>
      <c r="G22" s="799">
        <v>9.397557159005368E-2</v>
      </c>
      <c r="H22" s="799">
        <v>1.8134249912387396E-2</v>
      </c>
      <c r="I22" s="799">
        <v>1.7892495215348712E-2</v>
      </c>
      <c r="J22" s="799">
        <v>1.7892495215348712E-2</v>
      </c>
      <c r="K22" s="799">
        <v>1.7892495215348712E-2</v>
      </c>
      <c r="L22" s="799" t="s">
        <v>514</v>
      </c>
      <c r="M22" s="799" t="s">
        <v>514</v>
      </c>
      <c r="N22" s="799" t="s">
        <v>514</v>
      </c>
      <c r="O22" s="799" t="s">
        <v>514</v>
      </c>
      <c r="P22" s="799" t="s">
        <v>514</v>
      </c>
      <c r="Q22" s="800"/>
      <c r="R22" s="768"/>
      <c r="S22" s="768"/>
      <c r="T22" s="768"/>
      <c r="U22" s="768"/>
      <c r="V22" s="766"/>
      <c r="W22" s="766"/>
      <c r="X22" s="766"/>
    </row>
    <row r="23" spans="1:24">
      <c r="A23" s="768"/>
      <c r="B23" s="768"/>
      <c r="C23" s="766"/>
      <c r="D23" s="766"/>
      <c r="E23" s="768"/>
      <c r="F23" s="766"/>
      <c r="G23" s="766"/>
      <c r="H23" s="766"/>
      <c r="I23" s="766"/>
      <c r="J23" s="766"/>
      <c r="K23" s="766"/>
      <c r="L23" s="766"/>
      <c r="M23" s="766"/>
      <c r="N23" s="766"/>
      <c r="O23" s="766"/>
      <c r="P23" s="766"/>
      <c r="Q23" s="766"/>
      <c r="R23" s="768"/>
      <c r="S23" s="768"/>
      <c r="T23" s="768"/>
      <c r="U23" s="768"/>
      <c r="V23" s="766"/>
      <c r="W23" s="766"/>
      <c r="X23" s="766"/>
    </row>
    <row r="24" spans="1:24" ht="13" hidden="1">
      <c r="A24" s="768"/>
      <c r="B24" s="768"/>
      <c r="C24" s="791" t="s">
        <v>278</v>
      </c>
      <c r="D24" s="766"/>
      <c r="E24" s="768"/>
      <c r="F24" s="766"/>
      <c r="G24" s="766"/>
      <c r="H24" s="766"/>
      <c r="I24" s="766"/>
      <c r="J24" s="766"/>
      <c r="K24" s="766"/>
      <c r="L24" s="766"/>
      <c r="M24" s="766"/>
      <c r="N24" s="766"/>
      <c r="O24" s="766"/>
      <c r="P24" s="766"/>
      <c r="Q24" s="766"/>
      <c r="R24" s="768"/>
      <c r="S24" s="768"/>
      <c r="T24" s="768"/>
      <c r="U24" s="768"/>
      <c r="V24" s="766"/>
      <c r="W24" s="766"/>
      <c r="X24" s="766"/>
    </row>
    <row r="25" spans="1:24" ht="13" hidden="1">
      <c r="A25" s="768"/>
      <c r="B25" s="768"/>
      <c r="C25" s="766"/>
      <c r="D25" s="791" t="s">
        <v>316</v>
      </c>
      <c r="E25" s="780"/>
      <c r="F25" s="792">
        <f>F12</f>
        <v>0</v>
      </c>
      <c r="G25" s="793">
        <f>'[1]X factors'!G80</f>
        <v>0</v>
      </c>
      <c r="H25" s="793">
        <f>'[1]X factors'!H80</f>
        <v>0</v>
      </c>
      <c r="I25" s="793">
        <f>'[1]X factors'!I80</f>
        <v>0</v>
      </c>
      <c r="J25" s="793">
        <f>'[1]X factors'!J80</f>
        <v>0</v>
      </c>
      <c r="K25" s="793">
        <f>'[1]X factors'!K80</f>
        <v>0</v>
      </c>
      <c r="L25" s="793">
        <f>'[1]X factors'!L80</f>
        <v>0</v>
      </c>
      <c r="M25" s="793">
        <f>'[1]X factors'!M80</f>
        <v>0</v>
      </c>
      <c r="N25" s="793">
        <f>'[1]X factors'!N80</f>
        <v>0</v>
      </c>
      <c r="O25" s="793">
        <f>'[1]X factors'!O80</f>
        <v>0</v>
      </c>
      <c r="P25" s="793">
        <f>'[1]X factors'!P80</f>
        <v>0</v>
      </c>
      <c r="Q25" s="794">
        <f>SUM(G25:P25)</f>
        <v>0</v>
      </c>
      <c r="R25" s="798"/>
      <c r="S25" s="795">
        <f>G25/'[1]X factors'!G$8+H25/'[1]X factors'!H$8+I25/'[1]X factors'!I$8+J25/'[1]X factors'!J$8+K25/'[1]X factors'!K$8+L25/'[1]X factors'!L$8+M25/'[1]X factors'!M$8+N25/'[1]X factors'!N$8+O25/'[1]X factors'!O$8+P25/'[1]X factors'!P$8</f>
        <v>0</v>
      </c>
      <c r="T25" s="766" t="s">
        <v>41</v>
      </c>
      <c r="U25" s="768"/>
      <c r="V25" s="766"/>
      <c r="W25" s="766"/>
      <c r="X25" s="766"/>
    </row>
    <row r="26" spans="1:24" hidden="1">
      <c r="A26" s="768"/>
      <c r="B26" s="768"/>
      <c r="C26" s="766"/>
      <c r="D26" s="766" t="s">
        <v>279</v>
      </c>
      <c r="E26" s="768"/>
      <c r="F26" s="766"/>
      <c r="G26" s="799">
        <v>-5.6595758238545235E-2</v>
      </c>
      <c r="H26" s="799">
        <v>1.4466932213505958E-2</v>
      </c>
      <c r="I26" s="799">
        <v>-3.8545140022410761E-3</v>
      </c>
      <c r="J26" s="799">
        <v>-3.8545140022410761E-3</v>
      </c>
      <c r="K26" s="799">
        <v>-3.8545140022410761E-3</v>
      </c>
      <c r="L26" s="799" t="s">
        <v>514</v>
      </c>
      <c r="M26" s="799" t="s">
        <v>514</v>
      </c>
      <c r="N26" s="799" t="s">
        <v>514</v>
      </c>
      <c r="O26" s="799" t="s">
        <v>514</v>
      </c>
      <c r="P26" s="799" t="s">
        <v>514</v>
      </c>
      <c r="Q26" s="800"/>
      <c r="R26" s="768"/>
      <c r="S26" s="768"/>
      <c r="T26" s="768"/>
      <c r="U26" s="768"/>
      <c r="V26" s="766"/>
      <c r="W26" s="766"/>
      <c r="X26" s="766"/>
    </row>
    <row r="27" spans="1:24">
      <c r="A27" s="768"/>
      <c r="B27" s="768"/>
      <c r="C27" s="766"/>
      <c r="D27" s="766"/>
      <c r="E27" s="768"/>
      <c r="F27" s="766"/>
      <c r="G27" s="766"/>
      <c r="H27" s="801"/>
      <c r="I27" s="801"/>
      <c r="J27" s="801"/>
      <c r="K27" s="801"/>
      <c r="L27" s="801"/>
      <c r="M27" s="801"/>
      <c r="N27" s="801"/>
      <c r="O27" s="801"/>
      <c r="P27" s="801"/>
      <c r="Q27" s="766"/>
      <c r="R27" s="768"/>
      <c r="S27" s="768"/>
      <c r="T27" s="768"/>
      <c r="U27" s="768"/>
      <c r="V27" s="766"/>
      <c r="W27" s="766"/>
      <c r="X27" s="766"/>
    </row>
    <row r="28" spans="1:24" ht="13">
      <c r="A28" s="796"/>
      <c r="B28" s="796"/>
      <c r="C28" s="797" t="str">
        <f>"Building Block Components ($m Real "&amp;'[1]PTRM input'!$F$516&amp;")"</f>
        <v>Building Block Components ($m Real 2019-20)</v>
      </c>
      <c r="D28" s="797"/>
      <c r="E28" s="797"/>
      <c r="F28" s="797"/>
      <c r="G28" s="797"/>
      <c r="H28" s="802"/>
      <c r="I28" s="802"/>
      <c r="J28" s="802"/>
      <c r="K28" s="802"/>
      <c r="L28" s="802"/>
      <c r="M28" s="802"/>
      <c r="N28" s="802"/>
      <c r="O28" s="802"/>
      <c r="P28" s="802"/>
      <c r="Q28" s="802"/>
      <c r="R28" s="802"/>
      <c r="S28" s="802"/>
      <c r="T28" s="802"/>
      <c r="U28" s="802"/>
      <c r="V28" s="766"/>
      <c r="W28" s="766"/>
      <c r="X28" s="766"/>
    </row>
    <row r="29" spans="1:24">
      <c r="A29" s="766"/>
      <c r="B29" s="766"/>
      <c r="C29" s="766"/>
      <c r="D29" s="766"/>
      <c r="E29" s="766"/>
      <c r="F29" s="766"/>
      <c r="G29" s="766"/>
      <c r="H29" s="766"/>
      <c r="I29" s="766"/>
      <c r="J29" s="766"/>
      <c r="K29" s="766"/>
      <c r="L29" s="766"/>
      <c r="M29" s="766"/>
      <c r="N29" s="766"/>
      <c r="O29" s="766"/>
      <c r="P29" s="766"/>
      <c r="Q29" s="766"/>
      <c r="R29" s="766"/>
      <c r="S29" s="766"/>
      <c r="T29" s="766"/>
      <c r="U29" s="766"/>
      <c r="V29" s="766"/>
      <c r="W29" s="766"/>
      <c r="X29" s="766"/>
    </row>
    <row r="30" spans="1:24">
      <c r="A30" s="766"/>
      <c r="B30" s="766"/>
      <c r="C30" s="766"/>
      <c r="D30" s="766" t="s">
        <v>43</v>
      </c>
      <c r="E30" s="766"/>
      <c r="F30" s="788"/>
      <c r="G30" s="788">
        <f>G7/'[1]X factors'!G$11</f>
        <v>0</v>
      </c>
      <c r="H30" s="788">
        <f>H7/'[1]X factors'!H$11</f>
        <v>0.41123421070871324</v>
      </c>
      <c r="I30" s="788">
        <f>I7/'[1]X factors'!I$11</f>
        <v>0.42954459303141246</v>
      </c>
      <c r="J30" s="788">
        <f>J7/'[1]X factors'!J$11</f>
        <v>0.82223107284047592</v>
      </c>
      <c r="K30" s="788">
        <f>K7/'[1]X factors'!K$11</f>
        <v>1.1236735855655906</v>
      </c>
      <c r="L30" s="788">
        <f>L7/'[1]X factors'!L$11</f>
        <v>0</v>
      </c>
      <c r="M30" s="788">
        <f>M7/'[1]X factors'!M$11</f>
        <v>0</v>
      </c>
      <c r="N30" s="788">
        <f>N7/'[1]X factors'!N$11</f>
        <v>0</v>
      </c>
      <c r="O30" s="788">
        <f>O7/'[1]X factors'!O$11</f>
        <v>0</v>
      </c>
      <c r="P30" s="788">
        <f>P7/'[1]X factors'!P$11</f>
        <v>0</v>
      </c>
      <c r="Q30" s="789"/>
      <c r="R30" s="766"/>
      <c r="S30" s="766"/>
      <c r="T30" s="766"/>
      <c r="U30" s="766"/>
      <c r="V30" s="766"/>
      <c r="W30" s="766"/>
      <c r="X30" s="766"/>
    </row>
    <row r="31" spans="1:24">
      <c r="A31" s="766"/>
      <c r="B31" s="766"/>
      <c r="C31" s="766"/>
      <c r="D31" s="766" t="s">
        <v>344</v>
      </c>
      <c r="E31" s="766"/>
      <c r="F31" s="788"/>
      <c r="G31" s="788">
        <f>G8/'[1]X factors'!G$11</f>
        <v>0</v>
      </c>
      <c r="H31" s="788">
        <f>H8/'[1]X factors'!H$11</f>
        <v>0.40932658009367795</v>
      </c>
      <c r="I31" s="788">
        <f>I8/'[1]X factors'!I$11</f>
        <v>0.48280803720097559</v>
      </c>
      <c r="J31" s="788">
        <f>J8/'[1]X factors'!J$11</f>
        <v>0.96629396261961353</v>
      </c>
      <c r="K31" s="788">
        <f>K8/'[1]X factors'!K$11</f>
        <v>1.4301989441025051</v>
      </c>
      <c r="L31" s="788">
        <f>L8/'[1]X factors'!L$11</f>
        <v>0</v>
      </c>
      <c r="M31" s="788">
        <f>M8/'[1]X factors'!M$11</f>
        <v>0</v>
      </c>
      <c r="N31" s="788">
        <f>N8/'[1]X factors'!N$11</f>
        <v>0</v>
      </c>
      <c r="O31" s="788">
        <f>O8/'[1]X factors'!O$11</f>
        <v>0</v>
      </c>
      <c r="P31" s="788">
        <f>P8/'[1]X factors'!P$11</f>
        <v>0</v>
      </c>
      <c r="Q31" s="789"/>
      <c r="R31" s="766"/>
      <c r="S31" s="766"/>
      <c r="T31" s="766"/>
      <c r="U31" s="766"/>
      <c r="V31" s="766"/>
      <c r="W31" s="766"/>
      <c r="X31" s="766"/>
    </row>
    <row r="32" spans="1:24">
      <c r="A32" s="766"/>
      <c r="B32" s="766"/>
      <c r="C32" s="766"/>
      <c r="D32" s="766" t="s">
        <v>301</v>
      </c>
      <c r="E32" s="766"/>
      <c r="F32" s="788"/>
      <c r="G32" s="788">
        <f>G9/'[1]X factors'!G$11</f>
        <v>0</v>
      </c>
      <c r="H32" s="788">
        <f>H9/'[1]X factors'!H$11</f>
        <v>0</v>
      </c>
      <c r="I32" s="788">
        <f>I9/'[1]X factors'!I$11</f>
        <v>0</v>
      </c>
      <c r="J32" s="788">
        <f>J9/'[1]X factors'!J$11</f>
        <v>0</v>
      </c>
      <c r="K32" s="788">
        <f>K9/'[1]X factors'!K$11</f>
        <v>0</v>
      </c>
      <c r="L32" s="788">
        <f>L9/'[1]X factors'!L$11</f>
        <v>0</v>
      </c>
      <c r="M32" s="788">
        <f>M9/'[1]X factors'!M$11</f>
        <v>0</v>
      </c>
      <c r="N32" s="788">
        <f>N9/'[1]X factors'!N$11</f>
        <v>0</v>
      </c>
      <c r="O32" s="788">
        <f>O9/'[1]X factors'!O$11</f>
        <v>0</v>
      </c>
      <c r="P32" s="788">
        <f>P9/'[1]X factors'!P$11</f>
        <v>0</v>
      </c>
      <c r="Q32" s="789"/>
      <c r="R32" s="766"/>
      <c r="S32" s="766"/>
      <c r="T32" s="766"/>
      <c r="U32" s="766"/>
      <c r="V32" s="766"/>
      <c r="W32" s="766"/>
      <c r="X32" s="766"/>
    </row>
    <row r="33" spans="1:24">
      <c r="A33" s="766"/>
      <c r="B33" s="766"/>
      <c r="C33" s="766"/>
      <c r="D33" s="766" t="s">
        <v>298</v>
      </c>
      <c r="E33" s="766"/>
      <c r="F33" s="788"/>
      <c r="G33" s="788">
        <f>G10/'[1]X factors'!G$11</f>
        <v>0</v>
      </c>
      <c r="H33" s="788">
        <f>H10/'[1]X factors'!H$11</f>
        <v>0</v>
      </c>
      <c r="I33" s="788">
        <f>I10/'[1]X factors'!I$11</f>
        <v>0</v>
      </c>
      <c r="J33" s="788">
        <f>J10/'[1]X factors'!J$11</f>
        <v>0</v>
      </c>
      <c r="K33" s="788">
        <f>K10/'[1]X factors'!K$11</f>
        <v>0</v>
      </c>
      <c r="L33" s="788">
        <f>L10/'[1]X factors'!L$11</f>
        <v>0</v>
      </c>
      <c r="M33" s="788">
        <f>M10/'[1]X factors'!M$11</f>
        <v>0</v>
      </c>
      <c r="N33" s="788">
        <f>N10/'[1]X factors'!N$11</f>
        <v>0</v>
      </c>
      <c r="O33" s="788">
        <f>O10/'[1]X factors'!O$11</f>
        <v>0</v>
      </c>
      <c r="P33" s="788">
        <f>P10/'[1]X factors'!P$11</f>
        <v>0</v>
      </c>
      <c r="Q33" s="789"/>
      <c r="R33" s="766"/>
      <c r="S33" s="766"/>
      <c r="T33" s="766"/>
      <c r="U33" s="766"/>
      <c r="V33" s="766"/>
      <c r="W33" s="766"/>
      <c r="X33" s="766"/>
    </row>
    <row r="34" spans="1:24">
      <c r="A34" s="766"/>
      <c r="B34" s="766"/>
      <c r="C34" s="766"/>
      <c r="D34" s="766" t="s">
        <v>302</v>
      </c>
      <c r="E34" s="766"/>
      <c r="F34" s="788"/>
      <c r="G34" s="788">
        <f>G11/'[1]X factors'!G$11</f>
        <v>0</v>
      </c>
      <c r="H34" s="788">
        <f>H11/'[1]X factors'!H$11</f>
        <v>0</v>
      </c>
      <c r="I34" s="788">
        <f>I11/'[1]X factors'!I$11</f>
        <v>0</v>
      </c>
      <c r="J34" s="788">
        <f>J11/'[1]X factors'!J$11</f>
        <v>0</v>
      </c>
      <c r="K34" s="788">
        <f>K11/'[1]X factors'!K$11</f>
        <v>0</v>
      </c>
      <c r="L34" s="788">
        <f>L11/'[1]X factors'!L$11</f>
        <v>0</v>
      </c>
      <c r="M34" s="788">
        <f>M11/'[1]X factors'!M$11</f>
        <v>0</v>
      </c>
      <c r="N34" s="788">
        <f>N11/'[1]X factors'!N$11</f>
        <v>0</v>
      </c>
      <c r="O34" s="788">
        <f>O11/'[1]X factors'!O$11</f>
        <v>0</v>
      </c>
      <c r="P34" s="788">
        <f>P11/'[1]X factors'!P$11</f>
        <v>0</v>
      </c>
      <c r="Q34" s="789"/>
      <c r="R34" s="766"/>
      <c r="S34" s="766"/>
      <c r="T34" s="766"/>
      <c r="U34" s="766"/>
      <c r="V34" s="766"/>
      <c r="W34" s="766"/>
      <c r="X34" s="766"/>
    </row>
    <row r="35" spans="1:24" ht="13">
      <c r="A35" s="766"/>
      <c r="B35" s="766"/>
      <c r="C35" s="766"/>
      <c r="D35" s="791" t="s">
        <v>300</v>
      </c>
      <c r="E35" s="791"/>
      <c r="F35" s="792">
        <f>F12/'[1]X factors'!F$11</f>
        <v>0</v>
      </c>
      <c r="G35" s="793">
        <f>G12/'[1]X factors'!G$11</f>
        <v>0</v>
      </c>
      <c r="H35" s="793">
        <f>H12/'[1]X factors'!H$11</f>
        <v>0.82056079080239119</v>
      </c>
      <c r="I35" s="793">
        <f>I12/'[1]X factors'!I$11</f>
        <v>0.912352630232388</v>
      </c>
      <c r="J35" s="793">
        <f>J12/'[1]X factors'!J$11</f>
        <v>1.7885250354600895</v>
      </c>
      <c r="K35" s="793">
        <f>K12/'[1]X factors'!K$11</f>
        <v>2.5538725296680953</v>
      </c>
      <c r="L35" s="793">
        <f>L12/'[1]X factors'!L$11</f>
        <v>0</v>
      </c>
      <c r="M35" s="793">
        <f>M12/'[1]X factors'!M$11</f>
        <v>0</v>
      </c>
      <c r="N35" s="793">
        <f>N12/'[1]X factors'!N$11</f>
        <v>0</v>
      </c>
      <c r="O35" s="793">
        <f>O12/'[1]X factors'!O$11</f>
        <v>0</v>
      </c>
      <c r="P35" s="793">
        <f>P12/'[1]X factors'!P$11</f>
        <v>0</v>
      </c>
      <c r="Q35" s="794"/>
      <c r="R35" s="766"/>
      <c r="S35" s="803"/>
      <c r="T35" s="766"/>
      <c r="U35" s="766"/>
      <c r="V35" s="766"/>
      <c r="W35" s="766"/>
      <c r="X35" s="766"/>
    </row>
    <row r="36" spans="1:24">
      <c r="A36" s="766"/>
      <c r="B36" s="766"/>
      <c r="C36" s="766"/>
      <c r="D36" s="766"/>
      <c r="E36" s="766"/>
      <c r="F36" s="766"/>
      <c r="G36" s="766"/>
      <c r="H36" s="766"/>
      <c r="I36" s="766"/>
      <c r="J36" s="766"/>
      <c r="K36" s="766"/>
      <c r="L36" s="766"/>
      <c r="M36" s="766"/>
      <c r="N36" s="766"/>
      <c r="O36" s="766"/>
      <c r="P36" s="766"/>
      <c r="Q36" s="766"/>
      <c r="R36" s="766"/>
      <c r="S36" s="766"/>
      <c r="T36" s="766"/>
      <c r="U36" s="766"/>
      <c r="V36" s="766"/>
      <c r="W36" s="766"/>
      <c r="X36" s="766"/>
    </row>
    <row r="37" spans="1:24" ht="13">
      <c r="A37" s="796"/>
      <c r="B37" s="796"/>
      <c r="C37" s="797" t="str">
        <f>"Revenue Smoothing ($m Real "&amp;'[1]PTRM input'!$F$516&amp;")"</f>
        <v>Revenue Smoothing ($m Real 2019-20)</v>
      </c>
      <c r="D37" s="797"/>
      <c r="E37" s="796"/>
      <c r="F37" s="796"/>
      <c r="G37" s="796"/>
      <c r="H37" s="796"/>
      <c r="I37" s="796"/>
      <c r="J37" s="796"/>
      <c r="K37" s="796"/>
      <c r="L37" s="796"/>
      <c r="M37" s="796"/>
      <c r="N37" s="796"/>
      <c r="O37" s="796"/>
      <c r="P37" s="796"/>
      <c r="Q37" s="796"/>
      <c r="R37" s="796"/>
      <c r="S37" s="796"/>
      <c r="T37" s="796"/>
      <c r="U37" s="796"/>
      <c r="V37" s="766"/>
      <c r="W37" s="766"/>
      <c r="X37" s="766"/>
    </row>
    <row r="38" spans="1:24">
      <c r="A38" s="768"/>
      <c r="B38" s="768"/>
      <c r="C38" s="768"/>
      <c r="D38" s="768"/>
      <c r="E38" s="768"/>
      <c r="F38" s="766"/>
      <c r="G38" s="766"/>
      <c r="H38" s="766"/>
      <c r="I38" s="766"/>
      <c r="J38" s="766"/>
      <c r="K38" s="766"/>
      <c r="L38" s="766"/>
      <c r="M38" s="766"/>
      <c r="N38" s="766"/>
      <c r="O38" s="766"/>
      <c r="P38" s="766"/>
      <c r="Q38" s="766"/>
      <c r="R38" s="768"/>
      <c r="S38" s="768"/>
      <c r="T38" s="768"/>
      <c r="U38" s="768"/>
      <c r="V38" s="766"/>
      <c r="W38" s="766"/>
      <c r="X38" s="766"/>
    </row>
    <row r="39" spans="1:24" ht="13" hidden="1">
      <c r="A39" s="768"/>
      <c r="B39" s="768"/>
      <c r="C39" s="791" t="s">
        <v>315</v>
      </c>
      <c r="D39" s="780"/>
      <c r="E39" s="780"/>
      <c r="F39" s="766"/>
      <c r="G39" s="766"/>
      <c r="H39" s="766"/>
      <c r="I39" s="766"/>
      <c r="J39" s="766"/>
      <c r="K39" s="766"/>
      <c r="L39" s="766"/>
      <c r="M39" s="766"/>
      <c r="N39" s="766"/>
      <c r="O39" s="766"/>
      <c r="P39" s="766"/>
      <c r="Q39" s="766"/>
      <c r="R39" s="768"/>
      <c r="S39" s="766"/>
      <c r="T39" s="766"/>
      <c r="U39" s="768"/>
      <c r="V39" s="766"/>
      <c r="W39" s="766"/>
      <c r="X39" s="766"/>
    </row>
    <row r="40" spans="1:24" ht="13" hidden="1">
      <c r="A40" s="768"/>
      <c r="B40" s="768"/>
      <c r="C40" s="791"/>
      <c r="D40" s="791" t="s">
        <v>316</v>
      </c>
      <c r="E40" s="780"/>
      <c r="F40" s="792">
        <f>F35</f>
        <v>0</v>
      </c>
      <c r="G40" s="793">
        <f>G17/'[1]X factors'!G$11</f>
        <v>0</v>
      </c>
      <c r="H40" s="793">
        <f>H17/'[1]X factors'!H$11</f>
        <v>0</v>
      </c>
      <c r="I40" s="793">
        <f>I17/'[1]X factors'!I$11</f>
        <v>0</v>
      </c>
      <c r="J40" s="793">
        <f>J17/'[1]X factors'!J$11</f>
        <v>0</v>
      </c>
      <c r="K40" s="793">
        <f>K17/'[1]X factors'!K$11</f>
        <v>0</v>
      </c>
      <c r="L40" s="793">
        <f>L17/'[1]X factors'!L$11</f>
        <v>0</v>
      </c>
      <c r="M40" s="793">
        <f>M17/'[1]X factors'!M$11</f>
        <v>0</v>
      </c>
      <c r="N40" s="793">
        <f>N17/'[1]X factors'!N$11</f>
        <v>0</v>
      </c>
      <c r="O40" s="793">
        <f>O17/'[1]X factors'!O$11</f>
        <v>0</v>
      </c>
      <c r="P40" s="793">
        <f>P17/'[1]X factors'!P$11</f>
        <v>0</v>
      </c>
      <c r="Q40" s="794">
        <f>SUM(G40:P40)</f>
        <v>0</v>
      </c>
      <c r="R40" s="768"/>
      <c r="S40" s="803"/>
      <c r="T40" s="766"/>
      <c r="U40" s="768"/>
      <c r="V40" s="766"/>
      <c r="W40" s="766"/>
      <c r="X40" s="766"/>
    </row>
    <row r="41" spans="1:24" hidden="1">
      <c r="A41" s="768"/>
      <c r="B41" s="768"/>
      <c r="C41" s="766"/>
      <c r="D41" s="766" t="s">
        <v>279</v>
      </c>
      <c r="E41" s="768"/>
      <c r="F41" s="766"/>
      <c r="G41" s="799">
        <v>-6.3022812726071575E-2</v>
      </c>
      <c r="H41" s="799">
        <v>0.19678141436913815</v>
      </c>
      <c r="I41" s="799">
        <v>3.7695543741994617E-2</v>
      </c>
      <c r="J41" s="799">
        <v>3.7695543741994617E-2</v>
      </c>
      <c r="K41" s="799">
        <v>3.7695543741994617E-2</v>
      </c>
      <c r="L41" s="799" t="s">
        <v>514</v>
      </c>
      <c r="M41" s="799" t="s">
        <v>514</v>
      </c>
      <c r="N41" s="799" t="s">
        <v>514</v>
      </c>
      <c r="O41" s="799" t="s">
        <v>514</v>
      </c>
      <c r="P41" s="799" t="s">
        <v>514</v>
      </c>
      <c r="Q41" s="800"/>
      <c r="R41" s="768"/>
      <c r="S41" s="766"/>
      <c r="T41" s="766"/>
      <c r="U41" s="768"/>
      <c r="V41" s="766"/>
      <c r="W41" s="766"/>
      <c r="X41" s="766"/>
    </row>
    <row r="42" spans="1:24" hidden="1">
      <c r="A42" s="768"/>
      <c r="B42" s="768"/>
      <c r="C42" s="766"/>
      <c r="D42" s="766"/>
      <c r="E42" s="768"/>
      <c r="F42" s="766"/>
      <c r="G42" s="313"/>
      <c r="H42" s="766"/>
      <c r="I42" s="766"/>
      <c r="J42" s="766"/>
      <c r="K42" s="766"/>
      <c r="L42" s="766"/>
      <c r="M42" s="766"/>
      <c r="N42" s="766"/>
      <c r="O42" s="766"/>
      <c r="P42" s="766"/>
      <c r="Q42" s="766"/>
      <c r="R42" s="768"/>
      <c r="S42" s="766"/>
      <c r="T42" s="766"/>
      <c r="U42" s="768"/>
      <c r="V42" s="766"/>
      <c r="W42" s="766"/>
      <c r="X42" s="766"/>
    </row>
    <row r="43" spans="1:24" ht="13">
      <c r="A43" s="768"/>
      <c r="B43" s="768"/>
      <c r="C43" s="791" t="s">
        <v>277</v>
      </c>
      <c r="D43" s="791"/>
      <c r="E43" s="768"/>
      <c r="F43" s="766"/>
      <c r="G43" s="766"/>
      <c r="H43" s="766"/>
      <c r="I43" s="766"/>
      <c r="J43" s="766"/>
      <c r="K43" s="766"/>
      <c r="L43" s="766"/>
      <c r="M43" s="766"/>
      <c r="N43" s="766"/>
      <c r="O43" s="766"/>
      <c r="P43" s="766"/>
      <c r="Q43" s="766"/>
      <c r="R43" s="768"/>
      <c r="S43" s="766"/>
      <c r="T43" s="766"/>
      <c r="U43" s="768"/>
      <c r="V43" s="766"/>
      <c r="W43" s="766"/>
      <c r="X43" s="766"/>
    </row>
    <row r="44" spans="1:24" ht="13">
      <c r="A44" s="768"/>
      <c r="B44" s="768"/>
      <c r="C44" s="766"/>
      <c r="D44" s="791" t="s">
        <v>316</v>
      </c>
      <c r="E44" s="780"/>
      <c r="F44" s="792">
        <f>F35</f>
        <v>0</v>
      </c>
      <c r="G44" s="793">
        <f>G21/'[1]X factors'!G$11</f>
        <v>0</v>
      </c>
      <c r="H44" s="793">
        <f>H21/'[1]X factors'!H$11</f>
        <v>0</v>
      </c>
      <c r="I44" s="793">
        <f>I21/'[1]X factors'!I$11</f>
        <v>0</v>
      </c>
      <c r="J44" s="793">
        <f>J21/'[1]X factors'!J$11</f>
        <v>3.0929261856778085</v>
      </c>
      <c r="K44" s="793">
        <f>K21/'[1]X factors'!K$11</f>
        <v>3.037586018699141</v>
      </c>
      <c r="L44" s="793">
        <f>L21/'[1]X factors'!L$11</f>
        <v>0</v>
      </c>
      <c r="M44" s="793">
        <f>M21/'[1]X factors'!M$11</f>
        <v>0</v>
      </c>
      <c r="N44" s="793">
        <f>N21/'[1]X factors'!N$11</f>
        <v>0</v>
      </c>
      <c r="O44" s="793">
        <f>O21/'[1]X factors'!O$11</f>
        <v>0</v>
      </c>
      <c r="P44" s="793">
        <f>P21/'[1]X factors'!P$11</f>
        <v>0</v>
      </c>
      <c r="Q44" s="794"/>
      <c r="R44" s="768"/>
      <c r="S44" s="803"/>
      <c r="T44" s="766"/>
      <c r="U44" s="768"/>
      <c r="V44" s="766"/>
      <c r="W44" s="766"/>
      <c r="X44" s="766"/>
    </row>
    <row r="45" spans="1:24">
      <c r="A45" s="768"/>
      <c r="B45" s="768"/>
      <c r="C45" s="766"/>
      <c r="D45" s="766" t="s">
        <v>279</v>
      </c>
      <c r="E45" s="768"/>
      <c r="F45" s="766"/>
      <c r="G45" s="799">
        <v>9.397557159005368E-2</v>
      </c>
      <c r="H45" s="799">
        <v>1.8134249912387396E-2</v>
      </c>
      <c r="I45" s="799">
        <v>1.7892495215348712E-2</v>
      </c>
      <c r="J45" s="799">
        <v>1.7892495215348712E-2</v>
      </c>
      <c r="K45" s="799">
        <v>1.7892495215348712E-2</v>
      </c>
      <c r="L45" s="799" t="s">
        <v>514</v>
      </c>
      <c r="M45" s="799" t="s">
        <v>514</v>
      </c>
      <c r="N45" s="799" t="s">
        <v>514</v>
      </c>
      <c r="O45" s="799" t="s">
        <v>514</v>
      </c>
      <c r="P45" s="799" t="s">
        <v>514</v>
      </c>
      <c r="Q45" s="800"/>
      <c r="R45" s="768"/>
      <c r="S45" s="766"/>
      <c r="T45" s="766"/>
      <c r="U45" s="768"/>
      <c r="V45" s="766"/>
      <c r="W45" s="766"/>
      <c r="X45" s="766"/>
    </row>
    <row r="46" spans="1:24" hidden="1">
      <c r="A46" s="768"/>
      <c r="B46" s="768"/>
      <c r="C46" s="766"/>
      <c r="D46" s="766"/>
      <c r="E46" s="768"/>
      <c r="F46" s="766"/>
      <c r="G46" s="766"/>
      <c r="H46" s="766"/>
      <c r="I46" s="766"/>
      <c r="J46" s="766"/>
      <c r="K46" s="766"/>
      <c r="L46" s="766"/>
      <c r="M46" s="766"/>
      <c r="N46" s="766"/>
      <c r="O46" s="766"/>
      <c r="P46" s="766"/>
      <c r="Q46" s="766"/>
      <c r="R46" s="768"/>
      <c r="S46" s="766"/>
      <c r="T46" s="766"/>
      <c r="U46" s="768"/>
      <c r="V46" s="766"/>
      <c r="W46" s="766"/>
      <c r="X46" s="766"/>
    </row>
    <row r="47" spans="1:24" ht="13" hidden="1">
      <c r="A47" s="768"/>
      <c r="B47" s="768"/>
      <c r="C47" s="791" t="s">
        <v>278</v>
      </c>
      <c r="D47" s="791"/>
      <c r="E47" s="768"/>
      <c r="F47" s="766"/>
      <c r="G47" s="766"/>
      <c r="H47" s="766"/>
      <c r="I47" s="766"/>
      <c r="J47" s="766"/>
      <c r="K47" s="766"/>
      <c r="L47" s="766"/>
      <c r="M47" s="766"/>
      <c r="N47" s="766"/>
      <c r="O47" s="766"/>
      <c r="P47" s="766"/>
      <c r="Q47" s="766"/>
      <c r="R47" s="768"/>
      <c r="S47" s="766"/>
      <c r="T47" s="766"/>
      <c r="U47" s="768"/>
      <c r="V47" s="766"/>
      <c r="W47" s="766"/>
      <c r="X47" s="766"/>
    </row>
    <row r="48" spans="1:24" ht="13" hidden="1">
      <c r="A48" s="768"/>
      <c r="B48" s="768"/>
      <c r="C48" s="766"/>
      <c r="D48" s="791" t="s">
        <v>316</v>
      </c>
      <c r="E48" s="780"/>
      <c r="F48" s="792">
        <f>F35</f>
        <v>0</v>
      </c>
      <c r="G48" s="793">
        <f>G25/'[1]X factors'!G$11</f>
        <v>0</v>
      </c>
      <c r="H48" s="793">
        <f>H25/'[1]X factors'!H$11</f>
        <v>0</v>
      </c>
      <c r="I48" s="793">
        <f>I25/'[1]X factors'!I$11</f>
        <v>0</v>
      </c>
      <c r="J48" s="793">
        <f>J25/'[1]X factors'!J$11</f>
        <v>0</v>
      </c>
      <c r="K48" s="793">
        <f>K25/'[1]X factors'!K$11</f>
        <v>0</v>
      </c>
      <c r="L48" s="793">
        <f>L25/'[1]X factors'!L$11</f>
        <v>0</v>
      </c>
      <c r="M48" s="793">
        <f>M25/'[1]X factors'!M$11</f>
        <v>0</v>
      </c>
      <c r="N48" s="793">
        <f>N25/'[1]X factors'!N$11</f>
        <v>0</v>
      </c>
      <c r="O48" s="793">
        <f>O25/'[1]X factors'!O$11</f>
        <v>0</v>
      </c>
      <c r="P48" s="793">
        <f>P25/'[1]X factors'!P$11</f>
        <v>0</v>
      </c>
      <c r="Q48" s="794">
        <f>SUM(G48:P48)</f>
        <v>0</v>
      </c>
      <c r="R48" s="768"/>
      <c r="S48" s="803"/>
      <c r="T48" s="766"/>
      <c r="U48" s="768"/>
      <c r="V48" s="766"/>
      <c r="W48" s="766"/>
      <c r="X48" s="766"/>
    </row>
    <row r="49" spans="1:25" hidden="1">
      <c r="A49" s="768"/>
      <c r="B49" s="768"/>
      <c r="C49" s="766"/>
      <c r="D49" s="766" t="s">
        <v>279</v>
      </c>
      <c r="E49" s="768"/>
      <c r="F49" s="766"/>
      <c r="G49" s="799">
        <v>-5.6595758238545235E-2</v>
      </c>
      <c r="H49" s="799">
        <v>1.4466932213505958E-2</v>
      </c>
      <c r="I49" s="799">
        <v>-3.8545140022410761E-3</v>
      </c>
      <c r="J49" s="799">
        <v>-3.8545140022410761E-3</v>
      </c>
      <c r="K49" s="799">
        <v>-3.8545140022410761E-3</v>
      </c>
      <c r="L49" s="799" t="s">
        <v>514</v>
      </c>
      <c r="M49" s="799" t="s">
        <v>514</v>
      </c>
      <c r="N49" s="799" t="s">
        <v>514</v>
      </c>
      <c r="O49" s="799" t="s">
        <v>514</v>
      </c>
      <c r="P49" s="799" t="s">
        <v>514</v>
      </c>
      <c r="Q49" s="800"/>
      <c r="R49" s="768"/>
      <c r="S49" s="766"/>
      <c r="T49" s="766"/>
      <c r="U49" s="768"/>
      <c r="V49" s="766"/>
      <c r="W49" s="766"/>
      <c r="X49" s="766"/>
    </row>
    <row r="50" spans="1:25">
      <c r="A50" s="768"/>
      <c r="B50" s="768"/>
      <c r="C50" s="768"/>
      <c r="D50" s="768"/>
      <c r="E50" s="768"/>
      <c r="F50" s="768"/>
      <c r="G50" s="768"/>
      <c r="H50" s="768"/>
      <c r="I50" s="768"/>
      <c r="J50" s="768"/>
      <c r="K50" s="768"/>
      <c r="L50" s="768"/>
      <c r="M50" s="768"/>
      <c r="N50" s="768"/>
      <c r="O50" s="768"/>
      <c r="P50" s="768"/>
      <c r="Q50" s="768"/>
      <c r="R50" s="768"/>
      <c r="S50" s="768"/>
      <c r="T50" s="768"/>
      <c r="U50" s="768"/>
      <c r="V50" s="766"/>
      <c r="W50" s="766"/>
      <c r="X50" s="766"/>
    </row>
    <row r="51" spans="1:25" ht="13">
      <c r="A51" s="804"/>
      <c r="B51" s="804"/>
      <c r="C51" s="805" t="s">
        <v>317</v>
      </c>
      <c r="D51" s="805"/>
      <c r="E51" s="804"/>
      <c r="F51" s="805"/>
      <c r="G51" s="796"/>
      <c r="H51" s="796"/>
      <c r="I51" s="796"/>
      <c r="J51" s="796"/>
      <c r="K51" s="796"/>
      <c r="L51" s="796"/>
      <c r="M51" s="796"/>
      <c r="N51" s="796"/>
      <c r="O51" s="796"/>
      <c r="P51" s="796"/>
      <c r="Q51" s="796"/>
      <c r="R51" s="796"/>
      <c r="S51" s="796"/>
      <c r="T51" s="796"/>
      <c r="U51" s="796"/>
      <c r="V51" s="766"/>
      <c r="W51" s="766"/>
      <c r="X51" s="766"/>
      <c r="Y51" s="768"/>
    </row>
    <row r="52" spans="1:25">
      <c r="A52" s="768"/>
      <c r="B52" s="768"/>
      <c r="C52" s="766"/>
      <c r="D52" s="766"/>
      <c r="E52" s="768"/>
      <c r="F52" s="768"/>
      <c r="G52" s="806"/>
      <c r="H52" s="806"/>
      <c r="I52" s="806"/>
      <c r="J52" s="806"/>
      <c r="K52" s="806"/>
      <c r="L52" s="806"/>
      <c r="M52" s="806"/>
      <c r="N52" s="806"/>
      <c r="O52" s="806"/>
      <c r="P52" s="768"/>
      <c r="Q52" s="768"/>
      <c r="R52" s="768"/>
      <c r="S52" s="768"/>
      <c r="T52" s="768"/>
      <c r="U52" s="768"/>
      <c r="V52" s="766"/>
      <c r="W52" s="766"/>
      <c r="X52" s="766"/>
    </row>
    <row r="53" spans="1:25" ht="13">
      <c r="A53" s="768"/>
      <c r="B53" s="768"/>
      <c r="C53" s="766"/>
      <c r="D53" s="766" t="s">
        <v>407</v>
      </c>
      <c r="E53" s="768" t="s">
        <v>406</v>
      </c>
      <c r="F53" s="807">
        <f>'[1]X factors'!F$76/1000</f>
        <v>9693</v>
      </c>
      <c r="G53" s="806">
        <f>'[1]X factors'!G$76/1000</f>
        <v>9639</v>
      </c>
      <c r="H53" s="806">
        <f>'[1]X factors'!H$76/1000</f>
        <v>9664</v>
      </c>
      <c r="I53" s="806">
        <f>'[1]X factors'!I$76/1000</f>
        <v>9687</v>
      </c>
      <c r="J53" s="806">
        <f>'[1]X factors'!J$76/1000</f>
        <v>9737</v>
      </c>
      <c r="K53" s="806">
        <f>'[1]X factors'!K$76/1000</f>
        <v>9819</v>
      </c>
      <c r="L53" s="806">
        <f>'[1]X factors'!L$76/1000</f>
        <v>0</v>
      </c>
      <c r="M53" s="806">
        <f>'[1]X factors'!M$76/1000</f>
        <v>0</v>
      </c>
      <c r="N53" s="806">
        <f>'[1]X factors'!N$76/1000</f>
        <v>0</v>
      </c>
      <c r="O53" s="806">
        <f>'[1]X factors'!O$76/1000</f>
        <v>0</v>
      </c>
      <c r="P53" s="806">
        <f>'[1]X factors'!P$76/1000</f>
        <v>0</v>
      </c>
      <c r="Q53" s="768"/>
      <c r="R53" s="768"/>
      <c r="S53" s="768"/>
      <c r="T53" s="768"/>
      <c r="U53" s="768"/>
      <c r="V53" s="766"/>
      <c r="W53" s="766"/>
      <c r="X53" s="766"/>
    </row>
    <row r="54" spans="1:25">
      <c r="A54" s="768"/>
      <c r="B54" s="768"/>
      <c r="C54" s="766"/>
      <c r="D54" s="766"/>
      <c r="E54" s="768"/>
      <c r="F54" s="808"/>
      <c r="G54" s="808"/>
      <c r="H54" s="808"/>
      <c r="I54" s="808"/>
      <c r="J54" s="808"/>
      <c r="L54" s="806"/>
      <c r="M54" s="806"/>
      <c r="N54" s="806"/>
      <c r="O54" s="806"/>
      <c r="P54" s="806"/>
      <c r="Q54" s="768"/>
      <c r="R54" s="768"/>
      <c r="S54" s="768"/>
      <c r="T54" s="768"/>
      <c r="U54" s="768"/>
      <c r="V54" s="766"/>
      <c r="W54" s="766"/>
      <c r="X54" s="766"/>
    </row>
    <row r="55" spans="1:25">
      <c r="A55" s="768"/>
      <c r="B55" s="768"/>
      <c r="C55" s="766" t="s">
        <v>315</v>
      </c>
      <c r="D55" s="766"/>
      <c r="E55" s="768"/>
      <c r="F55" s="766"/>
      <c r="G55" s="766"/>
      <c r="H55" s="766"/>
      <c r="I55" s="766"/>
      <c r="J55" s="766"/>
      <c r="K55" s="809"/>
      <c r="L55" s="766"/>
      <c r="M55" s="766"/>
      <c r="N55" s="766"/>
      <c r="O55" s="766"/>
      <c r="P55" s="766"/>
      <c r="Q55" s="768"/>
      <c r="R55" s="768"/>
      <c r="S55" s="810"/>
      <c r="T55" s="768"/>
      <c r="U55" s="768"/>
      <c r="V55" s="766"/>
      <c r="W55" s="766"/>
      <c r="X55" s="766"/>
    </row>
    <row r="56" spans="1:25" ht="13">
      <c r="A56" s="768"/>
      <c r="B56" s="768"/>
      <c r="C56" s="766"/>
      <c r="D56" s="766" t="s">
        <v>408</v>
      </c>
      <c r="E56" s="768" t="s">
        <v>410</v>
      </c>
      <c r="F56" s="427">
        <f>'[1]X factors'!F44</f>
        <v>0</v>
      </c>
      <c r="G56" s="809">
        <f t="shared" ref="G56:P56" si="1">G17</f>
        <v>0</v>
      </c>
      <c r="H56" s="809">
        <f t="shared" si="1"/>
        <v>0</v>
      </c>
      <c r="I56" s="809">
        <f t="shared" si="1"/>
        <v>0</v>
      </c>
      <c r="J56" s="809">
        <f t="shared" si="1"/>
        <v>0</v>
      </c>
      <c r="K56" s="809">
        <f t="shared" si="1"/>
        <v>0</v>
      </c>
      <c r="L56" s="809">
        <f t="shared" si="1"/>
        <v>0</v>
      </c>
      <c r="M56" s="809">
        <f t="shared" si="1"/>
        <v>0</v>
      </c>
      <c r="N56" s="809">
        <f t="shared" si="1"/>
        <v>0</v>
      </c>
      <c r="O56" s="809">
        <f t="shared" si="1"/>
        <v>0</v>
      </c>
      <c r="P56" s="809">
        <f t="shared" si="1"/>
        <v>0</v>
      </c>
      <c r="Q56" s="768"/>
      <c r="R56" s="768"/>
      <c r="S56" s="811" t="e">
        <f ca="1">OFFSET(F56,0,'[1]PTRM input'!$R$7,1,1)/F56-1</f>
        <v>#DIV/0!</v>
      </c>
      <c r="T56" s="768" t="s">
        <v>285</v>
      </c>
      <c r="U56" s="768"/>
      <c r="V56" s="766"/>
      <c r="W56" s="766"/>
      <c r="X56" s="766"/>
    </row>
    <row r="57" spans="1:25">
      <c r="A57" s="768"/>
      <c r="B57" s="768"/>
      <c r="C57" s="766"/>
      <c r="D57" s="766" t="s">
        <v>349</v>
      </c>
      <c r="E57" s="768" t="s">
        <v>404</v>
      </c>
      <c r="F57" s="766"/>
      <c r="G57" s="319" t="e">
        <f>G56/F56-1</f>
        <v>#DIV/0!</v>
      </c>
      <c r="H57" s="319" t="e">
        <f>IF(COUNT($G57:G57)&gt;='[1]PTRM input'!$R$7,"",(H56/G56-1))</f>
        <v>#DIV/0!</v>
      </c>
      <c r="I57" s="319" t="e">
        <f>IF(COUNT($G57:H57)&gt;='[1]PTRM input'!$R$7,"",(I56/H56-1))</f>
        <v>#DIV/0!</v>
      </c>
      <c r="J57" s="319" t="e">
        <f>IF(COUNT($G57:I57)&gt;='[1]PTRM input'!$R$7,"",(J56/I56-1))</f>
        <v>#DIV/0!</v>
      </c>
      <c r="K57" s="319" t="e">
        <f>IF(COUNT($G57:J57)&gt;='[1]PTRM input'!$R$7,"",(K56/J56-1))</f>
        <v>#DIV/0!</v>
      </c>
      <c r="L57" s="319" t="e">
        <f>IF(COUNT($G57:K57)&gt;='[1]PTRM input'!$R$7,"",(L56/K56-1))</f>
        <v>#DIV/0!</v>
      </c>
      <c r="M57" s="319" t="e">
        <f>IF(COUNT($G57:L57)&gt;='[1]PTRM input'!$R$7,"",(M56/L56-1))</f>
        <v>#DIV/0!</v>
      </c>
      <c r="N57" s="319" t="e">
        <f>IF(COUNT($G57:M57)&gt;='[1]PTRM input'!$R$7,"",(N56/M56-1))</f>
        <v>#DIV/0!</v>
      </c>
      <c r="O57" s="319" t="e">
        <f>IF(COUNT($G57:N57)&gt;='[1]PTRM input'!$R$7,"",(O56/N56-1))</f>
        <v>#DIV/0!</v>
      </c>
      <c r="P57" s="319" t="e">
        <f>IF(COUNT($G57:O57)&gt;='[1]PTRM input'!$R$7,"",(P56/O56-1))</f>
        <v>#DIV/0!</v>
      </c>
      <c r="Q57" s="768"/>
      <c r="R57" s="768"/>
      <c r="S57" s="812" t="e">
        <f ca="1">POWER(1+S56,1/'[1]PTRM input'!$R$7)-1</f>
        <v>#DIV/0!</v>
      </c>
      <c r="T57" s="768" t="s">
        <v>284</v>
      </c>
      <c r="U57" s="768"/>
      <c r="V57" s="766"/>
      <c r="W57" s="766"/>
      <c r="X57" s="766"/>
    </row>
    <row r="58" spans="1:25">
      <c r="A58" s="768"/>
      <c r="B58" s="768"/>
      <c r="C58" s="766"/>
      <c r="D58" s="766"/>
      <c r="E58" s="768"/>
      <c r="F58" s="766"/>
      <c r="G58" s="813"/>
      <c r="H58" s="813"/>
      <c r="I58" s="813"/>
      <c r="J58" s="813"/>
      <c r="K58" s="813"/>
      <c r="L58" s="766"/>
      <c r="M58" s="766"/>
      <c r="N58" s="766"/>
      <c r="O58" s="766"/>
      <c r="P58" s="766"/>
      <c r="Q58" s="768"/>
      <c r="R58" s="768"/>
      <c r="S58" s="814"/>
      <c r="T58" s="768"/>
      <c r="U58" s="768"/>
      <c r="V58" s="766"/>
      <c r="W58" s="766"/>
      <c r="X58" s="766"/>
    </row>
    <row r="59" spans="1:25" ht="13">
      <c r="A59" s="768"/>
      <c r="B59" s="768"/>
      <c r="C59" s="766"/>
      <c r="D59" s="766" t="s">
        <v>409</v>
      </c>
      <c r="E59" s="768" t="s">
        <v>405</v>
      </c>
      <c r="F59" s="815">
        <f>IF(F53&gt;0,(F56*1000)/(F53),0)</f>
        <v>0</v>
      </c>
      <c r="G59" s="788">
        <v>0</v>
      </c>
      <c r="H59" s="788">
        <v>0</v>
      </c>
      <c r="I59" s="788">
        <v>0</v>
      </c>
      <c r="J59" s="788">
        <v>0</v>
      </c>
      <c r="K59" s="788">
        <v>0</v>
      </c>
      <c r="L59" s="788">
        <v>0</v>
      </c>
      <c r="M59" s="788">
        <v>0</v>
      </c>
      <c r="N59" s="788">
        <v>0</v>
      </c>
      <c r="O59" s="788">
        <v>0</v>
      </c>
      <c r="P59" s="788">
        <v>0</v>
      </c>
      <c r="Q59" s="768"/>
      <c r="R59" s="768"/>
      <c r="S59" s="811" t="e">
        <f ca="1">OFFSET(F59,0,'[1]PTRM input'!$R$7,1,1)/F59-1</f>
        <v>#DIV/0!</v>
      </c>
      <c r="T59" s="768" t="s">
        <v>285</v>
      </c>
      <c r="U59" s="768"/>
      <c r="V59" s="766"/>
      <c r="W59" s="766"/>
      <c r="X59" s="766"/>
    </row>
    <row r="60" spans="1:25">
      <c r="A60" s="768"/>
      <c r="B60" s="768"/>
      <c r="C60" s="766"/>
      <c r="D60" s="766" t="s">
        <v>350</v>
      </c>
      <c r="E60" s="768" t="s">
        <v>404</v>
      </c>
      <c r="F60" s="766"/>
      <c r="G60" s="319" t="e">
        <f>G59/F59-1</f>
        <v>#DIV/0!</v>
      </c>
      <c r="H60" s="319" t="e">
        <f>IF(COUNT($G60:G60)&gt;='[1]PTRM input'!$R$7,"",(H59/G59-1))</f>
        <v>#DIV/0!</v>
      </c>
      <c r="I60" s="319" t="e">
        <f>IF(COUNT($G60:H60)&gt;='[1]PTRM input'!$R$7,"",(I59/H59-1))</f>
        <v>#DIV/0!</v>
      </c>
      <c r="J60" s="319" t="e">
        <f>IF(COUNT($G60:I60)&gt;='[1]PTRM input'!$R$7,"",(J59/I59-1))</f>
        <v>#DIV/0!</v>
      </c>
      <c r="K60" s="319" t="e">
        <f>IF(COUNT($G60:J60)&gt;='[1]PTRM input'!$R$7,"",(K59/J59-1))</f>
        <v>#DIV/0!</v>
      </c>
      <c r="L60" s="319" t="e">
        <f>IF(COUNT($G60:K60)&gt;='[1]PTRM input'!$R$7,"",(L59/K59-1))</f>
        <v>#DIV/0!</v>
      </c>
      <c r="M60" s="319" t="e">
        <f>IF(COUNT($G60:L60)&gt;='[1]PTRM input'!$R$7,"",(M59/L59-1))</f>
        <v>#DIV/0!</v>
      </c>
      <c r="N60" s="319" t="e">
        <f>IF(COUNT($G60:M60)&gt;='[1]PTRM input'!$R$7,"",(N59/M59-1))</f>
        <v>#DIV/0!</v>
      </c>
      <c r="O60" s="319" t="e">
        <f>IF(COUNT($G60:N60)&gt;='[1]PTRM input'!$R$7,"",(O59/N59-1))</f>
        <v>#DIV/0!</v>
      </c>
      <c r="P60" s="319" t="e">
        <f>IF(COUNT($G60:O60)&gt;='[1]PTRM input'!$R$7,"",(P59/O59-1))</f>
        <v>#DIV/0!</v>
      </c>
      <c r="Q60" s="768"/>
      <c r="R60" s="768"/>
      <c r="S60" s="812" t="e">
        <f ca="1">POWER(1+S59,1/'[1]PTRM input'!$R$7)-1</f>
        <v>#DIV/0!</v>
      </c>
      <c r="T60" s="768" t="s">
        <v>284</v>
      </c>
      <c r="U60" s="768"/>
      <c r="V60" s="766"/>
      <c r="W60" s="766"/>
      <c r="X60" s="766"/>
    </row>
    <row r="61" spans="1:25">
      <c r="A61" s="768"/>
      <c r="B61" s="768"/>
      <c r="C61" s="768"/>
      <c r="D61" s="768"/>
      <c r="E61" s="768"/>
      <c r="F61" s="766"/>
      <c r="G61" s="766"/>
      <c r="H61" s="766"/>
      <c r="I61" s="766"/>
      <c r="J61" s="766"/>
      <c r="K61" s="766"/>
      <c r="L61" s="766"/>
      <c r="M61" s="766"/>
      <c r="N61" s="766"/>
      <c r="O61" s="766"/>
      <c r="P61" s="766"/>
      <c r="Q61" s="768"/>
      <c r="R61" s="768"/>
      <c r="S61" s="768"/>
      <c r="T61" s="768"/>
      <c r="U61" s="768"/>
      <c r="V61" s="766"/>
      <c r="W61" s="766"/>
      <c r="X61" s="766"/>
    </row>
    <row r="62" spans="1:25">
      <c r="A62" s="768"/>
      <c r="B62" s="768"/>
      <c r="C62" s="766" t="s">
        <v>277</v>
      </c>
      <c r="D62" s="766"/>
      <c r="E62" s="768"/>
      <c r="F62" s="766"/>
      <c r="G62" s="766"/>
      <c r="H62" s="766"/>
      <c r="I62" s="766"/>
      <c r="J62" s="766"/>
      <c r="K62" s="766"/>
      <c r="L62" s="766"/>
      <c r="M62" s="766"/>
      <c r="N62" s="766"/>
      <c r="O62" s="766"/>
      <c r="P62" s="766"/>
      <c r="Q62" s="768"/>
      <c r="R62" s="768"/>
      <c r="S62" s="768"/>
      <c r="T62" s="768"/>
      <c r="U62" s="768"/>
      <c r="V62" s="766"/>
      <c r="W62" s="766"/>
      <c r="X62" s="766"/>
    </row>
    <row r="63" spans="1:25" ht="13">
      <c r="A63" s="768"/>
      <c r="B63" s="768"/>
      <c r="C63" s="766"/>
      <c r="D63" s="766" t="s">
        <v>408</v>
      </c>
      <c r="E63" s="768" t="s">
        <v>410</v>
      </c>
      <c r="F63" s="815">
        <f>'[1]X factors'!F60</f>
        <v>0</v>
      </c>
      <c r="G63" s="788">
        <f t="shared" ref="G63:P63" si="2">G21</f>
        <v>0</v>
      </c>
      <c r="H63" s="788">
        <f t="shared" si="2"/>
        <v>0</v>
      </c>
      <c r="I63" s="788">
        <f t="shared" si="2"/>
        <v>0</v>
      </c>
      <c r="J63" s="788">
        <f t="shared" si="2"/>
        <v>3.3839999999999999</v>
      </c>
      <c r="K63" s="788">
        <f t="shared" si="2"/>
        <v>3.399026760679289</v>
      </c>
      <c r="L63" s="788">
        <f t="shared" si="2"/>
        <v>0</v>
      </c>
      <c r="M63" s="788">
        <f t="shared" si="2"/>
        <v>0</v>
      </c>
      <c r="N63" s="788">
        <f t="shared" si="2"/>
        <v>0</v>
      </c>
      <c r="O63" s="788">
        <f t="shared" si="2"/>
        <v>0</v>
      </c>
      <c r="P63" s="788">
        <f t="shared" si="2"/>
        <v>0</v>
      </c>
      <c r="Q63" s="768"/>
      <c r="R63" s="768"/>
      <c r="S63" s="811" t="e">
        <f ca="1">OFFSET(F63,0,'[1]PTRM input'!$R$7,1,1)/F63-1</f>
        <v>#DIV/0!</v>
      </c>
      <c r="T63" s="768" t="s">
        <v>285</v>
      </c>
      <c r="U63" s="768"/>
      <c r="V63" s="766"/>
      <c r="W63" s="766"/>
      <c r="X63" s="766"/>
    </row>
    <row r="64" spans="1:25">
      <c r="A64" s="768"/>
      <c r="B64" s="768"/>
      <c r="C64" s="766"/>
      <c r="D64" s="766" t="s">
        <v>349</v>
      </c>
      <c r="E64" s="768" t="s">
        <v>404</v>
      </c>
      <c r="F64" s="766"/>
      <c r="G64" s="319" t="e">
        <f>G63/F63-1</f>
        <v>#DIV/0!</v>
      </c>
      <c r="H64" s="319" t="e">
        <f>IF(COUNT($G64:G64)&gt;='[1]PTRM input'!$R$7,"",(H63/G63-1))</f>
        <v>#DIV/0!</v>
      </c>
      <c r="I64" s="319" t="e">
        <f>IF(COUNT($G64:H64)&gt;='[1]PTRM input'!$R$7,"",(I63/H63-1))</f>
        <v>#DIV/0!</v>
      </c>
      <c r="J64" s="319" t="e">
        <f>IF(COUNT($G64:I64)&gt;='[1]PTRM input'!$R$7,"",(J63/I63-1))</f>
        <v>#DIV/0!</v>
      </c>
      <c r="K64" s="319">
        <f>IF(COUNT($G64:J64)&gt;='[1]PTRM input'!$R$7,"",(K63/J63-1))</f>
        <v>4.4405321156291144E-3</v>
      </c>
      <c r="L64" s="319">
        <f>IF(COUNT($G64:K64)&gt;='[1]PTRM input'!$R$7,"",(L63/K63-1))</f>
        <v>-1</v>
      </c>
      <c r="M64" s="319" t="e">
        <f>IF(COUNT($G64:L64)&gt;='[1]PTRM input'!$R$7,"",(M63/L63-1))</f>
        <v>#DIV/0!</v>
      </c>
      <c r="N64" s="319" t="e">
        <f>IF(COUNT($G64:M64)&gt;='[1]PTRM input'!$R$7,"",(N63/M63-1))</f>
        <v>#DIV/0!</v>
      </c>
      <c r="O64" s="319" t="e">
        <f>IF(COUNT($G64:N64)&gt;='[1]PTRM input'!$R$7,"",(O63/N63-1))</f>
        <v>#DIV/0!</v>
      </c>
      <c r="P64" s="319" t="e">
        <f>IF(COUNT($G64:O64)&gt;='[1]PTRM input'!$R$7,"",(P63/O63-1))</f>
        <v>#DIV/0!</v>
      </c>
      <c r="Q64" s="768"/>
      <c r="R64" s="768"/>
      <c r="S64" s="812" t="e">
        <f ca="1">POWER(1+S63,1/'[1]PTRM input'!$R$7)-1</f>
        <v>#DIV/0!</v>
      </c>
      <c r="T64" s="768" t="s">
        <v>284</v>
      </c>
      <c r="U64" s="768"/>
      <c r="V64" s="766"/>
      <c r="W64" s="766"/>
      <c r="X64" s="766"/>
    </row>
    <row r="65" spans="1:24">
      <c r="A65" s="768"/>
      <c r="B65" s="768"/>
      <c r="C65" s="766"/>
      <c r="D65" s="766"/>
      <c r="E65" s="768"/>
      <c r="F65" s="766"/>
      <c r="G65" s="766"/>
      <c r="H65" s="766"/>
      <c r="I65" s="766"/>
      <c r="J65" s="766"/>
      <c r="K65" s="766"/>
      <c r="L65" s="766"/>
      <c r="M65" s="766"/>
      <c r="N65" s="766"/>
      <c r="O65" s="766"/>
      <c r="P65" s="766"/>
      <c r="Q65" s="768"/>
      <c r="R65" s="768"/>
      <c r="S65" s="768"/>
      <c r="T65" s="768"/>
      <c r="U65" s="768"/>
      <c r="V65" s="766"/>
      <c r="W65" s="766"/>
      <c r="X65" s="766"/>
    </row>
    <row r="66" spans="1:24" ht="13">
      <c r="A66" s="768"/>
      <c r="B66" s="768"/>
      <c r="C66" s="766"/>
      <c r="D66" s="766" t="s">
        <v>409</v>
      </c>
      <c r="E66" s="768" t="s">
        <v>405</v>
      </c>
      <c r="F66" s="815">
        <f>IF(F$53&gt;0,(F63*1000)/(F$53),0)</f>
        <v>0</v>
      </c>
      <c r="G66" s="788">
        <f>G63*1000/G$53</f>
        <v>0</v>
      </c>
      <c r="H66" s="788">
        <f>IF(COUNT($G66:G66)&gt;='[1]PTRM input'!$R$7,0,((H63*1000)/(H$53)))</f>
        <v>0</v>
      </c>
      <c r="I66" s="788">
        <f>IF(COUNT($G66:H66)&gt;='[1]PTRM input'!$R$7,0,((I63*1000)/(I$53)))</f>
        <v>0</v>
      </c>
      <c r="J66" s="788">
        <f>IF(COUNT($G66:I66)&gt;='[1]PTRM input'!$R$7,0,((J63*1000)/(J$53)))</f>
        <v>0.3475403101571326</v>
      </c>
      <c r="K66" s="788">
        <f>IF(COUNT($G66:J66)&gt;='[1]PTRM input'!$R$7,0,((K63*1000)/(K$53)))</f>
        <v>0.34616832270896108</v>
      </c>
      <c r="L66" s="788">
        <f>IF(COUNT($G66:K66)&gt;='[1]PTRM input'!$R$7,0,((L63*1000)/(L$53)))</f>
        <v>0</v>
      </c>
      <c r="M66" s="788">
        <f>IF(COUNT($G66:L66)&gt;='[1]PTRM input'!$R$7,0,((M63*1000)/(M$53)))</f>
        <v>0</v>
      </c>
      <c r="N66" s="788">
        <f>IF(COUNT($G66:M66)&gt;='[1]PTRM input'!$R$7,0,((N63*1000)/(N$53)))</f>
        <v>0</v>
      </c>
      <c r="O66" s="788">
        <f>IF(COUNT($G66:N66)&gt;='[1]PTRM input'!$R$7,0,((O63*1000)/(O$53)))</f>
        <v>0</v>
      </c>
      <c r="P66" s="788">
        <f>IF(COUNT($G66:O66)&gt;='[1]PTRM input'!$R$7,0,((P63*1000)/(P$53)))</f>
        <v>0</v>
      </c>
      <c r="Q66" s="768"/>
      <c r="R66" s="768"/>
      <c r="S66" s="811" t="e">
        <f ca="1">OFFSET(F66,0,'[1]PTRM input'!$R$7,1,1)/F66-1</f>
        <v>#DIV/0!</v>
      </c>
      <c r="T66" s="768" t="s">
        <v>285</v>
      </c>
      <c r="U66" s="768"/>
      <c r="V66" s="766"/>
      <c r="W66" s="766"/>
      <c r="X66" s="766"/>
    </row>
    <row r="67" spans="1:24">
      <c r="A67" s="768"/>
      <c r="B67" s="768"/>
      <c r="C67" s="766"/>
      <c r="D67" s="766" t="s">
        <v>350</v>
      </c>
      <c r="E67" s="768" t="s">
        <v>404</v>
      </c>
      <c r="F67" s="766"/>
      <c r="G67" s="319" t="e">
        <f>G66/F66-1</f>
        <v>#DIV/0!</v>
      </c>
      <c r="H67" s="319" t="e">
        <f>IF(COUNT($G67:G67)&gt;='[1]PTRM input'!$R$7,"",(H66/G66-1))</f>
        <v>#DIV/0!</v>
      </c>
      <c r="I67" s="319" t="e">
        <f>IF(COUNT($G67:H67)&gt;='[1]PTRM input'!$R$7,"",(I66/H66-1))</f>
        <v>#DIV/0!</v>
      </c>
      <c r="J67" s="319" t="e">
        <f>IF(COUNT($G67:I67)&gt;='[1]PTRM input'!$R$7,"",(J66/I66-1))</f>
        <v>#DIV/0!</v>
      </c>
      <c r="K67" s="319">
        <f>IF(COUNT($G67:J67)&gt;='[1]PTRM input'!$R$7,"",(K66/J66-1))</f>
        <v>-3.9477073826377218E-3</v>
      </c>
      <c r="L67" s="319">
        <f>IF(COUNT($G67:K67)&gt;='[1]PTRM input'!$R$7,"",(L66/K66-1))</f>
        <v>-1</v>
      </c>
      <c r="M67" s="319" t="e">
        <f>IF(COUNT($G67:L67)&gt;='[1]PTRM input'!$R$7,"",(M66/L66-1))</f>
        <v>#DIV/0!</v>
      </c>
      <c r="N67" s="319" t="e">
        <f>IF(COUNT($G67:M67)&gt;='[1]PTRM input'!$R$7,"",(N66/M66-1))</f>
        <v>#DIV/0!</v>
      </c>
      <c r="O67" s="319" t="e">
        <f>IF(COUNT($G67:N67)&gt;='[1]PTRM input'!$R$7,"",(O66/N66-1))</f>
        <v>#DIV/0!</v>
      </c>
      <c r="P67" s="319" t="e">
        <f>IF(COUNT($G67:O67)&gt;='[1]PTRM input'!$R$7,"",(P66/O66-1))</f>
        <v>#DIV/0!</v>
      </c>
      <c r="Q67" s="768"/>
      <c r="R67" s="768"/>
      <c r="S67" s="812" t="e">
        <f ca="1">POWER(1+S66,1/'[1]PTRM input'!$R$7)-1</f>
        <v>#DIV/0!</v>
      </c>
      <c r="T67" s="768" t="s">
        <v>284</v>
      </c>
      <c r="U67" s="768"/>
      <c r="V67" s="766"/>
      <c r="W67" s="766"/>
      <c r="X67" s="766"/>
    </row>
    <row r="68" spans="1:24">
      <c r="A68" s="768"/>
      <c r="B68" s="768"/>
      <c r="C68" s="768"/>
      <c r="D68" s="768"/>
      <c r="E68" s="768"/>
      <c r="F68" s="766"/>
      <c r="G68" s="766"/>
      <c r="H68" s="766"/>
      <c r="I68" s="766"/>
      <c r="J68" s="766"/>
      <c r="K68" s="766"/>
      <c r="L68" s="766"/>
      <c r="M68" s="766"/>
      <c r="N68" s="766"/>
      <c r="O68" s="766"/>
      <c r="P68" s="766"/>
      <c r="Q68" s="768"/>
      <c r="R68" s="768"/>
      <c r="S68" s="768"/>
      <c r="T68" s="768"/>
      <c r="U68" s="768"/>
      <c r="V68" s="766"/>
      <c r="W68" s="766"/>
      <c r="X68" s="766"/>
    </row>
    <row r="69" spans="1:24">
      <c r="A69" s="768"/>
      <c r="B69" s="768"/>
      <c r="C69" s="766" t="s">
        <v>278</v>
      </c>
      <c r="D69" s="766"/>
      <c r="E69" s="768"/>
      <c r="F69" s="766"/>
      <c r="G69" s="766"/>
      <c r="H69" s="766"/>
      <c r="I69" s="766"/>
      <c r="J69" s="766"/>
      <c r="K69" s="766"/>
      <c r="L69" s="766"/>
      <c r="M69" s="766"/>
      <c r="N69" s="766"/>
      <c r="O69" s="766"/>
      <c r="P69" s="766"/>
      <c r="Q69" s="768"/>
      <c r="R69" s="768"/>
      <c r="S69" s="768"/>
      <c r="T69" s="768"/>
      <c r="U69" s="768"/>
      <c r="V69" s="766"/>
      <c r="W69" s="766"/>
      <c r="X69" s="766"/>
    </row>
    <row r="70" spans="1:24" ht="13">
      <c r="A70" s="768"/>
      <c r="B70" s="768"/>
      <c r="C70" s="766"/>
      <c r="D70" s="766" t="s">
        <v>408</v>
      </c>
      <c r="E70" s="768" t="s">
        <v>410</v>
      </c>
      <c r="F70" s="815">
        <f>'[1]X factors'!F80</f>
        <v>0</v>
      </c>
      <c r="G70" s="788">
        <f>G73*G53/1000</f>
        <v>0</v>
      </c>
      <c r="H70" s="788">
        <f>IF(COUNT($G70:G70)&gt;='[1]PTRM input'!$R$7,0,H73*H53/1000)</f>
        <v>0</v>
      </c>
      <c r="I70" s="788">
        <f>IF(COUNT($G70:H70)&gt;='[1]PTRM input'!$R$7,0,I73*I53/1000)</f>
        <v>0</v>
      </c>
      <c r="J70" s="788">
        <f>IF(COUNT($G70:I70)&gt;='[1]PTRM input'!$R$7,0,J73*J53/1000)</f>
        <v>0</v>
      </c>
      <c r="K70" s="788">
        <f>IF(COUNT($G70:J70)&gt;='[1]PTRM input'!$R$7,0,K73*K53/1000)</f>
        <v>0</v>
      </c>
      <c r="L70" s="788">
        <f>IF(COUNT($G70:K70)&gt;='[1]PTRM input'!$R$7,0,L73*L53/1000)</f>
        <v>0</v>
      </c>
      <c r="M70" s="788">
        <f>IF(COUNT($G70:L70)&gt;='[1]PTRM input'!$R$7,0,M73*M53/1000)</f>
        <v>0</v>
      </c>
      <c r="N70" s="788">
        <f>IF(COUNT($G70:M70)&gt;='[1]PTRM input'!$R$7,0,N73*N53/1000)</f>
        <v>0</v>
      </c>
      <c r="O70" s="788">
        <f>IF(COUNT($G70:N70)&gt;='[1]PTRM input'!$R$7,0,O73*O53/1000)</f>
        <v>0</v>
      </c>
      <c r="P70" s="788">
        <f>IF(COUNT($G70:O70)&gt;='[1]PTRM input'!$R$7,0,P73*P53/1000)</f>
        <v>0</v>
      </c>
      <c r="Q70" s="768"/>
      <c r="R70" s="768"/>
      <c r="S70" s="811" t="e">
        <f ca="1">OFFSET(F70,0,'[1]PTRM input'!$R$7,1,1)/F70-1</f>
        <v>#DIV/0!</v>
      </c>
      <c r="T70" s="768" t="s">
        <v>285</v>
      </c>
      <c r="U70" s="768"/>
      <c r="V70" s="766"/>
      <c r="W70" s="766"/>
      <c r="X70" s="766"/>
    </row>
    <row r="71" spans="1:24">
      <c r="A71" s="768"/>
      <c r="B71" s="768"/>
      <c r="C71" s="766"/>
      <c r="D71" s="766" t="s">
        <v>349</v>
      </c>
      <c r="E71" s="768" t="s">
        <v>404</v>
      </c>
      <c r="F71" s="816"/>
      <c r="G71" s="319" t="e">
        <f>G70/F70-1</f>
        <v>#DIV/0!</v>
      </c>
      <c r="H71" s="319" t="e">
        <f>IF(COUNT($G71:G71)&gt;='[1]PTRM input'!$R$7,"",(H70/G70-1))</f>
        <v>#DIV/0!</v>
      </c>
      <c r="I71" s="319" t="e">
        <f>IF(COUNT($G71:H71)&gt;='[1]PTRM input'!$R$7,"",(I70/H70-1))</f>
        <v>#DIV/0!</v>
      </c>
      <c r="J71" s="319" t="e">
        <f>IF(COUNT($G71:I71)&gt;='[1]PTRM input'!$R$7,"",(J70/I70-1))</f>
        <v>#DIV/0!</v>
      </c>
      <c r="K71" s="319" t="e">
        <f>IF(COUNT($G71:J71)&gt;='[1]PTRM input'!$R$7,"",(K70/J70-1))</f>
        <v>#DIV/0!</v>
      </c>
      <c r="L71" s="319" t="e">
        <f>IF(COUNT($G71:K71)&gt;='[1]PTRM input'!$R$7,"",(L70/K70-1))</f>
        <v>#DIV/0!</v>
      </c>
      <c r="M71" s="319" t="e">
        <f>IF(COUNT($G71:L71)&gt;='[1]PTRM input'!$R$7,"",(M70/L70-1))</f>
        <v>#DIV/0!</v>
      </c>
      <c r="N71" s="319" t="e">
        <f>IF(COUNT($G71:M71)&gt;='[1]PTRM input'!$R$7,"",(N70/M70-1))</f>
        <v>#DIV/0!</v>
      </c>
      <c r="O71" s="319" t="e">
        <f>IF(COUNT($G71:N71)&gt;='[1]PTRM input'!$R$7,"",(O70/N70-1))</f>
        <v>#DIV/0!</v>
      </c>
      <c r="P71" s="319" t="e">
        <f>IF(COUNT($G71:O71)&gt;='[1]PTRM input'!$R$7,"",(P70/O70-1))</f>
        <v>#DIV/0!</v>
      </c>
      <c r="Q71" s="768"/>
      <c r="R71" s="768"/>
      <c r="S71" s="812" t="e">
        <f ca="1">POWER(1+S70,1/'[1]PTRM input'!$R$7)-1</f>
        <v>#DIV/0!</v>
      </c>
      <c r="T71" s="768" t="s">
        <v>284</v>
      </c>
      <c r="U71" s="768"/>
      <c r="V71" s="766"/>
      <c r="W71" s="766"/>
      <c r="X71" s="766"/>
    </row>
    <row r="72" spans="1:24">
      <c r="A72" s="768"/>
      <c r="B72" s="768"/>
      <c r="C72" s="766"/>
      <c r="D72" s="766"/>
      <c r="E72" s="768"/>
      <c r="F72" s="766"/>
      <c r="G72" s="766"/>
      <c r="H72" s="766"/>
      <c r="I72" s="766"/>
      <c r="J72" s="766"/>
      <c r="K72" s="766"/>
      <c r="L72" s="766"/>
      <c r="M72" s="766"/>
      <c r="N72" s="766"/>
      <c r="O72" s="766"/>
      <c r="P72" s="766"/>
      <c r="Q72" s="768"/>
      <c r="R72" s="768"/>
      <c r="S72" s="768"/>
      <c r="T72" s="768"/>
      <c r="U72" s="768"/>
      <c r="V72" s="766"/>
      <c r="W72" s="766"/>
      <c r="X72" s="766"/>
    </row>
    <row r="73" spans="1:24" ht="13">
      <c r="A73" s="768"/>
      <c r="B73" s="768"/>
      <c r="C73" s="766"/>
      <c r="D73" s="766" t="s">
        <v>409</v>
      </c>
      <c r="E73" s="768" t="s">
        <v>405</v>
      </c>
      <c r="F73" s="815">
        <f>'[1]X factors'!F78</f>
        <v>0</v>
      </c>
      <c r="G73" s="788">
        <f>'[1]X factors'!G78</f>
        <v>0</v>
      </c>
      <c r="H73" s="788">
        <f>'[1]X factors'!H78</f>
        <v>0</v>
      </c>
      <c r="I73" s="788">
        <f>'[1]X factors'!I78</f>
        <v>0</v>
      </c>
      <c r="J73" s="788">
        <f>'[1]X factors'!J78</f>
        <v>0</v>
      </c>
      <c r="K73" s="788">
        <f>'[1]X factors'!K78</f>
        <v>0</v>
      </c>
      <c r="L73" s="788">
        <f>'[1]X factors'!L78</f>
        <v>0</v>
      </c>
      <c r="M73" s="788">
        <f>'[1]X factors'!M78</f>
        <v>0</v>
      </c>
      <c r="N73" s="788">
        <f>'[1]X factors'!N78</f>
        <v>0</v>
      </c>
      <c r="O73" s="788">
        <f>'[1]X factors'!O78</f>
        <v>0</v>
      </c>
      <c r="P73" s="788">
        <f>'[1]X factors'!P78</f>
        <v>0</v>
      </c>
      <c r="Q73" s="768"/>
      <c r="R73" s="768"/>
      <c r="S73" s="811" t="e">
        <f ca="1">OFFSET(F73,0,'[1]PTRM input'!$R$7,1,1)/F73-1</f>
        <v>#DIV/0!</v>
      </c>
      <c r="T73" s="768" t="s">
        <v>285</v>
      </c>
      <c r="U73" s="768"/>
      <c r="V73" s="766"/>
      <c r="W73" s="766"/>
      <c r="X73" s="766"/>
    </row>
    <row r="74" spans="1:24">
      <c r="A74" s="768"/>
      <c r="B74" s="768"/>
      <c r="C74" s="766"/>
      <c r="D74" s="766" t="s">
        <v>350</v>
      </c>
      <c r="E74" s="768" t="s">
        <v>404</v>
      </c>
      <c r="F74" s="766"/>
      <c r="G74" s="319" t="e">
        <f>G73/F73-1</f>
        <v>#DIV/0!</v>
      </c>
      <c r="H74" s="319" t="e">
        <f>IF(COUNT($G74:G74)&gt;='[1]PTRM input'!$R$7,"",(H73/G73-1))</f>
        <v>#DIV/0!</v>
      </c>
      <c r="I74" s="319" t="e">
        <f>IF(COUNT($G74:H74)&gt;='[1]PTRM input'!$R$7,"",(I73/H73-1))</f>
        <v>#DIV/0!</v>
      </c>
      <c r="J74" s="319" t="e">
        <f>IF(COUNT($G74:I74)&gt;='[1]PTRM input'!$R$7,"",(J73/I73-1))</f>
        <v>#DIV/0!</v>
      </c>
      <c r="K74" s="319" t="e">
        <f>IF(COUNT($G74:J74)&gt;='[1]PTRM input'!$R$7,"",(K73/J73-1))</f>
        <v>#DIV/0!</v>
      </c>
      <c r="L74" s="319" t="e">
        <f>IF(COUNT($G74:K74)&gt;='[1]PTRM input'!$R$7,"",(L73/K73-1))</f>
        <v>#DIV/0!</v>
      </c>
      <c r="M74" s="319" t="e">
        <f>IF(COUNT($G74:L74)&gt;='[1]PTRM input'!$R$7,"",(M73/L73-1))</f>
        <v>#DIV/0!</v>
      </c>
      <c r="N74" s="319" t="e">
        <f>IF(COUNT($G74:M74)&gt;='[1]PTRM input'!$R$7,"",(N73/M73-1))</f>
        <v>#DIV/0!</v>
      </c>
      <c r="O74" s="319" t="e">
        <f>IF(COUNT($G74:N74)&gt;='[1]PTRM input'!$R$7,"",(O73/N73-1))</f>
        <v>#DIV/0!</v>
      </c>
      <c r="P74" s="319" t="e">
        <f>IF(COUNT($G74:O74)&gt;='[1]PTRM input'!$R$7,"",(P73/O73-1))</f>
        <v>#DIV/0!</v>
      </c>
      <c r="Q74" s="768"/>
      <c r="R74" s="768"/>
      <c r="S74" s="812" t="e">
        <f ca="1">POWER(1+S73,1/'[1]PTRM input'!$R$7)-1</f>
        <v>#DIV/0!</v>
      </c>
      <c r="T74" s="768" t="s">
        <v>284</v>
      </c>
      <c r="U74" s="768"/>
      <c r="V74" s="766"/>
      <c r="W74" s="766"/>
      <c r="X74" s="766"/>
    </row>
    <row r="75" spans="1:24">
      <c r="A75" s="768"/>
      <c r="B75" s="768"/>
      <c r="C75" s="768"/>
      <c r="D75" s="768"/>
      <c r="E75" s="768"/>
      <c r="F75" s="766"/>
      <c r="G75" s="766"/>
      <c r="H75" s="766"/>
      <c r="I75" s="766"/>
      <c r="J75" s="766"/>
      <c r="K75" s="766"/>
      <c r="L75" s="766"/>
      <c r="M75" s="766"/>
      <c r="N75" s="766"/>
      <c r="O75" s="766"/>
      <c r="P75" s="766"/>
      <c r="Q75" s="768"/>
      <c r="R75" s="768"/>
      <c r="S75" s="768"/>
      <c r="T75" s="768"/>
      <c r="U75" s="768"/>
      <c r="V75" s="766"/>
      <c r="W75" s="766"/>
      <c r="X75" s="766"/>
    </row>
    <row r="76" spans="1:24" ht="13">
      <c r="A76" s="804"/>
      <c r="B76" s="804"/>
      <c r="C76" s="805" t="str">
        <f>"Price Path Analysis ($ Real "&amp;'[1]PTRM input'!$F$516&amp;")"</f>
        <v>Price Path Analysis ($ Real 2019-20)</v>
      </c>
      <c r="D76" s="804"/>
      <c r="E76" s="804"/>
      <c r="F76" s="805"/>
      <c r="G76" s="796"/>
      <c r="H76" s="796"/>
      <c r="I76" s="796"/>
      <c r="J76" s="796"/>
      <c r="K76" s="796"/>
      <c r="L76" s="796"/>
      <c r="M76" s="796"/>
      <c r="N76" s="796"/>
      <c r="O76" s="796"/>
      <c r="P76" s="796"/>
      <c r="Q76" s="796"/>
      <c r="R76" s="796"/>
      <c r="S76" s="796"/>
      <c r="T76" s="796"/>
      <c r="U76" s="796"/>
      <c r="V76" s="766"/>
      <c r="W76" s="766"/>
      <c r="X76" s="766"/>
    </row>
    <row r="77" spans="1:24">
      <c r="A77" s="768"/>
      <c r="B77" s="768"/>
      <c r="C77" s="766"/>
      <c r="D77" s="766"/>
      <c r="E77" s="768"/>
      <c r="F77" s="766"/>
      <c r="G77" s="766"/>
      <c r="H77" s="766"/>
      <c r="I77" s="766"/>
      <c r="J77" s="766"/>
      <c r="K77" s="766"/>
      <c r="L77" s="766"/>
      <c r="M77" s="766"/>
      <c r="N77" s="766"/>
      <c r="O77" s="766"/>
      <c r="P77" s="766"/>
      <c r="Q77" s="768"/>
      <c r="R77" s="768"/>
      <c r="S77" s="768"/>
      <c r="T77" s="768"/>
      <c r="U77" s="768"/>
      <c r="V77" s="766"/>
      <c r="W77" s="766"/>
      <c r="X77" s="766"/>
    </row>
    <row r="78" spans="1:24" ht="13">
      <c r="A78" s="768"/>
      <c r="B78" s="768"/>
      <c r="C78" s="766"/>
      <c r="D78" s="766" t="s">
        <v>407</v>
      </c>
      <c r="E78" s="768" t="s">
        <v>406</v>
      </c>
      <c r="F78" s="807">
        <f>'[1]X factors'!F$76/1000</f>
        <v>9693</v>
      </c>
      <c r="G78" s="806">
        <f>'[1]X factors'!G$76/1000</f>
        <v>9639</v>
      </c>
      <c r="H78" s="806">
        <f>'[1]X factors'!H$76/1000</f>
        <v>9664</v>
      </c>
      <c r="I78" s="806">
        <f>'[1]X factors'!I$76/1000</f>
        <v>9687</v>
      </c>
      <c r="J78" s="806">
        <f>'[1]X factors'!J$76/1000</f>
        <v>9737</v>
      </c>
      <c r="K78" s="806">
        <f>'[1]X factors'!K$76/1000</f>
        <v>9819</v>
      </c>
      <c r="L78" s="806">
        <f>'[1]X factors'!L$76/1000</f>
        <v>0</v>
      </c>
      <c r="M78" s="806">
        <f>'[1]X factors'!M$76/1000</f>
        <v>0</v>
      </c>
      <c r="N78" s="806">
        <f>'[1]X factors'!N$76/1000</f>
        <v>0</v>
      </c>
      <c r="O78" s="806">
        <f>'[1]X factors'!O$76/1000</f>
        <v>0</v>
      </c>
      <c r="P78" s="806">
        <f>'[1]X factors'!P$76/1000</f>
        <v>0</v>
      </c>
      <c r="Q78" s="768"/>
      <c r="R78" s="768"/>
      <c r="S78" s="768"/>
      <c r="T78" s="768"/>
      <c r="U78" s="768"/>
      <c r="V78" s="766"/>
      <c r="W78" s="766"/>
      <c r="X78" s="766"/>
    </row>
    <row r="79" spans="1:24">
      <c r="A79" s="768"/>
      <c r="B79" s="768"/>
      <c r="C79" s="766"/>
      <c r="D79" s="766"/>
      <c r="E79" s="768"/>
      <c r="F79" s="808"/>
      <c r="G79" s="808"/>
      <c r="H79" s="808"/>
      <c r="I79" s="808"/>
      <c r="J79" s="808"/>
      <c r="K79" s="808"/>
      <c r="L79" s="806"/>
      <c r="M79" s="806"/>
      <c r="N79" s="806"/>
      <c r="O79" s="806"/>
      <c r="P79" s="806"/>
      <c r="Q79" s="768"/>
      <c r="R79" s="768"/>
      <c r="S79" s="768"/>
      <c r="T79" s="768"/>
      <c r="U79" s="768"/>
      <c r="V79" s="766"/>
      <c r="W79" s="766"/>
      <c r="X79" s="766"/>
    </row>
    <row r="80" spans="1:24">
      <c r="A80" s="768"/>
      <c r="B80" s="768"/>
      <c r="C80" s="766" t="s">
        <v>315</v>
      </c>
      <c r="D80" s="766"/>
      <c r="E80" s="768"/>
      <c r="F80" s="766"/>
      <c r="G80" s="766"/>
      <c r="H80" s="766"/>
      <c r="I80" s="766"/>
      <c r="J80" s="766"/>
      <c r="K80" s="788"/>
      <c r="L80" s="766"/>
      <c r="M80" s="766"/>
      <c r="N80" s="766"/>
      <c r="O80" s="766"/>
      <c r="P80" s="766"/>
      <c r="Q80" s="768"/>
      <c r="R80" s="768"/>
      <c r="S80" s="768"/>
      <c r="T80" s="768"/>
      <c r="U80" s="768"/>
      <c r="V80" s="766"/>
      <c r="W80" s="766"/>
      <c r="X80" s="766"/>
    </row>
    <row r="81" spans="1:24" ht="13">
      <c r="A81" s="768"/>
      <c r="B81" s="768"/>
      <c r="C81" s="766"/>
      <c r="D81" s="766" t="s">
        <v>408</v>
      </c>
      <c r="E81" s="768" t="s">
        <v>411</v>
      </c>
      <c r="F81" s="427">
        <f>F56/'[1]X factors'!F$11</f>
        <v>0</v>
      </c>
      <c r="G81" s="809">
        <f>G56/'[1]X factors'!G$11</f>
        <v>0</v>
      </c>
      <c r="H81" s="809">
        <f>H56/'[1]X factors'!H$11</f>
        <v>0</v>
      </c>
      <c r="I81" s="809">
        <f>I56/'[1]X factors'!I$11</f>
        <v>0</v>
      </c>
      <c r="J81" s="809">
        <f>J56/'[1]X factors'!J$11</f>
        <v>0</v>
      </c>
      <c r="K81" s="809">
        <f>K56/'[1]X factors'!K$11</f>
        <v>0</v>
      </c>
      <c r="L81" s="809">
        <f>L56/'[1]X factors'!L$11</f>
        <v>0</v>
      </c>
      <c r="M81" s="809">
        <f>M56/'[1]X factors'!M$11</f>
        <v>0</v>
      </c>
      <c r="N81" s="809">
        <f>N56/'[1]X factors'!N$11</f>
        <v>0</v>
      </c>
      <c r="O81" s="809">
        <f>O56/'[1]X factors'!O$11</f>
        <v>0</v>
      </c>
      <c r="P81" s="809">
        <f>P56/'[1]X factors'!P$11</f>
        <v>0</v>
      </c>
      <c r="Q81" s="768"/>
      <c r="R81" s="768"/>
      <c r="S81" s="811" t="e">
        <f ca="1">OFFSET(F81,0,'[1]PTRM input'!$R$7,1,1)/F81-1</f>
        <v>#DIV/0!</v>
      </c>
      <c r="T81" s="768" t="s">
        <v>285</v>
      </c>
      <c r="U81" s="768"/>
      <c r="V81" s="766"/>
      <c r="W81" s="766"/>
      <c r="X81" s="766"/>
    </row>
    <row r="82" spans="1:24">
      <c r="A82" s="768"/>
      <c r="B82" s="768"/>
      <c r="C82" s="766"/>
      <c r="D82" s="766" t="s">
        <v>349</v>
      </c>
      <c r="E82" s="768" t="s">
        <v>404</v>
      </c>
      <c r="F82" s="766"/>
      <c r="G82" s="319" t="e">
        <f>G81/F81-1</f>
        <v>#DIV/0!</v>
      </c>
      <c r="H82" s="319" t="e">
        <f>IF(COUNT($G82:G82)&gt;='[1]PTRM input'!$R$7,"",(H81/G81-1))</f>
        <v>#DIV/0!</v>
      </c>
      <c r="I82" s="319" t="e">
        <f>IF(COUNT($G82:H82)&gt;='[1]PTRM input'!$R$7,"",(I81/H81-1))</f>
        <v>#DIV/0!</v>
      </c>
      <c r="J82" s="319" t="e">
        <f>IF(COUNT($G82:I82)&gt;='[1]PTRM input'!$R$7,"",(J81/I81-1))</f>
        <v>#DIV/0!</v>
      </c>
      <c r="K82" s="319" t="e">
        <f>IF(COUNT($G82:J82)&gt;='[1]PTRM input'!$R$7,"",(K81/J81-1))</f>
        <v>#DIV/0!</v>
      </c>
      <c r="L82" s="319" t="e">
        <f>IF(COUNT($G82:K82)&gt;='[1]PTRM input'!$R$7,"",(L81/K81-1))</f>
        <v>#DIV/0!</v>
      </c>
      <c r="M82" s="319" t="e">
        <f>IF(COUNT($G82:L82)&gt;='[1]PTRM input'!$R$7,"",(M81/L81-1))</f>
        <v>#DIV/0!</v>
      </c>
      <c r="N82" s="319" t="e">
        <f>IF(COUNT($G82:M82)&gt;='[1]PTRM input'!$R$7,"",(N81/M81-1))</f>
        <v>#DIV/0!</v>
      </c>
      <c r="O82" s="319" t="e">
        <f>IF(COUNT($G82:N82)&gt;='[1]PTRM input'!$R$7,"",(O81/N81-1))</f>
        <v>#DIV/0!</v>
      </c>
      <c r="P82" s="319" t="e">
        <f>IF(COUNT($G82:O82)&gt;='[1]PTRM input'!$R$7,"",(P81/O81-1))</f>
        <v>#DIV/0!</v>
      </c>
      <c r="Q82" s="768"/>
      <c r="R82" s="768"/>
      <c r="S82" s="812" t="e">
        <f ca="1">POWER(1+S81,1/'[1]PTRM input'!$R$7)-1</f>
        <v>#DIV/0!</v>
      </c>
      <c r="T82" s="768" t="s">
        <v>284</v>
      </c>
      <c r="U82" s="768"/>
      <c r="V82" s="766"/>
      <c r="W82" s="766"/>
      <c r="X82" s="766"/>
    </row>
    <row r="83" spans="1:24">
      <c r="A83" s="768"/>
      <c r="B83" s="768"/>
      <c r="C83" s="766"/>
      <c r="D83" s="766"/>
      <c r="E83" s="768"/>
      <c r="F83" s="766"/>
      <c r="G83" s="788"/>
      <c r="H83" s="788"/>
      <c r="I83" s="788"/>
      <c r="J83" s="788"/>
      <c r="K83" s="788"/>
      <c r="L83" s="766"/>
      <c r="M83" s="766"/>
      <c r="N83" s="766"/>
      <c r="O83" s="766"/>
      <c r="P83" s="766"/>
      <c r="Q83" s="768"/>
      <c r="R83" s="768"/>
      <c r="S83" s="768"/>
      <c r="T83" s="768"/>
      <c r="U83" s="768"/>
      <c r="V83" s="766"/>
      <c r="W83" s="766"/>
      <c r="X83" s="766"/>
    </row>
    <row r="84" spans="1:24" ht="13">
      <c r="A84" s="768"/>
      <c r="B84" s="768"/>
      <c r="C84" s="766"/>
      <c r="D84" s="766" t="s">
        <v>409</v>
      </c>
      <c r="E84" s="768" t="s">
        <v>405</v>
      </c>
      <c r="F84" s="815">
        <f>IF(F78&gt;0,(F81*1000)/(F78),0)</f>
        <v>0</v>
      </c>
      <c r="G84" s="788">
        <f>G59/'[1]X factors'!G$11</f>
        <v>0</v>
      </c>
      <c r="H84" s="788">
        <f>H59/'[1]X factors'!H$11</f>
        <v>0</v>
      </c>
      <c r="I84" s="788">
        <f>I59/'[1]X factors'!I$11</f>
        <v>0</v>
      </c>
      <c r="J84" s="788">
        <f>J59/'[1]X factors'!J$11</f>
        <v>0</v>
      </c>
      <c r="K84" s="788">
        <f>K59/'[1]X factors'!K$11</f>
        <v>0</v>
      </c>
      <c r="L84" s="788">
        <f>L59/'[1]X factors'!L$11</f>
        <v>0</v>
      </c>
      <c r="M84" s="788">
        <f>M59/'[1]X factors'!M$11</f>
        <v>0</v>
      </c>
      <c r="N84" s="788">
        <f>N59/'[1]X factors'!N$11</f>
        <v>0</v>
      </c>
      <c r="O84" s="788">
        <f>O59/'[1]X factors'!O$11</f>
        <v>0</v>
      </c>
      <c r="P84" s="788">
        <f>P59/'[1]X factors'!P$11</f>
        <v>0</v>
      </c>
      <c r="Q84" s="768"/>
      <c r="R84" s="768"/>
      <c r="S84" s="811" t="e">
        <f ca="1">OFFSET(F84,0,'[1]PTRM input'!$R$7,1,1)/F84-1</f>
        <v>#DIV/0!</v>
      </c>
      <c r="T84" s="768" t="s">
        <v>285</v>
      </c>
      <c r="U84" s="768"/>
      <c r="V84" s="766"/>
      <c r="W84" s="766"/>
      <c r="X84" s="766"/>
    </row>
    <row r="85" spans="1:24">
      <c r="A85" s="768"/>
      <c r="B85" s="768"/>
      <c r="C85" s="766"/>
      <c r="D85" s="766" t="s">
        <v>350</v>
      </c>
      <c r="E85" s="768" t="s">
        <v>404</v>
      </c>
      <c r="F85" s="766"/>
      <c r="G85" s="319" t="e">
        <f>G84/F84-1</f>
        <v>#DIV/0!</v>
      </c>
      <c r="H85" s="319" t="e">
        <f>IF(COUNT($G85:G85)&gt;='[1]PTRM input'!$R$7,"",(H84/G84-1))</f>
        <v>#DIV/0!</v>
      </c>
      <c r="I85" s="319" t="e">
        <f>IF(COUNT($G85:H85)&gt;='[1]PTRM input'!$R$7,"",(I84/H84-1))</f>
        <v>#DIV/0!</v>
      </c>
      <c r="J85" s="319" t="e">
        <f>IF(COUNT($G85:I85)&gt;='[1]PTRM input'!$R$7,"",(J84/I84-1))</f>
        <v>#DIV/0!</v>
      </c>
      <c r="K85" s="319" t="e">
        <f>IF(COUNT($G85:J85)&gt;='[1]PTRM input'!$R$7,"",(K84/J84-1))</f>
        <v>#DIV/0!</v>
      </c>
      <c r="L85" s="319" t="e">
        <f>IF(COUNT($G85:K85)&gt;='[1]PTRM input'!$R$7,"",(L84/K84-1))</f>
        <v>#DIV/0!</v>
      </c>
      <c r="M85" s="319" t="e">
        <f>IF(COUNT($G85:L85)&gt;='[1]PTRM input'!$R$7,"",(M84/L84-1))</f>
        <v>#DIV/0!</v>
      </c>
      <c r="N85" s="319" t="e">
        <f>IF(COUNT($G85:M85)&gt;='[1]PTRM input'!$R$7,"",(N84/M84-1))</f>
        <v>#DIV/0!</v>
      </c>
      <c r="O85" s="319" t="e">
        <f>IF(COUNT($G85:N85)&gt;='[1]PTRM input'!$R$7,"",(O84/N84-1))</f>
        <v>#DIV/0!</v>
      </c>
      <c r="P85" s="319" t="e">
        <f>IF(COUNT($G85:O85)&gt;='[1]PTRM input'!$R$7,"",(P84/O84-1))</f>
        <v>#DIV/0!</v>
      </c>
      <c r="Q85" s="768"/>
      <c r="R85" s="768"/>
      <c r="S85" s="812" t="e">
        <f ca="1">POWER(1+S84,1/'[1]PTRM input'!$R$7)-1</f>
        <v>#DIV/0!</v>
      </c>
      <c r="T85" s="768" t="s">
        <v>284</v>
      </c>
      <c r="U85" s="768"/>
      <c r="V85" s="766"/>
      <c r="W85" s="766"/>
      <c r="X85" s="766"/>
    </row>
    <row r="86" spans="1:24">
      <c r="A86" s="768"/>
      <c r="B86" s="768"/>
      <c r="C86" s="768"/>
      <c r="D86" s="768"/>
      <c r="E86" s="768"/>
      <c r="F86" s="766"/>
      <c r="G86" s="766"/>
      <c r="H86" s="766"/>
      <c r="I86" s="766"/>
      <c r="J86" s="766"/>
      <c r="K86" s="766"/>
      <c r="L86" s="766"/>
      <c r="M86" s="766"/>
      <c r="N86" s="766"/>
      <c r="O86" s="766"/>
      <c r="P86" s="766"/>
      <c r="Q86" s="768"/>
      <c r="R86" s="768"/>
      <c r="S86" s="768"/>
      <c r="T86" s="768"/>
      <c r="U86" s="768"/>
      <c r="V86" s="766"/>
      <c r="W86" s="766"/>
      <c r="X86" s="766"/>
    </row>
    <row r="87" spans="1:24">
      <c r="A87" s="768"/>
      <c r="B87" s="768"/>
      <c r="C87" s="766" t="s">
        <v>277</v>
      </c>
      <c r="D87" s="766"/>
      <c r="E87" s="768"/>
      <c r="F87" s="766"/>
      <c r="G87" s="766"/>
      <c r="H87" s="766"/>
      <c r="I87" s="766"/>
      <c r="J87" s="766"/>
      <c r="K87" s="766"/>
      <c r="L87" s="766"/>
      <c r="M87" s="766"/>
      <c r="N87" s="766"/>
      <c r="O87" s="766"/>
      <c r="P87" s="766"/>
      <c r="Q87" s="768"/>
      <c r="R87" s="768"/>
      <c r="S87" s="768"/>
      <c r="T87" s="768"/>
      <c r="U87" s="768"/>
      <c r="V87" s="766"/>
      <c r="W87" s="766"/>
      <c r="X87" s="766"/>
    </row>
    <row r="88" spans="1:24" ht="13">
      <c r="A88" s="768"/>
      <c r="B88" s="768"/>
      <c r="C88" s="766"/>
      <c r="D88" s="766" t="s">
        <v>408</v>
      </c>
      <c r="E88" s="768" t="s">
        <v>411</v>
      </c>
      <c r="F88" s="427">
        <f>F63/'[1]X factors'!F$11</f>
        <v>0</v>
      </c>
      <c r="G88" s="809">
        <f>G63/'[1]X factors'!G$11</f>
        <v>0</v>
      </c>
      <c r="H88" s="809">
        <f>H63/'[1]X factors'!H$11</f>
        <v>0</v>
      </c>
      <c r="I88" s="809">
        <f>I63/'[1]X factors'!I$11</f>
        <v>0</v>
      </c>
      <c r="J88" s="809">
        <f>J63/'[1]X factors'!J$11</f>
        <v>3.0929261856778085</v>
      </c>
      <c r="K88" s="809">
        <f>K63/'[1]X factors'!K$11</f>
        <v>3.037586018699141</v>
      </c>
      <c r="L88" s="809">
        <f>L63/'[1]X factors'!L$11</f>
        <v>0</v>
      </c>
      <c r="M88" s="809">
        <f>M63/'[1]X factors'!M$11</f>
        <v>0</v>
      </c>
      <c r="N88" s="809">
        <f>N63/'[1]X factors'!N$11</f>
        <v>0</v>
      </c>
      <c r="O88" s="809">
        <f>O63/'[1]X factors'!O$11</f>
        <v>0</v>
      </c>
      <c r="P88" s="809">
        <f>P63/'[1]X factors'!P$11</f>
        <v>0</v>
      </c>
      <c r="Q88" s="768"/>
      <c r="R88" s="768"/>
      <c r="S88" s="811" t="e">
        <f ca="1">OFFSET(F88,0,'[1]PTRM input'!$R$7,1,1)/F88-1</f>
        <v>#DIV/0!</v>
      </c>
      <c r="T88" s="768" t="s">
        <v>285</v>
      </c>
      <c r="U88" s="768"/>
      <c r="V88" s="766"/>
      <c r="W88" s="766"/>
      <c r="X88" s="766"/>
    </row>
    <row r="89" spans="1:24">
      <c r="A89" s="768"/>
      <c r="B89" s="768"/>
      <c r="C89" s="766"/>
      <c r="D89" s="766" t="s">
        <v>349</v>
      </c>
      <c r="E89" s="768" t="s">
        <v>404</v>
      </c>
      <c r="F89" s="766"/>
      <c r="G89" s="319" t="e">
        <f>G88/F88-1</f>
        <v>#DIV/0!</v>
      </c>
      <c r="H89" s="319" t="e">
        <f>IF(COUNT($G89:G89)&gt;='[1]PTRM input'!$R$7,"",(H88/G88-1))</f>
        <v>#DIV/0!</v>
      </c>
      <c r="I89" s="319" t="e">
        <f>IF(COUNT($G89:H89)&gt;='[1]PTRM input'!$R$7,"",(I88/H88-1))</f>
        <v>#DIV/0!</v>
      </c>
      <c r="J89" s="319" t="e">
        <f>IF(COUNT($G89:I89)&gt;='[1]PTRM input'!$R$7,"",(J88/I88-1))</f>
        <v>#DIV/0!</v>
      </c>
      <c r="K89" s="319">
        <f>IF(COUNT($G89:J89)&gt;='[1]PTRM input'!$R$7,"",(K88/J88-1))</f>
        <v>-1.7892495215348858E-2</v>
      </c>
      <c r="L89" s="319">
        <f>IF(COUNT($G89:K89)&gt;='[1]PTRM input'!$R$7,"",(L88/K88-1))</f>
        <v>-1</v>
      </c>
      <c r="M89" s="319" t="e">
        <f>IF(COUNT($G89:L89)&gt;='[1]PTRM input'!$R$7,"",(M88/L88-1))</f>
        <v>#DIV/0!</v>
      </c>
      <c r="N89" s="319" t="e">
        <f>IF(COUNT($G89:M89)&gt;='[1]PTRM input'!$R$7,"",(N88/M88-1))</f>
        <v>#DIV/0!</v>
      </c>
      <c r="O89" s="319" t="e">
        <f>IF(COUNT($G89:N89)&gt;='[1]PTRM input'!$R$7,"",(O88/N88-1))</f>
        <v>#DIV/0!</v>
      </c>
      <c r="P89" s="319" t="e">
        <f>IF(COUNT($G89:O89)&gt;='[1]PTRM input'!$R$7,"",(P88/O88-1))</f>
        <v>#DIV/0!</v>
      </c>
      <c r="Q89" s="768"/>
      <c r="R89" s="768"/>
      <c r="S89" s="812" t="e">
        <f ca="1">POWER(1+S88,1/'[1]PTRM input'!$R$7)-1</f>
        <v>#DIV/0!</v>
      </c>
      <c r="T89" s="768" t="s">
        <v>284</v>
      </c>
      <c r="U89" s="768"/>
      <c r="V89" s="766"/>
      <c r="W89" s="766"/>
      <c r="X89" s="766"/>
    </row>
    <row r="90" spans="1:24">
      <c r="A90" s="768"/>
      <c r="B90" s="768"/>
      <c r="C90" s="766"/>
      <c r="D90" s="766"/>
      <c r="E90" s="768"/>
      <c r="F90" s="766"/>
      <c r="G90" s="766"/>
      <c r="H90" s="766"/>
      <c r="I90" s="766"/>
      <c r="J90" s="766"/>
      <c r="K90" s="766"/>
      <c r="L90" s="766"/>
      <c r="M90" s="766"/>
      <c r="N90" s="766"/>
      <c r="O90" s="766"/>
      <c r="P90" s="766"/>
      <c r="Q90" s="768"/>
      <c r="R90" s="768"/>
      <c r="S90" s="768"/>
      <c r="T90" s="768"/>
      <c r="U90" s="768"/>
      <c r="V90" s="766"/>
      <c r="W90" s="766"/>
      <c r="X90" s="766"/>
    </row>
    <row r="91" spans="1:24" ht="13">
      <c r="A91" s="768"/>
      <c r="B91" s="768"/>
      <c r="C91" s="766"/>
      <c r="D91" s="766" t="s">
        <v>409</v>
      </c>
      <c r="E91" s="768" t="s">
        <v>405</v>
      </c>
      <c r="F91" s="427">
        <f>F66/'[1]X factors'!F$11</f>
        <v>0</v>
      </c>
      <c r="G91" s="809">
        <f>G66/'[1]X factors'!G$11</f>
        <v>0</v>
      </c>
      <c r="H91" s="809">
        <f>H66/'[1]X factors'!H$11</f>
        <v>0</v>
      </c>
      <c r="I91" s="809">
        <f>I66/'[1]X factors'!I$11</f>
        <v>0</v>
      </c>
      <c r="J91" s="809">
        <f>J66/'[1]X factors'!J$11</f>
        <v>0.31764672750105871</v>
      </c>
      <c r="K91" s="809">
        <f>K66/'[1]X factors'!K$11</f>
        <v>0.30935798133202375</v>
      </c>
      <c r="L91" s="809">
        <f>L66/'[1]X factors'!L$11</f>
        <v>0</v>
      </c>
      <c r="M91" s="809">
        <f>M66/'[1]X factors'!M$11</f>
        <v>0</v>
      </c>
      <c r="N91" s="809">
        <f>N66/'[1]X factors'!N$11</f>
        <v>0</v>
      </c>
      <c r="O91" s="809">
        <f>O66/'[1]X factors'!O$11</f>
        <v>0</v>
      </c>
      <c r="P91" s="809">
        <f>P66/'[1]X factors'!P$11</f>
        <v>0</v>
      </c>
      <c r="Q91" s="768"/>
      <c r="R91" s="768"/>
      <c r="S91" s="811" t="e">
        <f ca="1">OFFSET(F91,0,'[1]PTRM input'!$R$7,1,1)/F91-1</f>
        <v>#DIV/0!</v>
      </c>
      <c r="T91" s="768" t="s">
        <v>285</v>
      </c>
      <c r="U91" s="768"/>
      <c r="V91" s="766"/>
      <c r="W91" s="766"/>
      <c r="X91" s="766"/>
    </row>
    <row r="92" spans="1:24">
      <c r="A92" s="768"/>
      <c r="B92" s="768"/>
      <c r="C92" s="766"/>
      <c r="D92" s="766" t="s">
        <v>350</v>
      </c>
      <c r="E92" s="768" t="s">
        <v>404</v>
      </c>
      <c r="F92" s="766"/>
      <c r="G92" s="319" t="e">
        <f>G91/F91-1</f>
        <v>#DIV/0!</v>
      </c>
      <c r="H92" s="319" t="e">
        <f>IF(COUNT($G92:G92)&gt;='[1]PTRM input'!$R$7,"",(H91/G91-1))</f>
        <v>#DIV/0!</v>
      </c>
      <c r="I92" s="319" t="e">
        <f>IF(COUNT($G92:H92)&gt;='[1]PTRM input'!$R$7,"",(I91/H91-1))</f>
        <v>#DIV/0!</v>
      </c>
      <c r="J92" s="319" t="e">
        <f>IF(COUNT($G92:I92)&gt;='[1]PTRM input'!$R$7,"",(J91/I91-1))</f>
        <v>#DIV/0!</v>
      </c>
      <c r="K92" s="319">
        <f>IF(COUNT($G92:J92)&gt;='[1]PTRM input'!$R$7,"",(K91/J91-1))</f>
        <v>-2.6094228120160157E-2</v>
      </c>
      <c r="L92" s="319">
        <f>IF(COUNT($G92:K92)&gt;='[1]PTRM input'!$R$7,"",(L91/K91-1))</f>
        <v>-1</v>
      </c>
      <c r="M92" s="319" t="e">
        <f>IF(COUNT($G92:L92)&gt;='[1]PTRM input'!$R$7,"",(M91/L91-1))</f>
        <v>#DIV/0!</v>
      </c>
      <c r="N92" s="319" t="e">
        <f>IF(COUNT($G92:M92)&gt;='[1]PTRM input'!$R$7,"",(N91/M91-1))</f>
        <v>#DIV/0!</v>
      </c>
      <c r="O92" s="319" t="e">
        <f>IF(COUNT($G92:N92)&gt;='[1]PTRM input'!$R$7,"",(O91/N91-1))</f>
        <v>#DIV/0!</v>
      </c>
      <c r="P92" s="319" t="e">
        <f>IF(COUNT($G92:O92)&gt;='[1]PTRM input'!$R$7,"",(P91/O91-1))</f>
        <v>#DIV/0!</v>
      </c>
      <c r="Q92" s="768"/>
      <c r="R92" s="768"/>
      <c r="S92" s="812" t="e">
        <f ca="1">POWER(1+S91,1/'[1]PTRM input'!$R$7)-1</f>
        <v>#DIV/0!</v>
      </c>
      <c r="T92" s="768" t="s">
        <v>284</v>
      </c>
      <c r="U92" s="768"/>
      <c r="V92" s="766"/>
      <c r="W92" s="766"/>
      <c r="X92" s="766"/>
    </row>
    <row r="93" spans="1:24">
      <c r="A93" s="768"/>
      <c r="B93" s="768"/>
      <c r="C93" s="768"/>
      <c r="D93" s="768"/>
      <c r="E93" s="768"/>
      <c r="F93" s="766"/>
      <c r="G93" s="766"/>
      <c r="H93" s="766"/>
      <c r="I93" s="766"/>
      <c r="J93" s="766"/>
      <c r="K93" s="766"/>
      <c r="L93" s="766"/>
      <c r="M93" s="766"/>
      <c r="N93" s="766"/>
      <c r="O93" s="766"/>
      <c r="P93" s="766"/>
      <c r="Q93" s="768"/>
      <c r="R93" s="768"/>
      <c r="S93" s="768"/>
      <c r="T93" s="768"/>
      <c r="U93" s="768"/>
      <c r="V93" s="766"/>
      <c r="W93" s="766"/>
      <c r="X93" s="766"/>
    </row>
    <row r="94" spans="1:24">
      <c r="A94" s="768"/>
      <c r="B94" s="768"/>
      <c r="C94" s="766" t="s">
        <v>278</v>
      </c>
      <c r="D94" s="766"/>
      <c r="E94" s="768"/>
      <c r="F94" s="766"/>
      <c r="G94" s="766"/>
      <c r="H94" s="766"/>
      <c r="I94" s="766"/>
      <c r="J94" s="766"/>
      <c r="K94" s="766"/>
      <c r="L94" s="766"/>
      <c r="M94" s="766"/>
      <c r="N94" s="766"/>
      <c r="O94" s="766"/>
      <c r="P94" s="766"/>
      <c r="Q94" s="768"/>
      <c r="R94" s="768"/>
      <c r="S94" s="768"/>
      <c r="T94" s="768"/>
      <c r="U94" s="768"/>
      <c r="V94" s="766"/>
      <c r="W94" s="766"/>
      <c r="X94" s="766"/>
    </row>
    <row r="95" spans="1:24" ht="13">
      <c r="A95" s="768"/>
      <c r="B95" s="768"/>
      <c r="C95" s="766"/>
      <c r="D95" s="766" t="s">
        <v>408</v>
      </c>
      <c r="E95" s="768" t="s">
        <v>411</v>
      </c>
      <c r="F95" s="427">
        <f>F70/'[1]X factors'!F$11</f>
        <v>0</v>
      </c>
      <c r="G95" s="809">
        <f>G70/'[1]X factors'!G$11</f>
        <v>0</v>
      </c>
      <c r="H95" s="809">
        <f>H70/'[1]X factors'!H$11</f>
        <v>0</v>
      </c>
      <c r="I95" s="809">
        <f>I70/'[1]X factors'!I$11</f>
        <v>0</v>
      </c>
      <c r="J95" s="809">
        <f>J70/'[1]X factors'!J$11</f>
        <v>0</v>
      </c>
      <c r="K95" s="809">
        <f>K70/'[1]X factors'!K$11</f>
        <v>0</v>
      </c>
      <c r="L95" s="809">
        <f>L70/'[1]X factors'!L$11</f>
        <v>0</v>
      </c>
      <c r="M95" s="809">
        <f>M70/'[1]X factors'!M$11</f>
        <v>0</v>
      </c>
      <c r="N95" s="809">
        <f>N70/'[1]X factors'!N$11</f>
        <v>0</v>
      </c>
      <c r="O95" s="809">
        <f>O70/'[1]X factors'!O$11</f>
        <v>0</v>
      </c>
      <c r="P95" s="809">
        <f>P70/'[1]X factors'!P$11</f>
        <v>0</v>
      </c>
      <c r="Q95" s="768"/>
      <c r="R95" s="768"/>
      <c r="S95" s="811" t="e">
        <f ca="1">OFFSET(F95,0,'[1]PTRM input'!$R$7,1,1)/F95-1</f>
        <v>#DIV/0!</v>
      </c>
      <c r="T95" s="768" t="s">
        <v>285</v>
      </c>
      <c r="U95" s="768"/>
      <c r="V95" s="766"/>
      <c r="W95" s="766"/>
      <c r="X95" s="766"/>
    </row>
    <row r="96" spans="1:24">
      <c r="A96" s="768"/>
      <c r="B96" s="768"/>
      <c r="C96" s="766"/>
      <c r="D96" s="766" t="s">
        <v>349</v>
      </c>
      <c r="E96" s="768" t="s">
        <v>404</v>
      </c>
      <c r="F96" s="766"/>
      <c r="G96" s="319" t="e">
        <f>G95/F95-1</f>
        <v>#DIV/0!</v>
      </c>
      <c r="H96" s="319" t="e">
        <f>IF(COUNT($G96:G96)&gt;='[1]PTRM input'!$R$7,"",(H95/G95-1))</f>
        <v>#DIV/0!</v>
      </c>
      <c r="I96" s="319" t="e">
        <f>IF(COUNT($G96:H96)&gt;='[1]PTRM input'!$R$7,"",(I95/H95-1))</f>
        <v>#DIV/0!</v>
      </c>
      <c r="J96" s="319" t="e">
        <f>IF(COUNT($G96:I96)&gt;='[1]PTRM input'!$R$7,"",(J95/I95-1))</f>
        <v>#DIV/0!</v>
      </c>
      <c r="K96" s="319" t="e">
        <f>IF(COUNT($G96:J96)&gt;='[1]PTRM input'!$R$7,"",(K95/J95-1))</f>
        <v>#DIV/0!</v>
      </c>
      <c r="L96" s="319" t="e">
        <f>IF(COUNT($G96:K96)&gt;='[1]PTRM input'!$R$7,"",(L95/K95-1))</f>
        <v>#DIV/0!</v>
      </c>
      <c r="M96" s="319" t="e">
        <f>IF(COUNT($G96:L96)&gt;='[1]PTRM input'!$R$7,"",(M95/L95-1))</f>
        <v>#DIV/0!</v>
      </c>
      <c r="N96" s="319" t="e">
        <f>IF(COUNT($G96:M96)&gt;='[1]PTRM input'!$R$7,"",(N95/M95-1))</f>
        <v>#DIV/0!</v>
      </c>
      <c r="O96" s="319" t="e">
        <f>IF(COUNT($G96:N96)&gt;='[1]PTRM input'!$R$7,"",(O95/N95-1))</f>
        <v>#DIV/0!</v>
      </c>
      <c r="P96" s="319" t="e">
        <f>IF(COUNT($G96:O96)&gt;='[1]PTRM input'!$R$7,"",(P95/O95-1))</f>
        <v>#DIV/0!</v>
      </c>
      <c r="Q96" s="768"/>
      <c r="R96" s="768"/>
      <c r="S96" s="812" t="e">
        <f ca="1">POWER(1+S95,1/'[1]PTRM input'!$R$7)-1</f>
        <v>#DIV/0!</v>
      </c>
      <c r="T96" s="768" t="s">
        <v>284</v>
      </c>
      <c r="U96" s="768"/>
      <c r="V96" s="766"/>
      <c r="W96" s="766"/>
      <c r="X96" s="766"/>
    </row>
    <row r="97" spans="1:24">
      <c r="A97" s="768"/>
      <c r="B97" s="768"/>
      <c r="C97" s="766"/>
      <c r="D97" s="766"/>
      <c r="E97" s="768"/>
      <c r="F97" s="766"/>
      <c r="G97" s="766"/>
      <c r="H97" s="766"/>
      <c r="I97" s="766"/>
      <c r="J97" s="766"/>
      <c r="K97" s="766"/>
      <c r="L97" s="766"/>
      <c r="M97" s="766"/>
      <c r="N97" s="766"/>
      <c r="O97" s="766"/>
      <c r="P97" s="766"/>
      <c r="Q97" s="768"/>
      <c r="R97" s="768"/>
      <c r="S97" s="768"/>
      <c r="T97" s="768"/>
      <c r="U97" s="768"/>
      <c r="V97" s="766"/>
      <c r="W97" s="766"/>
      <c r="X97" s="766"/>
    </row>
    <row r="98" spans="1:24" ht="13">
      <c r="A98" s="768"/>
      <c r="B98" s="768"/>
      <c r="C98" s="766"/>
      <c r="D98" s="766" t="s">
        <v>409</v>
      </c>
      <c r="E98" s="768" t="s">
        <v>405</v>
      </c>
      <c r="F98" s="427">
        <f>F73/'[1]X factors'!F$11</f>
        <v>0</v>
      </c>
      <c r="G98" s="809">
        <f>G73/'[1]X factors'!G$11</f>
        <v>0</v>
      </c>
      <c r="H98" s="809">
        <f>H73/'[1]X factors'!H$11</f>
        <v>0</v>
      </c>
      <c r="I98" s="809">
        <f>I73/'[1]X factors'!I$11</f>
        <v>0</v>
      </c>
      <c r="J98" s="809">
        <f>J73/'[1]X factors'!J$11</f>
        <v>0</v>
      </c>
      <c r="K98" s="809">
        <f>K73/'[1]X factors'!K$11</f>
        <v>0</v>
      </c>
      <c r="L98" s="809">
        <f>L73/'[1]X factors'!L$11</f>
        <v>0</v>
      </c>
      <c r="M98" s="809">
        <f>M73/'[1]X factors'!M$11</f>
        <v>0</v>
      </c>
      <c r="N98" s="809">
        <f>N73/'[1]X factors'!N$11</f>
        <v>0</v>
      </c>
      <c r="O98" s="809">
        <f>O73/'[1]X factors'!O$11</f>
        <v>0</v>
      </c>
      <c r="P98" s="809">
        <f>P73/'[1]X factors'!P$11</f>
        <v>0</v>
      </c>
      <c r="Q98" s="768"/>
      <c r="R98" s="768"/>
      <c r="S98" s="811" t="e">
        <f ca="1">OFFSET(F98,0,'[1]PTRM input'!$R$7,1,1)/F98-1</f>
        <v>#DIV/0!</v>
      </c>
      <c r="T98" s="768" t="s">
        <v>285</v>
      </c>
      <c r="U98" s="768"/>
      <c r="V98" s="766"/>
      <c r="W98" s="766"/>
      <c r="X98" s="766"/>
    </row>
    <row r="99" spans="1:24">
      <c r="A99" s="768"/>
      <c r="B99" s="768"/>
      <c r="C99" s="766"/>
      <c r="D99" s="766" t="s">
        <v>350</v>
      </c>
      <c r="E99" s="768" t="s">
        <v>404</v>
      </c>
      <c r="F99" s="766"/>
      <c r="G99" s="319" t="e">
        <f>G98/F98-1</f>
        <v>#DIV/0!</v>
      </c>
      <c r="H99" s="319" t="e">
        <f>IF(COUNT($G99:G99)&gt;='[1]PTRM input'!$R$7,"",(H98/G98-1))</f>
        <v>#DIV/0!</v>
      </c>
      <c r="I99" s="319" t="e">
        <f>IF(COUNT($G99:H99)&gt;='[1]PTRM input'!$R$7,"",(I98/H98-1))</f>
        <v>#DIV/0!</v>
      </c>
      <c r="J99" s="319" t="e">
        <f>IF(COUNT($G99:I99)&gt;='[1]PTRM input'!$R$7,"",(J98/I98-1))</f>
        <v>#DIV/0!</v>
      </c>
      <c r="K99" s="319" t="e">
        <f>IF(COUNT($G99:J99)&gt;='[1]PTRM input'!$R$7,"",(K98/J98-1))</f>
        <v>#DIV/0!</v>
      </c>
      <c r="L99" s="319" t="e">
        <f>IF(COUNT($G99:K99)&gt;='[1]PTRM input'!$R$7,"",(L98/K98-1))</f>
        <v>#DIV/0!</v>
      </c>
      <c r="M99" s="319" t="e">
        <f>IF(COUNT($G99:L99)&gt;='[1]PTRM input'!$R$7,"",(M98/L98-1))</f>
        <v>#DIV/0!</v>
      </c>
      <c r="N99" s="319" t="e">
        <f>IF(COUNT($G99:M99)&gt;='[1]PTRM input'!$R$7,"",(N98/M98-1))</f>
        <v>#DIV/0!</v>
      </c>
      <c r="O99" s="319" t="e">
        <f>IF(COUNT($G99:N99)&gt;='[1]PTRM input'!$R$7,"",(O98/N98-1))</f>
        <v>#DIV/0!</v>
      </c>
      <c r="P99" s="319" t="e">
        <f>IF(COUNT($G99:O99)&gt;='[1]PTRM input'!$R$7,"",(P98/O98-1))</f>
        <v>#DIV/0!</v>
      </c>
      <c r="Q99" s="768"/>
      <c r="R99" s="768"/>
      <c r="S99" s="812" t="e">
        <f ca="1">POWER(1+S98,1/'[1]PTRM input'!$R$7)-1</f>
        <v>#DIV/0!</v>
      </c>
      <c r="T99" s="768" t="s">
        <v>284</v>
      </c>
      <c r="U99" s="768"/>
      <c r="V99" s="766"/>
      <c r="W99" s="766"/>
      <c r="X99" s="766"/>
    </row>
    <row r="100" spans="1:24">
      <c r="A100" s="768"/>
      <c r="B100" s="768"/>
      <c r="C100" s="768"/>
      <c r="D100" s="768"/>
      <c r="E100" s="768"/>
      <c r="F100" s="766"/>
      <c r="G100" s="766"/>
      <c r="H100" s="766"/>
      <c r="I100" s="766"/>
      <c r="J100" s="766"/>
      <c r="K100" s="766"/>
      <c r="L100" s="766"/>
      <c r="M100" s="766"/>
      <c r="N100" s="766"/>
      <c r="O100" s="766"/>
      <c r="P100" s="766"/>
      <c r="Q100" s="768"/>
      <c r="R100" s="768"/>
      <c r="S100" s="768"/>
      <c r="T100" s="768"/>
      <c r="U100" s="768"/>
      <c r="V100" s="766"/>
      <c r="W100" s="766"/>
      <c r="X100" s="766"/>
    </row>
    <row r="101" spans="1:24">
      <c r="A101" s="768"/>
      <c r="B101" s="768"/>
      <c r="C101" s="768"/>
      <c r="D101" s="768"/>
      <c r="E101" s="768"/>
      <c r="F101" s="768"/>
      <c r="G101" s="768"/>
      <c r="H101" s="768"/>
      <c r="I101" s="768"/>
      <c r="J101" s="768"/>
      <c r="K101" s="768"/>
      <c r="L101" s="768"/>
      <c r="M101" s="768"/>
      <c r="N101" s="768"/>
      <c r="O101" s="768"/>
      <c r="P101" s="768"/>
      <c r="Q101" s="768"/>
      <c r="R101" s="768"/>
      <c r="S101" s="768"/>
      <c r="T101" s="768"/>
      <c r="U101" s="768"/>
      <c r="V101" s="766"/>
      <c r="W101" s="766"/>
      <c r="X101" s="766"/>
    </row>
    <row r="102" spans="1:24">
      <c r="A102" s="766"/>
      <c r="B102" s="766"/>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row>
    <row r="103" spans="1:24">
      <c r="A103" s="766"/>
      <c r="B103" s="766"/>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row>
    <row r="104" spans="1:24">
      <c r="A104" s="766"/>
      <c r="B104" s="766"/>
      <c r="C104" s="766"/>
      <c r="D104" s="766"/>
      <c r="E104" s="766"/>
      <c r="F104" s="766"/>
      <c r="G104" s="766"/>
      <c r="H104" s="766"/>
      <c r="I104" s="766"/>
      <c r="J104" s="766"/>
      <c r="K104" s="766"/>
      <c r="L104" s="766"/>
      <c r="M104" s="766"/>
      <c r="N104" s="766"/>
      <c r="O104" s="766"/>
      <c r="P104" s="766"/>
      <c r="Q104" s="766"/>
      <c r="R104" s="766"/>
      <c r="S104" s="766"/>
      <c r="T104" s="766"/>
      <c r="U104" s="766"/>
      <c r="V104" s="766"/>
      <c r="W104" s="766"/>
      <c r="X104" s="766"/>
    </row>
  </sheetData>
  <pageMargins left="0.7" right="0.7" top="0.75" bottom="0.75" header="0.3" footer="0.3"/>
  <pageSetup paperSize="9" scale="59" orientation="landscape" r:id="rId1"/>
  <rowBreaks count="1" manualBreakCount="1">
    <brk id="50" max="1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T59"/>
  <sheetViews>
    <sheetView showGridLines="0" zoomScale="90" zoomScaleNormal="90" workbookViewId="0">
      <selection sqref="A1:T59"/>
    </sheetView>
  </sheetViews>
  <sheetFormatPr defaultColWidth="8.81640625" defaultRowHeight="12.5"/>
  <cols>
    <col min="1" max="1" width="0.81640625" style="256" customWidth="1"/>
    <col min="2" max="5" width="0.36328125" style="256" customWidth="1"/>
    <col min="6" max="6" width="42.26953125" style="256" customWidth="1"/>
    <col min="7" max="11" width="11.36328125" style="256" customWidth="1"/>
    <col min="12" max="16" width="9.6328125" style="256" customWidth="1"/>
    <col min="17" max="17" width="13.7265625" style="256" customWidth="1"/>
    <col min="18" max="18" width="4.81640625" style="256" customWidth="1"/>
    <col min="19" max="19" width="13.08984375" style="256" bestFit="1" customWidth="1"/>
    <col min="20" max="16384" width="8.81640625" style="256"/>
  </cols>
  <sheetData>
    <row r="1" spans="1:20">
      <c r="A1" s="255"/>
      <c r="B1" s="255"/>
      <c r="C1" s="255"/>
      <c r="D1" s="255"/>
      <c r="E1" s="255"/>
      <c r="F1" s="255"/>
      <c r="G1" s="255"/>
      <c r="H1" s="255"/>
      <c r="I1" s="255"/>
      <c r="J1" s="277"/>
      <c r="K1" s="277"/>
      <c r="L1" s="320"/>
      <c r="M1" s="277"/>
      <c r="N1" s="277"/>
      <c r="O1" s="277"/>
      <c r="P1" s="255"/>
      <c r="Q1" s="255"/>
      <c r="R1" s="255"/>
      <c r="S1" s="255"/>
      <c r="T1" s="255"/>
    </row>
    <row r="2" spans="1:20" ht="21" customHeight="1">
      <c r="A2" s="255"/>
      <c r="B2" s="255"/>
      <c r="C2" s="255"/>
      <c r="D2" s="255"/>
      <c r="E2" s="255"/>
      <c r="F2" s="257" t="s">
        <v>695</v>
      </c>
      <c r="G2" s="255"/>
      <c r="H2" s="255"/>
      <c r="I2" s="255"/>
      <c r="J2" s="277"/>
      <c r="K2" s="277"/>
      <c r="L2" s="277"/>
      <c r="M2" s="277"/>
      <c r="N2" s="277"/>
      <c r="O2" s="277"/>
      <c r="P2" s="255"/>
      <c r="Q2" s="255"/>
      <c r="R2" s="255"/>
      <c r="S2" s="255"/>
      <c r="T2" s="255"/>
    </row>
    <row r="3" spans="1:20" ht="21" customHeight="1">
      <c r="A3" s="255"/>
      <c r="B3" s="255"/>
      <c r="C3" s="255"/>
      <c r="D3" s="255"/>
      <c r="E3" s="255"/>
      <c r="F3" s="255"/>
      <c r="G3" s="255"/>
      <c r="H3" s="255"/>
      <c r="I3" s="255"/>
      <c r="J3" s="255"/>
      <c r="K3" s="255"/>
      <c r="L3" s="255"/>
      <c r="M3" s="255"/>
      <c r="N3" s="255"/>
      <c r="O3" s="255"/>
      <c r="P3" s="255"/>
      <c r="Q3" s="255"/>
      <c r="R3" s="255"/>
      <c r="S3" s="255"/>
      <c r="T3" s="255"/>
    </row>
    <row r="4" spans="1:20" ht="13">
      <c r="A4" s="258"/>
      <c r="B4" s="258"/>
      <c r="C4" s="258"/>
      <c r="D4" s="258"/>
      <c r="E4" s="258"/>
      <c r="F4" s="259" t="s">
        <v>54</v>
      </c>
      <c r="G4" s="260" t="s">
        <v>532</v>
      </c>
      <c r="H4" s="260" t="s">
        <v>531</v>
      </c>
      <c r="I4" s="260" t="s">
        <v>530</v>
      </c>
      <c r="J4" s="260" t="s">
        <v>529</v>
      </c>
      <c r="K4" s="260" t="s">
        <v>528</v>
      </c>
      <c r="L4" s="260" t="s">
        <v>527</v>
      </c>
      <c r="M4" s="260" t="s">
        <v>526</v>
      </c>
      <c r="N4" s="260" t="s">
        <v>525</v>
      </c>
      <c r="O4" s="260" t="s">
        <v>524</v>
      </c>
      <c r="P4" s="260" t="s">
        <v>523</v>
      </c>
      <c r="Q4" s="260" t="s">
        <v>82</v>
      </c>
      <c r="R4" s="255"/>
      <c r="S4" s="255"/>
      <c r="T4" s="255"/>
    </row>
    <row r="5" spans="1:20" ht="13">
      <c r="A5" s="261"/>
      <c r="B5" s="261"/>
      <c r="C5" s="261"/>
      <c r="D5" s="261"/>
      <c r="E5" s="261"/>
      <c r="F5" s="262" t="s">
        <v>236</v>
      </c>
      <c r="G5" s="261"/>
      <c r="H5" s="261"/>
      <c r="I5" s="261"/>
      <c r="J5" s="261"/>
      <c r="K5" s="261"/>
      <c r="L5" s="261"/>
      <c r="M5" s="261"/>
      <c r="N5" s="261"/>
      <c r="O5" s="261"/>
      <c r="P5" s="261"/>
      <c r="Q5" s="261"/>
      <c r="R5" s="255"/>
      <c r="S5" s="255"/>
      <c r="T5" s="255"/>
    </row>
    <row r="6" spans="1:20" ht="13">
      <c r="A6" s="263"/>
      <c r="B6" s="263"/>
      <c r="C6" s="263"/>
      <c r="D6" s="263"/>
      <c r="E6" s="263"/>
      <c r="F6" s="264"/>
      <c r="G6" s="263"/>
      <c r="H6" s="263"/>
      <c r="I6" s="263"/>
      <c r="J6" s="263"/>
      <c r="K6" s="263"/>
      <c r="L6" s="263"/>
      <c r="M6" s="263"/>
      <c r="N6" s="263"/>
      <c r="O6" s="263"/>
      <c r="P6" s="263"/>
      <c r="Q6" s="263"/>
      <c r="R6" s="255"/>
      <c r="S6" s="255"/>
      <c r="T6" s="255"/>
    </row>
    <row r="7" spans="1:20">
      <c r="A7" s="450"/>
      <c r="B7" s="450"/>
      <c r="C7" s="450"/>
      <c r="D7" s="450"/>
      <c r="E7" s="450"/>
      <c r="F7" s="452" t="s">
        <v>237</v>
      </c>
      <c r="G7" s="451">
        <v>0</v>
      </c>
      <c r="H7" s="451">
        <v>9.6360901300912065</v>
      </c>
      <c r="I7" s="451">
        <v>10.638612210417401</v>
      </c>
      <c r="J7" s="451">
        <v>21.630402046245628</v>
      </c>
      <c r="K7" s="451">
        <v>31.444946463811227</v>
      </c>
      <c r="L7" s="451">
        <v>0</v>
      </c>
      <c r="M7" s="451">
        <v>0</v>
      </c>
      <c r="N7" s="451">
        <v>0</v>
      </c>
      <c r="O7" s="451">
        <v>0</v>
      </c>
      <c r="P7" s="451">
        <v>0</v>
      </c>
      <c r="Q7" s="451">
        <v>73.350050850565452</v>
      </c>
      <c r="R7" s="452"/>
      <c r="S7" s="452"/>
      <c r="T7" s="452"/>
    </row>
    <row r="8" spans="1:20">
      <c r="A8" s="450"/>
      <c r="B8" s="450"/>
      <c r="C8" s="450"/>
      <c r="D8" s="450"/>
      <c r="E8" s="450"/>
      <c r="F8" s="452" t="s">
        <v>57</v>
      </c>
      <c r="G8" s="451">
        <v>9.4218384572860305</v>
      </c>
      <c r="H8" s="451">
        <v>1.4083860442862568</v>
      </c>
      <c r="I8" s="451">
        <v>11.263894855348836</v>
      </c>
      <c r="J8" s="451">
        <v>10.653556367939945</v>
      </c>
      <c r="K8" s="451">
        <v>0</v>
      </c>
      <c r="L8" s="451">
        <v>0</v>
      </c>
      <c r="M8" s="451">
        <v>0</v>
      </c>
      <c r="N8" s="451">
        <v>0</v>
      </c>
      <c r="O8" s="451">
        <v>0</v>
      </c>
      <c r="P8" s="451">
        <v>0</v>
      </c>
      <c r="Q8" s="451">
        <v>32.747675724861068</v>
      </c>
      <c r="R8" s="452"/>
      <c r="S8" s="452"/>
      <c r="T8" s="452"/>
    </row>
    <row r="9" spans="1:20">
      <c r="A9" s="450"/>
      <c r="B9" s="450"/>
      <c r="C9" s="450"/>
      <c r="D9" s="450"/>
      <c r="E9" s="450"/>
      <c r="F9" s="463" t="s">
        <v>238</v>
      </c>
      <c r="G9" s="464">
        <v>0</v>
      </c>
      <c r="H9" s="465">
        <v>0.14615741709266539</v>
      </c>
      <c r="I9" s="465">
        <v>1.0587748319577956</v>
      </c>
      <c r="J9" s="465">
        <v>0.49252696945543251</v>
      </c>
      <c r="K9" s="465">
        <v>0</v>
      </c>
      <c r="L9" s="465">
        <v>0</v>
      </c>
      <c r="M9" s="465">
        <v>0</v>
      </c>
      <c r="N9" s="465">
        <v>0</v>
      </c>
      <c r="O9" s="465">
        <v>0</v>
      </c>
      <c r="P9" s="465">
        <v>0</v>
      </c>
      <c r="Q9" s="465">
        <v>0.44645743724946058</v>
      </c>
      <c r="R9" s="466"/>
      <c r="S9" s="452"/>
      <c r="T9" s="452"/>
    </row>
    <row r="10" spans="1:20" s="276" customFormat="1">
      <c r="A10" s="450"/>
      <c r="B10" s="450"/>
      <c r="C10" s="450"/>
      <c r="D10" s="450"/>
      <c r="E10" s="450"/>
      <c r="F10" s="450"/>
      <c r="G10" s="467"/>
      <c r="H10" s="467"/>
      <c r="I10" s="467"/>
      <c r="J10" s="467"/>
      <c r="K10" s="467"/>
      <c r="L10" s="467"/>
      <c r="M10" s="467"/>
      <c r="N10" s="467"/>
      <c r="O10" s="467"/>
      <c r="P10" s="467"/>
      <c r="Q10" s="467"/>
      <c r="R10" s="452"/>
      <c r="S10" s="452"/>
      <c r="T10" s="452"/>
    </row>
    <row r="11" spans="1:20" s="276" customFormat="1" ht="13">
      <c r="A11" s="262"/>
      <c r="B11" s="262"/>
      <c r="C11" s="262"/>
      <c r="D11" s="262"/>
      <c r="E11" s="262"/>
      <c r="F11" s="262" t="s">
        <v>239</v>
      </c>
      <c r="G11" s="262"/>
      <c r="H11" s="262"/>
      <c r="I11" s="262"/>
      <c r="J11" s="262"/>
      <c r="K11" s="262"/>
      <c r="L11" s="262"/>
      <c r="M11" s="262"/>
      <c r="N11" s="262"/>
      <c r="O11" s="262"/>
      <c r="P11" s="262"/>
      <c r="Q11" s="262"/>
      <c r="R11" s="452"/>
      <c r="S11" s="452"/>
      <c r="T11" s="452"/>
    </row>
    <row r="12" spans="1:20" s="276" customFormat="1" ht="13">
      <c r="A12" s="468"/>
      <c r="B12" s="468"/>
      <c r="C12" s="468"/>
      <c r="D12" s="468"/>
      <c r="E12" s="468"/>
      <c r="F12" s="459"/>
      <c r="G12" s="469"/>
      <c r="H12" s="469"/>
      <c r="I12" s="469"/>
      <c r="J12" s="469"/>
      <c r="K12" s="469"/>
      <c r="L12" s="469"/>
      <c r="M12" s="469"/>
      <c r="N12" s="469"/>
      <c r="O12" s="469"/>
      <c r="P12" s="469"/>
      <c r="Q12" s="469"/>
      <c r="R12" s="452"/>
      <c r="S12" s="452"/>
      <c r="T12" s="452"/>
    </row>
    <row r="13" spans="1:20" s="276" customFormat="1">
      <c r="A13" s="450"/>
      <c r="B13" s="450"/>
      <c r="C13" s="450"/>
      <c r="D13" s="450"/>
      <c r="E13" s="450"/>
      <c r="F13" s="461" t="s">
        <v>16</v>
      </c>
      <c r="G13" s="455">
        <v>0</v>
      </c>
      <c r="H13" s="455">
        <v>0</v>
      </c>
      <c r="I13" s="455">
        <v>0</v>
      </c>
      <c r="J13" s="455">
        <v>0</v>
      </c>
      <c r="K13" s="455">
        <v>0</v>
      </c>
      <c r="L13" s="455">
        <v>0</v>
      </c>
      <c r="M13" s="455">
        <v>0</v>
      </c>
      <c r="N13" s="455">
        <v>0</v>
      </c>
      <c r="O13" s="455">
        <v>0</v>
      </c>
      <c r="P13" s="455">
        <v>0</v>
      </c>
      <c r="Q13" s="455">
        <v>0</v>
      </c>
      <c r="R13" s="452"/>
      <c r="S13" s="452"/>
      <c r="T13" s="452"/>
    </row>
    <row r="14" spans="1:20" s="276" customFormat="1">
      <c r="A14" s="450"/>
      <c r="B14" s="450"/>
      <c r="C14" s="450"/>
      <c r="D14" s="450"/>
      <c r="E14" s="450"/>
      <c r="F14" s="450" t="s">
        <v>240</v>
      </c>
      <c r="G14" s="455">
        <v>0</v>
      </c>
      <c r="H14" s="455">
        <v>0</v>
      </c>
      <c r="I14" s="455">
        <v>0</v>
      </c>
      <c r="J14" s="455">
        <v>0</v>
      </c>
      <c r="K14" s="455">
        <v>0</v>
      </c>
      <c r="L14" s="455">
        <v>0</v>
      </c>
      <c r="M14" s="455">
        <v>0</v>
      </c>
      <c r="N14" s="455">
        <v>0</v>
      </c>
      <c r="O14" s="455">
        <v>0</v>
      </c>
      <c r="P14" s="455">
        <v>0</v>
      </c>
      <c r="Q14" s="455">
        <v>0</v>
      </c>
      <c r="R14" s="452"/>
      <c r="S14" s="452"/>
      <c r="T14" s="452"/>
    </row>
    <row r="15" spans="1:20">
      <c r="A15" s="450"/>
      <c r="B15" s="450"/>
      <c r="C15" s="450"/>
      <c r="D15" s="450"/>
      <c r="E15" s="450"/>
      <c r="F15" s="463" t="s">
        <v>241</v>
      </c>
      <c r="G15" s="453">
        <v>0</v>
      </c>
      <c r="H15" s="454">
        <v>0</v>
      </c>
      <c r="I15" s="454">
        <v>0</v>
      </c>
      <c r="J15" s="454">
        <v>0</v>
      </c>
      <c r="K15" s="454">
        <v>0</v>
      </c>
      <c r="L15" s="454">
        <v>0</v>
      </c>
      <c r="M15" s="454">
        <v>0</v>
      </c>
      <c r="N15" s="454">
        <v>0</v>
      </c>
      <c r="O15" s="454">
        <v>0</v>
      </c>
      <c r="P15" s="454">
        <v>0</v>
      </c>
      <c r="Q15" s="454">
        <v>0</v>
      </c>
      <c r="R15" s="452"/>
      <c r="S15" s="452"/>
      <c r="T15" s="452"/>
    </row>
    <row r="16" spans="1:20" s="276" customFormat="1">
      <c r="A16" s="450"/>
      <c r="B16" s="450"/>
      <c r="C16" s="450"/>
      <c r="D16" s="450"/>
      <c r="E16" s="450"/>
      <c r="F16" s="452"/>
      <c r="G16" s="470"/>
      <c r="H16" s="470"/>
      <c r="I16" s="470"/>
      <c r="J16" s="470"/>
      <c r="K16" s="470"/>
      <c r="L16" s="470"/>
      <c r="M16" s="470"/>
      <c r="N16" s="470"/>
      <c r="O16" s="470"/>
      <c r="P16" s="470"/>
      <c r="Q16" s="451"/>
      <c r="R16" s="452"/>
      <c r="S16" s="452"/>
      <c r="T16" s="452"/>
    </row>
    <row r="17" spans="1:20" s="276" customFormat="1" ht="13">
      <c r="A17" s="262"/>
      <c r="B17" s="262"/>
      <c r="C17" s="262"/>
      <c r="D17" s="262"/>
      <c r="E17" s="262"/>
      <c r="F17" s="262" t="s">
        <v>242</v>
      </c>
      <c r="G17" s="262"/>
      <c r="H17" s="262"/>
      <c r="I17" s="262"/>
      <c r="J17" s="262"/>
      <c r="K17" s="262"/>
      <c r="L17" s="262"/>
      <c r="M17" s="262"/>
      <c r="N17" s="262"/>
      <c r="O17" s="262"/>
      <c r="P17" s="262"/>
      <c r="Q17" s="262"/>
      <c r="R17" s="452"/>
      <c r="S17" s="452"/>
      <c r="T17" s="452"/>
    </row>
    <row r="18" spans="1:20" s="276" customFormat="1" ht="13">
      <c r="A18" s="468"/>
      <c r="B18" s="468"/>
      <c r="C18" s="468"/>
      <c r="D18" s="468"/>
      <c r="E18" s="468"/>
      <c r="F18" s="471"/>
      <c r="G18" s="472"/>
      <c r="H18" s="472"/>
      <c r="I18" s="472"/>
      <c r="J18" s="472"/>
      <c r="K18" s="472"/>
      <c r="L18" s="472"/>
      <c r="M18" s="472"/>
      <c r="N18" s="472"/>
      <c r="O18" s="472"/>
      <c r="P18" s="472"/>
      <c r="Q18" s="472"/>
      <c r="R18" s="452"/>
      <c r="S18" s="452"/>
      <c r="T18" s="452"/>
    </row>
    <row r="19" spans="1:20" s="276" customFormat="1" ht="13">
      <c r="A19" s="468"/>
      <c r="B19" s="468"/>
      <c r="C19" s="468"/>
      <c r="D19" s="468"/>
      <c r="E19" s="468"/>
      <c r="F19" s="473" t="s">
        <v>293</v>
      </c>
      <c r="G19" s="939" t="s">
        <v>178</v>
      </c>
      <c r="H19" s="940"/>
      <c r="I19" s="940"/>
      <c r="J19" s="474" t="s">
        <v>335</v>
      </c>
      <c r="K19" s="472"/>
      <c r="L19" s="472"/>
      <c r="M19" s="472"/>
      <c r="N19" s="472"/>
      <c r="O19" s="472"/>
      <c r="P19" s="472"/>
      <c r="Q19" s="472"/>
      <c r="R19" s="452"/>
      <c r="S19" s="452"/>
      <c r="T19" s="452"/>
    </row>
    <row r="20" spans="1:20" s="276" customFormat="1" ht="13">
      <c r="A20" s="468"/>
      <c r="B20" s="468"/>
      <c r="C20" s="468"/>
      <c r="D20" s="468"/>
      <c r="E20" s="468"/>
      <c r="F20" s="471"/>
      <c r="G20" s="472"/>
      <c r="H20" s="472"/>
      <c r="I20" s="472"/>
      <c r="J20" s="472"/>
      <c r="K20" s="472"/>
      <c r="L20" s="472"/>
      <c r="M20" s="472"/>
      <c r="N20" s="472"/>
      <c r="O20" s="472"/>
      <c r="P20" s="472"/>
      <c r="Q20" s="472"/>
      <c r="R20" s="452"/>
      <c r="S20" s="452"/>
      <c r="T20" s="452"/>
    </row>
    <row r="21" spans="1:20" s="276" customFormat="1">
      <c r="A21" s="450"/>
      <c r="B21" s="450"/>
      <c r="C21" s="450"/>
      <c r="D21" s="450"/>
      <c r="E21" s="450"/>
      <c r="F21" s="452" t="s">
        <v>243</v>
      </c>
      <c r="G21" s="451">
        <v>0</v>
      </c>
      <c r="H21" s="451">
        <v>0</v>
      </c>
      <c r="I21" s="451">
        <v>0</v>
      </c>
      <c r="J21" s="451">
        <v>3.3839999999999999</v>
      </c>
      <c r="K21" s="451">
        <v>3.399026760679289</v>
      </c>
      <c r="L21" s="451">
        <v>0</v>
      </c>
      <c r="M21" s="451">
        <v>0</v>
      </c>
      <c r="N21" s="451">
        <v>0</v>
      </c>
      <c r="O21" s="451">
        <v>0</v>
      </c>
      <c r="P21" s="451">
        <v>0</v>
      </c>
      <c r="Q21" s="451">
        <v>6.7830267606792889</v>
      </c>
      <c r="R21" s="452"/>
      <c r="S21" s="452"/>
      <c r="T21" s="452"/>
    </row>
    <row r="22" spans="1:20" s="276" customFormat="1">
      <c r="A22" s="450"/>
      <c r="B22" s="450"/>
      <c r="C22" s="450"/>
      <c r="D22" s="450"/>
      <c r="E22" s="450"/>
      <c r="F22" s="452" t="s">
        <v>244</v>
      </c>
      <c r="G22" s="451">
        <v>0</v>
      </c>
      <c r="H22" s="451">
        <v>0</v>
      </c>
      <c r="I22" s="451">
        <v>0</v>
      </c>
      <c r="J22" s="451">
        <v>0</v>
      </c>
      <c r="K22" s="451">
        <v>0</v>
      </c>
      <c r="L22" s="451">
        <v>0</v>
      </c>
      <c r="M22" s="451">
        <v>0</v>
      </c>
      <c r="N22" s="451">
        <v>0</v>
      </c>
      <c r="O22" s="451">
        <v>0</v>
      </c>
      <c r="P22" s="451">
        <v>0</v>
      </c>
      <c r="Q22" s="451">
        <v>0</v>
      </c>
      <c r="R22" s="452"/>
      <c r="S22" s="452"/>
      <c r="T22" s="452"/>
    </row>
    <row r="23" spans="1:20" s="276" customFormat="1">
      <c r="A23" s="450"/>
      <c r="B23" s="450"/>
      <c r="C23" s="450"/>
      <c r="D23" s="450"/>
      <c r="E23" s="450"/>
      <c r="F23" s="475" t="s">
        <v>245</v>
      </c>
      <c r="G23" s="451">
        <v>0</v>
      </c>
      <c r="H23" s="451">
        <v>0.25830786567901842</v>
      </c>
      <c r="I23" s="451">
        <v>0.26979943185051686</v>
      </c>
      <c r="J23" s="451">
        <v>0.5138726326469204</v>
      </c>
      <c r="K23" s="451">
        <v>0.69661644282046364</v>
      </c>
      <c r="L23" s="451">
        <v>0</v>
      </c>
      <c r="M23" s="451">
        <v>0</v>
      </c>
      <c r="N23" s="451">
        <v>0</v>
      </c>
      <c r="O23" s="451">
        <v>0</v>
      </c>
      <c r="P23" s="451">
        <v>0</v>
      </c>
      <c r="Q23" s="451">
        <v>1.7385963729969194</v>
      </c>
      <c r="R23" s="452"/>
      <c r="S23" s="452"/>
      <c r="T23" s="452"/>
    </row>
    <row r="24" spans="1:20" s="276" customFormat="1">
      <c r="A24" s="450"/>
      <c r="B24" s="450"/>
      <c r="C24" s="450"/>
      <c r="D24" s="450"/>
      <c r="E24" s="450"/>
      <c r="F24" s="476" t="s">
        <v>298</v>
      </c>
      <c r="G24" s="451">
        <v>0</v>
      </c>
      <c r="H24" s="451">
        <v>0</v>
      </c>
      <c r="I24" s="451">
        <v>0</v>
      </c>
      <c r="J24" s="451">
        <v>0</v>
      </c>
      <c r="K24" s="451">
        <v>0</v>
      </c>
      <c r="L24" s="451">
        <v>0</v>
      </c>
      <c r="M24" s="451">
        <v>0</v>
      </c>
      <c r="N24" s="451">
        <v>0</v>
      </c>
      <c r="O24" s="451">
        <v>0</v>
      </c>
      <c r="P24" s="451">
        <v>0</v>
      </c>
      <c r="Q24" s="451">
        <v>0</v>
      </c>
      <c r="R24" s="452"/>
      <c r="S24" s="452"/>
      <c r="T24" s="452"/>
    </row>
    <row r="25" spans="1:20">
      <c r="A25" s="450"/>
      <c r="B25" s="450"/>
      <c r="C25" s="450"/>
      <c r="D25" s="450"/>
      <c r="E25" s="450"/>
      <c r="F25" s="461" t="s">
        <v>16</v>
      </c>
      <c r="G25" s="455">
        <v>0</v>
      </c>
      <c r="H25" s="455">
        <v>0</v>
      </c>
      <c r="I25" s="455">
        <v>0</v>
      </c>
      <c r="J25" s="455">
        <v>0</v>
      </c>
      <c r="K25" s="455">
        <v>0</v>
      </c>
      <c r="L25" s="455">
        <v>0</v>
      </c>
      <c r="M25" s="455">
        <v>0</v>
      </c>
      <c r="N25" s="455">
        <v>0</v>
      </c>
      <c r="O25" s="455">
        <v>0</v>
      </c>
      <c r="P25" s="455">
        <v>0</v>
      </c>
      <c r="Q25" s="455">
        <v>0</v>
      </c>
      <c r="R25" s="452"/>
      <c r="S25" s="452"/>
      <c r="T25" s="452"/>
    </row>
    <row r="26" spans="1:20">
      <c r="A26" s="450"/>
      <c r="B26" s="450"/>
      <c r="C26" s="450"/>
      <c r="D26" s="450"/>
      <c r="E26" s="450"/>
      <c r="F26" s="463" t="s">
        <v>246</v>
      </c>
      <c r="G26" s="454">
        <v>0</v>
      </c>
      <c r="H26" s="454">
        <v>-0.25830786567901842</v>
      </c>
      <c r="I26" s="454">
        <v>-0.26979943185051686</v>
      </c>
      <c r="J26" s="454">
        <v>2.8701273673530796</v>
      </c>
      <c r="K26" s="454">
        <v>2.7024103178588255</v>
      </c>
      <c r="L26" s="454">
        <v>0</v>
      </c>
      <c r="M26" s="454">
        <v>0</v>
      </c>
      <c r="N26" s="454">
        <v>0</v>
      </c>
      <c r="O26" s="454">
        <v>0</v>
      </c>
      <c r="P26" s="454">
        <v>0</v>
      </c>
      <c r="Q26" s="454">
        <v>5.04443038768237</v>
      </c>
      <c r="R26" s="452"/>
      <c r="S26" s="452"/>
      <c r="T26" s="452"/>
    </row>
    <row r="27" spans="1:20">
      <c r="A27" s="450"/>
      <c r="B27" s="450"/>
      <c r="C27" s="450"/>
      <c r="D27" s="450"/>
      <c r="E27" s="450"/>
      <c r="F27" s="450" t="s">
        <v>240</v>
      </c>
      <c r="G27" s="451">
        <v>0</v>
      </c>
      <c r="H27" s="451">
        <v>0</v>
      </c>
      <c r="I27" s="451">
        <v>0</v>
      </c>
      <c r="J27" s="451">
        <v>0</v>
      </c>
      <c r="K27" s="451">
        <v>0</v>
      </c>
      <c r="L27" s="451">
        <v>0</v>
      </c>
      <c r="M27" s="451">
        <v>0</v>
      </c>
      <c r="N27" s="451">
        <v>0</v>
      </c>
      <c r="O27" s="451">
        <v>0</v>
      </c>
      <c r="P27" s="451">
        <v>0</v>
      </c>
      <c r="Q27" s="451">
        <v>0</v>
      </c>
      <c r="R27" s="452"/>
      <c r="S27" s="452"/>
      <c r="T27" s="452"/>
    </row>
    <row r="28" spans="1:20" s="276" customFormat="1">
      <c r="A28" s="450"/>
      <c r="B28" s="450"/>
      <c r="C28" s="450"/>
      <c r="D28" s="450"/>
      <c r="E28" s="450"/>
      <c r="F28" s="463" t="s">
        <v>247</v>
      </c>
      <c r="G28" s="454">
        <v>0</v>
      </c>
      <c r="H28" s="454">
        <v>-0.25830786567901842</v>
      </c>
      <c r="I28" s="454">
        <v>-0.26979943185051686</v>
      </c>
      <c r="J28" s="454">
        <v>2.8701273673530796</v>
      </c>
      <c r="K28" s="454">
        <v>2.7024103178588255</v>
      </c>
      <c r="L28" s="454">
        <v>0</v>
      </c>
      <c r="M28" s="454">
        <v>0</v>
      </c>
      <c r="N28" s="454">
        <v>0</v>
      </c>
      <c r="O28" s="454">
        <v>0</v>
      </c>
      <c r="P28" s="454">
        <v>0</v>
      </c>
      <c r="Q28" s="454">
        <v>5.04443038768237</v>
      </c>
      <c r="R28" s="452"/>
      <c r="S28" s="452"/>
      <c r="T28" s="452"/>
    </row>
    <row r="29" spans="1:20" s="276" customFormat="1">
      <c r="A29" s="450"/>
      <c r="B29" s="450"/>
      <c r="C29" s="450"/>
      <c r="D29" s="450"/>
      <c r="E29" s="450"/>
      <c r="F29" s="452"/>
      <c r="G29" s="451"/>
      <c r="H29" s="451"/>
      <c r="I29" s="451"/>
      <c r="J29" s="451"/>
      <c r="K29" s="451"/>
      <c r="L29" s="451"/>
      <c r="M29" s="451"/>
      <c r="N29" s="451"/>
      <c r="O29" s="451"/>
      <c r="P29" s="451"/>
      <c r="Q29" s="451"/>
      <c r="R29" s="452"/>
      <c r="S29" s="452"/>
      <c r="T29" s="452"/>
    </row>
    <row r="30" spans="1:20" s="276" customFormat="1" ht="13">
      <c r="A30" s="262"/>
      <c r="B30" s="262"/>
      <c r="C30" s="262"/>
      <c r="D30" s="262"/>
      <c r="E30" s="262"/>
      <c r="F30" s="262" t="s">
        <v>248</v>
      </c>
      <c r="G30" s="262"/>
      <c r="H30" s="262"/>
      <c r="I30" s="262"/>
      <c r="J30" s="262"/>
      <c r="K30" s="262"/>
      <c r="L30" s="262"/>
      <c r="M30" s="262"/>
      <c r="N30" s="262"/>
      <c r="O30" s="262"/>
      <c r="P30" s="262"/>
      <c r="Q30" s="262"/>
      <c r="R30" s="452"/>
      <c r="S30" s="452"/>
      <c r="T30" s="452"/>
    </row>
    <row r="31" spans="1:20" s="276" customFormat="1" ht="13">
      <c r="A31" s="468"/>
      <c r="B31" s="468"/>
      <c r="C31" s="468"/>
      <c r="D31" s="468"/>
      <c r="E31" s="468"/>
      <c r="F31" s="471"/>
      <c r="G31" s="472"/>
      <c r="H31" s="472"/>
      <c r="I31" s="472"/>
      <c r="J31" s="472"/>
      <c r="K31" s="472"/>
      <c r="L31" s="472"/>
      <c r="M31" s="472"/>
      <c r="N31" s="472"/>
      <c r="O31" s="472"/>
      <c r="P31" s="472"/>
      <c r="Q31" s="472"/>
      <c r="R31" s="452"/>
      <c r="S31" s="452"/>
      <c r="T31" s="452"/>
    </row>
    <row r="32" spans="1:20" s="276" customFormat="1">
      <c r="A32" s="450"/>
      <c r="B32" s="450"/>
      <c r="C32" s="450"/>
      <c r="D32" s="450"/>
      <c r="E32" s="450"/>
      <c r="F32" s="475" t="s">
        <v>249</v>
      </c>
      <c r="G32" s="451">
        <v>9.2059338642716178</v>
      </c>
      <c r="H32" s="451">
        <v>1.3772969921738329</v>
      </c>
      <c r="I32" s="451">
        <v>11.023050150722389</v>
      </c>
      <c r="J32" s="451">
        <v>10.433958509327496</v>
      </c>
      <c r="K32" s="451">
        <v>0</v>
      </c>
      <c r="L32" s="451">
        <v>0</v>
      </c>
      <c r="M32" s="451">
        <v>0</v>
      </c>
      <c r="N32" s="451">
        <v>0</v>
      </c>
      <c r="O32" s="451">
        <v>0</v>
      </c>
      <c r="P32" s="451">
        <v>0</v>
      </c>
      <c r="Q32" s="451">
        <v>32.040239516495333</v>
      </c>
      <c r="R32" s="452"/>
      <c r="S32" s="452"/>
      <c r="T32" s="452"/>
    </row>
    <row r="33" spans="1:20" s="276" customFormat="1">
      <c r="A33" s="450"/>
      <c r="B33" s="450"/>
      <c r="C33" s="450"/>
      <c r="D33" s="450"/>
      <c r="E33" s="450"/>
      <c r="F33" s="475" t="s">
        <v>250</v>
      </c>
      <c r="G33" s="451">
        <v>5.653103074371618</v>
      </c>
      <c r="H33" s="451">
        <v>0.58813902505121263</v>
      </c>
      <c r="I33" s="451">
        <v>6.4484370813143403</v>
      </c>
      <c r="J33" s="451">
        <v>5.7577949636687062</v>
      </c>
      <c r="K33" s="451">
        <v>-0.96022653268233071</v>
      </c>
      <c r="L33" s="451">
        <v>0</v>
      </c>
      <c r="M33" s="451">
        <v>0</v>
      </c>
      <c r="N33" s="451">
        <v>0</v>
      </c>
      <c r="O33" s="451">
        <v>0</v>
      </c>
      <c r="P33" s="451">
        <v>0</v>
      </c>
      <c r="Q33" s="451">
        <v>17.487247611723546</v>
      </c>
      <c r="R33" s="452"/>
      <c r="S33" s="452"/>
      <c r="T33" s="452"/>
    </row>
    <row r="34" spans="1:20" s="276" customFormat="1">
      <c r="A34" s="450"/>
      <c r="B34" s="450"/>
      <c r="C34" s="450"/>
      <c r="D34" s="450"/>
      <c r="E34" s="450"/>
      <c r="F34" s="461" t="s">
        <v>251</v>
      </c>
      <c r="G34" s="455">
        <v>3.5528307898999998</v>
      </c>
      <c r="H34" s="455">
        <v>0.78915796712262032</v>
      </c>
      <c r="I34" s="455">
        <v>4.5746130694080485</v>
      </c>
      <c r="J34" s="455">
        <v>4.67616354565879</v>
      </c>
      <c r="K34" s="455">
        <v>0.96022653268233071</v>
      </c>
      <c r="L34" s="455">
        <v>0</v>
      </c>
      <c r="M34" s="455">
        <v>0</v>
      </c>
      <c r="N34" s="455">
        <v>0</v>
      </c>
      <c r="O34" s="455">
        <v>0</v>
      </c>
      <c r="P34" s="455">
        <v>0</v>
      </c>
      <c r="Q34" s="455">
        <v>14.552991904771789</v>
      </c>
      <c r="R34" s="452"/>
      <c r="S34" s="452"/>
      <c r="T34" s="452"/>
    </row>
    <row r="35" spans="1:20">
      <c r="A35" s="450"/>
      <c r="B35" s="450"/>
      <c r="C35" s="450"/>
      <c r="D35" s="450"/>
      <c r="E35" s="450"/>
      <c r="F35" s="463" t="s">
        <v>247</v>
      </c>
      <c r="G35" s="454">
        <v>0</v>
      </c>
      <c r="H35" s="454">
        <v>-0.25830786567901842</v>
      </c>
      <c r="I35" s="454">
        <v>-0.26979943185051686</v>
      </c>
      <c r="J35" s="454">
        <v>2.8701273673530796</v>
      </c>
      <c r="K35" s="454">
        <v>2.7024103178588255</v>
      </c>
      <c r="L35" s="454">
        <v>0</v>
      </c>
      <c r="M35" s="454">
        <v>0</v>
      </c>
      <c r="N35" s="454">
        <v>0</v>
      </c>
      <c r="O35" s="454">
        <v>0</v>
      </c>
      <c r="P35" s="454">
        <v>0</v>
      </c>
      <c r="Q35" s="454">
        <v>5.04443038768237</v>
      </c>
      <c r="R35" s="452"/>
      <c r="S35" s="452"/>
      <c r="T35" s="452"/>
    </row>
    <row r="36" spans="1:20">
      <c r="A36" s="265"/>
      <c r="B36" s="265"/>
      <c r="C36" s="265"/>
      <c r="D36" s="265"/>
      <c r="E36" s="265"/>
      <c r="F36" s="266" t="s">
        <v>252</v>
      </c>
      <c r="G36" s="267">
        <v>3.5528307898999998</v>
      </c>
      <c r="H36" s="267">
        <v>1.0474658328016386</v>
      </c>
      <c r="I36" s="267">
        <v>4.8444125012585655</v>
      </c>
      <c r="J36" s="267">
        <v>1.8060361783057104</v>
      </c>
      <c r="K36" s="267">
        <v>-1.7421837851764947</v>
      </c>
      <c r="L36" s="267">
        <v>0</v>
      </c>
      <c r="M36" s="267">
        <v>0</v>
      </c>
      <c r="N36" s="267">
        <v>0</v>
      </c>
      <c r="O36" s="267">
        <v>0</v>
      </c>
      <c r="P36" s="267">
        <v>0</v>
      </c>
      <c r="Q36" s="267">
        <v>9.5085615170894187</v>
      </c>
      <c r="R36" s="255"/>
      <c r="S36" s="255"/>
      <c r="T36" s="255"/>
    </row>
    <row r="37" spans="1:20">
      <c r="A37" s="265"/>
      <c r="B37" s="265"/>
      <c r="C37" s="265"/>
      <c r="D37" s="265"/>
      <c r="E37" s="265"/>
      <c r="F37" s="265"/>
      <c r="G37" s="267"/>
      <c r="H37" s="267"/>
      <c r="I37" s="267"/>
      <c r="J37" s="267"/>
      <c r="K37" s="267"/>
      <c r="L37" s="267"/>
      <c r="M37" s="267"/>
      <c r="N37" s="267"/>
      <c r="O37" s="267"/>
      <c r="P37" s="267"/>
      <c r="Q37" s="270"/>
      <c r="R37" s="255"/>
      <c r="S37" s="255"/>
      <c r="T37" s="255"/>
    </row>
    <row r="38" spans="1:20" ht="13">
      <c r="A38" s="261"/>
      <c r="B38" s="261"/>
      <c r="C38" s="261"/>
      <c r="D38" s="261"/>
      <c r="E38" s="261"/>
      <c r="F38" s="262" t="s">
        <v>696</v>
      </c>
      <c r="G38" s="268"/>
      <c r="H38" s="268"/>
      <c r="I38" s="268"/>
      <c r="J38" s="268"/>
      <c r="K38" s="268"/>
      <c r="L38" s="268"/>
      <c r="M38" s="268"/>
      <c r="N38" s="268"/>
      <c r="O38" s="268"/>
      <c r="P38" s="268"/>
      <c r="Q38" s="268"/>
      <c r="R38" s="255"/>
      <c r="S38" s="255"/>
      <c r="T38" s="255"/>
    </row>
    <row r="39" spans="1:20" ht="13">
      <c r="A39" s="265"/>
      <c r="B39" s="265"/>
      <c r="C39" s="265"/>
      <c r="D39" s="265"/>
      <c r="E39" s="265"/>
      <c r="F39" s="265"/>
      <c r="G39" s="269"/>
      <c r="H39" s="269"/>
      <c r="I39" s="269"/>
      <c r="J39" s="269"/>
      <c r="K39" s="269"/>
      <c r="L39" s="269"/>
      <c r="M39" s="269"/>
      <c r="N39" s="269"/>
      <c r="O39" s="269"/>
      <c r="P39" s="269"/>
      <c r="Q39" s="269"/>
      <c r="R39" s="255"/>
      <c r="S39" s="255"/>
      <c r="T39" s="255"/>
    </row>
    <row r="40" spans="1:20">
      <c r="A40" s="450"/>
      <c r="B40" s="450"/>
      <c r="C40" s="450"/>
      <c r="D40" s="450"/>
      <c r="E40" s="450"/>
      <c r="F40" s="450" t="s">
        <v>251</v>
      </c>
      <c r="G40" s="451">
        <v>3.4738361012188759</v>
      </c>
      <c r="H40" s="451">
        <v>0.75445535587403789</v>
      </c>
      <c r="I40" s="451">
        <v>4.2762074638558243</v>
      </c>
      <c r="J40" s="451">
        <v>4.2739446450591183</v>
      </c>
      <c r="K40" s="451">
        <v>0.85811936646150166</v>
      </c>
      <c r="L40" s="451">
        <v>0</v>
      </c>
      <c r="M40" s="451">
        <v>0</v>
      </c>
      <c r="N40" s="451">
        <v>0</v>
      </c>
      <c r="O40" s="451">
        <v>0</v>
      </c>
      <c r="P40" s="451">
        <v>0</v>
      </c>
      <c r="Q40" s="451">
        <v>13.636562932469356</v>
      </c>
      <c r="R40" s="452"/>
      <c r="S40" s="452"/>
      <c r="T40" s="452"/>
    </row>
    <row r="41" spans="1:20">
      <c r="A41" s="450"/>
      <c r="B41" s="450"/>
      <c r="C41" s="450"/>
      <c r="D41" s="450"/>
      <c r="E41" s="450"/>
      <c r="F41" s="450" t="s">
        <v>247</v>
      </c>
      <c r="G41" s="451">
        <v>0</v>
      </c>
      <c r="H41" s="451">
        <v>-0.24694897706791583</v>
      </c>
      <c r="I41" s="451">
        <v>-0.25220020288459744</v>
      </c>
      <c r="J41" s="451">
        <v>2.623254163923419</v>
      </c>
      <c r="K41" s="451">
        <v>2.4150453574763135</v>
      </c>
      <c r="L41" s="451">
        <v>0</v>
      </c>
      <c r="M41" s="451">
        <v>0</v>
      </c>
      <c r="N41" s="451">
        <v>0</v>
      </c>
      <c r="O41" s="451">
        <v>0</v>
      </c>
      <c r="P41" s="451">
        <v>0</v>
      </c>
      <c r="Q41" s="451">
        <v>4.5391503414472192</v>
      </c>
      <c r="R41" s="452"/>
      <c r="S41" s="452"/>
      <c r="T41" s="452"/>
    </row>
    <row r="42" spans="1:20">
      <c r="A42" s="450"/>
      <c r="B42" s="450"/>
      <c r="C42" s="450"/>
      <c r="D42" s="450"/>
      <c r="E42" s="450"/>
      <c r="F42" s="450" t="s">
        <v>253</v>
      </c>
      <c r="G42" s="453">
        <v>3.4738361012188759</v>
      </c>
      <c r="H42" s="454">
        <v>1.0014043329419537</v>
      </c>
      <c r="I42" s="454">
        <v>4.5284076667404216</v>
      </c>
      <c r="J42" s="454">
        <v>1.6506904811356993</v>
      </c>
      <c r="K42" s="454">
        <v>-1.5569259910148119</v>
      </c>
      <c r="L42" s="454">
        <v>0</v>
      </c>
      <c r="M42" s="454">
        <v>0</v>
      </c>
      <c r="N42" s="454">
        <v>0</v>
      </c>
      <c r="O42" s="454">
        <v>0</v>
      </c>
      <c r="P42" s="454">
        <v>0</v>
      </c>
      <c r="Q42" s="454">
        <v>9.0974125910221399</v>
      </c>
      <c r="R42" s="452"/>
      <c r="S42" s="452"/>
      <c r="T42" s="452"/>
    </row>
    <row r="43" spans="1:20" s="276" customFormat="1">
      <c r="A43" s="450"/>
      <c r="B43" s="450"/>
      <c r="C43" s="450"/>
      <c r="D43" s="450"/>
      <c r="E43" s="450"/>
      <c r="F43" s="450"/>
      <c r="G43" s="455"/>
      <c r="H43" s="455"/>
      <c r="I43" s="455"/>
      <c r="J43" s="455"/>
      <c r="K43" s="455"/>
      <c r="L43" s="455"/>
      <c r="M43" s="455"/>
      <c r="N43" s="455"/>
      <c r="O43" s="455"/>
      <c r="P43" s="455"/>
      <c r="Q43" s="455"/>
      <c r="R43" s="452"/>
      <c r="S43" s="452"/>
      <c r="T43" s="452"/>
    </row>
    <row r="44" spans="1:20" s="276" customFormat="1">
      <c r="A44" s="450"/>
      <c r="B44" s="450"/>
      <c r="C44" s="450"/>
      <c r="D44" s="450"/>
      <c r="E44" s="450"/>
      <c r="F44" s="450" t="s">
        <v>241</v>
      </c>
      <c r="G44" s="456">
        <v>0</v>
      </c>
      <c r="H44" s="457">
        <v>0</v>
      </c>
      <c r="I44" s="457">
        <v>0</v>
      </c>
      <c r="J44" s="457">
        <v>0</v>
      </c>
      <c r="K44" s="457">
        <v>0</v>
      </c>
      <c r="L44" s="457">
        <v>0</v>
      </c>
      <c r="M44" s="457">
        <v>0</v>
      </c>
      <c r="N44" s="457">
        <v>0</v>
      </c>
      <c r="O44" s="457">
        <v>0</v>
      </c>
      <c r="P44" s="457">
        <v>0</v>
      </c>
      <c r="Q44" s="457">
        <v>0</v>
      </c>
      <c r="R44" s="452"/>
      <c r="S44" s="452"/>
      <c r="T44" s="452"/>
    </row>
    <row r="45" spans="1:20" s="276" customFormat="1">
      <c r="A45" s="450"/>
      <c r="B45" s="450"/>
      <c r="C45" s="450"/>
      <c r="D45" s="450"/>
      <c r="E45" s="450"/>
      <c r="F45" s="450"/>
      <c r="G45" s="455"/>
      <c r="H45" s="455"/>
      <c r="I45" s="455"/>
      <c r="J45" s="455"/>
      <c r="K45" s="455"/>
      <c r="L45" s="455"/>
      <c r="M45" s="455"/>
      <c r="N45" s="455"/>
      <c r="O45" s="455"/>
      <c r="P45" s="455"/>
      <c r="Q45" s="458"/>
      <c r="R45" s="452"/>
      <c r="S45" s="452"/>
      <c r="T45" s="452"/>
    </row>
    <row r="46" spans="1:20" s="276" customFormat="1" ht="13">
      <c r="A46" s="262"/>
      <c r="B46" s="262"/>
      <c r="C46" s="262"/>
      <c r="D46" s="262"/>
      <c r="E46" s="262"/>
      <c r="F46" s="262" t="s">
        <v>697</v>
      </c>
      <c r="G46" s="262"/>
      <c r="H46" s="262"/>
      <c r="I46" s="262"/>
      <c r="J46" s="262"/>
      <c r="K46" s="262"/>
      <c r="L46" s="262"/>
      <c r="M46" s="262"/>
      <c r="N46" s="262"/>
      <c r="O46" s="262"/>
      <c r="P46" s="262"/>
      <c r="Q46" s="262"/>
      <c r="R46" s="452"/>
      <c r="S46" s="452"/>
      <c r="T46" s="452"/>
    </row>
    <row r="47" spans="1:20" s="276" customFormat="1" ht="13">
      <c r="A47" s="450"/>
      <c r="B47" s="450"/>
      <c r="C47" s="450"/>
      <c r="D47" s="450"/>
      <c r="E47" s="450"/>
      <c r="F47" s="459"/>
      <c r="G47" s="460"/>
      <c r="H47" s="460"/>
      <c r="I47" s="460"/>
      <c r="J47" s="460"/>
      <c r="K47" s="460"/>
      <c r="L47" s="460"/>
      <c r="M47" s="460"/>
      <c r="N47" s="460"/>
      <c r="O47" s="460"/>
      <c r="P47" s="460"/>
      <c r="Q47" s="460"/>
      <c r="R47" s="452"/>
      <c r="S47" s="452"/>
      <c r="T47" s="452"/>
    </row>
    <row r="48" spans="1:20" s="276" customFormat="1" ht="13">
      <c r="A48" s="450"/>
      <c r="B48" s="450"/>
      <c r="C48" s="450"/>
      <c r="D48" s="450"/>
      <c r="E48" s="450"/>
      <c r="F48" s="461" t="s">
        <v>254</v>
      </c>
      <c r="G48" s="272"/>
      <c r="H48" s="272"/>
      <c r="I48" s="272"/>
      <c r="J48" s="272"/>
      <c r="K48" s="272"/>
      <c r="L48" s="272"/>
      <c r="M48" s="272"/>
      <c r="N48" s="272"/>
      <c r="O48" s="272"/>
      <c r="P48" s="272"/>
      <c r="Q48" s="271">
        <v>0</v>
      </c>
      <c r="R48" s="452"/>
      <c r="S48" s="452"/>
      <c r="T48" s="452"/>
    </row>
    <row r="49" spans="1:20" s="276" customFormat="1" ht="13">
      <c r="A49" s="450"/>
      <c r="B49" s="450"/>
      <c r="C49" s="450"/>
      <c r="D49" s="450"/>
      <c r="E49" s="450"/>
      <c r="F49" s="452" t="s">
        <v>255</v>
      </c>
      <c r="G49" s="272"/>
      <c r="H49" s="272"/>
      <c r="I49" s="272"/>
      <c r="J49" s="272"/>
      <c r="K49" s="272"/>
      <c r="L49" s="272"/>
      <c r="M49" s="272"/>
      <c r="N49" s="272"/>
      <c r="O49" s="272"/>
      <c r="P49" s="272"/>
      <c r="Q49" s="271">
        <v>9.0974125910221399</v>
      </c>
      <c r="R49" s="452"/>
      <c r="S49" s="452"/>
      <c r="T49" s="452"/>
    </row>
    <row r="50" spans="1:20" s="276" customFormat="1" ht="13">
      <c r="A50" s="452"/>
      <c r="B50" s="452"/>
      <c r="C50" s="452"/>
      <c r="D50" s="452"/>
      <c r="E50" s="452"/>
      <c r="F50" s="452" t="s">
        <v>256</v>
      </c>
      <c r="G50" s="272"/>
      <c r="H50" s="272"/>
      <c r="I50" s="272"/>
      <c r="J50" s="272"/>
      <c r="K50" s="272"/>
      <c r="L50" s="272"/>
      <c r="M50" s="272"/>
      <c r="N50" s="272"/>
      <c r="O50" s="272"/>
      <c r="P50" s="272"/>
      <c r="Q50" s="462">
        <v>9.0974125910221399</v>
      </c>
      <c r="R50" s="452"/>
      <c r="S50" s="452"/>
      <c r="T50" s="452"/>
    </row>
    <row r="51" spans="1:20" ht="13">
      <c r="A51" s="452"/>
      <c r="B51" s="452"/>
      <c r="C51" s="452"/>
      <c r="D51" s="452"/>
      <c r="E51" s="452"/>
      <c r="F51" s="452"/>
      <c r="G51" s="272"/>
      <c r="H51" s="272"/>
      <c r="I51" s="272"/>
      <c r="J51" s="272"/>
      <c r="K51" s="272"/>
      <c r="L51" s="272"/>
      <c r="M51" s="272"/>
      <c r="N51" s="272"/>
      <c r="O51" s="272"/>
      <c r="P51" s="272"/>
      <c r="Q51" s="272"/>
      <c r="R51" s="452"/>
      <c r="S51" s="452"/>
      <c r="T51" s="452"/>
    </row>
    <row r="52" spans="1:20">
      <c r="A52" s="255"/>
      <c r="B52" s="255"/>
      <c r="C52" s="255"/>
      <c r="D52" s="255"/>
      <c r="E52" s="255"/>
      <c r="F52" s="292" t="s">
        <v>451</v>
      </c>
      <c r="G52" s="273"/>
      <c r="H52" s="273"/>
      <c r="I52" s="273"/>
      <c r="J52" s="273"/>
      <c r="K52" s="273"/>
      <c r="L52" s="273"/>
      <c r="M52" s="273"/>
      <c r="N52" s="273"/>
      <c r="O52" s="273"/>
      <c r="P52" s="273"/>
      <c r="Q52" s="274">
        <v>0</v>
      </c>
      <c r="R52" s="255"/>
      <c r="S52" s="255"/>
      <c r="T52" s="255"/>
    </row>
    <row r="53" spans="1:20">
      <c r="A53" s="255"/>
      <c r="B53" s="255"/>
      <c r="C53" s="255"/>
      <c r="D53" s="255"/>
      <c r="E53" s="255"/>
      <c r="F53" s="292" t="s">
        <v>452</v>
      </c>
      <c r="G53" s="273"/>
      <c r="H53" s="273"/>
      <c r="I53" s="273"/>
      <c r="J53" s="273"/>
      <c r="K53" s="273"/>
      <c r="L53" s="273"/>
      <c r="M53" s="273"/>
      <c r="N53" s="273"/>
      <c r="O53" s="273"/>
      <c r="P53" s="273"/>
      <c r="Q53" s="274">
        <v>0.27292237773066419</v>
      </c>
      <c r="R53" s="255"/>
      <c r="S53" s="255"/>
      <c r="T53" s="255"/>
    </row>
    <row r="54" spans="1:20">
      <c r="A54" s="255"/>
      <c r="B54" s="255"/>
      <c r="C54" s="255"/>
      <c r="D54" s="255"/>
      <c r="E54" s="255"/>
      <c r="F54" s="292" t="s">
        <v>448</v>
      </c>
      <c r="G54" s="273"/>
      <c r="H54" s="273"/>
      <c r="I54" s="273"/>
      <c r="J54" s="273"/>
      <c r="K54" s="273"/>
      <c r="L54" s="273"/>
      <c r="M54" s="273"/>
      <c r="N54" s="273"/>
      <c r="O54" s="273"/>
      <c r="P54" s="275"/>
      <c r="Q54" s="315">
        <v>0.27292237773066419</v>
      </c>
      <c r="R54" s="255"/>
      <c r="S54" s="308"/>
      <c r="T54" s="255"/>
    </row>
    <row r="55" spans="1:20">
      <c r="A55" s="255"/>
      <c r="B55" s="255"/>
      <c r="C55" s="255"/>
      <c r="D55" s="255"/>
      <c r="E55" s="255"/>
      <c r="F55" s="255"/>
      <c r="G55" s="255"/>
      <c r="H55" s="255"/>
      <c r="I55" s="255"/>
      <c r="J55" s="255"/>
      <c r="K55" s="255"/>
      <c r="L55" s="255"/>
      <c r="M55" s="255"/>
      <c r="N55" s="255"/>
      <c r="O55" s="255"/>
      <c r="P55" s="255"/>
      <c r="Q55" s="255"/>
      <c r="R55" s="255"/>
      <c r="S55" s="308"/>
      <c r="T55" s="255"/>
    </row>
    <row r="56" spans="1:20">
      <c r="A56" s="255"/>
      <c r="B56" s="255"/>
      <c r="C56" s="255"/>
      <c r="D56" s="255"/>
      <c r="E56" s="255"/>
      <c r="F56" s="255"/>
      <c r="G56" s="255"/>
      <c r="H56" s="255"/>
      <c r="I56" s="255"/>
      <c r="J56" s="255"/>
      <c r="K56" s="255"/>
      <c r="L56" s="255"/>
      <c r="M56" s="255"/>
      <c r="N56" s="255"/>
      <c r="O56" s="255"/>
      <c r="P56" s="255"/>
      <c r="Q56" s="255"/>
      <c r="R56" s="255"/>
      <c r="S56" s="255"/>
      <c r="T56" s="255"/>
    </row>
    <row r="57" spans="1:20">
      <c r="A57" s="255"/>
      <c r="B57" s="255"/>
      <c r="C57" s="255"/>
      <c r="D57" s="255"/>
      <c r="E57" s="255"/>
      <c r="F57" s="255"/>
      <c r="G57" s="255"/>
      <c r="H57" s="255"/>
      <c r="I57" s="255"/>
      <c r="J57" s="255"/>
      <c r="K57" s="255"/>
      <c r="L57" s="255"/>
      <c r="M57" s="292"/>
      <c r="N57" s="255"/>
      <c r="O57" s="255"/>
      <c r="P57" s="292"/>
      <c r="Q57" s="255"/>
      <c r="R57" s="255"/>
      <c r="S57" s="255"/>
      <c r="T57" s="255"/>
    </row>
    <row r="58" spans="1:20">
      <c r="A58" s="255"/>
      <c r="B58" s="255"/>
      <c r="C58" s="255"/>
      <c r="D58" s="255"/>
      <c r="E58" s="255"/>
      <c r="F58" s="255"/>
      <c r="G58" s="255"/>
      <c r="H58" s="255"/>
      <c r="I58" s="255"/>
      <c r="J58" s="255"/>
      <c r="K58" s="255"/>
      <c r="L58" s="255"/>
      <c r="M58" s="255"/>
      <c r="N58" s="255"/>
      <c r="O58" s="255"/>
      <c r="P58" s="255"/>
      <c r="Q58" s="255"/>
      <c r="R58" s="255"/>
      <c r="S58" s="255"/>
      <c r="T58" s="255"/>
    </row>
    <row r="59" spans="1:20">
      <c r="A59" s="255"/>
      <c r="B59" s="255"/>
      <c r="C59" s="255"/>
      <c r="D59" s="255"/>
      <c r="E59" s="255"/>
      <c r="F59" s="255"/>
      <c r="G59" s="255"/>
      <c r="H59" s="255"/>
      <c r="I59" s="255"/>
      <c r="J59" s="255"/>
      <c r="K59" s="255"/>
      <c r="L59" s="255"/>
      <c r="M59" s="255"/>
      <c r="N59" s="255"/>
      <c r="O59" s="255"/>
      <c r="P59" s="255"/>
      <c r="Q59" s="255"/>
      <c r="R59" s="255"/>
      <c r="S59" s="255"/>
      <c r="T59" s="255"/>
    </row>
  </sheetData>
  <mergeCells count="1">
    <mergeCell ref="G19:I19"/>
  </mergeCells>
  <dataValidations count="1">
    <dataValidation type="list" allowBlank="1" showInputMessage="1" showErrorMessage="1" sqref="G19" xr:uid="{00000000-0002-0000-0E00-000000000000}">
      <formula1>#REF!</formula1>
    </dataValidation>
  </dataValidations>
  <pageMargins left="0.7" right="0.7" top="0.75" bottom="0.75" header="0.3" footer="0.3"/>
  <pageSetup paperSize="9"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BA200"/>
  <sheetViews>
    <sheetView showGridLines="0" zoomScale="90" zoomScaleNormal="90" workbookViewId="0">
      <selection sqref="A1:BA200"/>
    </sheetView>
  </sheetViews>
  <sheetFormatPr defaultRowHeight="12.5"/>
  <cols>
    <col min="1" max="2" width="1.7265625" customWidth="1"/>
    <col min="3" max="14" width="7.36328125" customWidth="1"/>
    <col min="15" max="23" width="4" customWidth="1"/>
    <col min="24" max="24" width="7.36328125" customWidth="1"/>
  </cols>
  <sheetData>
    <row r="1" spans="1:53" ht="13">
      <c r="A1" s="18"/>
      <c r="B1" s="18"/>
      <c r="C1" s="27"/>
      <c r="D1" s="27"/>
      <c r="E1" s="27"/>
      <c r="F1" s="27"/>
      <c r="G1" s="25"/>
      <c r="H1" s="407"/>
      <c r="I1" s="407"/>
      <c r="J1" s="56"/>
      <c r="K1" s="407"/>
      <c r="L1" s="407"/>
      <c r="M1" s="407"/>
      <c r="N1" s="57"/>
      <c r="O1" s="57"/>
      <c r="P1" s="57"/>
      <c r="Q1" s="18"/>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4"/>
    </row>
    <row r="2" spans="1:53" ht="15.5">
      <c r="A2" s="25"/>
      <c r="B2" s="25"/>
      <c r="C2" s="406" t="s">
        <v>698</v>
      </c>
      <c r="D2" s="406"/>
      <c r="E2" s="25"/>
      <c r="F2" s="25"/>
      <c r="G2" s="25"/>
      <c r="H2" s="25"/>
      <c r="I2" s="25"/>
      <c r="J2" s="25"/>
      <c r="K2" s="25"/>
      <c r="L2" s="25"/>
      <c r="M2" s="25"/>
      <c r="N2" s="25"/>
      <c r="O2" s="25"/>
      <c r="P2" s="25"/>
      <c r="Q2" s="2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4"/>
    </row>
    <row r="3" spans="1:53" s="7" customFormat="1">
      <c r="A3" s="40"/>
      <c r="B3" s="40"/>
      <c r="C3" s="40"/>
      <c r="D3" s="40"/>
      <c r="E3" s="40"/>
      <c r="F3" s="40"/>
      <c r="G3" s="41"/>
      <c r="H3" s="41"/>
      <c r="I3" s="41"/>
      <c r="J3" s="41"/>
      <c r="K3" s="41"/>
      <c r="L3" s="41"/>
      <c r="M3" s="41"/>
      <c r="N3" s="41"/>
      <c r="O3" s="41"/>
      <c r="P3" s="41"/>
      <c r="Q3" s="41"/>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row>
    <row r="4" spans="1:53" s="7" customFormat="1" ht="15.5">
      <c r="A4" s="113"/>
      <c r="B4" s="101"/>
      <c r="C4" s="114"/>
      <c r="D4" s="115"/>
      <c r="E4" s="115"/>
      <c r="F4" s="115"/>
      <c r="G4" s="116"/>
      <c r="H4" s="116"/>
      <c r="I4" s="116"/>
      <c r="J4" s="116"/>
      <c r="K4" s="116"/>
      <c r="L4" s="116"/>
      <c r="M4" s="116"/>
      <c r="N4" s="116"/>
      <c r="O4" s="116"/>
      <c r="P4" s="116"/>
      <c r="Q4" s="116"/>
      <c r="R4" s="113"/>
      <c r="S4" s="117"/>
      <c r="T4" s="117"/>
      <c r="U4" s="117"/>
      <c r="V4" s="117"/>
      <c r="W4" s="117"/>
      <c r="X4" s="117"/>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row>
    <row r="5" spans="1:53" s="256" customFormat="1" ht="13">
      <c r="A5" s="261"/>
      <c r="B5" s="261"/>
      <c r="C5" s="262" t="s">
        <v>315</v>
      </c>
      <c r="D5" s="261"/>
      <c r="E5" s="261"/>
      <c r="F5" s="262"/>
      <c r="G5" s="261"/>
      <c r="H5" s="261"/>
      <c r="I5" s="261"/>
      <c r="J5" s="261"/>
      <c r="K5" s="261"/>
      <c r="L5" s="261"/>
      <c r="M5" s="261"/>
      <c r="N5" s="261"/>
      <c r="O5" s="261"/>
      <c r="P5" s="261"/>
      <c r="Q5" s="261"/>
      <c r="R5" s="261"/>
      <c r="S5" s="261"/>
      <c r="T5" s="261"/>
      <c r="U5" s="261"/>
      <c r="V5" s="261"/>
      <c r="W5" s="261"/>
      <c r="X5" s="261"/>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row>
    <row r="6" spans="1:53">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row>
    <row r="7" spans="1:53">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row>
    <row r="8" spans="1:53">
      <c r="A8" s="215"/>
      <c r="B8" s="215"/>
      <c r="C8" s="215"/>
      <c r="D8" s="215"/>
      <c r="E8" s="215"/>
      <c r="F8" s="215"/>
      <c r="G8" s="215"/>
      <c r="H8" s="215"/>
      <c r="I8" s="215"/>
      <c r="J8" s="215"/>
      <c r="K8" s="215"/>
      <c r="L8" s="215"/>
      <c r="M8" s="215"/>
      <c r="N8" s="215"/>
      <c r="O8" s="215"/>
      <c r="P8" s="215"/>
      <c r="Q8" s="215"/>
      <c r="R8" s="215"/>
      <c r="S8" s="215"/>
      <c r="T8" s="215"/>
      <c r="U8" s="215"/>
      <c r="V8" s="215"/>
      <c r="W8" s="215"/>
      <c r="X8" s="2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1:53">
      <c r="A9" s="215"/>
      <c r="B9" s="215"/>
      <c r="C9" s="215"/>
      <c r="D9" s="215"/>
      <c r="E9" s="215"/>
      <c r="F9" s="215"/>
      <c r="G9" s="215"/>
      <c r="H9" s="215"/>
      <c r="I9" s="215"/>
      <c r="J9" s="215"/>
      <c r="K9" s="215"/>
      <c r="L9" s="215"/>
      <c r="M9" s="215"/>
      <c r="N9" s="215"/>
      <c r="O9" s="215"/>
      <c r="P9" s="215"/>
      <c r="Q9" s="215"/>
      <c r="R9" s="215"/>
      <c r="S9" s="215"/>
      <c r="T9" s="215"/>
      <c r="U9" s="215"/>
      <c r="V9" s="215"/>
      <c r="W9" s="215"/>
      <c r="X9" s="215"/>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row>
    <row r="10" spans="1:53">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row>
    <row r="11" spans="1:53">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row>
    <row r="12" spans="1:53">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row>
    <row r="13" spans="1:53">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row>
    <row r="14" spans="1:53">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row>
    <row r="15" spans="1:53">
      <c r="A15" s="215"/>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row>
    <row r="16" spans="1:53">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row>
    <row r="17" spans="1:52">
      <c r="A17" s="215"/>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row>
    <row r="18" spans="1:52">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row>
    <row r="19" spans="1:52">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row>
    <row r="20" spans="1:52">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row>
    <row r="21" spans="1:52">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row>
    <row r="22" spans="1:52">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row>
    <row r="23" spans="1:52">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row>
    <row r="24" spans="1:52">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row>
    <row r="25" spans="1:52">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row>
    <row r="26" spans="1:52">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row>
    <row r="27" spans="1:52">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row>
    <row r="28" spans="1:52">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row>
    <row r="29" spans="1:52" s="256" customFormat="1" ht="13">
      <c r="A29" s="261"/>
      <c r="B29" s="261"/>
      <c r="C29" s="262" t="s">
        <v>277</v>
      </c>
      <c r="D29" s="261"/>
      <c r="E29" s="261"/>
      <c r="F29" s="262"/>
      <c r="G29" s="261"/>
      <c r="H29" s="261"/>
      <c r="I29" s="261"/>
      <c r="J29" s="261"/>
      <c r="K29" s="261"/>
      <c r="L29" s="261"/>
      <c r="M29" s="261"/>
      <c r="N29" s="261"/>
      <c r="O29" s="261"/>
      <c r="P29" s="261"/>
      <c r="Q29" s="261"/>
      <c r="R29" s="261"/>
      <c r="S29" s="261"/>
      <c r="T29" s="261"/>
      <c r="U29" s="261"/>
      <c r="V29" s="261"/>
      <c r="W29" s="261"/>
      <c r="X29" s="261"/>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row>
    <row r="31" spans="1:52">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row>
    <row r="32" spans="1:52">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row>
    <row r="33" spans="1:52">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row>
    <row r="34" spans="1:52">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row>
    <row r="35" spans="1:52">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row>
    <row r="36" spans="1:52">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row>
    <row r="37" spans="1:52">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row>
    <row r="38" spans="1:52">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row>
    <row r="39" spans="1:52">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row>
    <row r="40" spans="1:52">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row>
    <row r="41" spans="1:52">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row>
    <row r="42" spans="1:52">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row>
    <row r="43" spans="1:52">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row>
    <row r="44" spans="1:52">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row>
    <row r="45" spans="1:52">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row>
    <row r="46" spans="1:52">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row>
    <row r="47" spans="1:52">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row>
    <row r="48" spans="1:52">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row>
    <row r="49" spans="1:52">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row>
    <row r="50" spans="1:52">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row>
    <row r="51" spans="1:52">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row>
    <row r="52" spans="1:52">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row>
    <row r="53" spans="1:52" s="256" customFormat="1" ht="13">
      <c r="A53" s="261"/>
      <c r="B53" s="261"/>
      <c r="C53" s="262" t="s">
        <v>278</v>
      </c>
      <c r="D53" s="261"/>
      <c r="E53" s="261"/>
      <c r="F53" s="262"/>
      <c r="G53" s="261"/>
      <c r="H53" s="261"/>
      <c r="I53" s="261"/>
      <c r="J53" s="261"/>
      <c r="K53" s="261"/>
      <c r="L53" s="261"/>
      <c r="M53" s="261"/>
      <c r="N53" s="261"/>
      <c r="O53" s="261"/>
      <c r="P53" s="261"/>
      <c r="Q53" s="261"/>
      <c r="R53" s="261"/>
      <c r="S53" s="261"/>
      <c r="T53" s="261"/>
      <c r="U53" s="261"/>
      <c r="V53" s="261"/>
      <c r="W53" s="261"/>
      <c r="X53" s="261"/>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row>
    <row r="54" spans="1:52">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row>
    <row r="55" spans="1:52">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row>
    <row r="56" spans="1:52">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row>
    <row r="57" spans="1:52">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row>
    <row r="58" spans="1:52">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row>
    <row r="59" spans="1:52">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row>
    <row r="60" spans="1:52">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row>
    <row r="61" spans="1:52">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row>
    <row r="62" spans="1:52">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row>
    <row r="63" spans="1:52">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row>
    <row r="64" spans="1:52">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row>
    <row r="65" spans="1:52">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row>
    <row r="66" spans="1:52">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row>
    <row r="67" spans="1:52">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row>
    <row r="68" spans="1:52">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row>
    <row r="69" spans="1:52">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row>
    <row r="70" spans="1:52">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row>
    <row r="71" spans="1:52">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row>
    <row r="72" spans="1:52">
      <c r="A72" s="215"/>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row>
    <row r="73" spans="1:52">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row>
    <row r="74" spans="1:52">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row>
    <row r="75" spans="1:52">
      <c r="A75" s="215"/>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row>
    <row r="76" spans="1:52">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row>
    <row r="77" spans="1:52">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row>
    <row r="78" spans="1:52">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row>
    <row r="79" spans="1:52">
      <c r="A79" s="215"/>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row>
    <row r="80" spans="1:52">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row>
    <row r="81" spans="1:52">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row>
    <row r="82" spans="1:52">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row>
    <row r="83" spans="1:52">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row>
    <row r="84" spans="1:52">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row>
    <row r="85" spans="1:52">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row>
    <row r="86" spans="1:52">
      <c r="A86" s="215"/>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row>
    <row r="87" spans="1:52">
      <c r="A87" s="21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row>
    <row r="88" spans="1:52">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row>
    <row r="89" spans="1:52">
      <c r="A89" s="215"/>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row>
    <row r="90" spans="1:52">
      <c r="A90" s="215"/>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row>
    <row r="91" spans="1:52">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row>
    <row r="92" spans="1:52">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row>
    <row r="93" spans="1:52">
      <c r="A93" s="2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row>
    <row r="94" spans="1:52">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row>
    <row r="95" spans="1:52">
      <c r="A95" s="2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row>
    <row r="96" spans="1:52">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row>
    <row r="97" spans="1:52">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row>
    <row r="98" spans="1:52">
      <c r="A98" s="2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row>
    <row r="99" spans="1:52">
      <c r="A99" s="2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row>
    <row r="100" spans="1:52">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row>
    <row r="101" spans="1:52">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row>
    <row r="102" spans="1:52">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row>
    <row r="103" spans="1:52">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row>
    <row r="104" spans="1:52">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row>
    <row r="105" spans="1:52">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row>
    <row r="106" spans="1:52">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row>
    <row r="107" spans="1:52">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row>
    <row r="108" spans="1:52">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row>
    <row r="109" spans="1:52">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row>
    <row r="110" spans="1:52">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row>
    <row r="111" spans="1:52">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row>
    <row r="112" spans="1:52">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row>
    <row r="113" spans="1:52">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row>
    <row r="114" spans="1:52">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row>
    <row r="115" spans="1:52">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row>
    <row r="116" spans="1:52">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row>
    <row r="117" spans="1:52">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row>
    <row r="118" spans="1:52">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row>
    <row r="119" spans="1:52">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row>
    <row r="120" spans="1:52">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row>
    <row r="121" spans="1:52">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row>
    <row r="122" spans="1:52">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row>
    <row r="123" spans="1:52">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row>
    <row r="124" spans="1:52">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row>
    <row r="125" spans="1:52">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row>
    <row r="126" spans="1:52">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row>
    <row r="127" spans="1:52">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row>
    <row r="128" spans="1:52">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row>
    <row r="129" spans="1:52">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row>
    <row r="130" spans="1:52">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row>
    <row r="131" spans="1:52">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row>
    <row r="132" spans="1:52">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row>
    <row r="133" spans="1:52">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row>
    <row r="134" spans="1:52">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row>
    <row r="135" spans="1:52">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row>
    <row r="136" spans="1:52">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row>
    <row r="137" spans="1:52">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row>
    <row r="138" spans="1:52">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row>
    <row r="139" spans="1:52">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row>
    <row r="140" spans="1:52">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row>
    <row r="141" spans="1:52">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row>
    <row r="142" spans="1:52">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row>
    <row r="143" spans="1:52">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row>
    <row r="144" spans="1:52">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row>
    <row r="145" spans="1:52">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row>
    <row r="146" spans="1:52">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row>
    <row r="147" spans="1:52">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row>
    <row r="148" spans="1:52">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row>
    <row r="149" spans="1:52">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row>
    <row r="150" spans="1:52">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row>
    <row r="151" spans="1:52">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row>
    <row r="152" spans="1:52">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row>
    <row r="153" spans="1:52">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row>
    <row r="154" spans="1:52">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row>
    <row r="155" spans="1:52">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row>
    <row r="156" spans="1:52">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row>
    <row r="157" spans="1:52">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row>
    <row r="158" spans="1:52">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row>
    <row r="159" spans="1:52">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row>
    <row r="160" spans="1:52">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row>
    <row r="161" spans="1:52">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row>
    <row r="162" spans="1:52">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row>
    <row r="163" spans="1:52">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row>
    <row r="164" spans="1:52">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row>
    <row r="165" spans="1:52">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row>
    <row r="166" spans="1:52">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row>
    <row r="167" spans="1:52">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row>
    <row r="168" spans="1:52">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row>
    <row r="169" spans="1:52">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row>
    <row r="170" spans="1:52">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row>
    <row r="171" spans="1:52">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row>
    <row r="172" spans="1:52">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row>
    <row r="173" spans="1:52">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row>
    <row r="174" spans="1:52">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row>
    <row r="175" spans="1:52">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row>
    <row r="176" spans="1:52">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row>
    <row r="177" spans="1:52">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row>
    <row r="178" spans="1:52">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row>
    <row r="179" spans="1:52">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row>
    <row r="180" spans="1:52">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row>
    <row r="181" spans="1:52">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row>
    <row r="182" spans="1:52">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row>
    <row r="183" spans="1:52">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row>
    <row r="184" spans="1:52">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row>
    <row r="185" spans="1:52">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row>
    <row r="186" spans="1:52">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row>
    <row r="187" spans="1:52">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row>
    <row r="188" spans="1:52">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row>
    <row r="189" spans="1:52">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row>
    <row r="190" spans="1:52">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row>
    <row r="191" spans="1:52">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row>
    <row r="192" spans="1:52">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row>
    <row r="193" spans="1:52">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row>
    <row r="194" spans="1:52">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row>
    <row r="195" spans="1:52">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row>
    <row r="196" spans="1:52">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row>
    <row r="197" spans="1:52">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row>
    <row r="198" spans="1:52">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row>
    <row r="199" spans="1:52">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row>
    <row r="200" spans="1:52">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row>
  </sheetData>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BA200"/>
  <sheetViews>
    <sheetView showGridLines="0" zoomScale="90" zoomScaleNormal="90" workbookViewId="0">
      <selection sqref="A1:BA200"/>
    </sheetView>
  </sheetViews>
  <sheetFormatPr defaultRowHeight="12.5"/>
  <cols>
    <col min="1" max="2" width="1.7265625" customWidth="1"/>
    <col min="3" max="14" width="7.36328125" customWidth="1"/>
    <col min="15" max="23" width="3.81640625" customWidth="1"/>
    <col min="24" max="24" width="7.36328125" customWidth="1"/>
  </cols>
  <sheetData>
    <row r="1" spans="1:53" ht="13">
      <c r="A1" s="18"/>
      <c r="B1" s="18"/>
      <c r="C1" s="27"/>
      <c r="D1" s="27"/>
      <c r="E1" s="27"/>
      <c r="F1" s="27"/>
      <c r="G1" s="25"/>
      <c r="H1" s="407"/>
      <c r="I1" s="407"/>
      <c r="J1" s="56"/>
      <c r="K1" s="407"/>
      <c r="L1" s="407"/>
      <c r="M1" s="407"/>
      <c r="N1" s="57"/>
      <c r="O1" s="57"/>
      <c r="P1" s="57"/>
      <c r="Q1" s="18"/>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4"/>
    </row>
    <row r="2" spans="1:53" ht="15.5">
      <c r="A2" s="25"/>
      <c r="B2" s="25"/>
      <c r="C2" s="406" t="s">
        <v>699</v>
      </c>
      <c r="D2" s="406"/>
      <c r="E2" s="25"/>
      <c r="F2" s="25"/>
      <c r="G2" s="25"/>
      <c r="H2" s="25"/>
      <c r="I2" s="25"/>
      <c r="J2" s="25"/>
      <c r="K2" s="25"/>
      <c r="L2" s="25"/>
      <c r="M2" s="25"/>
      <c r="N2" s="25"/>
      <c r="O2" s="25"/>
      <c r="P2" s="25"/>
      <c r="Q2" s="2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4"/>
    </row>
    <row r="3" spans="1:53" s="7" customFormat="1">
      <c r="A3" s="40"/>
      <c r="B3" s="40"/>
      <c r="C3" s="40"/>
      <c r="D3" s="40"/>
      <c r="E3" s="40"/>
      <c r="F3" s="40"/>
      <c r="G3" s="41"/>
      <c r="H3" s="41"/>
      <c r="I3" s="41"/>
      <c r="J3" s="41"/>
      <c r="K3" s="41"/>
      <c r="L3" s="41"/>
      <c r="M3" s="41"/>
      <c r="N3" s="41"/>
      <c r="O3" s="41"/>
      <c r="P3" s="41"/>
      <c r="Q3" s="41"/>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row>
    <row r="4" spans="1:53" s="7" customFormat="1" ht="15.5">
      <c r="A4" s="113"/>
      <c r="B4" s="101"/>
      <c r="C4" s="114"/>
      <c r="D4" s="115"/>
      <c r="E4" s="115"/>
      <c r="F4" s="115"/>
      <c r="G4" s="116"/>
      <c r="H4" s="116"/>
      <c r="I4" s="116"/>
      <c r="J4" s="116"/>
      <c r="K4" s="116"/>
      <c r="L4" s="116"/>
      <c r="M4" s="116"/>
      <c r="N4" s="116"/>
      <c r="O4" s="116"/>
      <c r="P4" s="116"/>
      <c r="Q4" s="116"/>
      <c r="R4" s="113"/>
      <c r="S4" s="117"/>
      <c r="T4" s="117"/>
      <c r="U4" s="117"/>
      <c r="V4" s="117"/>
      <c r="W4" s="117"/>
      <c r="X4" s="117"/>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row>
    <row r="5" spans="1:53" s="256" customFormat="1" ht="13">
      <c r="A5" s="261"/>
      <c r="B5" s="261"/>
      <c r="C5" s="262" t="s">
        <v>315</v>
      </c>
      <c r="D5" s="261"/>
      <c r="E5" s="261"/>
      <c r="F5" s="262"/>
      <c r="G5" s="261"/>
      <c r="H5" s="261"/>
      <c r="I5" s="261"/>
      <c r="J5" s="261"/>
      <c r="K5" s="261"/>
      <c r="L5" s="261"/>
      <c r="M5" s="261"/>
      <c r="N5" s="261"/>
      <c r="O5" s="261"/>
      <c r="P5" s="261"/>
      <c r="Q5" s="261"/>
      <c r="R5" s="261"/>
      <c r="S5" s="261"/>
      <c r="T5" s="261"/>
      <c r="U5" s="261"/>
      <c r="V5" s="261"/>
      <c r="W5" s="261"/>
      <c r="X5" s="261"/>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row>
    <row r="6" spans="1:53">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row>
    <row r="7" spans="1:53">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row>
    <row r="8" spans="1:53">
      <c r="A8" s="215"/>
      <c r="B8" s="215"/>
      <c r="C8" s="215"/>
      <c r="D8" s="215"/>
      <c r="E8" s="215"/>
      <c r="F8" s="215"/>
      <c r="G8" s="215"/>
      <c r="H8" s="215"/>
      <c r="I8" s="215"/>
      <c r="J8" s="215"/>
      <c r="K8" s="215"/>
      <c r="L8" s="215"/>
      <c r="M8" s="215"/>
      <c r="N8" s="215"/>
      <c r="O8" s="215"/>
      <c r="P8" s="215"/>
      <c r="Q8" s="215"/>
      <c r="R8" s="215"/>
      <c r="S8" s="215"/>
      <c r="T8" s="215"/>
      <c r="U8" s="215"/>
      <c r="V8" s="215"/>
      <c r="W8" s="215"/>
      <c r="X8" s="2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1:53">
      <c r="A9" s="215"/>
      <c r="B9" s="215"/>
      <c r="C9" s="215"/>
      <c r="D9" s="215"/>
      <c r="E9" s="215"/>
      <c r="F9" s="215"/>
      <c r="G9" s="215"/>
      <c r="H9" s="215"/>
      <c r="I9" s="215"/>
      <c r="J9" s="215"/>
      <c r="K9" s="215"/>
      <c r="L9" s="215"/>
      <c r="M9" s="215"/>
      <c r="N9" s="215"/>
      <c r="O9" s="215"/>
      <c r="P9" s="215"/>
      <c r="Q9" s="215"/>
      <c r="R9" s="215"/>
      <c r="S9" s="215"/>
      <c r="T9" s="215"/>
      <c r="U9" s="215"/>
      <c r="V9" s="215"/>
      <c r="W9" s="215"/>
      <c r="X9" s="215"/>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row>
    <row r="10" spans="1:53">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row>
    <row r="11" spans="1:53">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row>
    <row r="12" spans="1:53">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row>
    <row r="13" spans="1:53">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row>
    <row r="14" spans="1:53">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row>
    <row r="15" spans="1:53">
      <c r="A15" s="215"/>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row>
    <row r="16" spans="1:53">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row>
    <row r="17" spans="1:52">
      <c r="A17" s="215"/>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row>
    <row r="18" spans="1:52">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row>
    <row r="19" spans="1:52">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row>
    <row r="20" spans="1:52">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row>
    <row r="21" spans="1:52">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row>
    <row r="22" spans="1:52">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row>
    <row r="23" spans="1:52">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row>
    <row r="24" spans="1:52">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row>
    <row r="25" spans="1:52">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row>
    <row r="26" spans="1:52">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row>
    <row r="27" spans="1:52">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row>
    <row r="28" spans="1:52">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row>
    <row r="29" spans="1:52" s="256" customFormat="1" ht="13">
      <c r="A29" s="261"/>
      <c r="B29" s="261"/>
      <c r="C29" s="262" t="s">
        <v>277</v>
      </c>
      <c r="D29" s="261"/>
      <c r="E29" s="261"/>
      <c r="F29" s="262"/>
      <c r="G29" s="261"/>
      <c r="H29" s="261"/>
      <c r="I29" s="261"/>
      <c r="J29" s="261"/>
      <c r="K29" s="261"/>
      <c r="L29" s="261"/>
      <c r="M29" s="261"/>
      <c r="N29" s="261"/>
      <c r="O29" s="261"/>
      <c r="P29" s="261"/>
      <c r="Q29" s="261"/>
      <c r="R29" s="261"/>
      <c r="S29" s="261"/>
      <c r="T29" s="261"/>
      <c r="U29" s="261"/>
      <c r="V29" s="261"/>
      <c r="W29" s="261"/>
      <c r="X29" s="261"/>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row>
    <row r="31" spans="1:52">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row>
    <row r="32" spans="1:52">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row>
    <row r="33" spans="1:52">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row>
    <row r="34" spans="1:52">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row>
    <row r="35" spans="1:52">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row>
    <row r="36" spans="1:52">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row>
    <row r="37" spans="1:52">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row>
    <row r="38" spans="1:52">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row>
    <row r="39" spans="1:52">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row>
    <row r="40" spans="1:52">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row>
    <row r="41" spans="1:52">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row>
    <row r="42" spans="1:52">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row>
    <row r="43" spans="1:52">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row>
    <row r="44" spans="1:52">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row>
    <row r="45" spans="1:52">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row>
    <row r="46" spans="1:52">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row>
    <row r="47" spans="1:52">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row>
    <row r="48" spans="1:52">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row>
    <row r="49" spans="1:52">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row>
    <row r="50" spans="1:52">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row>
    <row r="51" spans="1:52">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row>
    <row r="52" spans="1:52">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row>
    <row r="53" spans="1:52" s="256" customFormat="1" ht="13">
      <c r="A53" s="261"/>
      <c r="B53" s="261"/>
      <c r="C53" s="262" t="s">
        <v>278</v>
      </c>
      <c r="D53" s="261"/>
      <c r="E53" s="261"/>
      <c r="F53" s="262"/>
      <c r="G53" s="261"/>
      <c r="H53" s="261"/>
      <c r="I53" s="261"/>
      <c r="J53" s="261"/>
      <c r="K53" s="261"/>
      <c r="L53" s="261"/>
      <c r="M53" s="261"/>
      <c r="N53" s="261"/>
      <c r="O53" s="261"/>
      <c r="P53" s="261"/>
      <c r="Q53" s="261"/>
      <c r="R53" s="261"/>
      <c r="S53" s="261"/>
      <c r="T53" s="261"/>
      <c r="U53" s="261"/>
      <c r="V53" s="261"/>
      <c r="W53" s="261"/>
      <c r="X53" s="261"/>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row>
    <row r="54" spans="1:52">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row>
    <row r="55" spans="1:52">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row>
    <row r="56" spans="1:52">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row>
    <row r="57" spans="1:52">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row>
    <row r="58" spans="1:52">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row>
    <row r="59" spans="1:52">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row>
    <row r="60" spans="1:52">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row>
    <row r="61" spans="1:52">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row>
    <row r="62" spans="1:52">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row>
    <row r="63" spans="1:52">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row>
    <row r="64" spans="1:52">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row>
    <row r="65" spans="1:52">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row>
    <row r="66" spans="1:52">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row>
    <row r="67" spans="1:52">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row>
    <row r="68" spans="1:52">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row>
    <row r="69" spans="1:52">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row>
    <row r="70" spans="1:52">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row>
    <row r="71" spans="1:52">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row>
    <row r="72" spans="1:52">
      <c r="A72" s="215"/>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row>
    <row r="73" spans="1:52">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row>
    <row r="74" spans="1:52">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row>
    <row r="75" spans="1:52">
      <c r="A75" s="215"/>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row>
    <row r="76" spans="1:52">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row>
    <row r="77" spans="1:52">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row>
    <row r="78" spans="1:52">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row>
    <row r="79" spans="1:52">
      <c r="A79" s="215"/>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row>
    <row r="80" spans="1:52">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row>
    <row r="81" spans="1:52">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row>
    <row r="82" spans="1:52">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row>
    <row r="83" spans="1:52">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row>
    <row r="84" spans="1:52">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row>
    <row r="85" spans="1:52">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row>
    <row r="86" spans="1:52">
      <c r="A86" s="215"/>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row>
    <row r="87" spans="1:52">
      <c r="A87" s="21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row>
    <row r="88" spans="1:52">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row>
    <row r="89" spans="1:52">
      <c r="A89" s="215"/>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row>
    <row r="90" spans="1:52">
      <c r="A90" s="215"/>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row>
    <row r="91" spans="1:52">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row>
    <row r="92" spans="1:52">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row>
    <row r="93" spans="1:52">
      <c r="A93" s="2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row>
    <row r="94" spans="1:52">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row>
    <row r="95" spans="1:52">
      <c r="A95" s="2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row>
    <row r="96" spans="1:52">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row>
    <row r="97" spans="1:52">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row>
    <row r="98" spans="1:52">
      <c r="A98" s="2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row>
    <row r="99" spans="1:52">
      <c r="A99" s="2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row>
    <row r="100" spans="1:52">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row>
    <row r="101" spans="1:52">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row>
    <row r="102" spans="1:52">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row>
    <row r="103" spans="1:52">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row>
    <row r="104" spans="1:52">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row>
    <row r="105" spans="1:52">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row>
    <row r="106" spans="1:52">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row>
    <row r="107" spans="1:52">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row>
    <row r="108" spans="1:52">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row>
    <row r="109" spans="1:52">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row>
    <row r="110" spans="1:52">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row>
    <row r="111" spans="1:52">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row>
    <row r="112" spans="1:52">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row>
    <row r="113" spans="1:52">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row>
    <row r="114" spans="1:52">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row>
    <row r="115" spans="1:52">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row>
    <row r="116" spans="1:52">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row>
    <row r="117" spans="1:52">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row>
    <row r="118" spans="1:52">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row>
    <row r="119" spans="1:52">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row>
    <row r="120" spans="1:52">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row>
    <row r="121" spans="1:52">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row>
    <row r="122" spans="1:52">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row>
    <row r="123" spans="1:52">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row>
    <row r="124" spans="1:52">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row>
    <row r="125" spans="1:52">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row>
    <row r="126" spans="1:52">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row>
    <row r="127" spans="1:52">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row>
    <row r="128" spans="1:52">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row>
    <row r="129" spans="1:52">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row>
    <row r="130" spans="1:52">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row>
    <row r="131" spans="1:52">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row>
    <row r="132" spans="1:52">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row>
    <row r="133" spans="1:52">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row>
    <row r="134" spans="1:52">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row>
    <row r="135" spans="1:52">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row>
    <row r="136" spans="1:52">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row>
    <row r="137" spans="1:52">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row>
    <row r="138" spans="1:52">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row>
    <row r="139" spans="1:52">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row>
    <row r="140" spans="1:52">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row>
    <row r="141" spans="1:52">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row>
    <row r="142" spans="1:52">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row>
    <row r="143" spans="1:52">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row>
    <row r="144" spans="1:52">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row>
    <row r="145" spans="1:52">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row>
    <row r="146" spans="1:52">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row>
    <row r="147" spans="1:52">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row>
    <row r="148" spans="1:52">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row>
    <row r="149" spans="1:52">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row>
    <row r="150" spans="1:52">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row>
    <row r="151" spans="1:52">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row>
    <row r="152" spans="1:52">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row>
    <row r="153" spans="1:52">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row>
    <row r="154" spans="1:52">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row>
    <row r="155" spans="1:52">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row>
    <row r="156" spans="1:52">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row>
    <row r="157" spans="1:52">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row>
    <row r="158" spans="1:52">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row>
    <row r="159" spans="1:52">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row>
    <row r="160" spans="1:52">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row>
    <row r="161" spans="1:52">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row>
    <row r="162" spans="1:52">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row>
    <row r="163" spans="1:52">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row>
    <row r="164" spans="1:52">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5"/>
      <c r="AY164" s="215"/>
      <c r="AZ164" s="215"/>
    </row>
    <row r="165" spans="1:52">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5"/>
      <c r="AY165" s="215"/>
      <c r="AZ165" s="215"/>
    </row>
    <row r="166" spans="1:52">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row>
    <row r="167" spans="1:52">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row>
    <row r="168" spans="1:52">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row>
    <row r="169" spans="1:52">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row>
    <row r="170" spans="1:52">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row>
    <row r="171" spans="1:52">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row>
    <row r="172" spans="1:52">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row>
    <row r="173" spans="1:52">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row>
    <row r="174" spans="1:52">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c r="AW174" s="215"/>
      <c r="AX174" s="215"/>
      <c r="AY174" s="215"/>
      <c r="AZ174" s="215"/>
    </row>
    <row r="175" spans="1:52">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row>
    <row r="176" spans="1:52">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row>
    <row r="177" spans="1:52">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row>
    <row r="178" spans="1:52">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5"/>
      <c r="AY178" s="215"/>
      <c r="AZ178" s="215"/>
    </row>
    <row r="179" spans="1:52">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row>
    <row r="180" spans="1:52">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5"/>
      <c r="AY180" s="215"/>
      <c r="AZ180" s="215"/>
    </row>
    <row r="181" spans="1:52">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row>
    <row r="182" spans="1:52">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row>
    <row r="183" spans="1:52">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row>
    <row r="184" spans="1:52">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row>
    <row r="185" spans="1:52">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c r="AW185" s="215"/>
      <c r="AX185" s="215"/>
      <c r="AY185" s="215"/>
      <c r="AZ185" s="215"/>
    </row>
    <row r="186" spans="1:52">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row>
    <row r="187" spans="1:52">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row>
    <row r="188" spans="1:52">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row>
    <row r="189" spans="1:52">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row>
    <row r="190" spans="1:52">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row>
    <row r="191" spans="1:52">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row>
    <row r="192" spans="1:52">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row>
    <row r="193" spans="1:52">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c r="AW193" s="215"/>
      <c r="AX193" s="215"/>
      <c r="AY193" s="215"/>
      <c r="AZ193" s="215"/>
    </row>
    <row r="194" spans="1:52">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c r="AW194" s="215"/>
      <c r="AX194" s="215"/>
      <c r="AY194" s="215"/>
      <c r="AZ194" s="215"/>
    </row>
    <row r="195" spans="1:52">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c r="AW195" s="215"/>
      <c r="AX195" s="215"/>
      <c r="AY195" s="215"/>
      <c r="AZ195" s="215"/>
    </row>
    <row r="196" spans="1:52">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row>
    <row r="197" spans="1:52">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row>
    <row r="198" spans="1:52">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5"/>
      <c r="AY198" s="215"/>
      <c r="AZ198" s="215"/>
    </row>
    <row r="199" spans="1:52">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215"/>
      <c r="AY199" s="215"/>
      <c r="AZ199" s="215"/>
    </row>
    <row r="200" spans="1:52">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row>
  </sheetData>
  <pageMargins left="0.7" right="0.7" top="0.75" bottom="0.75" header="0.3" footer="0.3"/>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BA200"/>
  <sheetViews>
    <sheetView showGridLines="0" zoomScale="90" zoomScaleNormal="90" workbookViewId="0">
      <selection sqref="A1:BA200"/>
    </sheetView>
  </sheetViews>
  <sheetFormatPr defaultRowHeight="12.5"/>
  <cols>
    <col min="1" max="2" width="1.7265625" customWidth="1"/>
    <col min="3" max="14" width="7.36328125" customWidth="1"/>
    <col min="15" max="23" width="3.81640625" customWidth="1"/>
    <col min="24" max="24" width="7.36328125" customWidth="1"/>
  </cols>
  <sheetData>
    <row r="1" spans="1:53" ht="13">
      <c r="A1" s="18"/>
      <c r="B1" s="18"/>
      <c r="C1" s="27"/>
      <c r="D1" s="27"/>
      <c r="E1" s="27"/>
      <c r="F1" s="27"/>
      <c r="G1" s="25"/>
      <c r="H1" s="407"/>
      <c r="I1" s="407"/>
      <c r="J1" s="56"/>
      <c r="K1" s="407"/>
      <c r="L1" s="407"/>
      <c r="M1" s="407"/>
      <c r="N1" s="57"/>
      <c r="O1" s="57"/>
      <c r="P1" s="57"/>
      <c r="Q1" s="18"/>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4"/>
    </row>
    <row r="2" spans="1:53" ht="15.5">
      <c r="A2" s="25"/>
      <c r="B2" s="25"/>
      <c r="C2" s="406" t="s">
        <v>700</v>
      </c>
      <c r="D2" s="406"/>
      <c r="E2" s="25"/>
      <c r="F2" s="25"/>
      <c r="G2" s="25"/>
      <c r="H2" s="25"/>
      <c r="I2" s="25"/>
      <c r="J2" s="25"/>
      <c r="K2" s="25"/>
      <c r="L2" s="25"/>
      <c r="M2" s="25"/>
      <c r="N2" s="25"/>
      <c r="O2" s="25"/>
      <c r="P2" s="25"/>
      <c r="Q2" s="2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4"/>
    </row>
    <row r="3" spans="1:53" s="7" customFormat="1">
      <c r="A3" s="40"/>
      <c r="B3" s="40"/>
      <c r="C3" s="40"/>
      <c r="D3" s="40"/>
      <c r="E3" s="40"/>
      <c r="F3" s="40"/>
      <c r="G3" s="41"/>
      <c r="H3" s="41"/>
      <c r="I3" s="41"/>
      <c r="J3" s="41"/>
      <c r="K3" s="41"/>
      <c r="L3" s="41"/>
      <c r="M3" s="41"/>
      <c r="N3" s="41"/>
      <c r="O3" s="41"/>
      <c r="P3" s="41"/>
      <c r="Q3" s="41"/>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row>
    <row r="4" spans="1:53" s="7" customFormat="1" ht="15.5">
      <c r="A4" s="113"/>
      <c r="B4" s="101"/>
      <c r="C4" s="114"/>
      <c r="D4" s="115"/>
      <c r="E4" s="115"/>
      <c r="F4" s="115"/>
      <c r="G4" s="116"/>
      <c r="H4" s="116"/>
      <c r="I4" s="116"/>
      <c r="J4" s="116"/>
      <c r="K4" s="116"/>
      <c r="L4" s="116"/>
      <c r="M4" s="116"/>
      <c r="N4" s="116"/>
      <c r="O4" s="116"/>
      <c r="P4" s="116"/>
      <c r="Q4" s="116"/>
      <c r="R4" s="113"/>
      <c r="S4" s="117"/>
      <c r="T4" s="117"/>
      <c r="U4" s="117"/>
      <c r="V4" s="117"/>
      <c r="W4" s="117"/>
      <c r="X4" s="117"/>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row>
    <row r="5" spans="1:53" s="256" customFormat="1" ht="13">
      <c r="A5" s="261"/>
      <c r="B5" s="261"/>
      <c r="C5" s="262" t="s">
        <v>339</v>
      </c>
      <c r="D5" s="261"/>
      <c r="E5" s="261"/>
      <c r="F5" s="262"/>
      <c r="G5" s="261"/>
      <c r="H5" s="261"/>
      <c r="I5" s="261"/>
      <c r="J5" s="261"/>
      <c r="K5" s="261"/>
      <c r="L5" s="261"/>
      <c r="M5" s="261"/>
      <c r="N5" s="261"/>
      <c r="O5" s="261"/>
      <c r="P5" s="261"/>
      <c r="Q5" s="261"/>
      <c r="R5" s="261"/>
      <c r="S5" s="261"/>
      <c r="T5" s="261"/>
      <c r="U5" s="261"/>
      <c r="V5" s="261"/>
      <c r="W5" s="261"/>
      <c r="X5" s="261"/>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row>
    <row r="6" spans="1:53">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row>
    <row r="7" spans="1:53">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row>
    <row r="8" spans="1:53">
      <c r="A8" s="215"/>
      <c r="B8" s="215"/>
      <c r="C8" s="215"/>
      <c r="D8" s="215"/>
      <c r="E8" s="215"/>
      <c r="F8" s="215"/>
      <c r="G8" s="215"/>
      <c r="H8" s="215"/>
      <c r="I8" s="215"/>
      <c r="J8" s="215"/>
      <c r="K8" s="215"/>
      <c r="L8" s="215"/>
      <c r="M8" s="215"/>
      <c r="N8" s="215"/>
      <c r="O8" s="215"/>
      <c r="P8" s="215"/>
      <c r="Q8" s="215"/>
      <c r="R8" s="215"/>
      <c r="S8" s="215"/>
      <c r="T8" s="215"/>
      <c r="U8" s="215"/>
      <c r="V8" s="215"/>
      <c r="W8" s="215"/>
      <c r="X8" s="2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1:53">
      <c r="A9" s="215"/>
      <c r="B9" s="215"/>
      <c r="C9" s="215"/>
      <c r="D9" s="215"/>
      <c r="E9" s="215"/>
      <c r="F9" s="215"/>
      <c r="G9" s="215"/>
      <c r="H9" s="215"/>
      <c r="I9" s="215"/>
      <c r="J9" s="215"/>
      <c r="K9" s="215"/>
      <c r="L9" s="215"/>
      <c r="M9" s="215"/>
      <c r="N9" s="215"/>
      <c r="O9" s="215"/>
      <c r="P9" s="215"/>
      <c r="Q9" s="215"/>
      <c r="R9" s="215"/>
      <c r="S9" s="215"/>
      <c r="T9" s="215"/>
      <c r="U9" s="215"/>
      <c r="V9" s="215"/>
      <c r="W9" s="215"/>
      <c r="X9" s="215"/>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row>
    <row r="10" spans="1:53">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row>
    <row r="11" spans="1:53">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row>
    <row r="12" spans="1:53">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row>
    <row r="13" spans="1:53">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row>
    <row r="14" spans="1:53">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row>
    <row r="15" spans="1:53">
      <c r="A15" s="215"/>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row>
    <row r="16" spans="1:53">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row>
    <row r="17" spans="1:52">
      <c r="A17" s="215"/>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row>
    <row r="18" spans="1:52">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row>
    <row r="19" spans="1:52">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row>
    <row r="20" spans="1:52">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row>
    <row r="21" spans="1:52">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row>
    <row r="22" spans="1:52">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row>
    <row r="23" spans="1:52">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row>
    <row r="24" spans="1:52">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row>
    <row r="25" spans="1:52">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row>
    <row r="26" spans="1:52">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row>
    <row r="27" spans="1:52">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row>
    <row r="28" spans="1:52">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row>
    <row r="29" spans="1:52">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row>
    <row r="31" spans="1:52">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row>
    <row r="32" spans="1:52">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row>
    <row r="33" spans="1:52">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row>
    <row r="34" spans="1:52">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row>
    <row r="35" spans="1:52">
      <c r="A35" s="215"/>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row>
    <row r="36" spans="1:52">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row>
    <row r="37" spans="1:52">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row>
    <row r="38" spans="1:52">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row>
    <row r="39" spans="1:52">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row>
    <row r="40" spans="1:52">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row>
    <row r="41" spans="1:52">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row>
    <row r="42" spans="1:52">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row>
    <row r="43" spans="1:52">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row>
    <row r="44" spans="1:52">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row>
    <row r="45" spans="1:52">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row>
    <row r="46" spans="1:52">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row>
    <row r="47" spans="1:52">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row>
    <row r="48" spans="1:52">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row>
    <row r="49" spans="1:52">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row>
    <row r="50" spans="1:52">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row>
    <row r="51" spans="1:52">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row>
    <row r="52" spans="1:52">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row>
    <row r="53" spans="1:52">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row>
    <row r="54" spans="1:52">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row>
    <row r="55" spans="1:52">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row>
    <row r="56" spans="1:52">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row>
    <row r="57" spans="1:52">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row>
    <row r="58" spans="1:52">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row>
    <row r="59" spans="1:5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row>
    <row r="60" spans="1:52">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row>
    <row r="61" spans="1:52">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row>
    <row r="62" spans="1:52">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row>
    <row r="63" spans="1:52">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row>
    <row r="64" spans="1:5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row>
    <row r="65" spans="1:52">
      <c r="A65" s="255"/>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row>
    <row r="66" spans="1:52">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row>
    <row r="67" spans="1:52">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row>
    <row r="68" spans="1:52">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row>
    <row r="69" spans="1:5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row>
    <row r="70" spans="1:52">
      <c r="A70" s="255"/>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row>
    <row r="71" spans="1:52">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row>
    <row r="72" spans="1:52">
      <c r="A72" s="215"/>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row>
    <row r="73" spans="1:5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row>
    <row r="74" spans="1:52">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row>
    <row r="75" spans="1:52">
      <c r="A75" s="255"/>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row>
    <row r="76" spans="1:52">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row>
    <row r="77" spans="1:52">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row>
    <row r="78" spans="1:52">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row>
    <row r="79" spans="1:5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row>
    <row r="80" spans="1:52">
      <c r="A80" s="255"/>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row>
    <row r="81" spans="1:52">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row>
    <row r="82" spans="1:52">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row>
    <row r="83" spans="1:52">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row>
    <row r="84" spans="1:52">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row>
    <row r="85" spans="1:52">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row>
    <row r="86" spans="1:52">
      <c r="A86" s="215"/>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row>
    <row r="87" spans="1:52">
      <c r="A87" s="21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row>
    <row r="88" spans="1:52">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row>
    <row r="89" spans="1:52">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row>
    <row r="90" spans="1:52">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row>
    <row r="91" spans="1:52">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row>
    <row r="92" spans="1:52">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row>
    <row r="93" spans="1:52">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row>
    <row r="94" spans="1:52">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row>
    <row r="95" spans="1:52">
      <c r="A95" s="255"/>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row>
    <row r="96" spans="1:52">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row>
    <row r="97" spans="1:52">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row>
    <row r="98" spans="1:52">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row>
    <row r="99" spans="1:52">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row>
    <row r="100" spans="1:52">
      <c r="A100" s="25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row>
    <row r="101" spans="1:52">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row>
    <row r="102" spans="1:52">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row>
    <row r="103" spans="1:52">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row>
    <row r="104" spans="1:52">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row>
    <row r="105" spans="1:52">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row>
    <row r="106" spans="1:52">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row>
    <row r="107" spans="1:52">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row>
    <row r="108" spans="1:52">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row>
    <row r="109" spans="1:52">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row>
    <row r="110" spans="1:52">
      <c r="A110" s="255"/>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row>
    <row r="111" spans="1:52">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5"/>
      <c r="AY111" s="215"/>
      <c r="AZ111" s="215"/>
    </row>
    <row r="112" spans="1:52">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row>
    <row r="113" spans="1:52">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row>
    <row r="114" spans="1:52">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row>
    <row r="115" spans="1:52">
      <c r="A115" s="255"/>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row>
    <row r="116" spans="1:52">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row>
    <row r="117" spans="1:52">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row>
    <row r="118" spans="1:52">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row>
    <row r="119" spans="1:52">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row>
    <row r="120" spans="1:52">
      <c r="A120" s="255"/>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row>
    <row r="121" spans="1:52">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row>
    <row r="122" spans="1:52">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row>
    <row r="123" spans="1:52">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row>
    <row r="124" spans="1:52">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row>
    <row r="125" spans="1:52">
      <c r="A125" s="255"/>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row>
    <row r="126" spans="1:52">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row>
    <row r="127" spans="1:52">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c r="AW127" s="215"/>
      <c r="AX127" s="215"/>
      <c r="AY127" s="215"/>
      <c r="AZ127" s="215"/>
    </row>
    <row r="128" spans="1:52">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row>
    <row r="129" spans="1:52">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row>
    <row r="130" spans="1:52">
      <c r="A130" s="255"/>
      <c r="B130" s="255"/>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row>
    <row r="131" spans="1:52">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5"/>
      <c r="AY131" s="215"/>
      <c r="AZ131" s="215"/>
    </row>
    <row r="132" spans="1:52">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row>
    <row r="133" spans="1:52">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row>
    <row r="134" spans="1:52">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row>
    <row r="135" spans="1:52">
      <c r="A135" s="25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row>
    <row r="136" spans="1:52">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row>
    <row r="137" spans="1:52">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row>
    <row r="138" spans="1:52">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row>
    <row r="139" spans="1:52">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row>
    <row r="140" spans="1:52">
      <c r="A140" s="255"/>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row>
    <row r="141" spans="1:52">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row>
    <row r="142" spans="1:52">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row>
    <row r="143" spans="1:52">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row>
    <row r="144" spans="1:52">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row>
    <row r="145" spans="1:52">
      <c r="A145" s="25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row>
    <row r="146" spans="1:52">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row>
    <row r="147" spans="1:52">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row>
    <row r="148" spans="1:52">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row>
    <row r="149" spans="1:52">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row>
    <row r="150" spans="1:52">
      <c r="A150" s="25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row>
    <row r="151" spans="1:52">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c r="AW151" s="215"/>
      <c r="AX151" s="215"/>
      <c r="AY151" s="215"/>
      <c r="AZ151" s="215"/>
    </row>
    <row r="152" spans="1:52">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c r="AW152" s="215"/>
      <c r="AX152" s="215"/>
      <c r="AY152" s="215"/>
      <c r="AZ152" s="215"/>
    </row>
    <row r="153" spans="1:52">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row>
    <row r="154" spans="1:52">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row>
    <row r="155" spans="1:52">
      <c r="A155" s="25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row>
    <row r="156" spans="1:52">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row>
    <row r="157" spans="1:52">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row>
    <row r="158" spans="1:52">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row>
    <row r="159" spans="1:52">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row>
    <row r="160" spans="1:52">
      <c r="A160" s="25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row>
    <row r="161" spans="1:52">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215"/>
      <c r="AY161" s="215"/>
      <c r="AZ161" s="215"/>
    </row>
    <row r="162" spans="1:52">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row>
    <row r="163" spans="1:52">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row>
    <row r="164" spans="1:52">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row>
    <row r="165" spans="1:52">
      <c r="A165" s="255"/>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row>
    <row r="166" spans="1:52">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row>
    <row r="167" spans="1:52">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row>
    <row r="168" spans="1:52">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row>
    <row r="169" spans="1:52">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row>
    <row r="170" spans="1:52">
      <c r="A170" s="255"/>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row>
    <row r="171" spans="1:52">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row>
    <row r="172" spans="1:52">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row>
    <row r="173" spans="1:52">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row>
    <row r="174" spans="1:52">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row>
    <row r="175" spans="1:52">
      <c r="A175" s="25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row>
    <row r="176" spans="1:52">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c r="AW176" s="215"/>
      <c r="AX176" s="215"/>
      <c r="AY176" s="215"/>
      <c r="AZ176" s="215"/>
    </row>
    <row r="177" spans="1:52">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5"/>
      <c r="AY177" s="215"/>
      <c r="AZ177" s="215"/>
    </row>
    <row r="178" spans="1:52">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row>
    <row r="179" spans="1:52">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row>
    <row r="180" spans="1:52">
      <c r="A180" s="25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row>
    <row r="181" spans="1:52">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row>
    <row r="182" spans="1:52">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5"/>
      <c r="AY182" s="215"/>
      <c r="AZ182" s="215"/>
    </row>
    <row r="183" spans="1:52">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row>
    <row r="184" spans="1:52">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row>
    <row r="185" spans="1:52">
      <c r="A185" s="25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row>
    <row r="186" spans="1:52">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row>
    <row r="187" spans="1:52">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row>
    <row r="188" spans="1:52">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row>
    <row r="189" spans="1:52">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row>
    <row r="190" spans="1:52">
      <c r="A190" s="25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row>
    <row r="191" spans="1:52">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5"/>
      <c r="AY191" s="215"/>
      <c r="AZ191" s="215"/>
    </row>
    <row r="192" spans="1:52">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c r="AW192" s="215"/>
      <c r="AX192" s="215"/>
      <c r="AY192" s="215"/>
      <c r="AZ192" s="215"/>
    </row>
    <row r="193" spans="1:52">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row>
    <row r="194" spans="1:52">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row>
    <row r="195" spans="1:52">
      <c r="A195" s="25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row>
    <row r="196" spans="1:52">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c r="AW196" s="215"/>
      <c r="AX196" s="215"/>
      <c r="AY196" s="215"/>
      <c r="AZ196" s="215"/>
    </row>
    <row r="197" spans="1:52">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5"/>
      <c r="AY197" s="215"/>
      <c r="AZ197" s="215"/>
    </row>
    <row r="198" spans="1:52">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row>
    <row r="199" spans="1:52">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row>
    <row r="200" spans="1:52">
      <c r="A200" s="255"/>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row>
  </sheetData>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572</vt:i4>
      </vt:variant>
    </vt:vector>
  </HeadingPairs>
  <TitlesOfParts>
    <vt:vector size="586" baseType="lpstr">
      <vt:lpstr>Intro</vt:lpstr>
      <vt:lpstr>DMS input</vt:lpstr>
      <vt:lpstr>AER Amendments</vt:lpstr>
      <vt:lpstr>PTRM input</vt:lpstr>
      <vt:lpstr>WACC</vt:lpstr>
      <vt:lpstr>Assets</vt:lpstr>
      <vt:lpstr>Analysis</vt:lpstr>
      <vt:lpstr>Forecast revenues</vt:lpstr>
      <vt:lpstr>X factors</vt:lpstr>
      <vt:lpstr>Revenue summary</vt:lpstr>
      <vt:lpstr>Equity raising costs</vt:lpstr>
      <vt:lpstr>Chart 1-Revenue</vt:lpstr>
      <vt:lpstr>Chart 2-Price path</vt:lpstr>
      <vt:lpstr>Chart 3-Building blocks</vt:lpstr>
      <vt:lpstr>A10remlife</vt:lpstr>
      <vt:lpstr>A10stdlife</vt:lpstr>
      <vt:lpstr>A10taxremlife</vt:lpstr>
      <vt:lpstr>A10taxstdlife</vt:lpstr>
      <vt:lpstr>A10taxvalue</vt:lpstr>
      <vt:lpstr>A10value</vt:lpstr>
      <vt:lpstr>A10wipvalue</vt:lpstr>
      <vt:lpstr>A11remlife</vt:lpstr>
      <vt:lpstr>A11stdlife</vt:lpstr>
      <vt:lpstr>A11taxremlife</vt:lpstr>
      <vt:lpstr>A11taxstdlife</vt:lpstr>
      <vt:lpstr>A11taxvalue</vt:lpstr>
      <vt:lpstr>A11value</vt:lpstr>
      <vt:lpstr>A11wipvalue</vt:lpstr>
      <vt:lpstr>A12remlife</vt:lpstr>
      <vt:lpstr>A12stdlife</vt:lpstr>
      <vt:lpstr>A12taxremlife</vt:lpstr>
      <vt:lpstr>A12taxstdlife</vt:lpstr>
      <vt:lpstr>A12taxvalue</vt:lpstr>
      <vt:lpstr>A12value</vt:lpstr>
      <vt:lpstr>A12wipvalue</vt:lpstr>
      <vt:lpstr>A13remlife</vt:lpstr>
      <vt:lpstr>A13stdlife</vt:lpstr>
      <vt:lpstr>A13taxremlife</vt:lpstr>
      <vt:lpstr>A13taxstdlife</vt:lpstr>
      <vt:lpstr>A13taxvalue</vt:lpstr>
      <vt:lpstr>A13value</vt:lpstr>
      <vt:lpstr>A13wipvalue</vt:lpstr>
      <vt:lpstr>A14remlife</vt:lpstr>
      <vt:lpstr>A14stdlife</vt:lpstr>
      <vt:lpstr>A14taxremlife</vt:lpstr>
      <vt:lpstr>A14taxstdlife</vt:lpstr>
      <vt:lpstr>A14taxvalue</vt:lpstr>
      <vt:lpstr>A14value</vt:lpstr>
      <vt:lpstr>A14wipvalue</vt:lpstr>
      <vt:lpstr>A15remlife</vt:lpstr>
      <vt:lpstr>A15stdlife</vt:lpstr>
      <vt:lpstr>A15taxremlife</vt:lpstr>
      <vt:lpstr>A15taxstdlife</vt:lpstr>
      <vt:lpstr>A15taxvalue</vt:lpstr>
      <vt:lpstr>A15value</vt:lpstr>
      <vt:lpstr>A15wipvalue</vt:lpstr>
      <vt:lpstr>A16remlife</vt:lpstr>
      <vt:lpstr>A16stdlife</vt:lpstr>
      <vt:lpstr>A16taxremlife</vt:lpstr>
      <vt:lpstr>A16taxstdlife</vt:lpstr>
      <vt:lpstr>A16taxvalue</vt:lpstr>
      <vt:lpstr>A16value</vt:lpstr>
      <vt:lpstr>A16wipvalue</vt:lpstr>
      <vt:lpstr>A17remlife</vt:lpstr>
      <vt:lpstr>A17stdlife</vt:lpstr>
      <vt:lpstr>A17taxremlife</vt:lpstr>
      <vt:lpstr>A17taxstdlife</vt:lpstr>
      <vt:lpstr>A17taxvalue</vt:lpstr>
      <vt:lpstr>A17value</vt:lpstr>
      <vt:lpstr>A17wipvalue</vt:lpstr>
      <vt:lpstr>A18remlife</vt:lpstr>
      <vt:lpstr>A18stdlife</vt:lpstr>
      <vt:lpstr>A18taxremlife</vt:lpstr>
      <vt:lpstr>A18taxstdlife</vt:lpstr>
      <vt:lpstr>A18taxvalue</vt:lpstr>
      <vt:lpstr>A18value</vt:lpstr>
      <vt:lpstr>A18wipvalue</vt:lpstr>
      <vt:lpstr>A19remlife</vt:lpstr>
      <vt:lpstr>A19stdlife</vt:lpstr>
      <vt:lpstr>A19taxremlife</vt:lpstr>
      <vt:lpstr>A19taxstdlife</vt:lpstr>
      <vt:lpstr>A19taxvalue</vt:lpstr>
      <vt:lpstr>A19value</vt:lpstr>
      <vt:lpstr>A19wipvalue</vt:lpstr>
      <vt:lpstr>A1remlife</vt:lpstr>
      <vt:lpstr>A1stdlife</vt:lpstr>
      <vt:lpstr>A1taxremlife</vt:lpstr>
      <vt:lpstr>A1taxstdlife</vt:lpstr>
      <vt:lpstr>A1taxvalue</vt:lpstr>
      <vt:lpstr>A1value</vt:lpstr>
      <vt:lpstr>A1wipvalue</vt:lpstr>
      <vt:lpstr>A20remlife</vt:lpstr>
      <vt:lpstr>A20stdlife</vt:lpstr>
      <vt:lpstr>A20taxremlife</vt:lpstr>
      <vt:lpstr>A20taxstdlife</vt:lpstr>
      <vt:lpstr>A20taxvalue</vt:lpstr>
      <vt:lpstr>A20value</vt:lpstr>
      <vt:lpstr>A20wipvalue</vt:lpstr>
      <vt:lpstr>A21remlife</vt:lpstr>
      <vt:lpstr>A21stdlife</vt:lpstr>
      <vt:lpstr>A21taxremlife</vt:lpstr>
      <vt:lpstr>A21taxstdlife</vt:lpstr>
      <vt:lpstr>A21taxvalue</vt:lpstr>
      <vt:lpstr>A21value</vt:lpstr>
      <vt:lpstr>A21wipvalue</vt:lpstr>
      <vt:lpstr>A22remlife</vt:lpstr>
      <vt:lpstr>A22stdlife</vt:lpstr>
      <vt:lpstr>A22taxremlife</vt:lpstr>
      <vt:lpstr>A22taxstdlife</vt:lpstr>
      <vt:lpstr>A22taxvalue</vt:lpstr>
      <vt:lpstr>A22value</vt:lpstr>
      <vt:lpstr>A22wipvalue</vt:lpstr>
      <vt:lpstr>A23remlife</vt:lpstr>
      <vt:lpstr>A23stdlife</vt:lpstr>
      <vt:lpstr>A23taxremlife</vt:lpstr>
      <vt:lpstr>A23taxstdlife</vt:lpstr>
      <vt:lpstr>A23taxvalue</vt:lpstr>
      <vt:lpstr>A23value</vt:lpstr>
      <vt:lpstr>A23wipvalue</vt:lpstr>
      <vt:lpstr>A24remlife</vt:lpstr>
      <vt:lpstr>A24stdlife</vt:lpstr>
      <vt:lpstr>A24taxremlife</vt:lpstr>
      <vt:lpstr>A24taxstdlife</vt:lpstr>
      <vt:lpstr>A24taxvalue</vt:lpstr>
      <vt:lpstr>A24value</vt:lpstr>
      <vt:lpstr>A24wipvalue</vt:lpstr>
      <vt:lpstr>A25remlife</vt:lpstr>
      <vt:lpstr>A25stdlife</vt:lpstr>
      <vt:lpstr>A25taxremlife</vt:lpstr>
      <vt:lpstr>A25taxstdlife</vt:lpstr>
      <vt:lpstr>A25taxvalue</vt:lpstr>
      <vt:lpstr>A25value</vt:lpstr>
      <vt:lpstr>A25wipvalue</vt:lpstr>
      <vt:lpstr>A26remlife</vt:lpstr>
      <vt:lpstr>A26stdlife</vt:lpstr>
      <vt:lpstr>A26taxremlife</vt:lpstr>
      <vt:lpstr>A26taxstdlife</vt:lpstr>
      <vt:lpstr>A26taxvalue</vt:lpstr>
      <vt:lpstr>A26value</vt:lpstr>
      <vt:lpstr>A26wipvalue</vt:lpstr>
      <vt:lpstr>A27remlife</vt:lpstr>
      <vt:lpstr>A27stdlife</vt:lpstr>
      <vt:lpstr>A27taxremlife</vt:lpstr>
      <vt:lpstr>A27taxstdlife</vt:lpstr>
      <vt:lpstr>A27taxvalue</vt:lpstr>
      <vt:lpstr>A27value</vt:lpstr>
      <vt:lpstr>A27wipvalue</vt:lpstr>
      <vt:lpstr>A28remlife</vt:lpstr>
      <vt:lpstr>A28stdlife</vt:lpstr>
      <vt:lpstr>A28taxremlife</vt:lpstr>
      <vt:lpstr>A28taxstdlife</vt:lpstr>
      <vt:lpstr>A28taxvalue</vt:lpstr>
      <vt:lpstr>A28value</vt:lpstr>
      <vt:lpstr>A28wipvalue</vt:lpstr>
      <vt:lpstr>A29remlife</vt:lpstr>
      <vt:lpstr>A29stdlife</vt:lpstr>
      <vt:lpstr>A29taxremlife</vt:lpstr>
      <vt:lpstr>A29taxstdlife</vt:lpstr>
      <vt:lpstr>A29taxvalue</vt:lpstr>
      <vt:lpstr>A29value</vt:lpstr>
      <vt:lpstr>A29wipvalue</vt:lpstr>
      <vt:lpstr>A2remlife</vt:lpstr>
      <vt:lpstr>A2stdlife</vt:lpstr>
      <vt:lpstr>A2taxremlife</vt:lpstr>
      <vt:lpstr>A2taxstdlife</vt:lpstr>
      <vt:lpstr>A2taxvalue</vt:lpstr>
      <vt:lpstr>A2value</vt:lpstr>
      <vt:lpstr>A2wipvalue</vt:lpstr>
      <vt:lpstr>A30remlife</vt:lpstr>
      <vt:lpstr>A30stdlife</vt:lpstr>
      <vt:lpstr>A30taxremlife</vt:lpstr>
      <vt:lpstr>A30taxstdlife</vt:lpstr>
      <vt:lpstr>A30taxvalue</vt:lpstr>
      <vt:lpstr>A30value</vt:lpstr>
      <vt:lpstr>A30wipvalue</vt:lpstr>
      <vt:lpstr>A31remlife</vt:lpstr>
      <vt:lpstr>A31stdlife</vt:lpstr>
      <vt:lpstr>A31taxremlife</vt:lpstr>
      <vt:lpstr>A31taxstdlife</vt:lpstr>
      <vt:lpstr>A31taxvalue</vt:lpstr>
      <vt:lpstr>A31value</vt:lpstr>
      <vt:lpstr>A31wipvalue</vt:lpstr>
      <vt:lpstr>A32remlife</vt:lpstr>
      <vt:lpstr>A32stdlife</vt:lpstr>
      <vt:lpstr>A32taxremlife</vt:lpstr>
      <vt:lpstr>A32taxstdlife</vt:lpstr>
      <vt:lpstr>A32taxvalue</vt:lpstr>
      <vt:lpstr>A32value</vt:lpstr>
      <vt:lpstr>A32wipvalue</vt:lpstr>
      <vt:lpstr>A33remlife</vt:lpstr>
      <vt:lpstr>A33stdlife</vt:lpstr>
      <vt:lpstr>A33taxremlife</vt:lpstr>
      <vt:lpstr>A33taxstdlife</vt:lpstr>
      <vt:lpstr>A33taxvalue</vt:lpstr>
      <vt:lpstr>A33value</vt:lpstr>
      <vt:lpstr>A33wipvalue</vt:lpstr>
      <vt:lpstr>A34remlife</vt:lpstr>
      <vt:lpstr>A34stdlife</vt:lpstr>
      <vt:lpstr>A34taxremlife</vt:lpstr>
      <vt:lpstr>A34taxstdlife</vt:lpstr>
      <vt:lpstr>A34taxvalue</vt:lpstr>
      <vt:lpstr>A34value</vt:lpstr>
      <vt:lpstr>A34wipvalue</vt:lpstr>
      <vt:lpstr>A35remlife</vt:lpstr>
      <vt:lpstr>A35stdlife</vt:lpstr>
      <vt:lpstr>A35taxremlife</vt:lpstr>
      <vt:lpstr>A35taxstdlife</vt:lpstr>
      <vt:lpstr>A35taxvalue</vt:lpstr>
      <vt:lpstr>A35value</vt:lpstr>
      <vt:lpstr>A35wipvalue</vt:lpstr>
      <vt:lpstr>A36remlife</vt:lpstr>
      <vt:lpstr>A36stdlife</vt:lpstr>
      <vt:lpstr>A36taxremlife</vt:lpstr>
      <vt:lpstr>A36taxstdlife</vt:lpstr>
      <vt:lpstr>A36taxvalue</vt:lpstr>
      <vt:lpstr>A36value</vt:lpstr>
      <vt:lpstr>A36wipvalue</vt:lpstr>
      <vt:lpstr>A37remlife</vt:lpstr>
      <vt:lpstr>A37stdlife</vt:lpstr>
      <vt:lpstr>A37taxremlife</vt:lpstr>
      <vt:lpstr>A37taxstdlife</vt:lpstr>
      <vt:lpstr>A37taxvalue</vt:lpstr>
      <vt:lpstr>A37value</vt:lpstr>
      <vt:lpstr>A37wipvalue</vt:lpstr>
      <vt:lpstr>A38remlife</vt:lpstr>
      <vt:lpstr>A38stdlife</vt:lpstr>
      <vt:lpstr>A38taxremlife</vt:lpstr>
      <vt:lpstr>A38taxstdlife</vt:lpstr>
      <vt:lpstr>A38taxvalue</vt:lpstr>
      <vt:lpstr>A38value</vt:lpstr>
      <vt:lpstr>A38wipvalue</vt:lpstr>
      <vt:lpstr>A39remlife</vt:lpstr>
      <vt:lpstr>A39stdlife</vt:lpstr>
      <vt:lpstr>A39taxremlife</vt:lpstr>
      <vt:lpstr>A39taxstdlife</vt:lpstr>
      <vt:lpstr>A39taxvalue</vt:lpstr>
      <vt:lpstr>A39value</vt:lpstr>
      <vt:lpstr>A39wipvalue</vt:lpstr>
      <vt:lpstr>A3remlife</vt:lpstr>
      <vt:lpstr>A3stdlife</vt:lpstr>
      <vt:lpstr>A3taxremlife</vt:lpstr>
      <vt:lpstr>A3taxstdlife</vt:lpstr>
      <vt:lpstr>A3taxvalue</vt:lpstr>
      <vt:lpstr>A3value</vt:lpstr>
      <vt:lpstr>A3wipvalue</vt:lpstr>
      <vt:lpstr>A40remlife</vt:lpstr>
      <vt:lpstr>A40stdlife</vt:lpstr>
      <vt:lpstr>A40taxremlife</vt:lpstr>
      <vt:lpstr>A40taxstdlife</vt:lpstr>
      <vt:lpstr>A40taxvalue</vt:lpstr>
      <vt:lpstr>A40value</vt:lpstr>
      <vt:lpstr>A40wipvalue</vt:lpstr>
      <vt:lpstr>A41remlife</vt:lpstr>
      <vt:lpstr>A41stdlife</vt:lpstr>
      <vt:lpstr>A41taxremlife</vt:lpstr>
      <vt:lpstr>A41taxstdlife</vt:lpstr>
      <vt:lpstr>A41taxvalue</vt:lpstr>
      <vt:lpstr>A41value</vt:lpstr>
      <vt:lpstr>A41wipvalue</vt:lpstr>
      <vt:lpstr>A42remlife</vt:lpstr>
      <vt:lpstr>A42stdlife</vt:lpstr>
      <vt:lpstr>A42taxremlife</vt:lpstr>
      <vt:lpstr>A42taxstdlife</vt:lpstr>
      <vt:lpstr>A42taxvalue</vt:lpstr>
      <vt:lpstr>A42value</vt:lpstr>
      <vt:lpstr>A42wipvalue</vt:lpstr>
      <vt:lpstr>A43remlife</vt:lpstr>
      <vt:lpstr>A43stdlife</vt:lpstr>
      <vt:lpstr>A43taxremlife</vt:lpstr>
      <vt:lpstr>A43taxstdlife</vt:lpstr>
      <vt:lpstr>A43taxvalue</vt:lpstr>
      <vt:lpstr>A43value</vt:lpstr>
      <vt:lpstr>A43wipvalue</vt:lpstr>
      <vt:lpstr>A44remlife</vt:lpstr>
      <vt:lpstr>A44stdlife</vt:lpstr>
      <vt:lpstr>A44taxremlife</vt:lpstr>
      <vt:lpstr>A44taxstdlife</vt:lpstr>
      <vt:lpstr>A44taxvalue</vt:lpstr>
      <vt:lpstr>A44value</vt:lpstr>
      <vt:lpstr>A44wipvalue</vt:lpstr>
      <vt:lpstr>A45remlife</vt:lpstr>
      <vt:lpstr>A45stdlife</vt:lpstr>
      <vt:lpstr>A45taxremlife</vt:lpstr>
      <vt:lpstr>A45taxstdlife</vt:lpstr>
      <vt:lpstr>A45taxvalue</vt:lpstr>
      <vt:lpstr>A45value</vt:lpstr>
      <vt:lpstr>A45wipvalue</vt:lpstr>
      <vt:lpstr>A46remlife</vt:lpstr>
      <vt:lpstr>A46stdlife</vt:lpstr>
      <vt:lpstr>A46taxremlife</vt:lpstr>
      <vt:lpstr>A46taxstdlife</vt:lpstr>
      <vt:lpstr>A46taxvalue</vt:lpstr>
      <vt:lpstr>A46value</vt:lpstr>
      <vt:lpstr>A46wipvalue</vt:lpstr>
      <vt:lpstr>A47remlife</vt:lpstr>
      <vt:lpstr>A47stdlife</vt:lpstr>
      <vt:lpstr>A47taxremlife</vt:lpstr>
      <vt:lpstr>A47taxstdlife</vt:lpstr>
      <vt:lpstr>A47taxvalue</vt:lpstr>
      <vt:lpstr>A47value</vt:lpstr>
      <vt:lpstr>A47wipvalue</vt:lpstr>
      <vt:lpstr>A48remlife</vt:lpstr>
      <vt:lpstr>A48stdlife</vt:lpstr>
      <vt:lpstr>A48taxremlife</vt:lpstr>
      <vt:lpstr>A48taxstdlife</vt:lpstr>
      <vt:lpstr>A48taxvalue</vt:lpstr>
      <vt:lpstr>A48value</vt:lpstr>
      <vt:lpstr>A48wipvalue</vt:lpstr>
      <vt:lpstr>A49remlife</vt:lpstr>
      <vt:lpstr>A49stdlife</vt:lpstr>
      <vt:lpstr>A49taxremlife</vt:lpstr>
      <vt:lpstr>A49taxstdlife</vt:lpstr>
      <vt:lpstr>A49taxvalue</vt:lpstr>
      <vt:lpstr>A49value</vt:lpstr>
      <vt:lpstr>A49wipvalue</vt:lpstr>
      <vt:lpstr>A4remlife</vt:lpstr>
      <vt:lpstr>A4stdlife</vt:lpstr>
      <vt:lpstr>A4taxremlife</vt:lpstr>
      <vt:lpstr>A4taxstdlife</vt:lpstr>
      <vt:lpstr>A4taxvalue</vt:lpstr>
      <vt:lpstr>A4value</vt:lpstr>
      <vt:lpstr>A4wipvalue</vt:lpstr>
      <vt:lpstr>A50remlife</vt:lpstr>
      <vt:lpstr>A50stdlife</vt:lpstr>
      <vt:lpstr>A50taxremlife</vt:lpstr>
      <vt:lpstr>A50taxstdlife</vt:lpstr>
      <vt:lpstr>A50taxvalue</vt:lpstr>
      <vt:lpstr>A50value</vt:lpstr>
      <vt:lpstr>A50wipvalue</vt:lpstr>
      <vt:lpstr>A5remlife</vt:lpstr>
      <vt:lpstr>A5stdlife</vt:lpstr>
      <vt:lpstr>A5taxremlife</vt:lpstr>
      <vt:lpstr>A5taxstdlife</vt:lpstr>
      <vt:lpstr>A5taxvalue</vt:lpstr>
      <vt:lpstr>A5value</vt:lpstr>
      <vt:lpstr>A5wipvalue</vt:lpstr>
      <vt:lpstr>A6remlife</vt:lpstr>
      <vt:lpstr>A6stdlife</vt:lpstr>
      <vt:lpstr>A6taxremlife</vt:lpstr>
      <vt:lpstr>A6taxstdlife</vt:lpstr>
      <vt:lpstr>A6taxvalue</vt:lpstr>
      <vt:lpstr>A6value</vt:lpstr>
      <vt:lpstr>A6wipvalue</vt:lpstr>
      <vt:lpstr>A7remlife</vt:lpstr>
      <vt:lpstr>A7stdlife</vt:lpstr>
      <vt:lpstr>A7taxremlife</vt:lpstr>
      <vt:lpstr>A7taxstdlife</vt:lpstr>
      <vt:lpstr>A7taxvalue</vt:lpstr>
      <vt:lpstr>A7value</vt:lpstr>
      <vt:lpstr>A7wipvalue</vt:lpstr>
      <vt:lpstr>A8remlife</vt:lpstr>
      <vt:lpstr>A8stdlife</vt:lpstr>
      <vt:lpstr>A8taxremlife</vt:lpstr>
      <vt:lpstr>A8taxstdlife</vt:lpstr>
      <vt:lpstr>A8taxvalue</vt:lpstr>
      <vt:lpstr>A8value</vt:lpstr>
      <vt:lpstr>A8wipvalue</vt:lpstr>
      <vt:lpstr>A9remlife</vt:lpstr>
      <vt:lpstr>A9stdlife</vt:lpstr>
      <vt:lpstr>A9taxremlife</vt:lpstr>
      <vt:lpstr>A9taxstdlife</vt:lpstr>
      <vt:lpstr>A9taxvalue</vt:lpstr>
      <vt:lpstr>A9value</vt:lpstr>
      <vt:lpstr>A9wipvalue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Asset31</vt:lpstr>
      <vt:lpstr>Asset32</vt:lpstr>
      <vt:lpstr>Asset33</vt:lpstr>
      <vt:lpstr>Asset34</vt:lpstr>
      <vt:lpstr>Asset35</vt:lpstr>
      <vt:lpstr>Asset36</vt:lpstr>
      <vt:lpstr>Asset37</vt:lpstr>
      <vt:lpstr>Asset38</vt:lpstr>
      <vt:lpstr>Asset39</vt:lpstr>
      <vt:lpstr>Asset4</vt:lpstr>
      <vt:lpstr>Asset40</vt:lpstr>
      <vt:lpstr>Asset41</vt:lpstr>
      <vt:lpstr>Asset42</vt:lpstr>
      <vt:lpstr>Asset43</vt:lpstr>
      <vt:lpstr>Asset44</vt:lpstr>
      <vt:lpstr>Asset45</vt:lpstr>
      <vt:lpstr>Asset46</vt:lpstr>
      <vt:lpstr>Asset47</vt:lpstr>
      <vt:lpstr>Asset48</vt:lpstr>
      <vt:lpstr>Asset49</vt:lpstr>
      <vt:lpstr>Asset5</vt:lpstr>
      <vt:lpstr>Asset50</vt:lpstr>
      <vt:lpstr>Asset6</vt:lpstr>
      <vt:lpstr>Asset7</vt:lpstr>
      <vt:lpstr>Asset8</vt:lpstr>
      <vt:lpstr>Asset9</vt:lpstr>
      <vt:lpstr>'X factors'!Chosen_ERC_approach</vt:lpstr>
      <vt:lpstr>DMS_50_01_01a</vt:lpstr>
      <vt:lpstr>DMS_50_01_01b</vt:lpstr>
      <vt:lpstr>DMS_50_01_01c</vt:lpstr>
      <vt:lpstr>DMS_50_01_01d</vt:lpstr>
      <vt:lpstr>DMS_50_01_02</vt:lpstr>
      <vt:lpstr>DMS_50_01_03</vt:lpstr>
      <vt:lpstr>DMS_50_01_04</vt:lpstr>
      <vt:lpstr>DMS_50_01_05</vt:lpstr>
      <vt:lpstr>DMS_50_01_07</vt:lpstr>
      <vt:lpstr>DMS_50_01_10</vt:lpstr>
      <vt:lpstr>DMS_50_01_11</vt:lpstr>
      <vt:lpstr>DMS_50_01_12</vt:lpstr>
      <vt:lpstr>DMS_50_01_13_y1</vt:lpstr>
      <vt:lpstr>DMS_50_02_01</vt:lpstr>
      <vt:lpstr>DMS_50_02_02</vt:lpstr>
      <vt:lpstr>DMS_50_02_04</vt:lpstr>
      <vt:lpstr>DMS_50_03_01</vt:lpstr>
      <vt:lpstr>DMS_50_03_02</vt:lpstr>
      <vt:lpstr>'Revenue summary'!DMS_50_04_01</vt:lpstr>
      <vt:lpstr>'Revenue summary'!DMS_50_04_02_01a</vt:lpstr>
      <vt:lpstr>'Revenue summary'!DMS_50_04_02_01b</vt:lpstr>
      <vt:lpstr>'Revenue summary'!DMS_50_04_02_02a</vt:lpstr>
      <vt:lpstr>'Revenue summary'!DMS_50_04_02_02b</vt:lpstr>
      <vt:lpstr>'Revenue summary'!DMS_50_04_02_03a</vt:lpstr>
      <vt:lpstr>'Revenue summary'!DMS_50_04_02_03b</vt:lpstr>
      <vt:lpstr>'Revenue summary'!DMS_50_04_03_01a</vt:lpstr>
      <vt:lpstr>'Revenue summary'!DMS_50_04_03_01b</vt:lpstr>
      <vt:lpstr>'Revenue summary'!DMS_50_04_03_01c</vt:lpstr>
      <vt:lpstr>'Revenue summary'!DMS_50_04_03_01d</vt:lpstr>
      <vt:lpstr>'Revenue summary'!DMS_50_04_03_02a</vt:lpstr>
      <vt:lpstr>'Revenue summary'!DMS_50_04_03_02b</vt:lpstr>
      <vt:lpstr>'Revenue summary'!DMS_50_04_03_02c</vt:lpstr>
      <vt:lpstr>'Revenue summary'!DMS_50_04_03_02d</vt:lpstr>
      <vt:lpstr>'Revenue summary'!DMS_50_04_03_03a</vt:lpstr>
      <vt:lpstr>'Revenue summary'!DMS_50_04_03_03b</vt:lpstr>
      <vt:lpstr>'Revenue summary'!DMS_50_04_03_03c</vt:lpstr>
      <vt:lpstr>'Revenue summary'!DMS_50_04_03_03d</vt:lpstr>
      <vt:lpstr>DMS_assetclassnames</vt:lpstr>
      <vt:lpstr>DMS_assetlife</vt:lpstr>
      <vt:lpstr>'Revenue summary'!DMS_BuildBlock</vt:lpstr>
      <vt:lpstr>DMS_CostofCapitalParameters</vt:lpstr>
      <vt:lpstr>DMS_DandEcosts</vt:lpstr>
      <vt:lpstr>DMS_EnergyFC</vt:lpstr>
      <vt:lpstr>DMS_FCOpex</vt:lpstr>
      <vt:lpstr>DMS_oassetvalue</vt:lpstr>
      <vt:lpstr>DMS_otaxvalue</vt:lpstr>
      <vt:lpstr>'Revenue summary'!DMS_PPArevcap</vt:lpstr>
      <vt:lpstr>'Revenue summary'!DMS_PPArevcap1</vt:lpstr>
      <vt:lpstr>'Revenue summary'!DMS_PPArevcap2</vt:lpstr>
      <vt:lpstr>'Revenue summary'!DMS_PPArevcap3</vt:lpstr>
      <vt:lpstr>'Revenue summary'!DMS_PPArevcap4</vt:lpstr>
      <vt:lpstr>'Revenue summary'!DMS_PPArevyield</vt:lpstr>
      <vt:lpstr>'Revenue summary'!DMS_PPArevyield1</vt:lpstr>
      <vt:lpstr>'Revenue summary'!DMS_PPArevyield2</vt:lpstr>
      <vt:lpstr>'Revenue summary'!DMS_PPArevyield3</vt:lpstr>
      <vt:lpstr>'Revenue summary'!DMS_PPArevyield4</vt:lpstr>
      <vt:lpstr>'Revenue summary'!DMS_PPAwapc</vt:lpstr>
      <vt:lpstr>'Revenue summary'!DMS_PPAwapc1</vt:lpstr>
      <vt:lpstr>'Revenue summary'!DMS_PPAwapc2</vt:lpstr>
      <vt:lpstr>'Revenue summary'!DMS_PPAwapc3</vt:lpstr>
      <vt:lpstr>'Revenue summary'!DMS_PPAwapc4</vt:lpstr>
      <vt:lpstr>DMS_RAB</vt:lpstr>
      <vt:lpstr>DMS_RevAdjust</vt:lpstr>
      <vt:lpstr>'Revenue summary'!DMS_RSrevcap</vt:lpstr>
      <vt:lpstr>'Revenue summary'!DMS_RSrevcap1</vt:lpstr>
      <vt:lpstr>'Revenue summary'!DMS_RSrevcap2</vt:lpstr>
      <vt:lpstr>'Revenue summary'!DMS_RSrevyield</vt:lpstr>
      <vt:lpstr>'Revenue summary'!DMS_RSrevyield1</vt:lpstr>
      <vt:lpstr>'Revenue summary'!DMS_RSrevyield2</vt:lpstr>
      <vt:lpstr>'Revenue summary'!DMS_RSwapc</vt:lpstr>
      <vt:lpstr>'Revenue summary'!DMS_RSwapc1</vt:lpstr>
      <vt:lpstr>'Revenue summary'!DMS_RSwapc2</vt:lpstr>
      <vt:lpstr>DMS_TAB</vt:lpstr>
      <vt:lpstr>DMS_taxassetlife</vt:lpstr>
      <vt:lpstr>DMS_TaxRates</vt:lpstr>
      <vt:lpstr>DMS_WACCAnalysis</vt:lpstr>
      <vt:lpstr>Drc</vt:lpstr>
      <vt:lpstr>Drpc</vt:lpstr>
      <vt:lpstr>Drpt</vt:lpstr>
      <vt:lpstr>Dv</vt:lpstr>
      <vt:lpstr>ERC_Final_Calc</vt:lpstr>
      <vt:lpstr>ERC_Form_Of_Control</vt:lpstr>
      <vt:lpstr>'X factors'!ERC_table</vt:lpstr>
      <vt:lpstr>ERC_Yr01_Inc</vt:lpstr>
      <vt:lpstr>f</vt:lpstr>
      <vt:lpstr>'X factors'!Form_of_control_reverse_table</vt:lpstr>
      <vt:lpstr>g</vt:lpstr>
      <vt:lpstr>Icpr</vt:lpstr>
      <vt:lpstr>'X factors'!NPV_Diff_RevCap</vt:lpstr>
      <vt:lpstr>'X factors'!NPV_Diff_RevYld</vt:lpstr>
      <vt:lpstr>'X factors'!NPV_Diff_WAPC</vt:lpstr>
      <vt:lpstr>'X factors'!P_0_RevCap</vt:lpstr>
      <vt:lpstr>'X factors'!P_0_RevYld</vt:lpstr>
      <vt:lpstr>'X factors'!P_0_WAPC</vt:lpstr>
      <vt:lpstr>Analysis!Print_Area</vt:lpstr>
      <vt:lpstr>Assets!Print_Area</vt:lpstr>
      <vt:lpstr>'Chart 1-Revenue'!Print_Area</vt:lpstr>
      <vt:lpstr>'Chart 2-Price path'!Print_Area</vt:lpstr>
      <vt:lpstr>'Chart 3-Building blocks'!Print_Area</vt:lpstr>
      <vt:lpstr>'Equity raising costs'!Print_Area</vt:lpstr>
      <vt:lpstr>'Forecast revenues'!Print_Area</vt:lpstr>
      <vt:lpstr>Intro!Print_Area</vt:lpstr>
      <vt:lpstr>'PTRM input'!Print_Area</vt:lpstr>
      <vt:lpstr>'Revenue summary'!Print_Area</vt:lpstr>
      <vt:lpstr>WACC!Print_Area</vt:lpstr>
      <vt:lpstr>'X factors'!Print_Area</vt:lpstr>
      <vt:lpstr>RAB</vt:lpstr>
      <vt:lpstr>Reg_Period_Length</vt:lpstr>
      <vt:lpstr>rvanilla01</vt:lpstr>
      <vt:lpstr>rvanilla02</vt:lpstr>
      <vt:lpstr>rvanilla03</vt:lpstr>
      <vt:lpstr>rvanilla04</vt:lpstr>
      <vt:lpstr>rvanilla05</vt:lpstr>
      <vt:lpstr>rvanilla06</vt:lpstr>
      <vt:lpstr>rvanilla07</vt:lpstr>
      <vt:lpstr>rvanilla08</vt:lpstr>
      <vt:lpstr>rvanilla09</vt:lpstr>
      <vt:lpstr>rvanilla10</vt:lpstr>
      <vt:lpstr>Seo</vt:lpstr>
      <vt:lpstr>Td</vt:lpstr>
      <vt:lpstr>Td_Cashflow_Calc</vt:lpstr>
      <vt:lpstr>Td_Final</vt:lpstr>
      <vt:lpstr>Te</vt:lpstr>
      <vt:lpstr>Te_Cashflow_Calc</vt:lpstr>
      <vt:lpstr>Te_Final</vt:lpstr>
      <vt:lpstr>vanilla01</vt:lpstr>
      <vt:lpstr>vanilla02</vt:lpstr>
      <vt:lpstr>vanilla03</vt:lpstr>
      <vt:lpstr>vanilla04</vt:lpstr>
      <vt:lpstr>vanilla05</vt:lpstr>
      <vt:lpstr>vanilla06</vt:lpstr>
      <vt:lpstr>vanilla07</vt:lpstr>
      <vt:lpstr>vanilla08</vt:lpstr>
      <vt:lpstr>vanilla09</vt:lpstr>
      <vt:lpstr>vanilla10</vt:lpstr>
      <vt:lpstr>'X factors'!X_01_RevCap</vt:lpstr>
      <vt:lpstr>'X factors'!X_01_RevYld</vt:lpstr>
      <vt:lpstr>'X factors'!X_01_WAPC</vt:lpstr>
      <vt:lpstr>'X factors'!X_02_RevCap</vt:lpstr>
      <vt:lpstr>'X factors'!X_02_RevYld</vt:lpstr>
      <vt:lpstr>'X factors'!X_02_WAPC</vt:lpstr>
      <vt:lpstr>'X factors'!X_03_RevCap</vt:lpstr>
      <vt:lpstr>'X factors'!X_03_RevYld</vt:lpstr>
      <vt:lpstr>'X factors'!X_03_WAPC</vt:lpstr>
      <vt:lpstr>'X factors'!X_04_RevCap</vt:lpstr>
      <vt:lpstr>'X factors'!X_04_RevYld</vt:lpstr>
      <vt:lpstr>'X factors'!X_04_WAPC</vt:lpstr>
      <vt:lpstr>'X factors'!X_05_RevCap</vt:lpstr>
      <vt:lpstr>'X factors'!X_05_RevYld</vt:lpstr>
      <vt:lpstr>'X factors'!X_05_WAPC</vt:lpstr>
      <vt:lpstr>'X factors'!X_06_RevCap</vt:lpstr>
      <vt:lpstr>'X factors'!X_06_RevYld</vt:lpstr>
      <vt:lpstr>'X factors'!X_06_WAPC</vt:lpstr>
      <vt:lpstr>'X factors'!X_07_RevCap</vt:lpstr>
      <vt:lpstr>'X factors'!X_07_RevYld</vt:lpstr>
      <vt:lpstr>'X factors'!X_07_WAPC</vt:lpstr>
      <vt:lpstr>'X factors'!X_08_RevCap</vt:lpstr>
      <vt:lpstr>'X factors'!X_08_RevYld</vt:lpstr>
      <vt:lpstr>'X factors'!X_08_WAPC</vt:lpstr>
      <vt:lpstr>'X factors'!X_09_RevCap</vt:lpstr>
      <vt:lpstr>'X factors'!X_09_RevYld</vt:lpstr>
      <vt:lpstr>'X factors'!X_09_WAPC</vt:lpstr>
      <vt:lpstr>'X factors'!X_10_RevCap</vt:lpstr>
      <vt:lpstr>'X factors'!X_10_RevYld</vt:lpstr>
      <vt:lpstr>'X factors'!X_10_WAPC</vt:lpstr>
      <vt:lpstr>'X factors'!X_Factors_RevCap</vt:lpstr>
      <vt:lpstr>'X factors'!X_Factors_RevYld</vt:lpstr>
      <vt:lpstr>'X factors'!X_Factors_WAPC</vt:lpstr>
      <vt:lpstr>'X factors'!Yr_01_Diff_RevCap</vt:lpstr>
      <vt:lpstr>'X factors'!Yr_01_Diff_RevYld</vt:lpstr>
      <vt:lpstr>'X factors'!Yr_01_Diff_WAPC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2022-04-12T01:45:15Z</dcterms:created>
  <dcterms:modified xsi:type="dcterms:W3CDTF">2022-04-12T01:56:00Z</dcterms:modified>
  <cp:category/>
  <cp:contentStatus/>
</cp:coreProperties>
</file>