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25" windowWidth="21075" windowHeight="7560"/>
  </bookViews>
  <sheets>
    <sheet name="PROPOSED REMOTE SERVICE CHARGES" sheetId="2" r:id="rId1"/>
  </sheets>
  <calcPr calcId="145621" concurrentCalc="0"/>
</workbook>
</file>

<file path=xl/calcChain.xml><?xml version="1.0" encoding="utf-8"?>
<calcChain xmlns="http://schemas.openxmlformats.org/spreadsheetml/2006/main">
  <c r="H7" i="2" l="1"/>
  <c r="E13" i="2"/>
  <c r="E14" i="2"/>
  <c r="E15" i="2"/>
  <c r="E9" i="2"/>
  <c r="E10" i="2"/>
  <c r="E19" i="2"/>
  <c r="E17" i="2"/>
  <c r="E20" i="2"/>
  <c r="D9" i="2"/>
  <c r="D10" i="2"/>
  <c r="D13" i="2"/>
  <c r="D14" i="2"/>
  <c r="D15" i="2"/>
  <c r="D19" i="2"/>
  <c r="D17" i="2"/>
  <c r="D20" i="2"/>
  <c r="E22" i="2"/>
  <c r="D22" i="2"/>
  <c r="C22" i="2"/>
  <c r="D24" i="2"/>
  <c r="H17" i="2"/>
  <c r="C13" i="2"/>
  <c r="H3" i="2"/>
  <c r="H4" i="2"/>
  <c r="C7" i="2"/>
  <c r="E8" i="2"/>
  <c r="C17" i="2"/>
  <c r="H8" i="2"/>
  <c r="H14" i="2"/>
  <c r="D8" i="2"/>
  <c r="C9" i="2"/>
  <c r="C10" i="2"/>
  <c r="C14" i="2"/>
  <c r="C15" i="2"/>
  <c r="C19" i="2"/>
  <c r="C20" i="2"/>
  <c r="C24" i="2"/>
  <c r="H13" i="2"/>
  <c r="H15" i="2"/>
  <c r="H19" i="2"/>
  <c r="H20" i="2"/>
  <c r="H22" i="2"/>
  <c r="H24" i="2"/>
  <c r="E24" i="2"/>
</calcChain>
</file>

<file path=xl/sharedStrings.xml><?xml version="1.0" encoding="utf-8"?>
<sst xmlns="http://schemas.openxmlformats.org/spreadsheetml/2006/main" count="35" uniqueCount="24">
  <si>
    <t xml:space="preserve">SYSTEM TIMEOUT </t>
  </si>
  <si>
    <t>NUMBER PER MONTH</t>
  </si>
  <si>
    <t xml:space="preserve">REMOTE </t>
  </si>
  <si>
    <t>RE-EN</t>
  </si>
  <si>
    <t>DE-EN</t>
  </si>
  <si>
    <t>SPECIAL READ</t>
  </si>
  <si>
    <t>METER RECONFIGURATION</t>
  </si>
  <si>
    <t>Hourly cost for back office support ($)</t>
  </si>
  <si>
    <t>REVIEW TIME</t>
  </si>
  <si>
    <t xml:space="preserve">SP AusNet </t>
  </si>
  <si>
    <t xml:space="preserve">UPFRONT MANUAL VALIDATION </t>
  </si>
  <si>
    <t xml:space="preserve">PERCENTAGE OF ELIGIBLE  </t>
  </si>
  <si>
    <t>TIME (hours)</t>
  </si>
  <si>
    <t>UPFRONT MANUAL VALIDATION TIME  (hours)</t>
  </si>
  <si>
    <t>BACK OFFICE SUPPORT FOR SYSTEM TIMEOUT  (hours)</t>
  </si>
  <si>
    <t>TOTAL BACK OFFICE TIME FOR SYSTEM TIMEOUT  (hours)</t>
  </si>
  <si>
    <t>NUMBER OF SERVICE ORDERS COMPLETED REMOTELY</t>
  </si>
  <si>
    <t>CHARGE PER SERVICE ($)</t>
  </si>
  <si>
    <t xml:space="preserve">TOTAL MONTHLY TIME (hours) </t>
  </si>
  <si>
    <t>TOTAL MONTHLY COST ($)</t>
  </si>
  <si>
    <t>ELIGIBLE FOR REMOTE PER MONTH</t>
  </si>
  <si>
    <t>REVIEW TIME PER SERVICE ORDER RECEIVED  (hours)</t>
  </si>
  <si>
    <t>TOTAL REVIEW TIME (hours)</t>
  </si>
  <si>
    <t>NUMBER OF SERVICE ORDERS RECEIVED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</si>
</sst>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5" applyNumberFormat="0" applyFill="0" applyAlignment="0" applyProtection="0"/>
  </cellStyleXfs>
  <cellXfs count="50">
    <xf numFmtId="0" fontId="0" fillId="0" borderId="0" xfId="0"/>
    <xf numFmtId="0" fontId="0" fillId="0" borderId="0" xfId="0" quotePrefix="1" applyAlignment="1">
      <alignment horizontal="left"/>
    </xf>
    <xf numFmtId="164" fontId="0" fillId="0" borderId="0" xfId="2" applyFont="1"/>
    <xf numFmtId="0" fontId="0" fillId="0" borderId="1" xfId="0" applyBorder="1"/>
    <xf numFmtId="0" fontId="2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 wrapText="1"/>
    </xf>
    <xf numFmtId="164" fontId="0" fillId="0" borderId="0" xfId="0" applyNumberFormat="1"/>
    <xf numFmtId="167" fontId="0" fillId="0" borderId="0" xfId="1" applyNumberFormat="1" applyFont="1"/>
    <xf numFmtId="0" fontId="0" fillId="0" borderId="0" xfId="0" applyFill="1"/>
    <xf numFmtId="167" fontId="3" fillId="0" borderId="0" xfId="1" applyNumberFormat="1" applyFont="1" applyFill="1"/>
    <xf numFmtId="0" fontId="5" fillId="0" borderId="0" xfId="0" quotePrefix="1" applyFont="1" applyAlignment="1">
      <alignment horizontal="left"/>
    </xf>
    <xf numFmtId="0" fontId="0" fillId="0" borderId="1" xfId="0" applyFill="1" applyBorder="1"/>
    <xf numFmtId="2" fontId="0" fillId="0" borderId="1" xfId="0" applyNumberFormat="1" applyBorder="1"/>
    <xf numFmtId="9" fontId="0" fillId="0" borderId="1" xfId="3" applyNumberFormat="1" applyFont="1" applyBorder="1"/>
    <xf numFmtId="0" fontId="4" fillId="0" borderId="1" xfId="0" quotePrefix="1" applyFont="1" applyBorder="1" applyAlignment="1">
      <alignment horizontal="left"/>
    </xf>
    <xf numFmtId="1" fontId="4" fillId="0" borderId="1" xfId="0" applyNumberFormat="1" applyFont="1" applyBorder="1"/>
    <xf numFmtId="166" fontId="4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/>
    <xf numFmtId="167" fontId="0" fillId="0" borderId="1" xfId="1" applyNumberFormat="1" applyFont="1" applyBorder="1"/>
    <xf numFmtId="167" fontId="3" fillId="0" borderId="1" xfId="1" applyNumberFormat="1" applyFont="1" applyFill="1" applyBorder="1"/>
    <xf numFmtId="166" fontId="0" fillId="0" borderId="1" xfId="0" applyNumberFormat="1" applyBorder="1"/>
    <xf numFmtId="167" fontId="2" fillId="0" borderId="1" xfId="1" applyNumberFormat="1" applyFont="1" applyBorder="1"/>
    <xf numFmtId="0" fontId="6" fillId="0" borderId="0" xfId="0" quotePrefix="1" applyFont="1" applyAlignment="1">
      <alignment horizontal="left"/>
    </xf>
    <xf numFmtId="167" fontId="2" fillId="0" borderId="1" xfId="1" applyNumberFormat="1" applyFont="1" applyFill="1" applyBorder="1"/>
    <xf numFmtId="0" fontId="2" fillId="0" borderId="2" xfId="0" quotePrefix="1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1" fontId="4" fillId="0" borderId="1" xfId="0" applyNumberFormat="1" applyFont="1" applyFill="1" applyBorder="1"/>
    <xf numFmtId="1" fontId="3" fillId="0" borderId="1" xfId="3" applyNumberFormat="1" applyFont="1" applyFill="1" applyBorder="1"/>
    <xf numFmtId="1" fontId="3" fillId="0" borderId="1" xfId="0" applyNumberFormat="1" applyFont="1" applyFill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0" borderId="0" xfId="0" quotePrefix="1" applyBorder="1" applyAlignment="1">
      <alignment horizontal="left"/>
    </xf>
    <xf numFmtId="1" fontId="3" fillId="0" borderId="0" xfId="0" applyNumberFormat="1" applyFont="1" applyFill="1" applyBorder="1"/>
    <xf numFmtId="0" fontId="2" fillId="0" borderId="4" xfId="0" quotePrefix="1" applyFont="1" applyBorder="1" applyAlignment="1">
      <alignment horizontal="left"/>
    </xf>
    <xf numFmtId="167" fontId="0" fillId="0" borderId="1" xfId="0" applyNumberFormat="1" applyBorder="1"/>
    <xf numFmtId="1" fontId="3" fillId="0" borderId="1" xfId="0" applyNumberFormat="1" applyFont="1" applyBorder="1"/>
    <xf numFmtId="2" fontId="6" fillId="0" borderId="4" xfId="2" applyNumberFormat="1" applyFont="1" applyBorder="1"/>
    <xf numFmtId="164" fontId="2" fillId="0" borderId="4" xfId="0" quotePrefix="1" applyNumberFormat="1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9" fillId="0" borderId="0" xfId="0" applyFont="1"/>
    <xf numFmtId="0" fontId="2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7" fillId="0" borderId="0" xfId="4" applyBorder="1" applyAlignment="1">
      <alignment horizontal="left"/>
    </xf>
  </cellXfs>
  <cellStyles count="5">
    <cellStyle name="Comma" xfId="1" builtinId="3"/>
    <cellStyle name="Currency" xfId="2" builtinId="4"/>
    <cellStyle name="Heading 1" xfId="4" builtinId="16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abSelected="1" workbookViewId="0">
      <selection activeCell="C7" sqref="C7"/>
    </sheetView>
  </sheetViews>
  <sheetFormatPr defaultRowHeight="15" x14ac:dyDescent="0.25"/>
  <cols>
    <col min="1" max="1" width="4.7109375" customWidth="1"/>
    <col min="2" max="2" width="50.7109375" customWidth="1"/>
    <col min="3" max="3" width="11.5703125" bestFit="1" customWidth="1"/>
    <col min="4" max="4" width="12" bestFit="1" customWidth="1"/>
    <col min="5" max="5" width="17.28515625" bestFit="1" customWidth="1"/>
    <col min="6" max="6" width="3.140625" customWidth="1"/>
    <col min="7" max="7" width="52" bestFit="1" customWidth="1"/>
    <col min="8" max="8" width="12" bestFit="1" customWidth="1"/>
  </cols>
  <sheetData>
    <row r="1" spans="2:8" ht="19.5" x14ac:dyDescent="0.3">
      <c r="B1" s="49" t="s">
        <v>9</v>
      </c>
      <c r="C1" s="49"/>
      <c r="D1" s="49"/>
      <c r="E1" s="49"/>
      <c r="F1" s="49"/>
      <c r="G1" s="49"/>
      <c r="H1" s="49"/>
    </row>
    <row r="2" spans="2:8" ht="15.75" x14ac:dyDescent="0.25">
      <c r="B2" s="41" t="s">
        <v>2</v>
      </c>
      <c r="C2" s="42" t="s">
        <v>3</v>
      </c>
      <c r="D2" s="43" t="s">
        <v>4</v>
      </c>
      <c r="E2" s="42" t="s">
        <v>5</v>
      </c>
      <c r="F2" s="44"/>
      <c r="G2" s="48" t="s">
        <v>6</v>
      </c>
      <c r="H2" s="48"/>
    </row>
    <row r="3" spans="2:8" x14ac:dyDescent="0.25">
      <c r="B3" s="30" t="s">
        <v>20</v>
      </c>
      <c r="C3" s="19">
        <v>988</v>
      </c>
      <c r="D3" s="19">
        <v>806</v>
      </c>
      <c r="E3" s="20">
        <v>2493</v>
      </c>
      <c r="G3" s="30" t="s">
        <v>23</v>
      </c>
      <c r="H3" s="28">
        <f>6500/12</f>
        <v>541.66666666666663</v>
      </c>
    </row>
    <row r="4" spans="2:8" x14ac:dyDescent="0.25">
      <c r="C4" s="7"/>
      <c r="D4" s="7"/>
      <c r="E4" s="9"/>
      <c r="G4" s="30" t="s">
        <v>20</v>
      </c>
      <c r="H4" s="29">
        <f>H3*0.65</f>
        <v>352.08333333333331</v>
      </c>
    </row>
    <row r="5" spans="2:8" x14ac:dyDescent="0.25">
      <c r="C5" s="7"/>
      <c r="D5" s="7"/>
      <c r="E5" s="9"/>
      <c r="G5" s="34"/>
      <c r="H5" s="35"/>
    </row>
    <row r="6" spans="2:8" x14ac:dyDescent="0.25">
      <c r="B6" s="45" t="s">
        <v>10</v>
      </c>
      <c r="C6" s="45"/>
      <c r="D6" s="45"/>
      <c r="E6" s="45"/>
      <c r="G6" s="25" t="s">
        <v>8</v>
      </c>
      <c r="H6" s="26"/>
    </row>
    <row r="7" spans="2:8" x14ac:dyDescent="0.25">
      <c r="B7" s="30" t="s">
        <v>1</v>
      </c>
      <c r="C7" s="37">
        <f>C3*C8</f>
        <v>98.800000000000011</v>
      </c>
      <c r="D7" s="3">
        <v>228</v>
      </c>
      <c r="E7" s="11">
        <v>100</v>
      </c>
      <c r="G7" s="30" t="s">
        <v>21</v>
      </c>
      <c r="H7" s="12">
        <f>12/60</f>
        <v>0.2</v>
      </c>
    </row>
    <row r="8" spans="2:8" x14ac:dyDescent="0.25">
      <c r="B8" s="30" t="s">
        <v>11</v>
      </c>
      <c r="C8" s="13">
        <v>0.1</v>
      </c>
      <c r="D8" s="13">
        <f>D7/D3</f>
        <v>0.28287841191066998</v>
      </c>
      <c r="E8" s="13">
        <f>E7/E3</f>
        <v>4.011231448054553E-2</v>
      </c>
      <c r="G8" s="4" t="s">
        <v>22</v>
      </c>
      <c r="H8" s="17">
        <f>H7*H3</f>
        <v>108.33333333333333</v>
      </c>
    </row>
    <row r="9" spans="2:8" x14ac:dyDescent="0.25">
      <c r="B9" s="30" t="s">
        <v>12</v>
      </c>
      <c r="C9" s="12">
        <f>5/60</f>
        <v>8.3333333333333329E-2</v>
      </c>
      <c r="D9" s="12">
        <f>5/60</f>
        <v>8.3333333333333329E-2</v>
      </c>
      <c r="E9" s="12">
        <f>5/60</f>
        <v>8.3333333333333329E-2</v>
      </c>
    </row>
    <row r="10" spans="2:8" x14ac:dyDescent="0.25">
      <c r="B10" s="14" t="s">
        <v>13</v>
      </c>
      <c r="C10" s="17">
        <f>C9*C7</f>
        <v>8.2333333333333343</v>
      </c>
      <c r="D10" s="18">
        <f>D7*D9</f>
        <v>19</v>
      </c>
      <c r="E10" s="16">
        <f>E7*E9</f>
        <v>8.3333333333333321</v>
      </c>
    </row>
    <row r="11" spans="2:8" x14ac:dyDescent="0.25">
      <c r="B11" s="1"/>
    </row>
    <row r="12" spans="2:8" x14ac:dyDescent="0.25">
      <c r="B12" s="46" t="s">
        <v>0</v>
      </c>
      <c r="C12" s="47"/>
      <c r="D12" s="47"/>
      <c r="E12" s="47"/>
      <c r="G12" s="32" t="s">
        <v>0</v>
      </c>
      <c r="H12" s="33"/>
    </row>
    <row r="13" spans="2:8" x14ac:dyDescent="0.25">
      <c r="B13" s="31" t="s">
        <v>1</v>
      </c>
      <c r="C13" s="37">
        <f>C3*0.1</f>
        <v>98.800000000000011</v>
      </c>
      <c r="D13" s="37">
        <f>D3*0.1</f>
        <v>80.600000000000009</v>
      </c>
      <c r="E13" s="37">
        <f>E3*0.05</f>
        <v>124.65</v>
      </c>
      <c r="G13" s="31" t="s">
        <v>1</v>
      </c>
      <c r="H13" s="38">
        <f>0.1*H4</f>
        <v>35.208333333333336</v>
      </c>
    </row>
    <row r="14" spans="2:8" x14ac:dyDescent="0.25">
      <c r="B14" s="30" t="s">
        <v>14</v>
      </c>
      <c r="C14" s="12">
        <f>20/60</f>
        <v>0.33333333333333331</v>
      </c>
      <c r="D14" s="12">
        <f>20/60</f>
        <v>0.33333333333333331</v>
      </c>
      <c r="E14" s="12">
        <f>10/60</f>
        <v>0.16666666666666666</v>
      </c>
      <c r="G14" s="30" t="s">
        <v>14</v>
      </c>
      <c r="H14" s="12">
        <f>20/60</f>
        <v>0.33333333333333331</v>
      </c>
    </row>
    <row r="15" spans="2:8" x14ac:dyDescent="0.25">
      <c r="B15" s="14" t="s">
        <v>15</v>
      </c>
      <c r="C15" s="15">
        <f>C14*C13</f>
        <v>32.933333333333337</v>
      </c>
      <c r="D15" s="16">
        <f>D13*D14</f>
        <v>26.866666666666667</v>
      </c>
      <c r="E15" s="16">
        <f>E13*E14</f>
        <v>20.774999999999999</v>
      </c>
      <c r="G15" s="14" t="s">
        <v>15</v>
      </c>
      <c r="H15" s="17">
        <f>H13*H14</f>
        <v>11.736111111111111</v>
      </c>
    </row>
    <row r="17" spans="2:8" x14ac:dyDescent="0.25">
      <c r="B17" s="5" t="s">
        <v>7</v>
      </c>
      <c r="C17" s="3">
        <f>24*1.75</f>
        <v>42</v>
      </c>
      <c r="D17" s="3">
        <f t="shared" ref="D17:E17" si="0">24*1.75</f>
        <v>42</v>
      </c>
      <c r="E17" s="3">
        <f t="shared" si="0"/>
        <v>42</v>
      </c>
      <c r="G17" s="5" t="s">
        <v>7</v>
      </c>
      <c r="H17" s="3">
        <f>24*1.75</f>
        <v>42</v>
      </c>
    </row>
    <row r="18" spans="2:8" x14ac:dyDescent="0.25">
      <c r="B18" s="10"/>
    </row>
    <row r="19" spans="2:8" x14ac:dyDescent="0.25">
      <c r="B19" s="30" t="s">
        <v>18</v>
      </c>
      <c r="C19" s="21">
        <f>C10+C15</f>
        <v>41.166666666666671</v>
      </c>
      <c r="D19" s="21">
        <f>D10+D15</f>
        <v>45.866666666666667</v>
      </c>
      <c r="E19" s="21">
        <f>(E15+E10)</f>
        <v>29.108333333333331</v>
      </c>
      <c r="G19" s="30" t="s">
        <v>18</v>
      </c>
      <c r="H19" s="21">
        <f>H15+H8</f>
        <v>120.06944444444444</v>
      </c>
    </row>
    <row r="20" spans="2:8" x14ac:dyDescent="0.25">
      <c r="B20" s="4" t="s">
        <v>19</v>
      </c>
      <c r="C20" s="22">
        <f>C19*C17</f>
        <v>1729.0000000000002</v>
      </c>
      <c r="D20" s="24">
        <f>D19*D17</f>
        <v>1926.4</v>
      </c>
      <c r="E20" s="22">
        <f>E19*E17</f>
        <v>1222.55</v>
      </c>
      <c r="G20" s="4" t="s">
        <v>19</v>
      </c>
      <c r="H20" s="22">
        <f>H19*C17</f>
        <v>5042.916666666667</v>
      </c>
    </row>
    <row r="22" spans="2:8" x14ac:dyDescent="0.25">
      <c r="B22" s="4" t="s">
        <v>16</v>
      </c>
      <c r="C22" s="22">
        <f>C3*0.71</f>
        <v>701.48</v>
      </c>
      <c r="D22" s="24">
        <f>D3*0.71</f>
        <v>572.26</v>
      </c>
      <c r="E22" s="24">
        <f>(E3*0.887)</f>
        <v>2211.2910000000002</v>
      </c>
      <c r="G22" s="4" t="s">
        <v>16</v>
      </c>
      <c r="H22" s="27">
        <f>H4*0.71</f>
        <v>249.97916666666663</v>
      </c>
    </row>
    <row r="23" spans="2:8" ht="15.75" thickBot="1" x14ac:dyDescent="0.3">
      <c r="B23" s="23"/>
      <c r="H23" s="8"/>
    </row>
    <row r="24" spans="2:8" ht="16.5" thickTop="1" thickBot="1" x14ac:dyDescent="0.3">
      <c r="B24" s="36" t="s">
        <v>17</v>
      </c>
      <c r="C24" s="39">
        <f>C20/C22</f>
        <v>2.4647887323943665</v>
      </c>
      <c r="D24" s="39">
        <f t="shared" ref="D24:E24" si="1">D20/D22</f>
        <v>3.3663020305455564</v>
      </c>
      <c r="E24" s="39">
        <f t="shared" si="1"/>
        <v>0.55286708081387748</v>
      </c>
      <c r="F24" s="6"/>
      <c r="G24" s="40" t="s">
        <v>17</v>
      </c>
      <c r="H24" s="39">
        <f>H20/H22</f>
        <v>20.173347778981586</v>
      </c>
    </row>
    <row r="25" spans="2:8" ht="15.75" thickTop="1" x14ac:dyDescent="0.25"/>
    <row r="29" spans="2:8" x14ac:dyDescent="0.25">
      <c r="H29" s="1"/>
    </row>
    <row r="32" spans="2:8" x14ac:dyDescent="0.25">
      <c r="D32" s="7"/>
    </row>
    <row r="46" spans="4:4" x14ac:dyDescent="0.25">
      <c r="D46" s="2"/>
    </row>
  </sheetData>
  <sheetProtection password="F7F2" sheet="1" objects="1" scenarios="1"/>
  <mergeCells count="4">
    <mergeCell ref="B6:E6"/>
    <mergeCell ref="B12:E12"/>
    <mergeCell ref="G2:H2"/>
    <mergeCell ref="B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REMOTE SERVICE CHARGES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2013-08-30T04:40:01Z</dcterms:created>
  <dcterms:modified xsi:type="dcterms:W3CDTF">2013-09-05T23:23:19Z</dcterms:modified>
  <cp:contentStatus/>
</cp:coreProperties>
</file>