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20" yWindow="60" windowWidth="20610" windowHeight="11640"/>
  </bookViews>
  <sheets>
    <sheet name="VCR price indexes (transposed)" sheetId="8" r:id="rId1"/>
    <sheet name="Reliability metrics" sheetId="1" r:id="rId2"/>
    <sheet name="Output price calculations" sheetId="3" r:id="rId3"/>
    <sheet name="Price index calculations" sheetId="7" r:id="rId4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D11" i="1"/>
  <c r="E11" i="1"/>
  <c r="F11" i="1"/>
  <c r="G11" i="1"/>
  <c r="H11" i="1"/>
  <c r="I11" i="1"/>
  <c r="J11" i="1"/>
  <c r="D12" i="1"/>
  <c r="E12" i="1"/>
  <c r="F12" i="1"/>
  <c r="G12" i="1"/>
  <c r="H12" i="1"/>
  <c r="I12" i="1"/>
  <c r="J12" i="1"/>
  <c r="D13" i="1"/>
  <c r="E13" i="1"/>
  <c r="F13" i="1"/>
  <c r="G13" i="1"/>
  <c r="H13" i="1"/>
  <c r="I13" i="1"/>
  <c r="J13" i="1"/>
  <c r="D14" i="1"/>
  <c r="E14" i="1"/>
  <c r="F14" i="1"/>
  <c r="G14" i="1"/>
  <c r="H14" i="1"/>
  <c r="I14" i="1"/>
  <c r="J14" i="1"/>
  <c r="C11" i="1"/>
  <c r="C12" i="1"/>
  <c r="C13" i="1"/>
  <c r="C14" i="1"/>
  <c r="C10" i="1"/>
  <c r="C4" i="3" l="1"/>
  <c r="D4" i="3"/>
  <c r="E4" i="3"/>
  <c r="F4" i="3"/>
  <c r="G4" i="3"/>
  <c r="H4" i="3"/>
  <c r="I4" i="3"/>
  <c r="C5" i="3"/>
  <c r="D5" i="3"/>
  <c r="E5" i="3"/>
  <c r="F5" i="3"/>
  <c r="G5" i="3"/>
  <c r="H5" i="3"/>
  <c r="I5" i="3"/>
  <c r="C6" i="3"/>
  <c r="D6" i="3"/>
  <c r="E6" i="3"/>
  <c r="F6" i="3"/>
  <c r="G6" i="3"/>
  <c r="H6" i="3"/>
  <c r="I6" i="3"/>
  <c r="C7" i="3"/>
  <c r="D7" i="3"/>
  <c r="E7" i="3"/>
  <c r="F7" i="3"/>
  <c r="G7" i="3"/>
  <c r="H7" i="3"/>
  <c r="I7" i="3"/>
  <c r="C8" i="3"/>
  <c r="D8" i="3"/>
  <c r="E8" i="3"/>
  <c r="F8" i="3"/>
  <c r="G8" i="3"/>
  <c r="H8" i="3"/>
  <c r="I8" i="3"/>
  <c r="J5" i="3"/>
  <c r="J6" i="3"/>
  <c r="J7" i="3"/>
  <c r="J8" i="3"/>
  <c r="J4" i="3"/>
  <c r="C9" i="7"/>
  <c r="D9" i="7"/>
  <c r="E9" i="7"/>
  <c r="F9" i="7"/>
  <c r="G9" i="7"/>
  <c r="H9" i="7"/>
  <c r="I9" i="7"/>
  <c r="C10" i="7"/>
  <c r="D10" i="7"/>
  <c r="E10" i="7"/>
  <c r="F10" i="7"/>
  <c r="G10" i="7"/>
  <c r="H10" i="7"/>
  <c r="I10" i="7"/>
  <c r="C11" i="7"/>
  <c r="D11" i="7"/>
  <c r="E11" i="7"/>
  <c r="F11" i="7"/>
  <c r="G11" i="7"/>
  <c r="H11" i="7"/>
  <c r="I11" i="7"/>
  <c r="C12" i="7"/>
  <c r="D12" i="7"/>
  <c r="E12" i="7"/>
  <c r="F12" i="7"/>
  <c r="G12" i="7"/>
  <c r="H12" i="7"/>
  <c r="I12" i="7"/>
  <c r="C13" i="7"/>
  <c r="D13" i="7"/>
  <c r="E13" i="7"/>
  <c r="F13" i="7"/>
  <c r="G13" i="7"/>
  <c r="H13" i="7"/>
  <c r="I13" i="7"/>
  <c r="J13" i="7"/>
  <c r="J20" i="7" s="1"/>
  <c r="J12" i="7"/>
  <c r="J19" i="7" s="1"/>
  <c r="J11" i="7"/>
  <c r="K11" i="7" s="1"/>
  <c r="L11" i="7" s="1"/>
  <c r="K4" i="7" s="1"/>
  <c r="J10" i="7"/>
  <c r="J17" i="7" s="1"/>
  <c r="J9" i="7"/>
  <c r="G20" i="7"/>
  <c r="E20" i="7"/>
  <c r="C20" i="7"/>
  <c r="G19" i="7"/>
  <c r="E19" i="7"/>
  <c r="C19" i="7"/>
  <c r="J18" i="7"/>
  <c r="H18" i="7"/>
  <c r="F18" i="7"/>
  <c r="D18" i="7"/>
  <c r="J16" i="7"/>
  <c r="I4" i="7" l="1"/>
  <c r="C17" i="7"/>
  <c r="E17" i="7"/>
  <c r="G17" i="7"/>
  <c r="D16" i="7"/>
  <c r="F16" i="7"/>
  <c r="H16" i="7"/>
  <c r="K9" i="7"/>
  <c r="L9" i="7" s="1"/>
  <c r="F2" i="7" s="1"/>
  <c r="J2" i="7"/>
  <c r="E4" i="7"/>
  <c r="C16" i="7"/>
  <c r="E16" i="7"/>
  <c r="G16" i="7"/>
  <c r="D17" i="7"/>
  <c r="F17" i="7"/>
  <c r="H17" i="7"/>
  <c r="K10" i="7"/>
  <c r="C18" i="7"/>
  <c r="E18" i="7"/>
  <c r="G18" i="7"/>
  <c r="D19" i="7"/>
  <c r="F19" i="7"/>
  <c r="H19" i="7"/>
  <c r="D20" i="7"/>
  <c r="F20" i="7"/>
  <c r="H20" i="7"/>
  <c r="C2" i="7"/>
  <c r="G2" i="7"/>
  <c r="C4" i="7"/>
  <c r="G4" i="7"/>
  <c r="L4" i="7"/>
  <c r="J4" i="7"/>
  <c r="H4" i="7"/>
  <c r="F4" i="7"/>
  <c r="D4" i="7"/>
  <c r="K12" i="7"/>
  <c r="K13" i="7"/>
  <c r="I16" i="7"/>
  <c r="I17" i="7"/>
  <c r="I18" i="7"/>
  <c r="I19" i="7"/>
  <c r="I20" i="7"/>
  <c r="I2" i="7" l="1"/>
  <c r="E2" i="7"/>
  <c r="K2" i="7"/>
  <c r="L2" i="7"/>
  <c r="H2" i="7"/>
  <c r="D2" i="7"/>
  <c r="L10" i="7"/>
  <c r="L12" i="7"/>
  <c r="K5" i="7" s="1"/>
  <c r="L13" i="7"/>
  <c r="K6" i="7" s="1"/>
  <c r="F3" i="7" l="1"/>
  <c r="I3" i="7"/>
  <c r="G3" i="7"/>
  <c r="E3" i="7"/>
  <c r="C3" i="7"/>
  <c r="L3" i="7"/>
  <c r="J3" i="7"/>
  <c r="H3" i="7"/>
  <c r="D3" i="7"/>
  <c r="K3" i="7"/>
  <c r="L6" i="7"/>
  <c r="J6" i="7"/>
  <c r="H6" i="7"/>
  <c r="F6" i="7"/>
  <c r="D6" i="7"/>
  <c r="G6" i="7"/>
  <c r="I6" i="7"/>
  <c r="E6" i="7"/>
  <c r="C6" i="7"/>
  <c r="L5" i="7"/>
  <c r="J5" i="7"/>
  <c r="H5" i="7"/>
  <c r="F5" i="7"/>
  <c r="D5" i="7"/>
  <c r="G5" i="7"/>
  <c r="C5" i="7"/>
  <c r="I5" i="7"/>
  <c r="E5" i="7"/>
  <c r="A11" i="1" l="1"/>
  <c r="A12" i="1"/>
  <c r="A13" i="1"/>
  <c r="A14" i="1"/>
  <c r="A10" i="1"/>
  <c r="D21" i="1" l="1"/>
  <c r="D20" i="1"/>
  <c r="D17" i="1" l="1"/>
  <c r="D18" i="1"/>
  <c r="E19" i="1"/>
  <c r="E18" i="1"/>
  <c r="E21" i="1"/>
  <c r="E17" i="1"/>
  <c r="E20" i="1"/>
  <c r="I20" i="1"/>
  <c r="I18" i="1"/>
  <c r="G18" i="1"/>
  <c r="C19" i="1"/>
  <c r="C18" i="1"/>
  <c r="C21" i="1"/>
  <c r="G20" i="1"/>
  <c r="I17" i="1"/>
  <c r="G17" i="1"/>
  <c r="I21" i="1"/>
  <c r="G21" i="1"/>
  <c r="I19" i="1"/>
  <c r="G19" i="1"/>
  <c r="C17" i="1"/>
  <c r="C20" i="1"/>
  <c r="F20" i="1"/>
  <c r="H17" i="1"/>
  <c r="J21" i="1"/>
  <c r="H21" i="1"/>
  <c r="F21" i="1"/>
  <c r="J19" i="1"/>
  <c r="H19" i="1"/>
  <c r="J20" i="1"/>
  <c r="H20" i="1"/>
  <c r="J17" i="1"/>
  <c r="F17" i="1"/>
  <c r="J18" i="1"/>
  <c r="H18" i="1"/>
  <c r="F18" i="1"/>
  <c r="D19" i="1"/>
</calcChain>
</file>

<file path=xl/comments1.xml><?xml version="1.0" encoding="utf-8"?>
<comments xmlns="http://schemas.openxmlformats.org/spreadsheetml/2006/main">
  <authors>
    <author>Author</author>
  </authors>
  <commentList>
    <comment ref="K15" authorId="0">
      <text>
        <r>
          <rPr>
            <sz val="8"/>
            <color indexed="81"/>
            <rFont val="Tahoma"/>
            <family val="2"/>
          </rPr>
          <t xml:space="preserve">Source: RBA statement of monetary policy August 2014. p. 71. Table 6.1. Available at: http://www.rba.gov.au/publications/smp/2014/aug/pdf/0814.pdf </t>
        </r>
      </text>
    </comment>
    <comment ref="L15" authorId="0">
      <text>
        <r>
          <rPr>
            <sz val="8"/>
            <color indexed="81"/>
            <rFont val="Tahoma"/>
            <family val="2"/>
          </rPr>
          <t xml:space="preserve">Source: RBA statement of monetary policy August 2014. p. 71. Table 6.1. Available at: http://www.rba.gov.au/publications/smp/2014/aug/pdf/0814.pdf </t>
        </r>
      </text>
    </comment>
  </commentList>
</comments>
</file>

<file path=xl/sharedStrings.xml><?xml version="1.0" encoding="utf-8"?>
<sst xmlns="http://schemas.openxmlformats.org/spreadsheetml/2006/main" count="109" uniqueCount="49">
  <si>
    <t>21ENT</t>
  </si>
  <si>
    <t>22PLK</t>
  </si>
  <si>
    <t>23SPT</t>
  </si>
  <si>
    <t>24TNT</t>
  </si>
  <si>
    <t>25TRG</t>
  </si>
  <si>
    <t>Victoria</t>
  </si>
  <si>
    <t>NSW</t>
  </si>
  <si>
    <t>Queensland</t>
  </si>
  <si>
    <t>South Australia</t>
  </si>
  <si>
    <t>Tasmania</t>
  </si>
  <si>
    <t>Total gross income per capita ;</t>
  </si>
  <si>
    <t>Victoria ;  Gross state product per capita: Current prices ;</t>
  </si>
  <si>
    <t>New South Wales ;  Gross state product per capita: Current prices ;</t>
  </si>
  <si>
    <t>Queensland ;  Gross state product per capita: Current prices ;</t>
  </si>
  <si>
    <t>South Australia ;  Gross state product per capita: Current prices ;</t>
  </si>
  <si>
    <t>Tasmania ;  Gross state product per capita: Current prices ;</t>
  </si>
  <si>
    <t>Unit</t>
  </si>
  <si>
    <t>$</t>
  </si>
  <si>
    <t>Series Type</t>
  </si>
  <si>
    <t>Original</t>
  </si>
  <si>
    <t>Data Type</t>
  </si>
  <si>
    <t>DERIVED</t>
  </si>
  <si>
    <t>Frequency</t>
  </si>
  <si>
    <t>Annual</t>
  </si>
  <si>
    <t>Collection Month</t>
  </si>
  <si>
    <t>Series Start</t>
  </si>
  <si>
    <t>Series End</t>
  </si>
  <si>
    <t>No. Obs</t>
  </si>
  <si>
    <t>Series ID</t>
  </si>
  <si>
    <t>A2335024C</t>
  </si>
  <si>
    <t>A2336249K</t>
  </si>
  <si>
    <t>A2335023A</t>
  </si>
  <si>
    <t>A2336248J</t>
  </si>
  <si>
    <t>A2335025F</t>
  </si>
  <si>
    <t>A2336250V</t>
  </si>
  <si>
    <t>A2336251W</t>
  </si>
  <si>
    <t>A2336253A</t>
  </si>
  <si>
    <t>New South Wales</t>
  </si>
  <si>
    <t>VCR</t>
  </si>
  <si>
    <t>VCR per KWh by sector</t>
  </si>
  <si>
    <t>Total cost of interruptions</t>
  </si>
  <si>
    <t>MWh Unsupplied</t>
  </si>
  <si>
    <t>Unserved energy</t>
  </si>
  <si>
    <t>$/MWh</t>
  </si>
  <si>
    <t>ElectraNet</t>
  </si>
  <si>
    <t>Powerlink</t>
  </si>
  <si>
    <t>SP AusNet</t>
  </si>
  <si>
    <t>TasNetworks</t>
  </si>
  <si>
    <t>TransGrid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</si>
</sst>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164" formatCode="mmm\-yyyy"/>
    <numFmt numFmtId="165" formatCode="0;\-0;0;@"/>
    <numFmt numFmtId="166" formatCode="_-&quot;$&quot;* #,##0_-;\-&quot;$&quot;* #,##0_-;_-&quot;$&quot;* &quot;-&quot;??_-;_-@_-"/>
    <numFmt numFmtId="167" formatCode="0.000"/>
    <numFmt numFmtId="168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7" fillId="0" borderId="0"/>
  </cellStyleXfs>
  <cellXfs count="30">
    <xf numFmtId="0" fontId="0" fillId="0" borderId="0" xfId="0"/>
    <xf numFmtId="0" fontId="0" fillId="0" borderId="1" xfId="0" applyBorder="1"/>
    <xf numFmtId="0" fontId="4" fillId="0" borderId="0" xfId="3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/>
    <xf numFmtId="0" fontId="4" fillId="0" borderId="0" xfId="3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3" applyFont="1" applyAlignment="1"/>
    <xf numFmtId="0" fontId="4" fillId="0" borderId="0" xfId="0" applyFont="1" applyAlignment="1"/>
    <xf numFmtId="164" fontId="5" fillId="0" borderId="0" xfId="0" applyNumberFormat="1" applyFont="1" applyAlignment="1"/>
    <xf numFmtId="164" fontId="4" fillId="0" borderId="0" xfId="3" applyNumberFormat="1" applyFont="1" applyAlignment="1"/>
    <xf numFmtId="164" fontId="4" fillId="0" borderId="0" xfId="0" applyNumberFormat="1" applyFont="1" applyAlignment="1"/>
    <xf numFmtId="164" fontId="4" fillId="0" borderId="0" xfId="0" applyNumberFormat="1" applyFont="1" applyAlignment="1">
      <alignment horizontal="left"/>
    </xf>
    <xf numFmtId="165" fontId="4" fillId="0" borderId="0" xfId="3" applyNumberFormat="1" applyFont="1" applyAlignment="1"/>
    <xf numFmtId="165" fontId="4" fillId="0" borderId="0" xfId="0" applyNumberFormat="1" applyFont="1" applyAlignment="1"/>
    <xf numFmtId="164" fontId="4" fillId="2" borderId="0" xfId="0" applyNumberFormat="1" applyFont="1" applyFill="1" applyAlignment="1">
      <alignment horizontal="left"/>
    </xf>
    <xf numFmtId="165" fontId="4" fillId="2" borderId="0" xfId="3" applyNumberFormat="1" applyFont="1" applyFill="1" applyAlignment="1"/>
    <xf numFmtId="165" fontId="4" fillId="2" borderId="0" xfId="0" applyNumberFormat="1" applyFont="1" applyFill="1" applyAlignment="1"/>
    <xf numFmtId="0" fontId="0" fillId="2" borderId="0" xfId="0" applyFill="1"/>
    <xf numFmtId="0" fontId="0" fillId="0" borderId="0" xfId="0" applyFont="1" applyAlignment="1">
      <alignment horizontal="left"/>
    </xf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2" fontId="0" fillId="0" borderId="0" xfId="0" applyNumberFormat="1"/>
    <xf numFmtId="1" fontId="0" fillId="0" borderId="0" xfId="0" applyNumberFormat="1"/>
    <xf numFmtId="9" fontId="0" fillId="0" borderId="0" xfId="2" applyFont="1"/>
    <xf numFmtId="166" fontId="0" fillId="0" borderId="0" xfId="1" applyNumberFormat="1" applyFont="1"/>
    <xf numFmtId="0" fontId="2" fillId="0" borderId="0" xfId="0" applyFont="1" applyFill="1"/>
    <xf numFmtId="167" fontId="0" fillId="0" borderId="0" xfId="0" applyNumberFormat="1"/>
    <xf numFmtId="168" fontId="0" fillId="0" borderId="0" xfId="2" applyNumberFormat="1" applyFont="1"/>
  </cellXfs>
  <cellStyles count="8">
    <cellStyle name="Currency" xfId="1" builtinId="4"/>
    <cellStyle name="Hyperlink 2" xfId="4"/>
    <cellStyle name="Normal" xfId="0" builtinId="0"/>
    <cellStyle name="Normal 2" xfId="5"/>
    <cellStyle name="Normal 3" xfId="6"/>
    <cellStyle name="Normal 4" xfId="7"/>
    <cellStyle name="Normal 4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2176165803108807E-2"/>
          <c:y val="4.7619047619047616E-2"/>
          <c:w val="0.62835724802692339"/>
          <c:h val="0.84863945578231292"/>
        </c:manualLayout>
      </c:layout>
      <c:lineChart>
        <c:grouping val="standard"/>
        <c:varyColors val="0"/>
        <c:ser>
          <c:idx val="0"/>
          <c:order val="0"/>
          <c:tx>
            <c:strRef>
              <c:f>'Reliability metrics'!$B$17</c:f>
              <c:strCache>
                <c:ptCount val="1"/>
                <c:pt idx="0">
                  <c:v>ElectraNet</c:v>
                </c:pt>
              </c:strCache>
            </c:strRef>
          </c:tx>
          <c:spPr>
            <a:ln w="28575">
              <a:solidFill>
                <a:srgbClr val="FD973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D973C"/>
              </a:solidFill>
              <a:ln>
                <a:solidFill>
                  <a:srgbClr val="FD973C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metrics'!$C$17:$J$17</c:f>
              <c:numCache>
                <c:formatCode>_-"$"* #,##0_-;\-"$"* #,##0_-;_-"$"* "-"??_-;_-@_-</c:formatCode>
                <c:ptCount val="8"/>
                <c:pt idx="0">
                  <c:v>1907787.2391033501</c:v>
                </c:pt>
                <c:pt idx="1">
                  <c:v>1627732.0300293243</c:v>
                </c:pt>
                <c:pt idx="2">
                  <c:v>1131811.4986257902</c:v>
                </c:pt>
                <c:pt idx="3">
                  <c:v>2639059.2318293503</c:v>
                </c:pt>
                <c:pt idx="4">
                  <c:v>9001741.8094880302</c:v>
                </c:pt>
                <c:pt idx="5">
                  <c:v>11952947.511613175</c:v>
                </c:pt>
                <c:pt idx="6">
                  <c:v>9949432.0847637784</c:v>
                </c:pt>
                <c:pt idx="7">
                  <c:v>12187033.813206423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'Reliability metrics'!$B$18</c:f>
              <c:strCache>
                <c:ptCount val="1"/>
                <c:pt idx="0">
                  <c:v>Powerlink</c:v>
                </c:pt>
              </c:strCache>
            </c:strRef>
          </c:tx>
          <c:spPr>
            <a:ln w="28575">
              <a:solidFill>
                <a:srgbClr val="80002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800026"/>
              </a:solidFill>
              <a:ln>
                <a:solidFill>
                  <a:srgbClr val="800026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metrics'!$C$18:$J$18</c:f>
              <c:numCache>
                <c:formatCode>_-"$"* #,##0_-;\-"$"* #,##0_-;_-"$"* "-"??_-;_-@_-</c:formatCode>
                <c:ptCount val="8"/>
                <c:pt idx="0">
                  <c:v>6523074.3467388861</c:v>
                </c:pt>
                <c:pt idx="1">
                  <c:v>45902998.617379047</c:v>
                </c:pt>
                <c:pt idx="2">
                  <c:v>8495322.1482661925</c:v>
                </c:pt>
                <c:pt idx="3">
                  <c:v>37695806.216734819</c:v>
                </c:pt>
                <c:pt idx="4">
                  <c:v>3046276.4091193071</c:v>
                </c:pt>
                <c:pt idx="5">
                  <c:v>9810017.477</c:v>
                </c:pt>
                <c:pt idx="6">
                  <c:v>2802137.5610578181</c:v>
                </c:pt>
                <c:pt idx="7">
                  <c:v>1138712.547321832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'Reliability metrics'!$B$19</c:f>
              <c:strCache>
                <c:ptCount val="1"/>
                <c:pt idx="0">
                  <c:v>SP AusNet</c:v>
                </c:pt>
              </c:strCache>
            </c:strRef>
          </c:tx>
          <c:spPr>
            <a:ln w="28575">
              <a:solidFill>
                <a:srgbClr val="A1D99B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A1D99B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metrics'!$C$19:$J$19</c:f>
              <c:numCache>
                <c:formatCode>_-"$"* #,##0_-;\-"$"* #,##0_-;_-"$"* "-"??_-;_-@_-</c:formatCode>
                <c:ptCount val="8"/>
                <c:pt idx="0">
                  <c:v>13198026.77327084</c:v>
                </c:pt>
                <c:pt idx="1">
                  <c:v>2871773.6902500209</c:v>
                </c:pt>
                <c:pt idx="2">
                  <c:v>33596003.604117952</c:v>
                </c:pt>
                <c:pt idx="4">
                  <c:v>972444.12464204838</c:v>
                </c:pt>
                <c:pt idx="5">
                  <c:v>132578.91052352078</c:v>
                </c:pt>
                <c:pt idx="6">
                  <c:v>15221375.46189498</c:v>
                </c:pt>
                <c:pt idx="7">
                  <c:v>6696244.1403926229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'Reliability metrics'!$B$20</c:f>
              <c:strCache>
                <c:ptCount val="1"/>
                <c:pt idx="0">
                  <c:v>TasNetworks</c:v>
                </c:pt>
              </c:strCache>
            </c:strRef>
          </c:tx>
          <c:spPr>
            <a:ln w="28575">
              <a:solidFill>
                <a:srgbClr val="FCC0C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FCC0C0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metrics'!$C$20:$J$20</c:f>
              <c:numCache>
                <c:formatCode>_-"$"* #,##0_-;\-"$"* #,##0_-;_-"$"* "-"??_-;_-@_-</c:formatCode>
                <c:ptCount val="8"/>
                <c:pt idx="0">
                  <c:v>8095071.3313453561</c:v>
                </c:pt>
                <c:pt idx="1">
                  <c:v>3867022.2241147365</c:v>
                </c:pt>
                <c:pt idx="2">
                  <c:v>2563892.2463951036</c:v>
                </c:pt>
                <c:pt idx="3">
                  <c:v>7498744.5801730668</c:v>
                </c:pt>
                <c:pt idx="4">
                  <c:v>5627127.9185433816</c:v>
                </c:pt>
                <c:pt idx="5">
                  <c:v>11466864.869100207</c:v>
                </c:pt>
                <c:pt idx="6">
                  <c:v>7008152.4113947153</c:v>
                </c:pt>
                <c:pt idx="7">
                  <c:v>17344057.108863775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'Reliability metrics'!$B$21</c:f>
              <c:strCache>
                <c:ptCount val="1"/>
                <c:pt idx="0">
                  <c:v>TransGrid</c:v>
                </c:pt>
              </c:strCache>
            </c:strRef>
          </c:tx>
          <c:spPr>
            <a:ln w="28575">
              <a:solidFill>
                <a:srgbClr val="2171B5"/>
              </a:solidFill>
              <a:prstDash val="solid"/>
            </a:ln>
          </c:spPr>
          <c:marker>
            <c:symbol val="star"/>
            <c:size val="7"/>
            <c:spPr>
              <a:ln>
                <a:solidFill>
                  <a:srgbClr val="2171B5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metrics'!$C$21:$J$21</c:f>
              <c:numCache>
                <c:formatCode>_-"$"* #,##0_-;\-"$"* #,##0_-;_-"$"* "-"??_-;_-@_-</c:formatCode>
                <c:ptCount val="8"/>
                <c:pt idx="0">
                  <c:v>2483218.2234975593</c:v>
                </c:pt>
                <c:pt idx="1">
                  <c:v>7233281.3984511644</c:v>
                </c:pt>
                <c:pt idx="2">
                  <c:v>2081953.4834096725</c:v>
                </c:pt>
                <c:pt idx="3">
                  <c:v>5680176.9876521071</c:v>
                </c:pt>
                <c:pt idx="4">
                  <c:v>12378857.56783784</c:v>
                </c:pt>
                <c:pt idx="5">
                  <c:v>3575985.158505104</c:v>
                </c:pt>
                <c:pt idx="6">
                  <c:v>3612161.8414168693</c:v>
                </c:pt>
                <c:pt idx="7">
                  <c:v>4375243.6882807855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143808"/>
        <c:axId val="371145728"/>
      </c:lineChart>
      <c:catAx>
        <c:axId val="37114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71145728"/>
        <c:crosses val="autoZero"/>
        <c:auto val="1"/>
        <c:lblAlgn val="ctr"/>
        <c:lblOffset val="100"/>
        <c:tickMarkSkip val="1"/>
        <c:noMultiLvlLbl val="0"/>
      </c:catAx>
      <c:valAx>
        <c:axId val="371145728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71143808"/>
        <c:crosses val="autoZero"/>
        <c:crossBetween val="midCat"/>
        <c:dispUnits>
          <c:builtInUnit val="millions"/>
        </c:dispUnits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76550998198395925"/>
          <c:y val="0.20578231292517007"/>
          <c:w val="0.23034486542840682"/>
          <c:h val="0.5323129251700680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7</xdr:row>
      <xdr:rowOff>14287</xdr:rowOff>
    </xdr:from>
    <xdr:to>
      <xdr:col>19</xdr:col>
      <xdr:colOff>600075</xdr:colOff>
      <xdr:row>26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4"/>
  <sheetViews>
    <sheetView tabSelected="1" workbookViewId="0">
      <selection activeCell="E18" sqref="E18"/>
    </sheetView>
  </sheetViews>
  <sheetFormatPr defaultRowHeight="15" x14ac:dyDescent="0.25"/>
  <cols>
    <col min="29" max="29" width="9.140625" style="18"/>
  </cols>
  <sheetData>
    <row r="2" spans="1:36" x14ac:dyDescent="0.25">
      <c r="D2" s="4" t="s">
        <v>16</v>
      </c>
      <c r="E2" s="4" t="s">
        <v>18</v>
      </c>
      <c r="F2" s="4" t="s">
        <v>20</v>
      </c>
      <c r="G2" s="4" t="s">
        <v>22</v>
      </c>
      <c r="H2" s="4" t="s">
        <v>24</v>
      </c>
      <c r="I2" s="9" t="s">
        <v>25</v>
      </c>
      <c r="J2" s="9" t="s">
        <v>26</v>
      </c>
      <c r="K2" s="4" t="s">
        <v>27</v>
      </c>
      <c r="L2" s="4" t="s">
        <v>28</v>
      </c>
      <c r="M2" s="12">
        <v>33025</v>
      </c>
      <c r="N2" s="12">
        <v>33390</v>
      </c>
      <c r="O2" s="12">
        <v>33756</v>
      </c>
      <c r="P2" s="12">
        <v>34121</v>
      </c>
      <c r="Q2" s="12">
        <v>34486</v>
      </c>
      <c r="R2" s="12">
        <v>34851</v>
      </c>
      <c r="S2" s="12">
        <v>35217</v>
      </c>
      <c r="T2" s="12">
        <v>35582</v>
      </c>
      <c r="U2" s="12">
        <v>35947</v>
      </c>
      <c r="V2" s="12">
        <v>36312</v>
      </c>
      <c r="W2" s="12">
        <v>36678</v>
      </c>
      <c r="X2" s="12">
        <v>37043</v>
      </c>
      <c r="Y2" s="12">
        <v>37408</v>
      </c>
      <c r="Z2" s="12">
        <v>37773</v>
      </c>
      <c r="AA2" s="12">
        <v>38139</v>
      </c>
      <c r="AB2" s="12">
        <v>38504</v>
      </c>
      <c r="AC2" s="15">
        <v>38869</v>
      </c>
      <c r="AD2" s="12">
        <v>39234</v>
      </c>
      <c r="AE2" s="12">
        <v>39600</v>
      </c>
      <c r="AF2" s="12">
        <v>39965</v>
      </c>
      <c r="AG2" s="12">
        <v>40330</v>
      </c>
      <c r="AH2" s="12">
        <v>40695</v>
      </c>
      <c r="AI2" s="12">
        <v>41061</v>
      </c>
      <c r="AJ2" s="12">
        <v>41426</v>
      </c>
    </row>
    <row r="3" spans="1:36" ht="35.25" thickBot="1" x14ac:dyDescent="0.3">
      <c r="A3" s="1" t="s">
        <v>5</v>
      </c>
      <c r="C3" s="3" t="s">
        <v>10</v>
      </c>
      <c r="D3" s="6" t="s">
        <v>17</v>
      </c>
      <c r="E3" s="6" t="s">
        <v>19</v>
      </c>
      <c r="F3" s="6" t="s">
        <v>21</v>
      </c>
      <c r="G3" s="6" t="s">
        <v>23</v>
      </c>
      <c r="H3" s="8">
        <v>6</v>
      </c>
      <c r="I3" s="11">
        <v>33025</v>
      </c>
      <c r="J3" s="11">
        <v>41426</v>
      </c>
      <c r="K3" s="8">
        <v>24</v>
      </c>
      <c r="L3" s="6" t="s">
        <v>29</v>
      </c>
      <c r="M3" s="14">
        <v>21278</v>
      </c>
      <c r="N3" s="14">
        <v>21487</v>
      </c>
      <c r="O3" s="14">
        <v>20857</v>
      </c>
      <c r="P3" s="14">
        <v>21304</v>
      </c>
      <c r="Q3" s="14">
        <v>21868</v>
      </c>
      <c r="R3" s="14">
        <v>23148</v>
      </c>
      <c r="S3" s="14">
        <v>24569</v>
      </c>
      <c r="T3" s="14">
        <v>25443</v>
      </c>
      <c r="U3" s="14">
        <v>26332</v>
      </c>
      <c r="V3" s="14">
        <v>27636</v>
      </c>
      <c r="W3" s="14">
        <v>28933</v>
      </c>
      <c r="X3" s="14">
        <v>30530</v>
      </c>
      <c r="Y3" s="14">
        <v>32522</v>
      </c>
      <c r="Z3" s="14">
        <v>34110</v>
      </c>
      <c r="AA3" s="14">
        <v>35991</v>
      </c>
      <c r="AB3" s="14">
        <v>38144</v>
      </c>
      <c r="AC3" s="17">
        <v>39837</v>
      </c>
      <c r="AD3" s="14">
        <v>42202</v>
      </c>
      <c r="AE3" s="14">
        <v>45883</v>
      </c>
      <c r="AF3" s="14">
        <v>47209</v>
      </c>
      <c r="AG3" s="14">
        <v>47812</v>
      </c>
      <c r="AH3" s="14">
        <v>51460</v>
      </c>
      <c r="AI3" s="14">
        <v>53402</v>
      </c>
      <c r="AJ3" s="14">
        <v>53730</v>
      </c>
    </row>
    <row r="4" spans="1:36" ht="69" thickBot="1" x14ac:dyDescent="0.3">
      <c r="A4" s="1"/>
      <c r="C4" s="2" t="s">
        <v>11</v>
      </c>
      <c r="D4" s="5" t="s">
        <v>17</v>
      </c>
      <c r="E4" s="5" t="s">
        <v>19</v>
      </c>
      <c r="F4" s="5" t="s">
        <v>21</v>
      </c>
      <c r="G4" s="5" t="s">
        <v>23</v>
      </c>
      <c r="H4" s="7">
        <v>6</v>
      </c>
      <c r="I4" s="10">
        <v>33025</v>
      </c>
      <c r="J4" s="10">
        <v>41426</v>
      </c>
      <c r="K4" s="7">
        <v>24</v>
      </c>
      <c r="L4" s="5" t="s">
        <v>30</v>
      </c>
      <c r="M4" s="13">
        <v>24350</v>
      </c>
      <c r="N4" s="13">
        <v>24193</v>
      </c>
      <c r="O4" s="13">
        <v>23725</v>
      </c>
      <c r="P4" s="13">
        <v>25012</v>
      </c>
      <c r="Q4" s="13">
        <v>26098</v>
      </c>
      <c r="R4" s="13">
        <v>27296</v>
      </c>
      <c r="S4" s="13">
        <v>28801</v>
      </c>
      <c r="T4" s="13">
        <v>29775</v>
      </c>
      <c r="U4" s="13">
        <v>31317</v>
      </c>
      <c r="V4" s="13">
        <v>33383</v>
      </c>
      <c r="W4" s="13">
        <v>35180</v>
      </c>
      <c r="X4" s="13">
        <v>36966</v>
      </c>
      <c r="Y4" s="13">
        <v>39211</v>
      </c>
      <c r="Z4" s="13">
        <v>41429</v>
      </c>
      <c r="AA4" s="13">
        <v>43425</v>
      </c>
      <c r="AB4" s="13">
        <v>45636</v>
      </c>
      <c r="AC4" s="16">
        <v>47050</v>
      </c>
      <c r="AD4" s="13">
        <v>49678</v>
      </c>
      <c r="AE4" s="13">
        <v>52881</v>
      </c>
      <c r="AF4" s="13">
        <v>53072</v>
      </c>
      <c r="AG4" s="13">
        <v>54584</v>
      </c>
      <c r="AH4" s="13">
        <v>56923</v>
      </c>
      <c r="AI4" s="13">
        <v>58806</v>
      </c>
      <c r="AJ4" s="13">
        <v>59404</v>
      </c>
    </row>
    <row r="6" spans="1:36" ht="35.25" thickBot="1" x14ac:dyDescent="0.3">
      <c r="A6" s="1" t="s">
        <v>6</v>
      </c>
      <c r="C6" s="2" t="s">
        <v>10</v>
      </c>
      <c r="D6" s="5" t="s">
        <v>17</v>
      </c>
      <c r="E6" s="5" t="s">
        <v>19</v>
      </c>
      <c r="F6" s="5" t="s">
        <v>21</v>
      </c>
      <c r="G6" s="5" t="s">
        <v>23</v>
      </c>
      <c r="H6" s="7">
        <v>6</v>
      </c>
      <c r="I6" s="10">
        <v>33025</v>
      </c>
      <c r="J6" s="10">
        <v>41426</v>
      </c>
      <c r="K6" s="7">
        <v>24</v>
      </c>
      <c r="L6" s="5" t="s">
        <v>31</v>
      </c>
      <c r="M6" s="13">
        <v>22810</v>
      </c>
      <c r="N6" s="13">
        <v>23558</v>
      </c>
      <c r="O6" s="13">
        <v>23278</v>
      </c>
      <c r="P6" s="13">
        <v>23360</v>
      </c>
      <c r="Q6" s="13">
        <v>24209</v>
      </c>
      <c r="R6" s="13">
        <v>25660</v>
      </c>
      <c r="S6" s="13">
        <v>27291</v>
      </c>
      <c r="T6" s="13">
        <v>28680</v>
      </c>
      <c r="U6" s="13">
        <v>29444</v>
      </c>
      <c r="V6" s="13">
        <v>30568</v>
      </c>
      <c r="W6" s="13">
        <v>32465</v>
      </c>
      <c r="X6" s="13">
        <v>34351</v>
      </c>
      <c r="Y6" s="13">
        <v>35106</v>
      </c>
      <c r="Z6" s="13">
        <v>36567</v>
      </c>
      <c r="AA6" s="13">
        <v>39157</v>
      </c>
      <c r="AB6" s="13">
        <v>42042</v>
      </c>
      <c r="AC6" s="16">
        <v>43634</v>
      </c>
      <c r="AD6" s="13">
        <v>46232</v>
      </c>
      <c r="AE6" s="13">
        <v>49632</v>
      </c>
      <c r="AF6" s="13">
        <v>50904</v>
      </c>
      <c r="AG6" s="13">
        <v>51607</v>
      </c>
      <c r="AH6" s="13">
        <v>55446</v>
      </c>
      <c r="AI6" s="13">
        <v>57685</v>
      </c>
      <c r="AJ6" s="13">
        <v>58072</v>
      </c>
    </row>
    <row r="7" spans="1:36" ht="80.25" thickBot="1" x14ac:dyDescent="0.3">
      <c r="A7" s="1"/>
      <c r="C7" s="2" t="s">
        <v>12</v>
      </c>
      <c r="D7" s="5" t="s">
        <v>17</v>
      </c>
      <c r="E7" s="5" t="s">
        <v>19</v>
      </c>
      <c r="F7" s="5" t="s">
        <v>21</v>
      </c>
      <c r="G7" s="5" t="s">
        <v>23</v>
      </c>
      <c r="H7" s="7">
        <v>6</v>
      </c>
      <c r="I7" s="10">
        <v>33025</v>
      </c>
      <c r="J7" s="10">
        <v>41426</v>
      </c>
      <c r="K7" s="7">
        <v>24</v>
      </c>
      <c r="L7" s="5" t="s">
        <v>32</v>
      </c>
      <c r="M7" s="13">
        <v>25445</v>
      </c>
      <c r="N7" s="13">
        <v>26091</v>
      </c>
      <c r="O7" s="13">
        <v>26370</v>
      </c>
      <c r="P7" s="13">
        <v>26901</v>
      </c>
      <c r="Q7" s="13">
        <v>28084</v>
      </c>
      <c r="R7" s="13">
        <v>29547</v>
      </c>
      <c r="S7" s="13">
        <v>31264</v>
      </c>
      <c r="T7" s="13">
        <v>32760</v>
      </c>
      <c r="U7" s="13">
        <v>34195</v>
      </c>
      <c r="V7" s="13">
        <v>35688</v>
      </c>
      <c r="W7" s="13">
        <v>37702</v>
      </c>
      <c r="X7" s="13">
        <v>39307</v>
      </c>
      <c r="Y7" s="13">
        <v>40543</v>
      </c>
      <c r="Z7" s="13">
        <v>42548</v>
      </c>
      <c r="AA7" s="13">
        <v>45264</v>
      </c>
      <c r="AB7" s="13">
        <v>47384</v>
      </c>
      <c r="AC7" s="16">
        <v>49583</v>
      </c>
      <c r="AD7" s="13">
        <v>52099</v>
      </c>
      <c r="AE7" s="13">
        <v>54908</v>
      </c>
      <c r="AF7" s="13">
        <v>56564</v>
      </c>
      <c r="AG7" s="13">
        <v>58295</v>
      </c>
      <c r="AH7" s="13">
        <v>61456</v>
      </c>
      <c r="AI7" s="13">
        <v>63739</v>
      </c>
      <c r="AJ7" s="13">
        <v>64789</v>
      </c>
    </row>
    <row r="9" spans="1:36" ht="35.25" thickBot="1" x14ac:dyDescent="0.3">
      <c r="A9" s="1" t="s">
        <v>7</v>
      </c>
      <c r="C9" s="3" t="s">
        <v>10</v>
      </c>
      <c r="D9" s="6" t="s">
        <v>17</v>
      </c>
      <c r="E9" s="6" t="s">
        <v>19</v>
      </c>
      <c r="F9" s="6" t="s">
        <v>21</v>
      </c>
      <c r="G9" s="6" t="s">
        <v>23</v>
      </c>
      <c r="H9" s="8">
        <v>6</v>
      </c>
      <c r="I9" s="11">
        <v>33025</v>
      </c>
      <c r="J9" s="11">
        <v>41426</v>
      </c>
      <c r="K9" s="8">
        <v>24</v>
      </c>
      <c r="L9" s="6" t="s">
        <v>33</v>
      </c>
      <c r="M9" s="14">
        <v>19034</v>
      </c>
      <c r="N9" s="14">
        <v>19191</v>
      </c>
      <c r="O9" s="14">
        <v>19639</v>
      </c>
      <c r="P9" s="14">
        <v>20317</v>
      </c>
      <c r="Q9" s="14">
        <v>20779</v>
      </c>
      <c r="R9" s="14">
        <v>22102</v>
      </c>
      <c r="S9" s="14">
        <v>23234</v>
      </c>
      <c r="T9" s="14">
        <v>24635</v>
      </c>
      <c r="U9" s="14">
        <v>24986</v>
      </c>
      <c r="V9" s="14">
        <v>25875</v>
      </c>
      <c r="W9" s="14">
        <v>27033</v>
      </c>
      <c r="X9" s="14">
        <v>28609</v>
      </c>
      <c r="Y9" s="14">
        <v>30748</v>
      </c>
      <c r="Z9" s="14">
        <v>31081</v>
      </c>
      <c r="AA9" s="14">
        <v>34016</v>
      </c>
      <c r="AB9" s="14">
        <v>37286</v>
      </c>
      <c r="AC9" s="17">
        <v>40082</v>
      </c>
      <c r="AD9" s="14">
        <v>44072</v>
      </c>
      <c r="AE9" s="14">
        <v>47523</v>
      </c>
      <c r="AF9" s="14">
        <v>50446</v>
      </c>
      <c r="AG9" s="14">
        <v>50582</v>
      </c>
      <c r="AH9" s="14">
        <v>52659</v>
      </c>
      <c r="AI9" s="14">
        <v>54357</v>
      </c>
      <c r="AJ9" s="14">
        <v>54735</v>
      </c>
    </row>
    <row r="10" spans="1:36" ht="80.25" thickBot="1" x14ac:dyDescent="0.3">
      <c r="A10" s="1"/>
      <c r="C10" s="2" t="s">
        <v>13</v>
      </c>
      <c r="D10" s="5" t="s">
        <v>17</v>
      </c>
      <c r="E10" s="5" t="s">
        <v>19</v>
      </c>
      <c r="F10" s="5" t="s">
        <v>21</v>
      </c>
      <c r="G10" s="5" t="s">
        <v>23</v>
      </c>
      <c r="H10" s="7">
        <v>6</v>
      </c>
      <c r="I10" s="10">
        <v>33025</v>
      </c>
      <c r="J10" s="10">
        <v>41426</v>
      </c>
      <c r="K10" s="7">
        <v>24</v>
      </c>
      <c r="L10" s="5" t="s">
        <v>34</v>
      </c>
      <c r="M10" s="13">
        <v>21122</v>
      </c>
      <c r="N10" s="13">
        <v>21035</v>
      </c>
      <c r="O10" s="13">
        <v>21891</v>
      </c>
      <c r="P10" s="13">
        <v>23240</v>
      </c>
      <c r="Q10" s="13">
        <v>23934</v>
      </c>
      <c r="R10" s="13">
        <v>25249</v>
      </c>
      <c r="S10" s="13">
        <v>26347</v>
      </c>
      <c r="T10" s="13">
        <v>27691</v>
      </c>
      <c r="U10" s="13">
        <v>28860</v>
      </c>
      <c r="V10" s="13">
        <v>29919</v>
      </c>
      <c r="W10" s="13">
        <v>31143</v>
      </c>
      <c r="X10" s="13">
        <v>32876</v>
      </c>
      <c r="Y10" s="13">
        <v>35880</v>
      </c>
      <c r="Z10" s="13">
        <v>36950</v>
      </c>
      <c r="AA10" s="13">
        <v>40050</v>
      </c>
      <c r="AB10" s="13">
        <v>43718</v>
      </c>
      <c r="AC10" s="16">
        <v>48551</v>
      </c>
      <c r="AD10" s="13">
        <v>52692</v>
      </c>
      <c r="AE10" s="13">
        <v>55575</v>
      </c>
      <c r="AF10" s="13">
        <v>60479</v>
      </c>
      <c r="AG10" s="13">
        <v>57583</v>
      </c>
      <c r="AH10" s="13">
        <v>60390</v>
      </c>
      <c r="AI10" s="13">
        <v>62943</v>
      </c>
      <c r="AJ10" s="13">
        <v>62889</v>
      </c>
    </row>
    <row r="12" spans="1:36" ht="80.25" thickBot="1" x14ac:dyDescent="0.3">
      <c r="A12" s="1"/>
      <c r="C12" s="2" t="s">
        <v>14</v>
      </c>
      <c r="D12" s="5" t="s">
        <v>17</v>
      </c>
      <c r="E12" s="5" t="s">
        <v>19</v>
      </c>
      <c r="F12" s="5" t="s">
        <v>21</v>
      </c>
      <c r="G12" s="5" t="s">
        <v>23</v>
      </c>
      <c r="H12" s="7">
        <v>6</v>
      </c>
      <c r="I12" s="10">
        <v>33025</v>
      </c>
      <c r="J12" s="10">
        <v>41426</v>
      </c>
      <c r="K12" s="7">
        <v>24</v>
      </c>
      <c r="L12" s="5" t="s">
        <v>35</v>
      </c>
      <c r="M12" s="13">
        <v>21709</v>
      </c>
      <c r="N12" s="13">
        <v>21961</v>
      </c>
      <c r="O12" s="13">
        <v>21977</v>
      </c>
      <c r="P12" s="13">
        <v>22908</v>
      </c>
      <c r="Q12" s="13">
        <v>23865</v>
      </c>
      <c r="R12" s="13">
        <v>24949</v>
      </c>
      <c r="S12" s="13">
        <v>26500</v>
      </c>
      <c r="T12" s="13">
        <v>27340</v>
      </c>
      <c r="U12" s="13">
        <v>29108</v>
      </c>
      <c r="V12" s="13">
        <v>29238</v>
      </c>
      <c r="W12" s="13">
        <v>30368</v>
      </c>
      <c r="X12" s="13">
        <v>32348</v>
      </c>
      <c r="Y12" s="13">
        <v>34747</v>
      </c>
      <c r="Z12" s="13">
        <v>36618</v>
      </c>
      <c r="AA12" s="13">
        <v>38951</v>
      </c>
      <c r="AB12" s="13">
        <v>40508</v>
      </c>
      <c r="AC12" s="16">
        <v>42653</v>
      </c>
      <c r="AD12" s="13">
        <v>45505</v>
      </c>
      <c r="AE12" s="13">
        <v>49191</v>
      </c>
      <c r="AF12" s="13">
        <v>50137</v>
      </c>
      <c r="AG12" s="13">
        <v>51732</v>
      </c>
      <c r="AH12" s="13">
        <v>55001</v>
      </c>
      <c r="AI12" s="13">
        <v>56485</v>
      </c>
      <c r="AJ12" s="13">
        <v>57223</v>
      </c>
    </row>
    <row r="14" spans="1:36" ht="69" thickBot="1" x14ac:dyDescent="0.3">
      <c r="A14" s="1"/>
      <c r="C14" s="2" t="s">
        <v>15</v>
      </c>
      <c r="D14" s="5" t="s">
        <v>17</v>
      </c>
      <c r="E14" s="5" t="s">
        <v>19</v>
      </c>
      <c r="F14" s="5" t="s">
        <v>21</v>
      </c>
      <c r="G14" s="5" t="s">
        <v>23</v>
      </c>
      <c r="H14" s="7">
        <v>6</v>
      </c>
      <c r="I14" s="10">
        <v>33025</v>
      </c>
      <c r="J14" s="10">
        <v>41426</v>
      </c>
      <c r="K14" s="7">
        <v>24</v>
      </c>
      <c r="L14" s="5" t="s">
        <v>36</v>
      </c>
      <c r="M14" s="13">
        <v>18547</v>
      </c>
      <c r="N14" s="13">
        <v>18602</v>
      </c>
      <c r="O14" s="13">
        <v>19311</v>
      </c>
      <c r="P14" s="13">
        <v>20063</v>
      </c>
      <c r="Q14" s="13">
        <v>20494</v>
      </c>
      <c r="R14" s="13">
        <v>21671</v>
      </c>
      <c r="S14" s="13">
        <v>22863</v>
      </c>
      <c r="T14" s="13">
        <v>23935</v>
      </c>
      <c r="U14" s="13">
        <v>24246</v>
      </c>
      <c r="V14" s="13">
        <v>24940</v>
      </c>
      <c r="W14" s="13">
        <v>25843</v>
      </c>
      <c r="X14" s="13">
        <v>26741</v>
      </c>
      <c r="Y14" s="13">
        <v>28810</v>
      </c>
      <c r="Z14" s="13">
        <v>30726</v>
      </c>
      <c r="AA14" s="13">
        <v>34065</v>
      </c>
      <c r="AB14" s="13">
        <v>35462</v>
      </c>
      <c r="AC14" s="16">
        <v>37812</v>
      </c>
      <c r="AD14" s="13">
        <v>41997</v>
      </c>
      <c r="AE14" s="13">
        <v>43856</v>
      </c>
      <c r="AF14" s="13">
        <v>43769</v>
      </c>
      <c r="AG14" s="13">
        <v>46267</v>
      </c>
      <c r="AH14" s="13">
        <v>47494</v>
      </c>
      <c r="AI14" s="13">
        <v>47547</v>
      </c>
      <c r="AJ14" s="13">
        <v>47551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1"/>
  <sheetViews>
    <sheetView workbookViewId="0">
      <selection activeCell="E41" sqref="E41"/>
    </sheetView>
  </sheetViews>
  <sheetFormatPr defaultRowHeight="15" x14ac:dyDescent="0.25"/>
  <cols>
    <col min="2" max="2" width="27.85546875" customWidth="1"/>
    <col min="3" max="5" width="12.5703125" bestFit="1" customWidth="1"/>
    <col min="6" max="6" width="15.5703125" customWidth="1"/>
    <col min="7" max="10" width="12.5703125" bestFit="1" customWidth="1"/>
  </cols>
  <sheetData>
    <row r="1" spans="1:10" x14ac:dyDescent="0.25">
      <c r="A1" t="s">
        <v>42</v>
      </c>
    </row>
    <row r="2" spans="1:10" x14ac:dyDescent="0.25">
      <c r="C2">
        <v>2006</v>
      </c>
      <c r="D2">
        <v>2007</v>
      </c>
      <c r="E2">
        <v>2008</v>
      </c>
      <c r="F2">
        <v>2009</v>
      </c>
      <c r="G2">
        <v>2010</v>
      </c>
      <c r="H2">
        <v>2011</v>
      </c>
      <c r="I2">
        <v>2012</v>
      </c>
      <c r="J2">
        <v>2013</v>
      </c>
    </row>
    <row r="3" spans="1:10" x14ac:dyDescent="0.25">
      <c r="A3" t="s">
        <v>0</v>
      </c>
      <c r="B3" t="s">
        <v>41</v>
      </c>
      <c r="C3" s="24">
        <v>77.58</v>
      </c>
      <c r="D3" s="24">
        <v>62.69</v>
      </c>
      <c r="E3" s="24">
        <v>40.950000000000003</v>
      </c>
      <c r="F3" s="24">
        <v>95.14</v>
      </c>
      <c r="G3" s="24">
        <v>315.52999999999997</v>
      </c>
      <c r="H3" s="24">
        <v>401.76</v>
      </c>
      <c r="I3" s="24">
        <v>323.70999999999998</v>
      </c>
      <c r="J3" s="24">
        <v>392.52</v>
      </c>
    </row>
    <row r="4" spans="1:10" x14ac:dyDescent="0.25">
      <c r="A4" t="s">
        <v>1</v>
      </c>
      <c r="B4" t="s">
        <v>41</v>
      </c>
      <c r="C4" s="24">
        <v>254.2885</v>
      </c>
      <c r="D4" s="24">
        <v>1648.8036669999999</v>
      </c>
      <c r="E4" s="24">
        <v>289.31633299999999</v>
      </c>
      <c r="F4" s="24">
        <v>1179.671278</v>
      </c>
      <c r="G4" s="24">
        <v>100.126167</v>
      </c>
      <c r="H4" s="24">
        <v>307.452</v>
      </c>
      <c r="I4" s="24">
        <v>84.258667000000003</v>
      </c>
      <c r="J4" s="24">
        <v>34.269832999999998</v>
      </c>
    </row>
    <row r="5" spans="1:10" x14ac:dyDescent="0.25">
      <c r="A5" t="s">
        <v>2</v>
      </c>
      <c r="B5" t="s">
        <v>41</v>
      </c>
      <c r="C5" s="24">
        <v>530.55999999999995</v>
      </c>
      <c r="D5" s="24">
        <v>109.87</v>
      </c>
      <c r="E5" s="24">
        <v>1219.58</v>
      </c>
      <c r="F5" s="24">
        <v>6975.47</v>
      </c>
      <c r="G5" s="24">
        <v>33.25</v>
      </c>
      <c r="H5" s="24">
        <v>4.3</v>
      </c>
      <c r="I5" s="24">
        <v>476</v>
      </c>
      <c r="J5" s="24">
        <v>206.01</v>
      </c>
    </row>
    <row r="6" spans="1:10" x14ac:dyDescent="0.25">
      <c r="A6" t="s">
        <v>3</v>
      </c>
      <c r="B6" t="s">
        <v>41</v>
      </c>
      <c r="C6" s="24">
        <v>335</v>
      </c>
      <c r="D6" s="24">
        <v>150</v>
      </c>
      <c r="E6" s="24">
        <v>92</v>
      </c>
      <c r="F6" s="24">
        <v>264</v>
      </c>
      <c r="G6" s="24">
        <v>192</v>
      </c>
      <c r="H6" s="24">
        <v>368</v>
      </c>
      <c r="I6" s="24">
        <v>219</v>
      </c>
      <c r="J6" s="24">
        <v>535</v>
      </c>
    </row>
    <row r="7" spans="1:10" x14ac:dyDescent="0.25">
      <c r="A7" t="s">
        <v>4</v>
      </c>
      <c r="B7" t="s">
        <v>41</v>
      </c>
      <c r="C7" s="24">
        <v>128.06</v>
      </c>
      <c r="D7" s="24">
        <v>335.85</v>
      </c>
      <c r="E7" s="24">
        <v>92.57</v>
      </c>
      <c r="F7" s="24">
        <v>253.06</v>
      </c>
      <c r="G7" s="24">
        <v>521.72</v>
      </c>
      <c r="H7" s="24">
        <v>146.82</v>
      </c>
      <c r="I7" s="24">
        <v>148.13999999999999</v>
      </c>
      <c r="J7" s="24">
        <v>179.42</v>
      </c>
    </row>
    <row r="9" spans="1:10" x14ac:dyDescent="0.25">
      <c r="A9" t="s">
        <v>38</v>
      </c>
    </row>
    <row r="10" spans="1:10" x14ac:dyDescent="0.25">
      <c r="A10" t="str">
        <f>A3</f>
        <v>21ENT</v>
      </c>
      <c r="B10" t="s">
        <v>43</v>
      </c>
      <c r="C10" s="26">
        <f>'Output price calculations'!C4*1000</f>
        <v>24591.225046446896</v>
      </c>
      <c r="D10" s="26">
        <f>'Output price calculations'!D4*1000</f>
        <v>25964.77955063526</v>
      </c>
      <c r="E10" s="26">
        <f>'Output price calculations'!E4*1000</f>
        <v>27638.864435306234</v>
      </c>
      <c r="F10" s="26">
        <f>'Output price calculations'!F4*1000</f>
        <v>27738.69278777959</v>
      </c>
      <c r="G10" s="26">
        <f>'Output price calculations'!G4*1000</f>
        <v>28528.95702306605</v>
      </c>
      <c r="H10" s="26">
        <f>'Output price calculations'!H4*1000</f>
        <v>29751.462344716187</v>
      </c>
      <c r="I10" s="26">
        <f>'Output price calculations'!I4*1000</f>
        <v>30735.634008105339</v>
      </c>
      <c r="J10" s="26">
        <f>'Output price calculations'!J4*1000</f>
        <v>31048.185603807255</v>
      </c>
    </row>
    <row r="11" spans="1:10" x14ac:dyDescent="0.25">
      <c r="A11" t="str">
        <f t="shared" ref="A11:A14" si="0">A4</f>
        <v>22PLK</v>
      </c>
      <c r="B11" t="s">
        <v>43</v>
      </c>
      <c r="C11" s="26">
        <f>'Output price calculations'!C5*1000</f>
        <v>25652.258543893593</v>
      </c>
      <c r="D11" s="26">
        <f>'Output price calculations'!D5*1000</f>
        <v>27840.184696398454</v>
      </c>
      <c r="E11" s="26">
        <f>'Output price calculations'!E5*1000</f>
        <v>29363.437798951341</v>
      </c>
      <c r="F11" s="26">
        <f>'Output price calculations'!F5*1000</f>
        <v>31954.500308462048</v>
      </c>
      <c r="G11" s="26">
        <f>'Output price calculations'!G5*1000</f>
        <v>30424.378565488354</v>
      </c>
      <c r="H11" s="26">
        <f>'Output price calculations'!H5*1000</f>
        <v>31907.476539427291</v>
      </c>
      <c r="I11" s="26">
        <f>'Output price calculations'!I5*1000</f>
        <v>33256.371846682763</v>
      </c>
      <c r="J11" s="26">
        <f>'Output price calculations'!J5*1000</f>
        <v>33227.840571088636</v>
      </c>
    </row>
    <row r="12" spans="1:10" x14ac:dyDescent="0.25">
      <c r="A12" t="str">
        <f t="shared" si="0"/>
        <v>23SPT</v>
      </c>
      <c r="B12" t="s">
        <v>43</v>
      </c>
      <c r="C12" s="26">
        <f>'Output price calculations'!C6*1000</f>
        <v>24875.653598595523</v>
      </c>
      <c r="D12" s="26">
        <f>'Output price calculations'!D6*1000</f>
        <v>26137.923821334494</v>
      </c>
      <c r="E12" s="26">
        <f>'Output price calculations'!E6*1000</f>
        <v>27547.191331538688</v>
      </c>
      <c r="F12" s="26">
        <f>'Output price calculations'!F6*1000</f>
        <v>28378.001939192003</v>
      </c>
      <c r="G12" s="26">
        <f>'Output price calculations'!G6*1000</f>
        <v>29246.439838858598</v>
      </c>
      <c r="H12" s="26">
        <f>'Output price calculations'!H6*1000</f>
        <v>30832.304772911808</v>
      </c>
      <c r="I12" s="26">
        <f>'Output price calculations'!I6*1000</f>
        <v>31977.679541796177</v>
      </c>
      <c r="J12" s="26">
        <f>'Output price calculations'!J6*1000</f>
        <v>32504.461629982154</v>
      </c>
    </row>
    <row r="13" spans="1:10" x14ac:dyDescent="0.25">
      <c r="A13" t="str">
        <f t="shared" si="0"/>
        <v>24TNT</v>
      </c>
      <c r="B13" t="s">
        <v>43</v>
      </c>
      <c r="C13" s="26">
        <f>'Output price calculations'!C7*1000</f>
        <v>24164.392033866734</v>
      </c>
      <c r="D13" s="26">
        <f>'Output price calculations'!D7*1000</f>
        <v>25780.148160764911</v>
      </c>
      <c r="E13" s="26">
        <f>'Output price calculations'!E7*1000</f>
        <v>27868.393982555473</v>
      </c>
      <c r="F13" s="26">
        <f>'Output price calculations'!F7*1000</f>
        <v>28404.335530958586</v>
      </c>
      <c r="G13" s="26">
        <f>'Output price calculations'!G7*1000</f>
        <v>29307.957909080113</v>
      </c>
      <c r="H13" s="26">
        <f>'Output price calculations'!H7*1000</f>
        <v>31159.958883424479</v>
      </c>
      <c r="I13" s="26">
        <f>'Output price calculations'!I7*1000</f>
        <v>32000.695942441624</v>
      </c>
      <c r="J13" s="26">
        <f>'Output price calculations'!J7*1000</f>
        <v>32418.798334324812</v>
      </c>
    </row>
    <row r="14" spans="1:10" x14ac:dyDescent="0.25">
      <c r="A14" t="str">
        <f t="shared" si="0"/>
        <v>25TRG</v>
      </c>
      <c r="B14" t="s">
        <v>43</v>
      </c>
      <c r="C14" s="26">
        <f>'Output price calculations'!C8*1000</f>
        <v>19391.052815067618</v>
      </c>
      <c r="D14" s="26">
        <f>'Output price calculations'!D8*1000</f>
        <v>21537.23804809041</v>
      </c>
      <c r="E14" s="26">
        <f>'Output price calculations'!E8*1000</f>
        <v>22490.585323643434</v>
      </c>
      <c r="F14" s="26">
        <f>'Output price calculations'!F8*1000</f>
        <v>22445.969286541163</v>
      </c>
      <c r="G14" s="26">
        <f>'Output price calculations'!G8*1000</f>
        <v>23727.01366219014</v>
      </c>
      <c r="H14" s="26">
        <f>'Output price calculations'!H8*1000</f>
        <v>24356.253633735894</v>
      </c>
      <c r="I14" s="26">
        <f>'Output price calculations'!I8*1000</f>
        <v>24383.433518407383</v>
      </c>
      <c r="J14" s="26">
        <f>'Output price calculations'!J8*1000</f>
        <v>24385.484830458063</v>
      </c>
    </row>
    <row r="16" spans="1:10" x14ac:dyDescent="0.25">
      <c r="A16" t="s">
        <v>40</v>
      </c>
    </row>
    <row r="17" spans="1:10" x14ac:dyDescent="0.25">
      <c r="A17" t="s">
        <v>0</v>
      </c>
      <c r="B17" t="s">
        <v>44</v>
      </c>
      <c r="C17" s="26">
        <f>C3*C10</f>
        <v>1907787.2391033501</v>
      </c>
      <c r="D17" s="26">
        <f t="shared" ref="D17:J17" si="1">D3*D10</f>
        <v>1627732.0300293243</v>
      </c>
      <c r="E17" s="26">
        <f t="shared" si="1"/>
        <v>1131811.4986257902</v>
      </c>
      <c r="F17" s="26">
        <f t="shared" si="1"/>
        <v>2639059.2318293503</v>
      </c>
      <c r="G17" s="26">
        <f t="shared" si="1"/>
        <v>9001741.8094880302</v>
      </c>
      <c r="H17" s="26">
        <f t="shared" si="1"/>
        <v>11952947.511613175</v>
      </c>
      <c r="I17" s="26">
        <f t="shared" si="1"/>
        <v>9949432.0847637784</v>
      </c>
      <c r="J17" s="26">
        <f t="shared" si="1"/>
        <v>12187033.813206423</v>
      </c>
    </row>
    <row r="18" spans="1:10" x14ac:dyDescent="0.25">
      <c r="A18" t="s">
        <v>1</v>
      </c>
      <c r="B18" t="s">
        <v>45</v>
      </c>
      <c r="C18" s="26">
        <f t="shared" ref="C18:J21" si="2">C4*C11</f>
        <v>6523074.3467388861</v>
      </c>
      <c r="D18" s="26">
        <f t="shared" si="2"/>
        <v>45902998.617379047</v>
      </c>
      <c r="E18" s="26">
        <f t="shared" si="2"/>
        <v>8495322.1482661925</v>
      </c>
      <c r="F18" s="26">
        <f t="shared" si="2"/>
        <v>37695806.216734819</v>
      </c>
      <c r="G18" s="26">
        <f t="shared" si="2"/>
        <v>3046276.4091193071</v>
      </c>
      <c r="H18" s="26">
        <f t="shared" si="2"/>
        <v>9810017.477</v>
      </c>
      <c r="I18" s="26">
        <f t="shared" si="2"/>
        <v>2802137.5610578181</v>
      </c>
      <c r="J18" s="26">
        <f t="shared" si="2"/>
        <v>1138712.547321832</v>
      </c>
    </row>
    <row r="19" spans="1:10" x14ac:dyDescent="0.25">
      <c r="A19" t="s">
        <v>2</v>
      </c>
      <c r="B19" t="s">
        <v>46</v>
      </c>
      <c r="C19" s="26">
        <f t="shared" si="2"/>
        <v>13198026.77327084</v>
      </c>
      <c r="D19" s="26">
        <f t="shared" si="2"/>
        <v>2871773.6902500209</v>
      </c>
      <c r="E19" s="26">
        <f t="shared" si="2"/>
        <v>33596003.604117952</v>
      </c>
      <c r="F19" s="26"/>
      <c r="G19" s="26">
        <f t="shared" si="2"/>
        <v>972444.12464204838</v>
      </c>
      <c r="H19" s="26">
        <f t="shared" si="2"/>
        <v>132578.91052352078</v>
      </c>
      <c r="I19" s="26">
        <f t="shared" si="2"/>
        <v>15221375.46189498</v>
      </c>
      <c r="J19" s="26">
        <f t="shared" si="2"/>
        <v>6696244.1403926229</v>
      </c>
    </row>
    <row r="20" spans="1:10" x14ac:dyDescent="0.25">
      <c r="A20" t="s">
        <v>3</v>
      </c>
      <c r="B20" t="s">
        <v>47</v>
      </c>
      <c r="C20" s="26">
        <f t="shared" si="2"/>
        <v>8095071.3313453561</v>
      </c>
      <c r="D20" s="26">
        <f t="shared" si="2"/>
        <v>3867022.2241147365</v>
      </c>
      <c r="E20" s="26">
        <f t="shared" si="2"/>
        <v>2563892.2463951036</v>
      </c>
      <c r="F20" s="26">
        <f t="shared" si="2"/>
        <v>7498744.5801730668</v>
      </c>
      <c r="G20" s="26">
        <f t="shared" si="2"/>
        <v>5627127.9185433816</v>
      </c>
      <c r="H20" s="26">
        <f t="shared" si="2"/>
        <v>11466864.869100207</v>
      </c>
      <c r="I20" s="26">
        <f t="shared" si="2"/>
        <v>7008152.4113947153</v>
      </c>
      <c r="J20" s="26">
        <f t="shared" si="2"/>
        <v>17344057.108863775</v>
      </c>
    </row>
    <row r="21" spans="1:10" x14ac:dyDescent="0.25">
      <c r="A21" t="s">
        <v>4</v>
      </c>
      <c r="B21" t="s">
        <v>48</v>
      </c>
      <c r="C21" s="26">
        <f t="shared" si="2"/>
        <v>2483218.2234975593</v>
      </c>
      <c r="D21" s="26">
        <f t="shared" si="2"/>
        <v>7233281.3984511644</v>
      </c>
      <c r="E21" s="26">
        <f t="shared" si="2"/>
        <v>2081953.4834096725</v>
      </c>
      <c r="F21" s="26">
        <f t="shared" si="2"/>
        <v>5680176.9876521071</v>
      </c>
      <c r="G21" s="26">
        <f t="shared" si="2"/>
        <v>12378857.56783784</v>
      </c>
      <c r="H21" s="26">
        <f t="shared" si="2"/>
        <v>3575985.158505104</v>
      </c>
      <c r="I21" s="26">
        <f t="shared" si="2"/>
        <v>3612161.8414168693</v>
      </c>
      <c r="J21" s="26">
        <f t="shared" si="2"/>
        <v>4375243.6882807855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8"/>
  <sheetViews>
    <sheetView workbookViewId="0">
      <selection activeCell="G14" sqref="G14"/>
    </sheetView>
  </sheetViews>
  <sheetFormatPr defaultRowHeight="15" x14ac:dyDescent="0.25"/>
  <cols>
    <col min="2" max="2" width="19" customWidth="1"/>
    <col min="3" max="10" width="18" bestFit="1" customWidth="1"/>
  </cols>
  <sheetData>
    <row r="1" spans="1:11" x14ac:dyDescent="0.25">
      <c r="A1" s="19"/>
      <c r="B1" s="19"/>
      <c r="C1" s="20"/>
      <c r="D1" s="20"/>
      <c r="E1" s="20"/>
      <c r="F1" s="20"/>
      <c r="G1" s="20"/>
      <c r="H1" s="20"/>
      <c r="I1" s="20"/>
    </row>
    <row r="2" spans="1:11" x14ac:dyDescent="0.25">
      <c r="B2" s="21" t="s">
        <v>39</v>
      </c>
      <c r="C2" s="20"/>
      <c r="D2" s="20"/>
      <c r="E2" s="20"/>
      <c r="F2" s="20"/>
      <c r="G2" s="20"/>
      <c r="H2" s="20"/>
      <c r="I2" s="20"/>
      <c r="J2" s="20"/>
    </row>
    <row r="3" spans="1:11" x14ac:dyDescent="0.25">
      <c r="B3" s="21"/>
      <c r="C3" s="22">
        <v>2006</v>
      </c>
      <c r="D3" s="27">
        <v>2007</v>
      </c>
      <c r="E3" s="22">
        <v>2008</v>
      </c>
      <c r="F3" s="22">
        <v>2009</v>
      </c>
      <c r="G3" s="22">
        <v>2010</v>
      </c>
      <c r="H3" s="22">
        <v>2011</v>
      </c>
      <c r="I3" s="22">
        <v>2012</v>
      </c>
      <c r="J3" s="22">
        <v>2013</v>
      </c>
      <c r="K3" s="22">
        <v>2014</v>
      </c>
    </row>
    <row r="4" spans="1:11" x14ac:dyDescent="0.25">
      <c r="B4" s="22" t="s">
        <v>5</v>
      </c>
      <c r="C4">
        <f>$K4*'Price index calculations'!C2</f>
        <v>24.591225046446898</v>
      </c>
      <c r="D4">
        <f>$K4*'Price index calculations'!D2</f>
        <v>25.96477955063526</v>
      </c>
      <c r="E4">
        <f>$K4*'Price index calculations'!E2</f>
        <v>27.638864435306232</v>
      </c>
      <c r="F4">
        <f>$K4*'Price index calculations'!F2</f>
        <v>27.738692787779591</v>
      </c>
      <c r="G4">
        <f>$K4*'Price index calculations'!G2</f>
        <v>28.528957023066049</v>
      </c>
      <c r="H4">
        <f>$K4*'Price index calculations'!H2</f>
        <v>29.751462344716188</v>
      </c>
      <c r="I4">
        <f>$K4*'Price index calculations'!I2</f>
        <v>30.73563400810534</v>
      </c>
      <c r="J4">
        <f>$K4*'Price index calculations'!J2</f>
        <v>31.048185603807255</v>
      </c>
      <c r="K4">
        <v>32.619999999999997</v>
      </c>
    </row>
    <row r="5" spans="1:11" x14ac:dyDescent="0.25">
      <c r="B5" s="22" t="s">
        <v>7</v>
      </c>
      <c r="C5">
        <f>$K5*'Price index calculations'!C3</f>
        <v>25.652258543893595</v>
      </c>
      <c r="D5">
        <f>$K5*'Price index calculations'!D3</f>
        <v>27.840184696398453</v>
      </c>
      <c r="E5">
        <f>$K5*'Price index calculations'!E3</f>
        <v>29.363437798951342</v>
      </c>
      <c r="F5">
        <f>$K5*'Price index calculations'!F3</f>
        <v>31.954500308462048</v>
      </c>
      <c r="G5">
        <f>$K5*'Price index calculations'!G3</f>
        <v>30.424378565488354</v>
      </c>
      <c r="H5">
        <f>$K5*'Price index calculations'!H3</f>
        <v>31.907476539427289</v>
      </c>
      <c r="I5">
        <f>$K5*'Price index calculations'!I3</f>
        <v>33.256371846682761</v>
      </c>
      <c r="J5">
        <f>$K5*'Price index calculations'!J3</f>
        <v>33.227840571088635</v>
      </c>
      <c r="K5">
        <v>34.909999999999997</v>
      </c>
    </row>
    <row r="6" spans="1:11" x14ac:dyDescent="0.25">
      <c r="B6" s="22" t="s">
        <v>37</v>
      </c>
      <c r="C6">
        <f>$K6*'Price index calculations'!C4</f>
        <v>24.875653598595523</v>
      </c>
      <c r="D6">
        <f>$K6*'Price index calculations'!D4</f>
        <v>26.137923821334493</v>
      </c>
      <c r="E6">
        <f>$K6*'Price index calculations'!E4</f>
        <v>27.547191331538688</v>
      </c>
      <c r="F6">
        <f>$K6*'Price index calculations'!F4</f>
        <v>28.378001939192004</v>
      </c>
      <c r="G6">
        <f>$K6*'Price index calculations'!G4</f>
        <v>29.246439838858599</v>
      </c>
      <c r="H6">
        <f>$K6*'Price index calculations'!H4</f>
        <v>30.832304772911808</v>
      </c>
      <c r="I6">
        <f>$K6*'Price index calculations'!I4</f>
        <v>31.977679541796178</v>
      </c>
      <c r="J6">
        <f>$K6*'Price index calculations'!J4</f>
        <v>32.504461629982153</v>
      </c>
      <c r="K6">
        <v>34.15</v>
      </c>
    </row>
    <row r="7" spans="1:11" x14ac:dyDescent="0.25">
      <c r="B7" s="22" t="s">
        <v>8</v>
      </c>
      <c r="C7">
        <f>$K7*'Price index calculations'!C5</f>
        <v>24.164392033866733</v>
      </c>
      <c r="D7">
        <f>$K7*'Price index calculations'!D5</f>
        <v>25.780148160764909</v>
      </c>
      <c r="E7">
        <f>$K7*'Price index calculations'!E5</f>
        <v>27.868393982555475</v>
      </c>
      <c r="F7">
        <f>$K7*'Price index calculations'!F5</f>
        <v>28.404335530958587</v>
      </c>
      <c r="G7">
        <f>$K7*'Price index calculations'!G5</f>
        <v>29.307957909080113</v>
      </c>
      <c r="H7">
        <f>$K7*'Price index calculations'!H5</f>
        <v>31.15995888342448</v>
      </c>
      <c r="I7">
        <f>$K7*'Price index calculations'!I5</f>
        <v>32.000695942441624</v>
      </c>
      <c r="J7">
        <f>$K7*'Price index calculations'!J5</f>
        <v>32.418798334324812</v>
      </c>
      <c r="K7">
        <v>34.06</v>
      </c>
    </row>
    <row r="8" spans="1:11" x14ac:dyDescent="0.25">
      <c r="B8" s="22" t="s">
        <v>9</v>
      </c>
      <c r="C8">
        <f>$K8*'Price index calculations'!C6</f>
        <v>19.391052815067617</v>
      </c>
      <c r="D8">
        <f>$K8*'Price index calculations'!D6</f>
        <v>21.537238048090412</v>
      </c>
      <c r="E8">
        <f>$K8*'Price index calculations'!E6</f>
        <v>22.490585323643433</v>
      </c>
      <c r="F8">
        <f>$K8*'Price index calculations'!F6</f>
        <v>22.445969286541164</v>
      </c>
      <c r="G8">
        <f>$K8*'Price index calculations'!G6</f>
        <v>23.727013662190139</v>
      </c>
      <c r="H8">
        <f>$K8*'Price index calculations'!H6</f>
        <v>24.356253633735893</v>
      </c>
      <c r="I8">
        <f>$K8*'Price index calculations'!I6</f>
        <v>24.383433518407383</v>
      </c>
      <c r="J8">
        <f>$K8*'Price index calculations'!J6</f>
        <v>24.385484830458061</v>
      </c>
      <c r="K8">
        <v>25.62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0"/>
  <sheetViews>
    <sheetView workbookViewId="0">
      <selection activeCell="M25" sqref="M25"/>
    </sheetView>
  </sheetViews>
  <sheetFormatPr defaultRowHeight="15" x14ac:dyDescent="0.25"/>
  <cols>
    <col min="2" max="2" width="18.5703125" customWidth="1"/>
  </cols>
  <sheetData>
    <row r="1" spans="2:12" x14ac:dyDescent="0.25">
      <c r="C1" s="22">
        <v>2006</v>
      </c>
      <c r="D1" s="27">
        <v>2007</v>
      </c>
      <c r="E1" s="22">
        <v>2008</v>
      </c>
      <c r="F1" s="22">
        <v>2009</v>
      </c>
      <c r="G1" s="22">
        <v>2010</v>
      </c>
      <c r="H1" s="22">
        <v>2011</v>
      </c>
      <c r="I1" s="22">
        <v>2012</v>
      </c>
      <c r="J1" s="22">
        <v>2013</v>
      </c>
      <c r="K1" s="22">
        <v>2014</v>
      </c>
      <c r="L1" s="22">
        <v>2015</v>
      </c>
    </row>
    <row r="2" spans="2:12" x14ac:dyDescent="0.25">
      <c r="B2" s="22" t="s">
        <v>5</v>
      </c>
      <c r="C2">
        <f>'Price index calculations'!C9/'Price index calculations'!$L9</f>
        <v>0.75386955997691296</v>
      </c>
      <c r="D2">
        <f>'Price index calculations'!D9/'Price index calculations'!$L9</f>
        <v>0.79597730075521955</v>
      </c>
      <c r="E2">
        <f>'Price index calculations'!E9/'Price index calculations'!$L9</f>
        <v>0.84729811267033217</v>
      </c>
      <c r="F2">
        <f>'Price index calculations'!F9/'Price index calculations'!$L9</f>
        <v>0.85035845456099302</v>
      </c>
      <c r="G2">
        <f>'Price index calculations'!G9/'Price index calculations'!$L9</f>
        <v>0.87458482596769005</v>
      </c>
      <c r="H2">
        <f>'Price index calculations'!H9/'Price index calculations'!$L9</f>
        <v>0.91206199707897584</v>
      </c>
      <c r="I2">
        <f>'Price index calculations'!I9/'Price index calculations'!$L9</f>
        <v>0.94223280221046424</v>
      </c>
      <c r="J2">
        <f>'Price index calculations'!J9/'Price index calculations'!$L9</f>
        <v>0.95181439619274244</v>
      </c>
      <c r="K2">
        <f>'Price index calculations'!K9/'Price index calculations'!$L9</f>
        <v>0.97560975609756095</v>
      </c>
      <c r="L2">
        <f>'Price index calculations'!L9/'Price index calculations'!$L9</f>
        <v>1</v>
      </c>
    </row>
    <row r="3" spans="2:12" x14ac:dyDescent="0.25">
      <c r="B3" s="22" t="s">
        <v>7</v>
      </c>
      <c r="C3">
        <f>'Price index calculations'!C10/'Price index calculations'!$L10</f>
        <v>0.73481118716395299</v>
      </c>
      <c r="D3">
        <f>'Price index calculations'!D10/'Price index calculations'!$L10</f>
        <v>0.79748452295612882</v>
      </c>
      <c r="E3">
        <f>'Price index calculations'!E10/'Price index calculations'!$L10</f>
        <v>0.84111824116159684</v>
      </c>
      <c r="F3">
        <f>'Price index calculations'!F10/'Price index calculations'!$L10</f>
        <v>0.91533945312122744</v>
      </c>
      <c r="G3">
        <f>'Price index calculations'!G10/'Price index calculations'!$L10</f>
        <v>0.8715089821108094</v>
      </c>
      <c r="H3">
        <f>'Price index calculations'!H10/'Price index calculations'!$L10</f>
        <v>0.91399245314887689</v>
      </c>
      <c r="I3">
        <f>'Price index calculations'!I10/'Price index calculations'!$L10</f>
        <v>0.95263167707484286</v>
      </c>
      <c r="J3">
        <f>'Price index calculations'!J10/'Price index calculations'!$L10</f>
        <v>0.95181439619274244</v>
      </c>
      <c r="K3">
        <f>'Price index calculations'!K10/'Price index calculations'!$L10</f>
        <v>0.97560975609756095</v>
      </c>
      <c r="L3">
        <f>'Price index calculations'!L10/'Price index calculations'!$L10</f>
        <v>1</v>
      </c>
    </row>
    <row r="4" spans="2:12" x14ac:dyDescent="0.25">
      <c r="B4" s="22" t="s">
        <v>37</v>
      </c>
      <c r="C4">
        <f>'Price index calculations'!C11/'Price index calculations'!$L11</f>
        <v>0.72842323861187475</v>
      </c>
      <c r="D4">
        <f>'Price index calculations'!D11/'Price index calculations'!$L11</f>
        <v>0.76538576343585629</v>
      </c>
      <c r="E4">
        <f>'Price index calculations'!E11/'Price index calculations'!$L11</f>
        <v>0.80665274762924422</v>
      </c>
      <c r="F4">
        <f>'Price index calculations'!F11/'Price index calculations'!$L11</f>
        <v>0.83098102310957556</v>
      </c>
      <c r="G4">
        <f>'Price index calculations'!G11/'Price index calculations'!$L11</f>
        <v>0.85641112266057395</v>
      </c>
      <c r="H4">
        <f>'Price index calculations'!H11/'Price index calculations'!$L11</f>
        <v>0.9028493344922931</v>
      </c>
      <c r="I4">
        <f>'Price index calculations'!I11/'Price index calculations'!$L11</f>
        <v>0.93638885920340198</v>
      </c>
      <c r="J4">
        <f>'Price index calculations'!J11/'Price index calculations'!$L11</f>
        <v>0.95181439619274244</v>
      </c>
      <c r="K4">
        <f>'Price index calculations'!K11/'Price index calculations'!$L11</f>
        <v>0.97560975609756095</v>
      </c>
      <c r="L4">
        <f>'Price index calculations'!L11/'Price index calculations'!$L11</f>
        <v>1</v>
      </c>
    </row>
    <row r="5" spans="2:12" x14ac:dyDescent="0.25">
      <c r="B5" s="22" t="s">
        <v>8</v>
      </c>
      <c r="C5">
        <f>C12/$L$12</f>
        <v>0.70946541496966331</v>
      </c>
      <c r="D5">
        <f t="shared" ref="D5:L5" si="0">D12/$L$12</f>
        <v>0.75690393895375541</v>
      </c>
      <c r="E5">
        <f t="shared" si="0"/>
        <v>0.81821473818424761</v>
      </c>
      <c r="F5">
        <f t="shared" si="0"/>
        <v>0.83394995686901308</v>
      </c>
      <c r="G5">
        <f t="shared" si="0"/>
        <v>0.8604802674421641</v>
      </c>
      <c r="H5">
        <f t="shared" si="0"/>
        <v>0.9148549290494562</v>
      </c>
      <c r="I5">
        <f t="shared" si="0"/>
        <v>0.93953892960779861</v>
      </c>
      <c r="J5">
        <f t="shared" si="0"/>
        <v>0.95181439619274244</v>
      </c>
      <c r="K5">
        <f t="shared" si="0"/>
        <v>0.97560975609756095</v>
      </c>
      <c r="L5">
        <f t="shared" si="0"/>
        <v>1</v>
      </c>
    </row>
    <row r="6" spans="2:12" x14ac:dyDescent="0.25">
      <c r="B6" s="22" t="s">
        <v>9</v>
      </c>
      <c r="C6">
        <f t="shared" ref="C6:K6" si="1">C13/$L$13</f>
        <v>0.75687169457719039</v>
      </c>
      <c r="D6">
        <f t="shared" si="1"/>
        <v>0.84064160999572257</v>
      </c>
      <c r="E6">
        <f t="shared" si="1"/>
        <v>0.87785266680887708</v>
      </c>
      <c r="F6">
        <f t="shared" si="1"/>
        <v>0.87611121337006881</v>
      </c>
      <c r="G6">
        <f t="shared" si="1"/>
        <v>0.92611294544067668</v>
      </c>
      <c r="H6">
        <f t="shared" si="1"/>
        <v>0.9506734439397303</v>
      </c>
      <c r="I6">
        <f t="shared" si="1"/>
        <v>0.95173432936796964</v>
      </c>
      <c r="J6">
        <f t="shared" si="1"/>
        <v>0.95181439619274244</v>
      </c>
      <c r="K6">
        <f t="shared" si="1"/>
        <v>0.97560975609756095</v>
      </c>
      <c r="L6">
        <f>L13/$L$13</f>
        <v>1</v>
      </c>
    </row>
    <row r="8" spans="2:12" x14ac:dyDescent="0.25">
      <c r="B8" s="22"/>
      <c r="C8" s="22">
        <v>2006</v>
      </c>
      <c r="D8" s="27">
        <v>2007</v>
      </c>
      <c r="E8" s="22">
        <v>2008</v>
      </c>
      <c r="F8" s="22">
        <v>2009</v>
      </c>
      <c r="G8" s="22">
        <v>2010</v>
      </c>
      <c r="H8" s="22">
        <v>2011</v>
      </c>
      <c r="I8" s="22">
        <v>2012</v>
      </c>
      <c r="J8" s="22">
        <v>2013</v>
      </c>
      <c r="K8" s="22">
        <v>2014</v>
      </c>
      <c r="L8" s="22">
        <v>2015</v>
      </c>
    </row>
    <row r="9" spans="2:12" x14ac:dyDescent="0.25">
      <c r="B9" s="22" t="s">
        <v>5</v>
      </c>
      <c r="C9" s="23">
        <f>'VCR price indexes (transposed)'!AC4/'VCR price indexes (transposed)'!$AJ$4</f>
        <v>0.79203420645074407</v>
      </c>
      <c r="D9" s="23">
        <f>'VCR price indexes (transposed)'!AD4/'VCR price indexes (transposed)'!$AJ$4</f>
        <v>0.83627365160595246</v>
      </c>
      <c r="E9" s="23">
        <f>'VCR price indexes (transposed)'!AE4/'VCR price indexes (transposed)'!$AJ$4</f>
        <v>0.89019257962426768</v>
      </c>
      <c r="F9" s="23">
        <f>'VCR price indexes (transposed)'!AF4/'VCR price indexes (transposed)'!$AJ$4</f>
        <v>0.89340785132314326</v>
      </c>
      <c r="G9" s="23">
        <f>'VCR price indexes (transposed)'!AG4/'VCR price indexes (transposed)'!$AJ$4</f>
        <v>0.91886068278230426</v>
      </c>
      <c r="H9" s="23">
        <f>'VCR price indexes (transposed)'!AH4/'VCR price indexes (transposed)'!$AJ$4</f>
        <v>0.95823513568109897</v>
      </c>
      <c r="I9" s="23">
        <f>'VCR price indexes (transposed)'!AI4/'VCR price indexes (transposed)'!$AJ$4</f>
        <v>0.98993333782236892</v>
      </c>
      <c r="J9" s="23">
        <f>'VCR price indexes (transposed)'!AJ4/'VCR price indexes (transposed)'!$AJ$4</f>
        <v>1</v>
      </c>
      <c r="K9" s="28">
        <f>J9*(1+'Price index calculations'!$K$16)</f>
        <v>1.0249999999999999</v>
      </c>
      <c r="L9" s="28">
        <f>K9*(1+'Price index calculations'!$K$16)</f>
        <v>1.0506249999999999</v>
      </c>
    </row>
    <row r="10" spans="2:12" x14ac:dyDescent="0.25">
      <c r="B10" s="22" t="s">
        <v>7</v>
      </c>
      <c r="C10" s="23">
        <f>'VCR price indexes (transposed)'!AC10/'VCR price indexes (transposed)'!$AJ$10</f>
        <v>0.7720110035141281</v>
      </c>
      <c r="D10" s="23">
        <f>'VCR price indexes (transposed)'!AD10/'VCR price indexes (transposed)'!$AJ$10</f>
        <v>0.83785717693078277</v>
      </c>
      <c r="E10" s="23">
        <f>'VCR price indexes (transposed)'!AE10/'VCR price indexes (transposed)'!$AJ$10</f>
        <v>0.88369985212040258</v>
      </c>
      <c r="F10" s="23">
        <f>'VCR price indexes (transposed)'!AF10/'VCR price indexes (transposed)'!$AJ$10</f>
        <v>0.96167851293548956</v>
      </c>
      <c r="G10" s="23">
        <f>'VCR price indexes (transposed)'!AG10/'VCR price indexes (transposed)'!$AJ$10</f>
        <v>0.91562912433016908</v>
      </c>
      <c r="H10" s="23">
        <f>'VCR price indexes (transposed)'!AH10/'VCR price indexes (transposed)'!$AJ$10</f>
        <v>0.96026332108953871</v>
      </c>
      <c r="I10" s="23">
        <f>'VCR price indexes (transposed)'!AI10/'VCR price indexes (transposed)'!$AJ$10</f>
        <v>1.0008586557267567</v>
      </c>
      <c r="J10" s="23">
        <f>'VCR price indexes (transposed)'!AJ10/'VCR price indexes (transposed)'!$AJ$10</f>
        <v>1</v>
      </c>
      <c r="K10" s="28">
        <f>J10*(1+'Price index calculations'!$K$17)</f>
        <v>1.0249999999999999</v>
      </c>
      <c r="L10" s="28">
        <f>K10*(1+'Price index calculations'!$K$17)</f>
        <v>1.0506249999999999</v>
      </c>
    </row>
    <row r="11" spans="2:12" x14ac:dyDescent="0.25">
      <c r="B11" s="22" t="s">
        <v>37</v>
      </c>
      <c r="C11" s="23">
        <f>'VCR price indexes (transposed)'!AC7/'VCR price indexes (transposed)'!$AJ$7</f>
        <v>0.76529966506660085</v>
      </c>
      <c r="D11" s="23">
        <f>'VCR price indexes (transposed)'!AD7/'VCR price indexes (transposed)'!$AJ$7</f>
        <v>0.80413341770979641</v>
      </c>
      <c r="E11" s="23">
        <f>'VCR price indexes (transposed)'!AE7/'VCR price indexes (transposed)'!$AJ$7</f>
        <v>0.84748954297797463</v>
      </c>
      <c r="F11" s="23">
        <f>'VCR price indexes (transposed)'!AF7/'VCR price indexes (transposed)'!$AJ$7</f>
        <v>0.8730494374044977</v>
      </c>
      <c r="G11" s="23">
        <f>'VCR price indexes (transposed)'!AG7/'VCR price indexes (transposed)'!$AJ$7</f>
        <v>0.89976693574526545</v>
      </c>
      <c r="H11" s="23">
        <f>'VCR price indexes (transposed)'!AH7/'VCR price indexes (transposed)'!$AJ$7</f>
        <v>0.94855608205096542</v>
      </c>
      <c r="I11" s="23">
        <f>'VCR price indexes (transposed)'!AI7/'VCR price indexes (transposed)'!$AJ$7</f>
        <v>0.98379354520057416</v>
      </c>
      <c r="J11" s="23">
        <f>'VCR price indexes (transposed)'!AJ7/'VCR price indexes (transposed)'!$AJ$7</f>
        <v>1</v>
      </c>
      <c r="K11" s="28">
        <f>J11*(1+'Price index calculations'!$K$18)</f>
        <v>1.0249999999999999</v>
      </c>
      <c r="L11" s="28">
        <f>K11*(1+'Price index calculations'!$K$18)</f>
        <v>1.0506249999999999</v>
      </c>
    </row>
    <row r="12" spans="2:12" x14ac:dyDescent="0.25">
      <c r="B12" s="22" t="s">
        <v>8</v>
      </c>
      <c r="C12" s="23">
        <f>'VCR price indexes (transposed)'!AC12/'VCR price indexes (transposed)'!$AJ$12</f>
        <v>0.74538210160250251</v>
      </c>
      <c r="D12" s="23">
        <f>'VCR price indexes (transposed)'!AD12/'VCR price indexes (transposed)'!$AJ$12</f>
        <v>0.79522220086328921</v>
      </c>
      <c r="E12" s="23">
        <f>'VCR price indexes (transposed)'!AE12/'VCR price indexes (transposed)'!$AJ$12</f>
        <v>0.85963685930482503</v>
      </c>
      <c r="F12" s="23">
        <f>'VCR price indexes (transposed)'!AF12/'VCR price indexes (transposed)'!$AJ$12</f>
        <v>0.87616867343550675</v>
      </c>
      <c r="G12" s="23">
        <f>'VCR price indexes (transposed)'!AG12/'VCR price indexes (transposed)'!$AJ$12</f>
        <v>0.90404208098142358</v>
      </c>
      <c r="H12" s="23">
        <f>'VCR price indexes (transposed)'!AH12/'VCR price indexes (transposed)'!$AJ$12</f>
        <v>0.96116945983258484</v>
      </c>
      <c r="I12" s="23">
        <f>'VCR price indexes (transposed)'!AI12/'VCR price indexes (transposed)'!$AJ$12</f>
        <v>0.98710308791919332</v>
      </c>
      <c r="J12" s="23">
        <f>'VCR price indexes (transposed)'!AJ12/'VCR price indexes (transposed)'!$AJ$12</f>
        <v>1</v>
      </c>
      <c r="K12" s="28">
        <f>J12*(1+'Price index calculations'!$K$19)</f>
        <v>1.0249999999999999</v>
      </c>
      <c r="L12" s="28">
        <f>K12*(1+'Price index calculations'!$K$19)</f>
        <v>1.0506249999999999</v>
      </c>
    </row>
    <row r="13" spans="2:12" x14ac:dyDescent="0.25">
      <c r="B13" s="22" t="s">
        <v>9</v>
      </c>
      <c r="C13" s="23">
        <f>'VCR price indexes (transposed)'!AC14/'VCR price indexes (transposed)'!$AJ$14</f>
        <v>0.79518832411516061</v>
      </c>
      <c r="D13" s="23">
        <f>'VCR price indexes (transposed)'!AD14/'VCR price indexes (transposed)'!$AJ$14</f>
        <v>0.88319909150175602</v>
      </c>
      <c r="E13" s="23">
        <f>'VCR price indexes (transposed)'!AE14/'VCR price indexes (transposed)'!$AJ$14</f>
        <v>0.92229395806607639</v>
      </c>
      <c r="F13" s="23">
        <f>'VCR price indexes (transposed)'!AF14/'VCR price indexes (transposed)'!$AJ$14</f>
        <v>0.92046434354692852</v>
      </c>
      <c r="G13" s="23">
        <f>'VCR price indexes (transposed)'!AG14/'VCR price indexes (transposed)'!$AJ$14</f>
        <v>0.97299741330361089</v>
      </c>
      <c r="H13" s="23">
        <f>'VCR price indexes (transposed)'!AH14/'VCR price indexes (transposed)'!$AJ$14</f>
        <v>0.99880128703917903</v>
      </c>
      <c r="I13" s="23">
        <f>'VCR price indexes (transposed)'!AI14/'VCR price indexes (transposed)'!$AJ$14</f>
        <v>0.99991587979222307</v>
      </c>
      <c r="J13" s="23">
        <f>'VCR price indexes (transposed)'!AJ14/'VCR price indexes (transposed)'!$AJ$14</f>
        <v>1</v>
      </c>
      <c r="K13" s="28">
        <f>J13*(1+'Price index calculations'!$K$20)</f>
        <v>1.0249999999999999</v>
      </c>
      <c r="L13" s="28">
        <f>K13*(1+'Price index calculations'!$K$20)</f>
        <v>1.0506249999999999</v>
      </c>
    </row>
    <row r="15" spans="2:12" x14ac:dyDescent="0.25">
      <c r="B15" s="22"/>
      <c r="C15" s="22">
        <v>2006</v>
      </c>
      <c r="D15" s="27">
        <v>2007</v>
      </c>
      <c r="E15" s="22">
        <v>2008</v>
      </c>
      <c r="F15" s="22">
        <v>2009</v>
      </c>
      <c r="G15" s="22">
        <v>2010</v>
      </c>
      <c r="H15" s="22">
        <v>2011</v>
      </c>
      <c r="I15" s="22">
        <v>2012</v>
      </c>
      <c r="J15" s="22">
        <v>2013</v>
      </c>
      <c r="K15" s="22">
        <v>2014</v>
      </c>
      <c r="L15" s="22">
        <v>2015</v>
      </c>
    </row>
    <row r="16" spans="2:12" x14ac:dyDescent="0.25">
      <c r="B16" s="22" t="s">
        <v>5</v>
      </c>
      <c r="C16" s="25">
        <f t="shared" ref="C16:I19" si="2">D9/C9-1</f>
        <v>5.5855472901168879E-2</v>
      </c>
      <c r="D16" s="25">
        <f t="shared" si="2"/>
        <v>6.44752204195016E-2</v>
      </c>
      <c r="E16" s="25">
        <f t="shared" si="2"/>
        <v>3.611883285111972E-3</v>
      </c>
      <c r="F16" s="25">
        <f t="shared" si="2"/>
        <v>2.8489599035272928E-2</v>
      </c>
      <c r="G16" s="25">
        <f t="shared" si="2"/>
        <v>4.2851385021251742E-2</v>
      </c>
      <c r="H16" s="25">
        <f t="shared" si="2"/>
        <v>3.3079774432127618E-2</v>
      </c>
      <c r="I16" s="25">
        <f t="shared" si="2"/>
        <v>1.0169030371050436E-2</v>
      </c>
      <c r="J16" s="25">
        <f>'Price index calculations'!J9/'Price index calculations'!$J9-1</f>
        <v>0</v>
      </c>
      <c r="K16" s="29">
        <v>2.5000000000000001E-2</v>
      </c>
      <c r="L16" s="25">
        <v>0.03</v>
      </c>
    </row>
    <row r="17" spans="2:12" x14ac:dyDescent="0.25">
      <c r="B17" s="22" t="s">
        <v>7</v>
      </c>
      <c r="C17" s="25">
        <f t="shared" si="2"/>
        <v>8.5291755061687624E-2</v>
      </c>
      <c r="D17" s="25">
        <f t="shared" si="2"/>
        <v>5.4714188112047424E-2</v>
      </c>
      <c r="E17" s="25">
        <f t="shared" si="2"/>
        <v>8.8241115609536847E-2</v>
      </c>
      <c r="F17" s="25">
        <f t="shared" si="2"/>
        <v>-4.7884389622844248E-2</v>
      </c>
      <c r="G17" s="25">
        <f t="shared" si="2"/>
        <v>4.8747026031988661E-2</v>
      </c>
      <c r="H17" s="25">
        <f t="shared" si="2"/>
        <v>4.2275211127670076E-2</v>
      </c>
      <c r="I17" s="25">
        <f t="shared" si="2"/>
        <v>-8.5791906963450515E-4</v>
      </c>
      <c r="J17" s="25">
        <f>'Price index calculations'!J10/'Price index calculations'!$J10-1</f>
        <v>0</v>
      </c>
      <c r="K17" s="29">
        <v>2.5000000000000001E-2</v>
      </c>
      <c r="L17" s="25">
        <v>0.03</v>
      </c>
    </row>
    <row r="18" spans="2:12" x14ac:dyDescent="0.25">
      <c r="B18" s="22" t="s">
        <v>37</v>
      </c>
      <c r="C18" s="25">
        <f t="shared" si="2"/>
        <v>5.0743198273601742E-2</v>
      </c>
      <c r="D18" s="25">
        <f t="shared" si="2"/>
        <v>5.3916581892166748E-2</v>
      </c>
      <c r="E18" s="25">
        <f t="shared" si="2"/>
        <v>3.0159539593501927E-2</v>
      </c>
      <c r="F18" s="25">
        <f t="shared" si="2"/>
        <v>3.0602503359026922E-2</v>
      </c>
      <c r="G18" s="25">
        <f t="shared" si="2"/>
        <v>5.4224204477227866E-2</v>
      </c>
      <c r="H18" s="25">
        <f t="shared" si="2"/>
        <v>3.7148529028898647E-2</v>
      </c>
      <c r="I18" s="25">
        <f t="shared" si="2"/>
        <v>1.6473430709612602E-2</v>
      </c>
      <c r="J18" s="25">
        <f>'Price index calculations'!J11/'Price index calculations'!$J11-1</f>
        <v>0</v>
      </c>
      <c r="K18" s="29">
        <v>2.5000000000000001E-2</v>
      </c>
      <c r="L18" s="25">
        <v>0.03</v>
      </c>
    </row>
    <row r="19" spans="2:12" x14ac:dyDescent="0.25">
      <c r="B19" s="22" t="s">
        <v>8</v>
      </c>
      <c r="C19" s="25">
        <f t="shared" si="2"/>
        <v>6.6865167749044607E-2</v>
      </c>
      <c r="D19" s="25">
        <f t="shared" si="2"/>
        <v>8.1002087682672252E-2</v>
      </c>
      <c r="E19" s="25">
        <f t="shared" si="2"/>
        <v>1.9231160171576001E-2</v>
      </c>
      <c r="F19" s="25">
        <f t="shared" si="2"/>
        <v>3.181283283802383E-2</v>
      </c>
      <c r="G19" s="25">
        <f t="shared" si="2"/>
        <v>6.3191061625299527E-2</v>
      </c>
      <c r="H19" s="25">
        <f t="shared" si="2"/>
        <v>2.698132761222527E-2</v>
      </c>
      <c r="I19" s="25">
        <f t="shared" si="2"/>
        <v>1.3065415597061092E-2</v>
      </c>
      <c r="J19" s="25">
        <f>'Price index calculations'!J12/'Price index calculations'!$J12-1</f>
        <v>0</v>
      </c>
      <c r="K19" s="29">
        <v>2.5000000000000001E-2</v>
      </c>
      <c r="L19" s="25">
        <v>0.03</v>
      </c>
    </row>
    <row r="20" spans="2:12" x14ac:dyDescent="0.25">
      <c r="B20" s="22" t="s">
        <v>9</v>
      </c>
      <c r="C20" s="25">
        <f t="shared" ref="C20:I20" si="3">D13/C13-1</f>
        <v>0.1106791494763566</v>
      </c>
      <c r="D20" s="25">
        <f t="shared" si="3"/>
        <v>4.4265066552372723E-2</v>
      </c>
      <c r="E20" s="25">
        <f t="shared" si="3"/>
        <v>-1.9837650492521286E-3</v>
      </c>
      <c r="F20" s="25">
        <f t="shared" si="3"/>
        <v>5.7072357147753161E-2</v>
      </c>
      <c r="G20" s="25">
        <f t="shared" si="3"/>
        <v>2.6519981844511209E-2</v>
      </c>
      <c r="H20" s="25">
        <f t="shared" si="3"/>
        <v>1.1159304333179243E-3</v>
      </c>
      <c r="I20" s="25">
        <f t="shared" si="3"/>
        <v>8.4127284581514417E-5</v>
      </c>
      <c r="J20" s="25">
        <f>'Price index calculations'!J13/'Price index calculations'!$J13-1</f>
        <v>0</v>
      </c>
      <c r="K20" s="29">
        <v>2.5000000000000001E-2</v>
      </c>
      <c r="L20" s="25">
        <v>0.03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VCR price indexes (transposed)</vt:lpstr>
      <vt:lpstr>Reliability metrics</vt:lpstr>
      <vt:lpstr>Output price calculations</vt:lpstr>
      <vt:lpstr>Price index calculations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2014-11-26T02:08:32Z</dcterms:created>
  <dcterms:modified xsi:type="dcterms:W3CDTF">2014-11-26T02:09:25Z</dcterms:modified>
</cp:coreProperties>
</file>