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AER\Profitability measures review\Data sent to SPs\Update - 30 Aug\"/>
    </mc:Choice>
  </mc:AlternateContent>
  <bookViews>
    <workbookView xWindow="0" yWindow="0" windowWidth="28800" windowHeight="12300" activeTab="1"/>
  </bookViews>
  <sheets>
    <sheet name="Instructions" sheetId="2" r:id="rId1"/>
    <sheet name="Return on Assets" sheetId="1" r:id="rId2"/>
  </sheets>
  <externalReferences>
    <externalReference r:id="rId3"/>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1" l="1"/>
  <c r="F11" i="1"/>
  <c r="G11" i="1"/>
  <c r="D11" i="1"/>
  <c r="D21" i="1" l="1"/>
  <c r="D24" i="1" l="1"/>
  <c r="D30" i="1"/>
  <c r="D32" i="1" s="1"/>
  <c r="D10" i="1" s="1"/>
  <c r="D12" i="1" s="1"/>
  <c r="E5" i="1"/>
  <c r="F5" i="1"/>
  <c r="G5" i="1"/>
  <c r="D5" i="1"/>
  <c r="D4" i="1" l="1"/>
  <c r="D6" i="1" s="1"/>
  <c r="G21" i="1" l="1"/>
  <c r="G24" i="1" s="1"/>
  <c r="F21" i="1" l="1"/>
  <c r="E21" i="1" l="1"/>
  <c r="E24" i="1" s="1"/>
  <c r="F20" i="1" l="1"/>
  <c r="F24" i="1" s="1"/>
  <c r="F27" i="1" l="1"/>
  <c r="G27" i="1"/>
  <c r="F28" i="1"/>
  <c r="G28" i="1"/>
  <c r="F29" i="1"/>
  <c r="G29" i="1"/>
  <c r="E28" i="1"/>
  <c r="E29" i="1"/>
  <c r="E27" i="1"/>
  <c r="F30" i="1" l="1"/>
  <c r="F32" i="1" s="1"/>
  <c r="F10" i="1" s="1"/>
  <c r="F12" i="1" s="1"/>
  <c r="G30" i="1"/>
  <c r="G32" i="1" s="1"/>
  <c r="G10" i="1" s="1"/>
  <c r="G12" i="1" s="1"/>
  <c r="E30" i="1"/>
  <c r="E32" i="1" s="1"/>
  <c r="E10" i="1" s="1"/>
  <c r="E12" i="1" s="1"/>
  <c r="E4" i="1" l="1"/>
  <c r="E6" i="1" s="1"/>
  <c r="F4" i="1"/>
  <c r="F6" i="1" s="1"/>
  <c r="G4" i="1"/>
  <c r="G6" i="1" s="1"/>
</calcChain>
</file>

<file path=xl/sharedStrings.xml><?xml version="1.0" encoding="utf-8"?>
<sst xmlns="http://schemas.openxmlformats.org/spreadsheetml/2006/main" count="53" uniqueCount="38">
  <si>
    <t>Prescribed Transmission Services</t>
  </si>
  <si>
    <t>2014-15</t>
  </si>
  <si>
    <t>2015-16</t>
  </si>
  <si>
    <t>2016-17</t>
  </si>
  <si>
    <t>Return on Assets</t>
  </si>
  <si>
    <t xml:space="preserve">Incentive Schemes </t>
  </si>
  <si>
    <t>Source: EB RIN</t>
  </si>
  <si>
    <t>Source: TasNet 2019-24 Initial Proposal RFM</t>
  </si>
  <si>
    <t>2013-14</t>
  </si>
  <si>
    <t>Source: Regulatory Accounts</t>
  </si>
  <si>
    <t>Total Incentive Schemes ($ Nominal)</t>
  </si>
  <si>
    <t>Earnings before interest and tax ($ Nominal)</t>
  </si>
  <si>
    <t>Depreciation (Straightline)</t>
  </si>
  <si>
    <t>RoA using SL depreciation but Exclusive of incentives</t>
  </si>
  <si>
    <t>RoA using SL depreciation, including incentives</t>
  </si>
  <si>
    <t>EBIT exclusive of incentives - Straightline depreciation ($ Nominal)</t>
  </si>
  <si>
    <t>EBIT including incentives - Straightline depreciation ($ Nominal)</t>
  </si>
  <si>
    <t>EBIT including incentives ($ Nominal)</t>
  </si>
  <si>
    <t>Regulatory Asset Base ($ Nominal)</t>
  </si>
  <si>
    <t xml:space="preserve">Revenue (excluding interest and capital contributions)  </t>
  </si>
  <si>
    <t>Expenditure (excluding depreciation, finance charges and impairment losses)</t>
  </si>
  <si>
    <t>Calculation of Return on Assets (EBIT)</t>
  </si>
  <si>
    <t xml:space="preserve">We have calculated the regulatory return on assets (EBIT) measure for each service provider using the formulae in our draft position paper (i.e. EBIT/RAB). </t>
  </si>
  <si>
    <t>The approach and data sources used are detailed below:</t>
  </si>
  <si>
    <r>
      <t>·</t>
    </r>
    <r>
      <rPr>
        <sz val="7"/>
        <color theme="1"/>
        <rFont val="Times New Roman"/>
        <family val="1"/>
      </rPr>
      <t xml:space="preserve">         </t>
    </r>
    <r>
      <rPr>
        <sz val="11"/>
        <color theme="1"/>
        <rFont val="Arial"/>
        <family val="2"/>
      </rPr>
      <t>Revenue and expenditures are sourced from the annual reporting RIN (DNSPs) and annual Regulatory Accounts (TNSPs) and relate to the core regulated service.</t>
    </r>
  </si>
  <si>
    <r>
      <t>·</t>
    </r>
    <r>
      <rPr>
        <sz val="7"/>
        <color theme="1"/>
        <rFont val="Times New Roman"/>
        <family val="1"/>
      </rPr>
      <t xml:space="preserve">         </t>
    </r>
    <r>
      <rPr>
        <sz val="11"/>
        <color theme="1"/>
        <rFont val="Arial"/>
        <family val="2"/>
      </rPr>
      <t>Revenue is adjusted to exclude capital contributions and interest income.</t>
    </r>
  </si>
  <si>
    <r>
      <t>·</t>
    </r>
    <r>
      <rPr>
        <sz val="7"/>
        <color theme="1"/>
        <rFont val="Times New Roman"/>
        <family val="1"/>
      </rPr>
      <t xml:space="preserve">         </t>
    </r>
    <r>
      <rPr>
        <sz val="11"/>
        <color theme="1"/>
        <rFont val="Arial"/>
        <family val="2"/>
      </rPr>
      <t>The depreciation reported in the annual reporting RIN/annual regulatory accounts has been replaced by straight line depreciation.</t>
    </r>
  </si>
  <si>
    <r>
      <t>·</t>
    </r>
    <r>
      <rPr>
        <sz val="7"/>
        <color theme="1"/>
        <rFont val="Times New Roman"/>
        <family val="1"/>
      </rPr>
      <t xml:space="preserve">         </t>
    </r>
    <r>
      <rPr>
        <sz val="11"/>
        <color theme="1"/>
        <rFont val="Arial"/>
        <family val="2"/>
      </rPr>
      <t>The closing regulatory asset base is on an as-incurred basis for both DNSPs and TNSPs.</t>
    </r>
  </si>
  <si>
    <r>
      <t>·</t>
    </r>
    <r>
      <rPr>
        <sz val="7"/>
        <color theme="1"/>
        <rFont val="Times New Roman"/>
        <family val="1"/>
      </rPr>
      <t xml:space="preserve">         </t>
    </r>
    <r>
      <rPr>
        <sz val="11"/>
        <color theme="1"/>
        <rFont val="Arial"/>
        <family val="2"/>
      </rPr>
      <t>Incentive payments/penalties have been sourced from the revenue sheet of the economic benchmarking RIN and the return on assets measure has been calculated both with and without incentives so that the impact of incentives on returns can be observed.</t>
    </r>
  </si>
  <si>
    <r>
      <t>·</t>
    </r>
    <r>
      <rPr>
        <sz val="7"/>
        <color theme="1"/>
        <rFont val="Times New Roman"/>
        <family val="1"/>
      </rPr>
      <t xml:space="preserve">         </t>
    </r>
    <r>
      <rPr>
        <sz val="11"/>
        <color theme="1"/>
        <rFont val="Arial"/>
        <family val="2"/>
      </rPr>
      <t xml:space="preserve">All inputs are in nominal dollar values.  </t>
    </r>
  </si>
  <si>
    <t>pre-tax real WACC</t>
  </si>
  <si>
    <t>Source: TasNet 2014-19 PTRM and updates</t>
  </si>
  <si>
    <r>
      <t>·</t>
    </r>
    <r>
      <rPr>
        <sz val="7"/>
        <color theme="1"/>
        <rFont val="Times New Roman"/>
        <family val="1"/>
      </rPr>
      <t xml:space="preserve">         </t>
    </r>
    <r>
      <rPr>
        <sz val="11"/>
        <color theme="1"/>
        <rFont val="Arial"/>
        <family val="2"/>
      </rPr>
      <t xml:space="preserve">The pre-tax real WACC is sourced from the final decision PTRM or an updated PTRM. As noted in our draft position paper we consider actual Return on Assets can be compared against the pre-tax real WACC.  </t>
    </r>
  </si>
  <si>
    <r>
      <t>·</t>
    </r>
    <r>
      <rPr>
        <sz val="7"/>
        <color theme="1"/>
        <rFont val="Times New Roman"/>
        <family val="1"/>
      </rPr>
      <t xml:space="preserve">         </t>
    </r>
    <r>
      <rPr>
        <sz val="11"/>
        <color theme="1"/>
        <rFont val="Arial"/>
        <family val="2"/>
      </rPr>
      <t>Expenditure is adjusted to exclude depreciation, finance charges and impairment losses.</t>
    </r>
  </si>
  <si>
    <r>
      <t>·</t>
    </r>
    <r>
      <rPr>
        <sz val="7"/>
        <color theme="1"/>
        <rFont val="Times New Roman"/>
        <family val="1"/>
      </rPr>
      <t xml:space="preserve">         </t>
    </r>
    <r>
      <rPr>
        <sz val="11"/>
        <color theme="1"/>
        <rFont val="Arial"/>
        <family val="2"/>
      </rPr>
      <t xml:space="preserve">Straight line depreciation and the closing regulatory asset base have been sourced from the final decision roll forward models (RFM), where available for the relevant regulatory years. If a final decision RFM is not available then we have used the businesses regulatory proposal RFM for the relevant years. In cases where no RFM is available we have used a final decision / updated PTRM for the relevant regulatory years. Note we will update our analysis as the RFMs become available.  </t>
    </r>
  </si>
  <si>
    <t>EBSS ($ Nominal)</t>
  </si>
  <si>
    <t>STPIS ($ Nominal)</t>
  </si>
  <si>
    <t>Other ($ Nominal)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</si>
</sst>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quot;$&quot;#,##0"/>
    <numFmt numFmtId="165" formatCode="_-* #,##0_-;\-* #,##0_-;_-* &quot;-&quot;??_-;_-@_-"/>
  </numFmts>
  <fonts count="13" x14ac:knownFonts="1">
    <font>
      <sz val="11"/>
      <color theme="1"/>
      <name val="Calibri"/>
      <family val="2"/>
      <scheme val="minor"/>
    </font>
    <font>
      <sz val="11"/>
      <color theme="1"/>
      <name val="Calibri"/>
      <family val="2"/>
      <scheme val="minor"/>
    </font>
    <font>
      <sz val="9"/>
      <color theme="1"/>
      <name val="Malgun Gothic"/>
      <family val="2"/>
    </font>
    <font>
      <b/>
      <sz val="9"/>
      <color rgb="FFFFFFFF"/>
      <name val="Malgun Gothic"/>
      <family val="2"/>
    </font>
    <font>
      <b/>
      <sz val="9"/>
      <name val="Malgun Gothic"/>
      <family val="2"/>
    </font>
    <font>
      <sz val="9"/>
      <name val="Malgun Gothic"/>
      <family val="2"/>
    </font>
    <font>
      <b/>
      <sz val="9"/>
      <color theme="1"/>
      <name val="Malgun Gothic"/>
      <family val="2"/>
    </font>
    <font>
      <sz val="11"/>
      <color rgb="FFFF0000"/>
      <name val="Calibri"/>
      <family val="2"/>
      <scheme val="minor"/>
    </font>
    <font>
      <sz val="9"/>
      <color rgb="FFFF0000"/>
      <name val="Malgun Gothic"/>
      <family val="2"/>
    </font>
    <font>
      <b/>
      <sz val="14"/>
      <color theme="1"/>
      <name val="Calibri"/>
      <family val="2"/>
      <scheme val="minor"/>
    </font>
    <font>
      <sz val="11"/>
      <color theme="1"/>
      <name val="Arial"/>
      <family val="2"/>
    </font>
    <font>
      <sz val="11"/>
      <color theme="1"/>
      <name val="Symbol"/>
      <family val="1"/>
      <charset val="2"/>
    </font>
    <font>
      <sz val="7"/>
      <color theme="1"/>
      <name val="Times New Roman"/>
      <family val="1"/>
    </font>
  </fonts>
  <fills count="4">
    <fill>
      <patternFill patternType="none"/>
    </fill>
    <fill>
      <patternFill patternType="gray125"/>
    </fill>
    <fill>
      <patternFill patternType="solid">
        <fgColor rgb="FF7F878D"/>
        <bgColor indexed="64"/>
      </patternFill>
    </fill>
    <fill>
      <patternFill patternType="solid">
        <fgColor rgb="FFFFFFFF"/>
        <bgColor indexed="64"/>
      </patternFill>
    </fill>
  </fills>
  <borders count="13">
    <border>
      <left/>
      <right/>
      <top/>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43">
    <xf numFmtId="0" fontId="0" fillId="0" borderId="0" xfId="0"/>
    <xf numFmtId="0" fontId="3" fillId="2" borderId="1" xfId="0" applyNumberFormat="1" applyFont="1" applyFill="1" applyBorder="1" applyAlignment="1">
      <alignment horizontal="left" vertical="center"/>
    </xf>
    <xf numFmtId="0" fontId="5" fillId="3" borderId="3" xfId="0" applyNumberFormat="1" applyFont="1" applyFill="1" applyBorder="1" applyAlignment="1">
      <alignment vertical="center"/>
    </xf>
    <xf numFmtId="164" fontId="5" fillId="3" borderId="4" xfId="0" applyNumberFormat="1" applyFont="1" applyFill="1" applyBorder="1" applyAlignment="1">
      <alignment horizontal="center" vertical="center"/>
    </xf>
    <xf numFmtId="0" fontId="5" fillId="3" borderId="7" xfId="0" applyNumberFormat="1" applyFont="1" applyFill="1" applyBorder="1" applyAlignment="1">
      <alignment vertical="center"/>
    </xf>
    <xf numFmtId="0" fontId="4" fillId="3" borderId="2" xfId="0" applyNumberFormat="1" applyFont="1" applyFill="1" applyBorder="1" applyAlignment="1">
      <alignment vertical="center"/>
    </xf>
    <xf numFmtId="0" fontId="4" fillId="0" borderId="0" xfId="0" applyNumberFormat="1" applyFont="1" applyFill="1" applyBorder="1" applyAlignment="1">
      <alignment vertical="center"/>
    </xf>
    <xf numFmtId="0" fontId="2" fillId="0" borderId="0" xfId="0" applyFont="1"/>
    <xf numFmtId="164" fontId="2" fillId="0" borderId="0" xfId="0" applyNumberFormat="1" applyFont="1"/>
    <xf numFmtId="0" fontId="6" fillId="0" borderId="0" xfId="0" applyFont="1"/>
    <xf numFmtId="0" fontId="3" fillId="2" borderId="4" xfId="0" applyNumberFormat="1" applyFont="1" applyFill="1" applyBorder="1" applyAlignment="1">
      <alignment horizontal="left" vertical="center"/>
    </xf>
    <xf numFmtId="0" fontId="3" fillId="2" borderId="5" xfId="0" applyNumberFormat="1" applyFont="1" applyFill="1" applyBorder="1" applyAlignment="1">
      <alignment horizontal="left" vertical="center"/>
    </xf>
    <xf numFmtId="0" fontId="3" fillId="2" borderId="6" xfId="0" applyNumberFormat="1" applyFont="1" applyFill="1" applyBorder="1" applyAlignment="1">
      <alignment horizontal="left" vertical="center"/>
    </xf>
    <xf numFmtId="0" fontId="4" fillId="0" borderId="4" xfId="0"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0" fontId="4" fillId="0" borderId="6" xfId="0" applyNumberFormat="1" applyFont="1" applyFill="1" applyBorder="1" applyAlignment="1">
      <alignment horizontal="center" vertical="center"/>
    </xf>
    <xf numFmtId="10" fontId="4" fillId="3" borderId="8" xfId="1" applyNumberFormat="1" applyFont="1" applyFill="1" applyBorder="1" applyAlignment="1">
      <alignment horizontal="center" vertical="center"/>
    </xf>
    <xf numFmtId="10" fontId="4" fillId="3" borderId="9" xfId="1" applyNumberFormat="1" applyFont="1" applyFill="1" applyBorder="1" applyAlignment="1">
      <alignment horizontal="center" vertical="center"/>
    </xf>
    <xf numFmtId="10" fontId="4" fillId="3" borderId="10" xfId="1" applyNumberFormat="1" applyFont="1" applyFill="1" applyBorder="1" applyAlignment="1">
      <alignment horizontal="center" vertical="center"/>
    </xf>
    <xf numFmtId="164" fontId="5" fillId="3" borderId="8" xfId="0" applyNumberFormat="1" applyFont="1" applyFill="1" applyBorder="1" applyAlignment="1">
      <alignment horizontal="center" vertical="center"/>
    </xf>
    <xf numFmtId="164" fontId="5" fillId="3" borderId="9" xfId="0" applyNumberFormat="1" applyFont="1" applyFill="1" applyBorder="1" applyAlignment="1">
      <alignment horizontal="center" vertical="center"/>
    </xf>
    <xf numFmtId="164" fontId="5" fillId="3" borderId="10" xfId="0" applyNumberFormat="1" applyFont="1" applyFill="1" applyBorder="1" applyAlignment="1">
      <alignment horizontal="center" vertical="center"/>
    </xf>
    <xf numFmtId="0" fontId="2" fillId="0" borderId="1" xfId="0" applyFont="1" applyBorder="1"/>
    <xf numFmtId="164" fontId="2" fillId="0" borderId="1" xfId="0" applyNumberFormat="1" applyFont="1" applyBorder="1"/>
    <xf numFmtId="0" fontId="6" fillId="0" borderId="1" xfId="0" applyFont="1" applyBorder="1"/>
    <xf numFmtId="0" fontId="2" fillId="0" borderId="0" xfId="0" applyFont="1" applyBorder="1"/>
    <xf numFmtId="164" fontId="0" fillId="0" borderId="0" xfId="0" applyNumberFormat="1"/>
    <xf numFmtId="165" fontId="2" fillId="0" borderId="5" xfId="2" applyNumberFormat="1" applyFont="1" applyBorder="1"/>
    <xf numFmtId="0" fontId="7" fillId="0" borderId="0" xfId="0" applyFont="1"/>
    <xf numFmtId="0" fontId="8" fillId="0" borderId="0" xfId="0" applyFont="1"/>
    <xf numFmtId="0" fontId="4" fillId="0" borderId="2" xfId="0" applyNumberFormat="1" applyFont="1" applyFill="1" applyBorder="1" applyAlignment="1">
      <alignment horizontal="left" vertical="center"/>
    </xf>
    <xf numFmtId="164" fontId="5" fillId="3" borderId="5" xfId="0" applyNumberFormat="1" applyFont="1" applyFill="1" applyBorder="1" applyAlignment="1">
      <alignment horizontal="center" vertical="center"/>
    </xf>
    <xf numFmtId="164" fontId="5" fillId="3" borderId="6" xfId="0" applyNumberFormat="1" applyFont="1" applyFill="1" applyBorder="1" applyAlignment="1">
      <alignment horizontal="center" vertical="center"/>
    </xf>
    <xf numFmtId="0" fontId="6" fillId="0" borderId="0" xfId="0" applyFont="1" applyBorder="1"/>
    <xf numFmtId="164" fontId="2" fillId="0" borderId="0" xfId="0" applyNumberFormat="1" applyFont="1" applyBorder="1"/>
    <xf numFmtId="0" fontId="9" fillId="0" borderId="0" xfId="0" applyFont="1"/>
    <xf numFmtId="0" fontId="10" fillId="0" borderId="0" xfId="0" applyFont="1" applyAlignment="1">
      <alignment vertical="center"/>
    </xf>
    <xf numFmtId="0" fontId="11" fillId="0" borderId="0" xfId="0" applyFont="1" applyAlignment="1">
      <alignment horizontal="left" vertical="center" wrapText="1" indent="5"/>
    </xf>
    <xf numFmtId="0" fontId="3" fillId="2" borderId="11" xfId="0" applyNumberFormat="1" applyFont="1" applyFill="1" applyBorder="1" applyAlignment="1">
      <alignment horizontal="left" vertical="center"/>
    </xf>
    <xf numFmtId="10" fontId="2" fillId="0" borderId="11" xfId="0" applyNumberFormat="1" applyFont="1" applyBorder="1" applyAlignment="1">
      <alignment horizontal="center"/>
    </xf>
    <xf numFmtId="10" fontId="2" fillId="0" borderId="1" xfId="0" applyNumberFormat="1" applyFont="1" applyBorder="1" applyAlignment="1">
      <alignment horizontal="center"/>
    </xf>
    <xf numFmtId="10" fontId="2" fillId="0" borderId="12" xfId="0" applyNumberFormat="1" applyFont="1" applyBorder="1" applyAlignment="1">
      <alignment horizontal="center"/>
    </xf>
    <xf numFmtId="0" fontId="2" fillId="0" borderId="0" xfId="0" applyFont="1" applyAlignment="1">
      <alignment horizontal="left" vertical="center"/>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ER/Profitability%20measures%20review/Data%20sent%20to%20SPs/Profitability%20data%20information%20-%20supplementary%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TRM"/>
      <sheetName val="RFM"/>
      <sheetName val="3.1 Revenue  Incentives DNSP"/>
      <sheetName val="3.1 Revenue  Incentives TNSP"/>
      <sheetName val="3.3 RAB for VIC DNSPs"/>
      <sheetName val="8.1 Income for VIC DNSPs"/>
      <sheetName val="Sheet1"/>
    </sheetNames>
    <sheetDataSet>
      <sheetData sheetId="0"/>
      <sheetData sheetId="1">
        <row r="34">
          <cell r="J34">
            <v>2948122460.8900003</v>
          </cell>
        </row>
      </sheetData>
      <sheetData sheetId="2"/>
      <sheetData sheetId="3">
        <row r="7">
          <cell r="M7">
            <v>13233915.2904741</v>
          </cell>
        </row>
        <row r="19">
          <cell r="M19">
            <v>12518241.689999999</v>
          </cell>
          <cell r="N19">
            <v>8782432</v>
          </cell>
          <cell r="O19">
            <v>7243601</v>
          </cell>
        </row>
        <row r="20">
          <cell r="M20">
            <v>1336028</v>
          </cell>
          <cell r="N20">
            <v>1647789</v>
          </cell>
          <cell r="O20">
            <v>1076392</v>
          </cell>
        </row>
        <row r="21">
          <cell r="M21">
            <v>0</v>
          </cell>
          <cell r="N21">
            <v>1401985</v>
          </cell>
          <cell r="O21">
            <v>4489980</v>
          </cell>
        </row>
      </sheetData>
      <sheetData sheetId="4"/>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4"/>
  <sheetViews>
    <sheetView workbookViewId="0">
      <selection activeCell="B7" sqref="B7"/>
    </sheetView>
  </sheetViews>
  <sheetFormatPr defaultRowHeight="15" x14ac:dyDescent="0.25"/>
  <cols>
    <col min="2" max="2" width="174" customWidth="1"/>
  </cols>
  <sheetData>
    <row r="2" spans="2:2" ht="18.75" x14ac:dyDescent="0.3">
      <c r="B2" s="35" t="s">
        <v>21</v>
      </c>
    </row>
    <row r="4" spans="2:2" x14ac:dyDescent="0.25">
      <c r="B4" s="36" t="s">
        <v>22</v>
      </c>
    </row>
    <row r="5" spans="2:2" x14ac:dyDescent="0.25">
      <c r="B5" s="36" t="s">
        <v>23</v>
      </c>
    </row>
    <row r="6" spans="2:2" x14ac:dyDescent="0.25">
      <c r="B6" s="37" t="s">
        <v>24</v>
      </c>
    </row>
    <row r="7" spans="2:2" x14ac:dyDescent="0.25">
      <c r="B7" s="37" t="s">
        <v>25</v>
      </c>
    </row>
    <row r="8" spans="2:2" x14ac:dyDescent="0.25">
      <c r="B8" s="37" t="s">
        <v>33</v>
      </c>
    </row>
    <row r="9" spans="2:2" x14ac:dyDescent="0.25">
      <c r="B9" s="37" t="s">
        <v>26</v>
      </c>
    </row>
    <row r="10" spans="2:2" x14ac:dyDescent="0.25">
      <c r="B10" s="37" t="s">
        <v>27</v>
      </c>
    </row>
    <row r="11" spans="2:2" ht="43.5" x14ac:dyDescent="0.25">
      <c r="B11" s="37" t="s">
        <v>34</v>
      </c>
    </row>
    <row r="12" spans="2:2" ht="29.25" x14ac:dyDescent="0.25">
      <c r="B12" s="37" t="s">
        <v>28</v>
      </c>
    </row>
    <row r="13" spans="2:2" ht="29.25" x14ac:dyDescent="0.25">
      <c r="B13" s="37" t="s">
        <v>32</v>
      </c>
    </row>
    <row r="14" spans="2:2" x14ac:dyDescent="0.25">
      <c r="B14" s="37" t="s">
        <v>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5"/>
  <sheetViews>
    <sheetView tabSelected="1" workbookViewId="0"/>
  </sheetViews>
  <sheetFormatPr defaultRowHeight="15" x14ac:dyDescent="0.25"/>
  <cols>
    <col min="1" max="1" width="3.140625" customWidth="1"/>
    <col min="2" max="2" width="61" bestFit="1" customWidth="1"/>
    <col min="3" max="3" width="13.5703125" bestFit="1" customWidth="1"/>
    <col min="4" max="7" width="20.7109375" customWidth="1"/>
  </cols>
  <sheetData>
    <row r="2" spans="2:8" x14ac:dyDescent="0.25">
      <c r="B2" s="1" t="s">
        <v>14</v>
      </c>
      <c r="C2" s="7"/>
      <c r="D2" s="10" t="s">
        <v>0</v>
      </c>
      <c r="E2" s="10"/>
      <c r="F2" s="11"/>
      <c r="G2" s="12"/>
    </row>
    <row r="3" spans="2:8" x14ac:dyDescent="0.25">
      <c r="B3" s="30"/>
      <c r="C3" s="7"/>
      <c r="D3" s="13" t="s">
        <v>8</v>
      </c>
      <c r="E3" s="14" t="s">
        <v>1</v>
      </c>
      <c r="F3" s="14" t="s">
        <v>2</v>
      </c>
      <c r="G3" s="15" t="s">
        <v>3</v>
      </c>
    </row>
    <row r="4" spans="2:8" x14ac:dyDescent="0.25">
      <c r="B4" s="2" t="s">
        <v>11</v>
      </c>
      <c r="C4" s="7"/>
      <c r="D4" s="3">
        <f>D24</f>
        <v>108279990.86915681</v>
      </c>
      <c r="E4" s="31">
        <f>E24</f>
        <v>104795369.4641709</v>
      </c>
      <c r="F4" s="31">
        <f>F24</f>
        <v>96742597.080084205</v>
      </c>
      <c r="G4" s="32">
        <f>G24</f>
        <v>81741419.416038096</v>
      </c>
    </row>
    <row r="5" spans="2:8" x14ac:dyDescent="0.25">
      <c r="B5" s="4" t="s">
        <v>18</v>
      </c>
      <c r="C5" s="7"/>
      <c r="D5" s="19">
        <f>D17</f>
        <v>1410300000</v>
      </c>
      <c r="E5" s="20">
        <f t="shared" ref="E5:G5" si="0">E17</f>
        <v>1407248973.48893</v>
      </c>
      <c r="F5" s="20">
        <f t="shared" si="0"/>
        <v>1399267676.6594601</v>
      </c>
      <c r="G5" s="21">
        <f t="shared" si="0"/>
        <v>1410925376.7822499</v>
      </c>
    </row>
    <row r="6" spans="2:8" x14ac:dyDescent="0.25">
      <c r="B6" s="5" t="s">
        <v>4</v>
      </c>
      <c r="C6" s="7"/>
      <c r="D6" s="16">
        <f>D4/D5</f>
        <v>7.6777984024077719E-2</v>
      </c>
      <c r="E6" s="17">
        <f t="shared" ref="E6:G6" si="1">E4/E5</f>
        <v>7.4468250777512665E-2</v>
      </c>
      <c r="F6" s="17">
        <f t="shared" si="1"/>
        <v>6.9138020332923378E-2</v>
      </c>
      <c r="G6" s="18">
        <f t="shared" si="1"/>
        <v>5.7934615650940526E-2</v>
      </c>
    </row>
    <row r="8" spans="2:8" x14ac:dyDescent="0.25">
      <c r="B8" s="1" t="s">
        <v>13</v>
      </c>
      <c r="C8" s="7"/>
      <c r="D8" s="10" t="s">
        <v>0</v>
      </c>
      <c r="E8" s="10"/>
      <c r="F8" s="11"/>
      <c r="G8" s="12"/>
    </row>
    <row r="9" spans="2:8" x14ac:dyDescent="0.25">
      <c r="B9" s="30"/>
      <c r="C9" s="7"/>
      <c r="D9" s="13" t="s">
        <v>8</v>
      </c>
      <c r="E9" s="14" t="s">
        <v>1</v>
      </c>
      <c r="F9" s="14" t="s">
        <v>2</v>
      </c>
      <c r="G9" s="15" t="s">
        <v>3</v>
      </c>
    </row>
    <row r="10" spans="2:8" x14ac:dyDescent="0.25">
      <c r="B10" s="2" t="s">
        <v>11</v>
      </c>
      <c r="C10" s="7"/>
      <c r="D10" s="3">
        <f>D32</f>
        <v>107560008.86915681</v>
      </c>
      <c r="E10" s="31">
        <f>E32</f>
        <v>90941099.774170905</v>
      </c>
      <c r="F10" s="31">
        <f>F32</f>
        <v>84910391.080084205</v>
      </c>
      <c r="G10" s="32">
        <f>G32</f>
        <v>68931446.416038096</v>
      </c>
    </row>
    <row r="11" spans="2:8" x14ac:dyDescent="0.25">
      <c r="B11" s="4" t="s">
        <v>18</v>
      </c>
      <c r="C11" s="7"/>
      <c r="D11" s="19">
        <f>D17</f>
        <v>1410300000</v>
      </c>
      <c r="E11" s="20">
        <f t="shared" ref="E11:G11" si="2">E17</f>
        <v>1407248973.48893</v>
      </c>
      <c r="F11" s="20">
        <f t="shared" si="2"/>
        <v>1399267676.6594601</v>
      </c>
      <c r="G11" s="21">
        <f t="shared" si="2"/>
        <v>1410925376.7822499</v>
      </c>
    </row>
    <row r="12" spans="2:8" x14ac:dyDescent="0.25">
      <c r="B12" s="5" t="s">
        <v>4</v>
      </c>
      <c r="C12" s="7"/>
      <c r="D12" s="16">
        <f>D10/D11</f>
        <v>7.6267467112782247E-2</v>
      </c>
      <c r="E12" s="17">
        <f t="shared" ref="E12:G12" si="3">E10/E11</f>
        <v>6.4623319318332609E-2</v>
      </c>
      <c r="F12" s="17">
        <f t="shared" si="3"/>
        <v>6.0682021386211767E-2</v>
      </c>
      <c r="G12" s="18">
        <f t="shared" si="3"/>
        <v>4.8855487008988979E-2</v>
      </c>
    </row>
    <row r="14" spans="2:8" s="7" customFormat="1" ht="12" x14ac:dyDescent="0.2">
      <c r="B14" s="30"/>
      <c r="D14" s="13" t="s">
        <v>8</v>
      </c>
      <c r="E14" s="14" t="s">
        <v>1</v>
      </c>
      <c r="F14" s="14" t="s">
        <v>2</v>
      </c>
      <c r="G14" s="15" t="s">
        <v>3</v>
      </c>
    </row>
    <row r="15" spans="2:8" s="7" customFormat="1" ht="12" x14ac:dyDescent="0.2">
      <c r="B15" s="38" t="s">
        <v>30</v>
      </c>
      <c r="D15" s="39">
        <v>7.9299999999999995E-2</v>
      </c>
      <c r="E15" s="40">
        <v>4.3900000000000002E-2</v>
      </c>
      <c r="F15" s="40">
        <v>4.2900000000000001E-2</v>
      </c>
      <c r="G15" s="41">
        <v>4.2500000000000003E-2</v>
      </c>
      <c r="H15" s="7" t="s">
        <v>31</v>
      </c>
    </row>
    <row r="17" spans="2:10" x14ac:dyDescent="0.25">
      <c r="B17" s="24" t="s">
        <v>18</v>
      </c>
      <c r="C17" s="22"/>
      <c r="D17" s="23">
        <v>1410300000</v>
      </c>
      <c r="E17" s="23">
        <v>1407248973.48893</v>
      </c>
      <c r="F17" s="23">
        <v>1399267676.6594601</v>
      </c>
      <c r="G17" s="23">
        <v>1410925376.7822499</v>
      </c>
      <c r="H17" s="7" t="s">
        <v>7</v>
      </c>
      <c r="I17" s="7"/>
      <c r="J17" s="7"/>
    </row>
    <row r="18" spans="2:10" x14ac:dyDescent="0.25">
      <c r="B18" s="7"/>
      <c r="C18" s="7"/>
      <c r="D18" s="27"/>
      <c r="E18" s="7"/>
      <c r="F18" s="7"/>
      <c r="G18" s="7"/>
      <c r="H18" s="7"/>
      <c r="I18" s="7"/>
      <c r="J18" s="7"/>
    </row>
    <row r="19" spans="2:10" x14ac:dyDescent="0.25">
      <c r="B19" s="6" t="s">
        <v>17</v>
      </c>
      <c r="C19" s="7"/>
      <c r="D19" s="25"/>
      <c r="E19" s="7"/>
      <c r="F19" s="7"/>
      <c r="G19" s="7"/>
      <c r="H19" s="7"/>
      <c r="I19" s="7"/>
      <c r="J19" s="7"/>
    </row>
    <row r="20" spans="2:10" x14ac:dyDescent="0.25">
      <c r="B20" s="7" t="s">
        <v>19</v>
      </c>
      <c r="C20" s="7"/>
      <c r="D20" s="8">
        <v>214735000</v>
      </c>
      <c r="E20" s="8">
        <v>192802000</v>
      </c>
      <c r="F20" s="8">
        <f>191557000</f>
        <v>191557000</v>
      </c>
      <c r="G20" s="8">
        <v>175122000</v>
      </c>
      <c r="H20" s="7" t="s">
        <v>9</v>
      </c>
    </row>
    <row r="21" spans="2:10" x14ac:dyDescent="0.25">
      <c r="B21" s="7" t="s">
        <v>20</v>
      </c>
      <c r="C21" s="7"/>
      <c r="D21" s="8">
        <f>(14645+7927+7854+9428+4855-908+302)*1000</f>
        <v>44103000</v>
      </c>
      <c r="E21" s="8">
        <f>(12881+8929+3345+6657+2179+714+52)*1000</f>
        <v>34757000</v>
      </c>
      <c r="F21" s="8">
        <f>(13942+8531+4079+8960+1342+18+731+2)*1000</f>
        <v>37605000</v>
      </c>
      <c r="G21" s="8">
        <f>(15150+5562+1158+7308+2123+748+15)*1000</f>
        <v>32064000</v>
      </c>
      <c r="H21" s="7" t="s">
        <v>9</v>
      </c>
    </row>
    <row r="22" spans="2:10" x14ac:dyDescent="0.25">
      <c r="B22" s="7" t="s">
        <v>12</v>
      </c>
      <c r="C22" s="25"/>
      <c r="D22" s="34">
        <v>62352009.1308432</v>
      </c>
      <c r="E22" s="34">
        <v>53249630.535829097</v>
      </c>
      <c r="F22" s="34">
        <v>57209402.919915803</v>
      </c>
      <c r="G22" s="34">
        <v>61316580.583961897</v>
      </c>
      <c r="H22" s="7" t="s">
        <v>7</v>
      </c>
    </row>
    <row r="23" spans="2:10" x14ac:dyDescent="0.25">
      <c r="B23" s="7"/>
      <c r="C23" s="25"/>
      <c r="D23" s="34"/>
      <c r="E23" s="34"/>
      <c r="F23" s="34"/>
      <c r="G23" s="34"/>
      <c r="H23" s="7"/>
    </row>
    <row r="24" spans="2:10" x14ac:dyDescent="0.25">
      <c r="B24" s="24" t="s">
        <v>16</v>
      </c>
      <c r="C24" s="22"/>
      <c r="D24" s="23">
        <f>D20-D21-D22</f>
        <v>108279990.86915681</v>
      </c>
      <c r="E24" s="23">
        <f>E20-E21-E22</f>
        <v>104795369.4641709</v>
      </c>
      <c r="F24" s="23">
        <f>F20-F21-F22</f>
        <v>96742597.080084205</v>
      </c>
      <c r="G24" s="23">
        <f>G20-G21-G22</f>
        <v>81741419.416038096</v>
      </c>
      <c r="H24" s="7"/>
    </row>
    <row r="25" spans="2:10" x14ac:dyDescent="0.25">
      <c r="B25" s="33"/>
      <c r="C25" s="25"/>
      <c r="D25" s="34"/>
      <c r="E25" s="34"/>
      <c r="F25" s="34"/>
      <c r="G25" s="34"/>
      <c r="H25" s="7"/>
    </row>
    <row r="26" spans="2:10" x14ac:dyDescent="0.25">
      <c r="B26" s="9" t="s">
        <v>5</v>
      </c>
      <c r="C26" s="7"/>
      <c r="D26" s="7"/>
      <c r="E26" s="7"/>
      <c r="F26" s="7"/>
      <c r="G26" s="7"/>
      <c r="H26" s="7"/>
      <c r="I26" s="7"/>
      <c r="J26" s="7"/>
    </row>
    <row r="27" spans="2:10" x14ac:dyDescent="0.25">
      <c r="B27" s="7" t="s">
        <v>35</v>
      </c>
      <c r="C27" s="7"/>
      <c r="D27" s="8">
        <v>0</v>
      </c>
      <c r="E27" s="8">
        <f>'[1]3.1 Revenue  Incentives TNSP'!M19</f>
        <v>12518241.689999999</v>
      </c>
      <c r="F27" s="8">
        <f>'[1]3.1 Revenue  Incentives TNSP'!N19</f>
        <v>8782432</v>
      </c>
      <c r="G27" s="8">
        <f>'[1]3.1 Revenue  Incentives TNSP'!O19</f>
        <v>7243601</v>
      </c>
      <c r="H27" s="42" t="s">
        <v>6</v>
      </c>
      <c r="I27" s="42"/>
      <c r="J27" s="7"/>
    </row>
    <row r="28" spans="2:10" x14ac:dyDescent="0.25">
      <c r="B28" s="7" t="s">
        <v>36</v>
      </c>
      <c r="C28" s="7"/>
      <c r="D28" s="8">
        <v>719982</v>
      </c>
      <c r="E28" s="8">
        <f>'[1]3.1 Revenue  Incentives TNSP'!M20</f>
        <v>1336028</v>
      </c>
      <c r="F28" s="8">
        <f>'[1]3.1 Revenue  Incentives TNSP'!N20</f>
        <v>1647789</v>
      </c>
      <c r="G28" s="8">
        <f>'[1]3.1 Revenue  Incentives TNSP'!O20</f>
        <v>1076392</v>
      </c>
      <c r="H28" s="42"/>
      <c r="I28" s="42"/>
      <c r="J28" s="7"/>
    </row>
    <row r="29" spans="2:10" x14ac:dyDescent="0.25">
      <c r="B29" s="7" t="s">
        <v>37</v>
      </c>
      <c r="C29" s="7"/>
      <c r="D29" s="8">
        <v>0</v>
      </c>
      <c r="E29" s="8">
        <f>'[1]3.1 Revenue  Incentives TNSP'!M21</f>
        <v>0</v>
      </c>
      <c r="F29" s="8">
        <f>'[1]3.1 Revenue  Incentives TNSP'!N21</f>
        <v>1401985</v>
      </c>
      <c r="G29" s="8">
        <f>'[1]3.1 Revenue  Incentives TNSP'!O21</f>
        <v>4489980</v>
      </c>
      <c r="H29" s="42"/>
      <c r="I29" s="42"/>
      <c r="J29" s="7"/>
    </row>
    <row r="30" spans="2:10" x14ac:dyDescent="0.25">
      <c r="B30" s="24" t="s">
        <v>10</v>
      </c>
      <c r="C30" s="22"/>
      <c r="D30" s="23">
        <f>SUM(D27:D29)</f>
        <v>719982</v>
      </c>
      <c r="E30" s="23">
        <f>SUM(E27:E29)</f>
        <v>13854269.689999999</v>
      </c>
      <c r="F30" s="23">
        <f t="shared" ref="F30:G30" si="4">SUM(F27:F29)</f>
        <v>11832206</v>
      </c>
      <c r="G30" s="23">
        <f t="shared" si="4"/>
        <v>12809973</v>
      </c>
      <c r="H30" s="42"/>
      <c r="I30" s="42"/>
      <c r="J30" s="7"/>
    </row>
    <row r="31" spans="2:10" x14ac:dyDescent="0.25">
      <c r="B31" s="9"/>
      <c r="C31" s="7"/>
      <c r="D31" s="7"/>
      <c r="E31" s="7"/>
      <c r="F31" s="7"/>
      <c r="G31" s="7"/>
      <c r="H31" s="7"/>
      <c r="I31" s="7"/>
      <c r="J31" s="7"/>
    </row>
    <row r="32" spans="2:10" x14ac:dyDescent="0.25">
      <c r="B32" s="24" t="s">
        <v>15</v>
      </c>
      <c r="C32" s="22"/>
      <c r="D32" s="23">
        <f>D20-D21-D30-D22</f>
        <v>107560008.86915681</v>
      </c>
      <c r="E32" s="23">
        <f>E20-E21-E30-E22</f>
        <v>90941099.774170905</v>
      </c>
      <c r="F32" s="23">
        <f>F20-F21-F30-F22</f>
        <v>84910391.080084205</v>
      </c>
      <c r="G32" s="23">
        <f>G20-G21-G30-G22</f>
        <v>68931446.416038096</v>
      </c>
    </row>
    <row r="33" spans="2:10" x14ac:dyDescent="0.25">
      <c r="B33" s="7"/>
      <c r="C33" s="7"/>
      <c r="D33" s="7"/>
      <c r="E33" s="7"/>
      <c r="F33" s="7"/>
      <c r="G33" s="7"/>
      <c r="H33" s="7"/>
      <c r="I33" s="7"/>
      <c r="J33" s="7"/>
    </row>
    <row r="34" spans="2:10" x14ac:dyDescent="0.25">
      <c r="D34" s="28"/>
      <c r="E34" s="28"/>
      <c r="F34" s="28"/>
      <c r="G34" s="28"/>
      <c r="H34" s="29"/>
    </row>
    <row r="35" spans="2:10" x14ac:dyDescent="0.25">
      <c r="D35" s="26"/>
    </row>
  </sheetData>
  <mergeCells count="1">
    <mergeCell ref="H27:I3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Return on Assets</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Campbell, Jacob</dc:creator>
  <cp:lastModifiedBy>Grist, Peter</cp:lastModifiedBy>
  <dcterms:created xsi:type="dcterms:W3CDTF">2018-03-08T05:33:19Z</dcterms:created>
  <dcterms:modified xsi:type="dcterms:W3CDTF">2018-09-06T00:35:46Z</dcterms:modified>
</cp:coreProperties>
</file>