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4915" windowHeight="11310"/>
  </bookViews>
  <sheets>
    <sheet name="6.2 Reliability &amp; Cust serv (2" sheetId="1" r:id="rId1"/>
  </sheets>
  <externalReferences>
    <externalReference r:id="rId2"/>
    <externalReference r:id="rId3"/>
  </externalReferences>
  <definedNames>
    <definedName name="a">'[1]Business &amp; other details'!$D$66</definedName>
    <definedName name="anscount" hidden="1">1</definedName>
    <definedName name="CRCP_span" comment="Generic cover sheet">CONCATENATE(CRCP_y1, " to ",CRCP_y5)</definedName>
    <definedName name="CRCP_y1">'[2]Business &amp; other details'!$D$38</definedName>
    <definedName name="CRCP_y2">'[2]Business &amp; other details'!$E$38</definedName>
    <definedName name="CRCP_y3">'[2]Business &amp; other details'!$F$38</definedName>
    <definedName name="CRCP_y4">'[2]Business &amp; other details'!$G$38</definedName>
    <definedName name="CRCP_y5">'[2]Business &amp; other details'!$H$38</definedName>
    <definedName name="CRY">'[2]Business &amp; other details'!$D$44</definedName>
    <definedName name="dms_232_ProjectType">'[2]AER only'!$C$74:$C$86</definedName>
    <definedName name="dms_CRCPlength_List">'[2]AER only'!$J$24:$J$51</definedName>
    <definedName name="dms_DollarReal">'[2]Business &amp; other details'!$D$60</definedName>
    <definedName name="dms_EBSS_status">'[2]Business &amp; other details'!$D$57</definedName>
    <definedName name="dms_FinalYear_List">'[2]AER only'!$G$57:$G$66</definedName>
    <definedName name="dms_FormControl_List">'[2]AER only'!$I$24:$I$51</definedName>
    <definedName name="dms_FRCP_FinalYear">'[2]Business &amp; other details'!$D$67</definedName>
    <definedName name="dms_FRCP_FinalYear_Num">'[2]Business &amp; other details'!$D$68</definedName>
    <definedName name="dms_FRCPlength_List">'[2]AER only'!$K$24:$K$51</definedName>
    <definedName name="dms_FRCPlength_Num">'[2]Business &amp; other details'!$D$66</definedName>
    <definedName name="dms_FRCPlength_Num_List">'[2]AER only'!$F$57:$F$66</definedName>
    <definedName name="dms_JurisdictionList">'[2]AER only'!$L$24:$L$51</definedName>
    <definedName name="dms_Reg_Year_Span">'[2]Business &amp; other details'!$C$3</definedName>
    <definedName name="dms_RPT">'[2]Business &amp; other details'!$D$53</definedName>
    <definedName name="dms_Sector_List">'[2]AER only'!$G$24:$G$51</definedName>
    <definedName name="dms_Segment">'[2]Business &amp; other details'!$D$50</definedName>
    <definedName name="dms_Segment_List">'[2]AER only'!$H$24:$H$51</definedName>
    <definedName name="dms_SourceList">'[2]AER only'!$C$57:$C$70</definedName>
    <definedName name="dms_TradingName">'[2]Business &amp; other details'!$D$14</definedName>
    <definedName name="dms_TradingName_List">'[2]AER only'!$C$24:$C$51</definedName>
    <definedName name="dms_TradingNameFull_List">'[2]AER only'!$D$24:$D$51</definedName>
    <definedName name="FRCP_span" comment="Generic cover sheet">CONCATENATE(FRCP_y1, " to ", FRCP_y5)</definedName>
    <definedName name="FRCP_y1">'[2]Business &amp; other details'!$D$35</definedName>
    <definedName name="FRCP_y2">'[2]Business &amp; other details'!$E$35</definedName>
    <definedName name="FRCP_y3">'[2]Business &amp; other details'!$F$35</definedName>
    <definedName name="FRCP_y4">'[2]Business &amp; other details'!$G$35</definedName>
    <definedName name="FRCP_y5">'[2]Business &amp; other details'!$H$35</definedName>
    <definedName name="PRCP_Span" comment="DMS - PRCP_span = the previously regulatory control period represented as a span of years for use in worksheet or column headings eg &quot;2016-2020&quot;">CONCATENATE(PRCP_y1, " to ",PRCP_y5)</definedName>
    <definedName name="PRCP_y1">'[2]Business &amp; other details'!$D$41</definedName>
    <definedName name="PRCP_y2">'[2]Business &amp; other details'!$E$41</definedName>
    <definedName name="PRCP_y3">'[2]Business &amp; other details'!$F$41</definedName>
    <definedName name="PRCP_y4">'[2]Business &amp; other details'!$G$41</definedName>
    <definedName name="PRCP_y5">'[2]Business &amp; other details'!$H$41</definedName>
    <definedName name="RCP_1to5">"2015-16 to 2019-20"</definedName>
    <definedName name="SheetHeader">'[2]Business &amp; other details'!$C$1</definedName>
    <definedName name="Z_9AF1BD63_86F7_41E1_A4B4_D8DB22B54964_.wvu.PrintArea" localSheetId="0" hidden="1">'6.2 Reliability &amp; Cust serv (2'!$A$1:$N$103</definedName>
    <definedName name="Z_C8B120F9_20B7_4787_B929_C88AF67DA2E9_.wvu.PrintArea" localSheetId="0" hidden="1">'6.2 Reliability &amp; Cust serv (2'!$A$1:$N$103</definedName>
  </definedNames>
  <calcPr calcId="145621"/>
</workbook>
</file>

<file path=xl/calcChain.xml><?xml version="1.0" encoding="utf-8"?>
<calcChain xmlns="http://schemas.openxmlformats.org/spreadsheetml/2006/main">
  <c r="N102" i="1" l="1"/>
  <c r="M102" i="1"/>
  <c r="L102" i="1"/>
  <c r="K102" i="1"/>
  <c r="J102" i="1"/>
  <c r="I102" i="1"/>
  <c r="H102" i="1"/>
  <c r="G102" i="1"/>
  <c r="F102" i="1"/>
  <c r="E102" i="1"/>
  <c r="D102" i="1"/>
  <c r="N99" i="1"/>
  <c r="M99" i="1"/>
  <c r="L99" i="1"/>
  <c r="K99" i="1"/>
  <c r="J99" i="1"/>
  <c r="I99" i="1"/>
  <c r="H99" i="1"/>
  <c r="G99" i="1"/>
  <c r="F99" i="1"/>
  <c r="E99" i="1"/>
  <c r="D99" i="1"/>
  <c r="N93" i="1"/>
  <c r="M93" i="1"/>
  <c r="M51" i="1" s="1"/>
  <c r="L93" i="1"/>
  <c r="K93" i="1"/>
  <c r="J93" i="1"/>
  <c r="I93" i="1"/>
  <c r="I51" i="1" s="1"/>
  <c r="H93" i="1"/>
  <c r="G93" i="1"/>
  <c r="F93" i="1"/>
  <c r="E93" i="1"/>
  <c r="E51" i="1" s="1"/>
  <c r="D93" i="1"/>
  <c r="N87" i="1"/>
  <c r="M87" i="1"/>
  <c r="L87" i="1"/>
  <c r="K87" i="1"/>
  <c r="J87" i="1"/>
  <c r="I87" i="1"/>
  <c r="H87" i="1"/>
  <c r="G87" i="1"/>
  <c r="F87" i="1"/>
  <c r="E87" i="1"/>
  <c r="D87" i="1"/>
  <c r="N80" i="1"/>
  <c r="M80" i="1"/>
  <c r="L80" i="1"/>
  <c r="K80" i="1"/>
  <c r="J80" i="1"/>
  <c r="I80" i="1"/>
  <c r="H80" i="1"/>
  <c r="G80" i="1"/>
  <c r="F80" i="1"/>
  <c r="E80" i="1"/>
  <c r="D80" i="1"/>
  <c r="N74" i="1"/>
  <c r="M74" i="1"/>
  <c r="L74" i="1"/>
  <c r="K74" i="1"/>
  <c r="J74" i="1"/>
  <c r="I74" i="1"/>
  <c r="H74" i="1"/>
  <c r="G74" i="1"/>
  <c r="F74" i="1"/>
  <c r="E74" i="1"/>
  <c r="D74" i="1"/>
  <c r="N68" i="1"/>
  <c r="M68" i="1"/>
  <c r="L68" i="1"/>
  <c r="K68" i="1"/>
  <c r="J68" i="1"/>
  <c r="I68" i="1"/>
  <c r="H68" i="1"/>
  <c r="G68" i="1"/>
  <c r="F68" i="1"/>
  <c r="E68" i="1"/>
  <c r="D68" i="1"/>
  <c r="N62" i="1"/>
  <c r="M62" i="1"/>
  <c r="L62" i="1"/>
  <c r="K62" i="1"/>
  <c r="J62" i="1"/>
  <c r="I62" i="1"/>
  <c r="H62" i="1"/>
  <c r="G62" i="1"/>
  <c r="F62" i="1"/>
  <c r="E62" i="1"/>
  <c r="D62" i="1"/>
  <c r="K57" i="1"/>
  <c r="G57" i="1"/>
  <c r="N51" i="1"/>
  <c r="L51" i="1"/>
  <c r="K51" i="1"/>
  <c r="J51" i="1"/>
  <c r="H51" i="1"/>
  <c r="G51" i="1"/>
  <c r="F51" i="1"/>
  <c r="D51" i="1"/>
  <c r="N45" i="1"/>
  <c r="N57" i="1" s="1"/>
  <c r="M45" i="1"/>
  <c r="M57" i="1" s="1"/>
  <c r="L45" i="1"/>
  <c r="L57" i="1" s="1"/>
  <c r="K45" i="1"/>
  <c r="J45" i="1"/>
  <c r="J57" i="1" s="1"/>
  <c r="I45" i="1"/>
  <c r="H45" i="1"/>
  <c r="H57" i="1" s="1"/>
  <c r="G45" i="1"/>
  <c r="F45" i="1"/>
  <c r="F57" i="1" s="1"/>
  <c r="E45" i="1"/>
  <c r="E57" i="1" s="1"/>
  <c r="D45" i="1"/>
  <c r="D57" i="1" s="1"/>
  <c r="N39" i="1"/>
  <c r="M39" i="1"/>
  <c r="L39" i="1"/>
  <c r="K39" i="1"/>
  <c r="J39" i="1"/>
  <c r="I39" i="1"/>
  <c r="H39" i="1"/>
  <c r="G39" i="1"/>
  <c r="F39" i="1"/>
  <c r="E39" i="1"/>
  <c r="D39" i="1"/>
  <c r="K34" i="1"/>
  <c r="G34" i="1"/>
  <c r="N28" i="1"/>
  <c r="L28" i="1"/>
  <c r="K28" i="1"/>
  <c r="J28" i="1"/>
  <c r="H28" i="1"/>
  <c r="G28" i="1"/>
  <c r="F28" i="1"/>
  <c r="D28" i="1"/>
  <c r="N22" i="1"/>
  <c r="N34" i="1" s="1"/>
  <c r="M22" i="1"/>
  <c r="L22" i="1"/>
  <c r="L34" i="1" s="1"/>
  <c r="K22" i="1"/>
  <c r="J22" i="1"/>
  <c r="J34" i="1" s="1"/>
  <c r="I22" i="1"/>
  <c r="H22" i="1"/>
  <c r="H34" i="1" s="1"/>
  <c r="G22" i="1"/>
  <c r="F22" i="1"/>
  <c r="F34" i="1" s="1"/>
  <c r="E22" i="1"/>
  <c r="D22" i="1"/>
  <c r="D34" i="1" s="1"/>
  <c r="N16" i="1"/>
  <c r="M16" i="1"/>
  <c r="L16" i="1"/>
  <c r="K16" i="1"/>
  <c r="J16" i="1"/>
  <c r="I16" i="1"/>
  <c r="H16" i="1"/>
  <c r="G16" i="1"/>
  <c r="F16" i="1"/>
  <c r="E16" i="1"/>
  <c r="D16" i="1"/>
  <c r="B11" i="1"/>
  <c r="B10" i="1"/>
  <c r="B9" i="1"/>
  <c r="B8" i="1"/>
  <c r="B2" i="1"/>
  <c r="B1" i="1"/>
  <c r="I57" i="1" l="1"/>
  <c r="E28" i="1"/>
  <c r="E34" i="1" s="1"/>
  <c r="I28" i="1"/>
  <c r="I34" i="1" s="1"/>
  <c r="M28" i="1"/>
  <c r="M34" i="1" s="1"/>
  <c r="B3" i="1" l="1"/>
</calcChain>
</file>

<file path=xl/sharedStrings.xml><?xml version="1.0" encoding="utf-8"?>
<sst xmlns="http://schemas.openxmlformats.org/spreadsheetml/2006/main" count="101" uniqueCount="37">
  <si>
    <t>6.2 RELIABILITY AND CUSTOMER SERVICE PERFORMANCE</t>
  </si>
  <si>
    <t>Instructions</t>
  </si>
  <si>
    <t>This regulatory template requires the input of performance Historicals and proposed targets for the forthcoming regulatory control period under the STPIS.</t>
  </si>
  <si>
    <t>Definitions of parameters under the AER's STPIS apply. Where exclusions apply, data provided below must exclude all events outlined under clause 3.3 of the AER's STPIS.</t>
  </si>
  <si>
    <t>TABLE 6.2.1 - UNPLANNED MINUTES OFF SUPPLY (SAIDI) - Historical, target and proposed reliability</t>
  </si>
  <si>
    <t>Historical</t>
  </si>
  <si>
    <t>Target</t>
  </si>
  <si>
    <t>Proposed target</t>
  </si>
  <si>
    <t>SAIDI</t>
  </si>
  <si>
    <t>Total sustained minutes off supply</t>
  </si>
  <si>
    <t>Critical Infrastructure</t>
  </si>
  <si>
    <t>High density commercial</t>
  </si>
  <si>
    <t>Urban</t>
  </si>
  <si>
    <t>High density rural</t>
  </si>
  <si>
    <t>Low density rural</t>
  </si>
  <si>
    <t xml:space="preserve">Total </t>
  </si>
  <si>
    <t>Total value of excluded events*
*see 3.3 of STPIS</t>
  </si>
  <si>
    <t>Lower density rural</t>
  </si>
  <si>
    <t>Total sustained minutes off supply after removing excluded events</t>
  </si>
  <si>
    <t>Urban and regional centres</t>
  </si>
  <si>
    <t>TABLE 6.2.2 - UNPLANNED INTERRUPTIONS TO SUPPLY (SAIFI) - Historical,taget and proposed reliability</t>
  </si>
  <si>
    <t>SAIFI</t>
  </si>
  <si>
    <t>Total sustained customer interruptions</t>
  </si>
  <si>
    <t>Total sustained customer interruptions after removing excluded events</t>
  </si>
  <si>
    <t>Table 6.2.3 - UNPLANNED MOMENTARY INTERRUPTIONS TO SUPPLY (MAIFI) - Historical, target and proposed reliability</t>
  </si>
  <si>
    <t>Forecast</t>
  </si>
  <si>
    <t>MAIFI</t>
  </si>
  <si>
    <t>TABLE 6.2.4 - CUSTOMER NUMBERS</t>
  </si>
  <si>
    <t>The number of distribution customers is calculated as the average of the number of customers at the beginning of the reporting period and the number of customers at the end of the reporting period.</t>
  </si>
  <si>
    <t>Average customer numbers</t>
  </si>
  <si>
    <t>Critical Infrastructure;</t>
  </si>
  <si>
    <t>TABLE 6.2.5 - CUSTOMER SERVICE</t>
  </si>
  <si>
    <t xml:space="preserve">The AER's definition of calls answered within 30 seconds is as follows: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 queuing system (automated or otherwise) does not constitute a response. 'Calls answered within 30 seconds' and 'Calls received' should be calculated excluding calls abandoned within 30 seconds of being queued for a human operator; and calls to payment lines and automated interactive services. </t>
  </si>
  <si>
    <t>Customer service</t>
  </si>
  <si>
    <t>Number of calls received</t>
  </si>
  <si>
    <t>Number of calls answered within 30 seconds</t>
  </si>
  <si>
    <t>Percentage of calls answered within 30 seconds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</si>
</sst>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
    <numFmt numFmtId="165" formatCode="#,##0.0"/>
    <numFmt numFmtId="166" formatCode="#,##0_ ;[Red]\-#,##0\ "/>
    <numFmt numFmtId="167" formatCode="_-* #,##0_-;\-* #,##0_-;_-* &quot;-&quot;??_-;_-@_-"/>
    <numFmt numFmtId="168" formatCode="_([$€-2]* #,##0.00_);_([$€-2]* \(#,##0.00\);_([$€-2]* &quot;-&quot;??_)"/>
    <numFmt numFmtId="169" formatCode="_-* #,##0.00_-;[Red]\(#,##0.00\)_-;_-* &quot;-&quot;??_-;_-@_-"/>
    <numFmt numFmtId="170" formatCode="_(* #,##0_);_(* \(#,##0\);_(* &quot;-&quot;_);_(@_)"/>
    <numFmt numFmtId="171" formatCode="_(* #,##0.00_);_(* \(#,##0.00\);_(* &quot;-&quot;??_);_(@_)"/>
    <numFmt numFmtId="172" formatCode="_(&quot;$&quot;* #,##0.00_);_(&quot;$&quot;* \(#,##0.00\);_(&quot;$&quot;* &quot;-&quot;??_);_(@_)"/>
    <numFmt numFmtId="173" formatCode="mm/dd/yy"/>
    <numFmt numFmtId="174" formatCode="0_);[Red]\(0\)"/>
    <numFmt numFmtId="175" formatCode="0.0%"/>
    <numFmt numFmtId="176" formatCode="_(* #,##0.0_);_(* \(#,##0.0\);_(* &quot;-&quot;?_);_(@_)"/>
    <numFmt numFmtId="177" formatCode="_(* #,##0_);_(* \(#,##0\);_(* &quot;-&quot;?_);_(@_)"/>
    <numFmt numFmtId="178" formatCode="#,##0.000_ ;[Red]\-#,##0.000\ "/>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s>
  <fonts count="70">
    <font>
      <sz val="11"/>
      <color theme="1"/>
      <name val="Calibri"/>
      <family val="2"/>
      <scheme val="minor"/>
    </font>
    <font>
      <sz val="11"/>
      <color theme="1"/>
      <name val="Calibri"/>
      <family val="2"/>
      <scheme val="minor"/>
    </font>
    <font>
      <b/>
      <sz val="16"/>
      <color indexed="9"/>
      <name val="Arial"/>
      <family val="2"/>
    </font>
    <font>
      <sz val="11"/>
      <color theme="1"/>
      <name val="Arial"/>
      <family val="2"/>
    </font>
    <font>
      <sz val="10"/>
      <name val="Arial"/>
      <family val="2"/>
    </font>
    <font>
      <b/>
      <sz val="10"/>
      <name val="Arial"/>
      <family val="2"/>
    </font>
    <font>
      <sz val="9"/>
      <name val="Arial"/>
      <family val="2"/>
    </font>
    <font>
      <b/>
      <sz val="12"/>
      <color theme="0"/>
      <name val="Calibri"/>
      <family val="2"/>
      <scheme val="minor"/>
    </font>
    <font>
      <b/>
      <sz val="11"/>
      <color theme="0"/>
      <name val="Arial"/>
      <family val="2"/>
    </font>
    <font>
      <b/>
      <sz val="9"/>
      <name val="Arial"/>
      <family val="2"/>
    </font>
    <font>
      <sz val="11"/>
      <name val="Arial"/>
      <family val="2"/>
    </font>
    <font>
      <b/>
      <sz val="11"/>
      <name val="Calibri"/>
      <family val="2"/>
      <scheme val="minor"/>
    </font>
    <font>
      <b/>
      <sz val="9"/>
      <color indexed="8"/>
      <name val="Arial"/>
      <family val="2"/>
    </font>
    <font>
      <sz val="9"/>
      <color indexed="8"/>
      <name val="Arial"/>
      <family val="2"/>
    </font>
    <font>
      <sz val="11"/>
      <color theme="0"/>
      <name val="Arial"/>
      <family val="2"/>
    </font>
    <font>
      <b/>
      <sz val="14"/>
      <color theme="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8.5"/>
      <color indexed="12"/>
      <name val="Arial"/>
      <family val="2"/>
    </font>
    <font>
      <u/>
      <sz val="10"/>
      <color indexed="12"/>
      <name val="Arial"/>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b/>
      <sz val="12"/>
      <name val="Arial"/>
      <family val="2"/>
    </font>
    <font>
      <sz val="11"/>
      <color indexed="60"/>
      <name val="Calibri"/>
      <family val="2"/>
    </font>
    <font>
      <sz val="10"/>
      <color theme="1"/>
      <name val="Arial"/>
      <family val="2"/>
    </font>
    <font>
      <sz val="8"/>
      <name val="Palatino"/>
      <family val="1"/>
    </font>
    <font>
      <sz val="11"/>
      <color theme="1"/>
      <name val="Calibri"/>
      <family val="2"/>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s>
  <fills count="48">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0" tint="-0.499984740745262"/>
        <bgColor indexed="64"/>
      </patternFill>
    </fill>
    <fill>
      <patternFill patternType="solid">
        <fgColor indexed="22"/>
        <bgColor indexed="64"/>
      </patternFill>
    </fill>
    <fill>
      <patternFill patternType="solid">
        <fgColor theme="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C00"/>
        <bgColor indexed="64"/>
      </patternFill>
    </fill>
    <fill>
      <patternFill patternType="solid">
        <fgColor theme="0" tint="-0.14996795556505021"/>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bgColor indexed="64"/>
      </patternFill>
    </fill>
    <fill>
      <patternFill patternType="mediumGray">
        <fgColor indexed="22"/>
      </patternFill>
    </fill>
  </fills>
  <borders count="94">
    <border>
      <left/>
      <right/>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right style="thin">
        <color theme="0" tint="-0.24994659260841701"/>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right style="thin">
        <color theme="0" tint="-0.24994659260841701"/>
      </right>
      <top/>
      <bottom style="medium">
        <color indexed="64"/>
      </bottom>
      <diagonal/>
    </border>
    <border>
      <left style="medium">
        <color indexed="64"/>
      </left>
      <right/>
      <top style="thin">
        <color auto="1"/>
      </top>
      <bottom/>
      <diagonal/>
    </border>
    <border>
      <left style="thin">
        <color auto="1"/>
      </left>
      <right style="medium">
        <color auto="1"/>
      </right>
      <top style="thin">
        <color auto="1"/>
      </top>
      <bottom style="thin">
        <color theme="2" tint="-0.24994659260841701"/>
      </bottom>
      <diagonal/>
    </border>
    <border>
      <left style="medium">
        <color auto="1"/>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auto="1"/>
      </left>
      <right/>
      <top style="thin">
        <color theme="2" tint="-0.24994659260841701"/>
      </top>
      <bottom style="thin">
        <color theme="2"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top/>
      <bottom style="thin">
        <color indexed="64"/>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indexed="64"/>
      </left>
      <right/>
      <top/>
      <bottom style="medium">
        <color indexed="64"/>
      </bottom>
      <diagonal/>
    </border>
    <border>
      <left style="thin">
        <color auto="1"/>
      </left>
      <right/>
      <top style="thin">
        <color theme="2" tint="-0.24994659260841701"/>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right style="thin">
        <color theme="0" tint="-0.24994659260841701"/>
      </right>
      <top/>
      <bottom style="thin">
        <color indexed="64"/>
      </bottom>
      <diagonal/>
    </border>
    <border>
      <left/>
      <right/>
      <top style="thin">
        <color indexed="64"/>
      </top>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thin">
        <color auto="1"/>
      </left>
      <right style="medium">
        <color indexed="64"/>
      </right>
      <top style="thin">
        <color theme="2" tint="-0.24994659260841701"/>
      </top>
      <bottom style="thin">
        <color theme="2"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auto="1"/>
      </left>
      <right style="medium">
        <color indexed="64"/>
      </right>
      <top style="thin">
        <color theme="2" tint="-0.24994659260841701"/>
      </top>
      <bottom style="medium">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right style="thin">
        <color theme="0" tint="-0.24994659260841701"/>
      </right>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style="medium">
        <color auto="1"/>
      </left>
      <right style="thin">
        <color theme="0" tint="-0.34998626667073579"/>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theme="0" tint="-0.24994659260841701"/>
      </left>
      <right style="thin">
        <color indexed="64"/>
      </right>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thin">
        <color indexed="64"/>
      </top>
      <bottom style="medium">
        <color auto="1"/>
      </bottom>
      <diagonal/>
    </border>
    <border>
      <left/>
      <right/>
      <top style="thin">
        <color auto="1"/>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indexed="23"/>
      </left>
      <right style="thin">
        <color indexed="23"/>
      </right>
      <top style="thin">
        <color indexed="23"/>
      </top>
      <bottom style="thin">
        <color indexed="23"/>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bottom style="thin">
        <color auto="1"/>
      </bottom>
      <diagonal/>
    </border>
    <border>
      <left style="thin">
        <color auto="1"/>
      </left>
      <right/>
      <top/>
      <bottom/>
      <diagonal/>
    </border>
    <border>
      <left/>
      <right/>
      <top style="thin">
        <color indexed="49"/>
      </top>
      <bottom style="double">
        <color indexed="49"/>
      </bottom>
      <diagonal/>
    </border>
  </borders>
  <cellStyleXfs count="39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2" fillId="4" borderId="0">
      <alignment horizontal="left" vertical="center"/>
      <protection locked="0"/>
    </xf>
    <xf numFmtId="0" fontId="7" fillId="6" borderId="0">
      <alignment vertical="center"/>
      <protection locked="0"/>
    </xf>
    <xf numFmtId="0" fontId="4" fillId="0" borderId="0"/>
    <xf numFmtId="168" fontId="4" fillId="0" borderId="0"/>
    <xf numFmtId="0" fontId="4" fillId="0" borderId="0"/>
    <xf numFmtId="168" fontId="4" fillId="0" borderId="0"/>
    <xf numFmtId="168" fontId="4" fillId="0" borderId="0"/>
    <xf numFmtId="0" fontId="16" fillId="0" borderId="0"/>
    <xf numFmtId="0" fontId="16"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0" borderId="0"/>
    <xf numFmtId="0" fontId="4" fillId="0" borderId="0"/>
    <xf numFmtId="0" fontId="4" fillId="0" borderId="0"/>
    <xf numFmtId="169" fontId="18" fillId="0" borderId="0"/>
    <xf numFmtId="169" fontId="18" fillId="0" borderId="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20" fillId="30" borderId="0" applyNumberFormat="0" applyBorder="0" applyAlignment="0" applyProtection="0"/>
    <xf numFmtId="0" fontId="19" fillId="31" borderId="0" applyNumberFormat="0" applyBorder="0" applyAlignment="0" applyProtection="0"/>
    <xf numFmtId="0" fontId="19"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1" fillId="0" borderId="0"/>
    <xf numFmtId="42" fontId="22" fillId="0" borderId="0" applyFont="0" applyFill="0" applyBorder="0" applyAlignment="0" applyProtection="0"/>
    <xf numFmtId="0" fontId="23" fillId="34" borderId="0" applyNumberFormat="0" applyBorder="0" applyAlignment="0" applyProtection="0"/>
    <xf numFmtId="0" fontId="24" fillId="0" borderId="0" applyNumberFormat="0" applyFill="0" applyBorder="0" applyAlignment="0"/>
    <xf numFmtId="170" fontId="4" fillId="5" borderId="0" applyNumberFormat="0" applyFont="0" applyBorder="0" applyAlignment="0">
      <alignment horizontal="right"/>
    </xf>
    <xf numFmtId="170" fontId="4" fillId="5" borderId="0" applyNumberFormat="0" applyFont="0" applyBorder="0" applyAlignment="0">
      <alignment horizontal="right"/>
    </xf>
    <xf numFmtId="170" fontId="4" fillId="5" borderId="0" applyNumberFormat="0" applyFont="0" applyBorder="0" applyAlignment="0">
      <alignment horizontal="right"/>
    </xf>
    <xf numFmtId="0" fontId="25" fillId="0" borderId="0" applyNumberFormat="0" applyFill="0" applyBorder="0" applyAlignment="0">
      <protection locked="0"/>
    </xf>
    <xf numFmtId="0" fontId="26" fillId="18" borderId="78" applyNumberFormat="0" applyAlignment="0" applyProtection="0"/>
    <xf numFmtId="0" fontId="26" fillId="18" borderId="78" applyNumberFormat="0" applyAlignment="0" applyProtection="0"/>
    <xf numFmtId="0" fontId="27" fillId="35" borderId="79" applyNumberFormat="0" applyAlignment="0" applyProtection="0"/>
    <xf numFmtId="0" fontId="27" fillId="35" borderId="79" applyNumberFormat="0" applyAlignment="0" applyProtection="0"/>
    <xf numFmtId="41" fontId="4" fillId="0" borderId="0" applyFont="0" applyFill="0" applyBorder="0" applyAlignment="0" applyProtection="0"/>
    <xf numFmtId="0" fontId="2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43" fontId="19"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1" fontId="29"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3" fontId="3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2" fontId="4" fillId="0" borderId="0" applyFont="0" applyFill="0" applyBorder="0" applyAlignment="0" applyProtection="0"/>
    <xf numFmtId="44" fontId="1" fillId="0" borderId="0" applyFont="0" applyFill="0" applyBorder="0" applyAlignment="0" applyProtection="0"/>
    <xf numFmtId="42"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5" fillId="11" borderId="68">
      <alignment horizontal="center" vertical="center" wrapText="1"/>
    </xf>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168" fontId="19" fillId="0" borderId="0" applyFont="0" applyFill="0" applyBorder="0" applyAlignment="0" applyProtection="0"/>
    <xf numFmtId="0" fontId="32" fillId="0" borderId="0" applyNumberForma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33" fillId="0" borderId="0"/>
    <xf numFmtId="0" fontId="34" fillId="0" borderId="0"/>
    <xf numFmtId="0" fontId="35" fillId="39" borderId="0" applyNumberFormat="0" applyBorder="0" applyAlignment="0" applyProtection="0"/>
    <xf numFmtId="0" fontId="5" fillId="0" borderId="0" applyFill="0" applyBorder="0">
      <alignment vertical="center"/>
    </xf>
    <xf numFmtId="0" fontId="36" fillId="0" borderId="80" applyNumberFormat="0" applyFill="0" applyAlignment="0" applyProtection="0"/>
    <xf numFmtId="0" fontId="5" fillId="0" borderId="0" applyFill="0" applyBorder="0">
      <alignment vertical="center"/>
    </xf>
    <xf numFmtId="0" fontId="9" fillId="0" borderId="0" applyFill="0" applyBorder="0">
      <alignment vertical="center"/>
    </xf>
    <xf numFmtId="0" fontId="37" fillId="0" borderId="81" applyNumberFormat="0" applyFill="0" applyAlignment="0" applyProtection="0"/>
    <xf numFmtId="0" fontId="9" fillId="0" borderId="0" applyFill="0" applyBorder="0">
      <alignment vertical="center"/>
    </xf>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9" fillId="0" borderId="0" applyFill="0" applyBorder="0">
      <alignment vertical="center"/>
    </xf>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8" fillId="0" borderId="82" applyNumberFormat="0" applyFill="0" applyAlignment="0" applyProtection="0"/>
    <xf numFmtId="0" fontId="39" fillId="0" borderId="0" applyFill="0" applyBorder="0">
      <alignment vertical="center"/>
    </xf>
    <xf numFmtId="0" fontId="18" fillId="0" borderId="0" applyFill="0" applyBorder="0">
      <alignment vertical="center"/>
    </xf>
    <xf numFmtId="0" fontId="38" fillId="0" borderId="0" applyNumberFormat="0" applyFill="0" applyBorder="0" applyAlignment="0" applyProtection="0"/>
    <xf numFmtId="0" fontId="18" fillId="0" borderId="0" applyFill="0" applyBorder="0">
      <alignment vertical="center"/>
    </xf>
    <xf numFmtId="175" fontId="40" fillId="0" borderId="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42" fillId="0" borderId="0" applyNumberFormat="0" applyFill="0" applyBorder="0" applyAlignment="0" applyProtection="0">
      <alignment vertical="top"/>
      <protection locked="0"/>
    </xf>
    <xf numFmtId="0" fontId="44" fillId="0" borderId="0" applyFill="0" applyBorder="0">
      <alignment horizontal="center" vertical="center"/>
      <protection locked="0"/>
    </xf>
    <xf numFmtId="0" fontId="45" fillId="0" borderId="0" applyFill="0" applyBorder="0">
      <alignment horizontal="left" vertical="center"/>
      <protection locked="0"/>
    </xf>
    <xf numFmtId="176" fontId="4" fillId="40" borderId="0" applyFont="0" applyBorder="0">
      <alignment horizontal="right"/>
    </xf>
    <xf numFmtId="175" fontId="4" fillId="40" borderId="0" applyFont="0" applyBorder="0" applyAlignment="0"/>
    <xf numFmtId="176" fontId="4" fillId="40" borderId="0" applyFont="0" applyBorder="0">
      <alignment horizontal="right"/>
    </xf>
    <xf numFmtId="0" fontId="46" fillId="16" borderId="83" applyNumberFormat="0" applyAlignment="0" applyProtection="0"/>
    <xf numFmtId="0" fontId="46" fillId="16" borderId="83" applyNumberFormat="0" applyAlignment="0" applyProtection="0"/>
    <xf numFmtId="170" fontId="4" fillId="41" borderId="0" applyFont="0" applyBorder="0" applyAlignment="0">
      <alignment horizontal="right"/>
      <protection locked="0"/>
    </xf>
    <xf numFmtId="170" fontId="4" fillId="42" borderId="0" applyFont="0" applyBorder="0" applyAlignment="0">
      <alignment horizontal="right"/>
      <protection locked="0"/>
    </xf>
    <xf numFmtId="170" fontId="4" fillId="42" borderId="0" applyFont="0" applyBorder="0" applyAlignment="0">
      <alignment horizontal="right"/>
      <protection locked="0"/>
    </xf>
    <xf numFmtId="170" fontId="4" fillId="42" borderId="0" applyFont="0" applyBorder="0" applyAlignment="0">
      <alignment horizontal="right"/>
      <protection locked="0"/>
    </xf>
    <xf numFmtId="170" fontId="4" fillId="42" borderId="0" applyFont="0" applyBorder="0" applyAlignment="0">
      <alignment horizontal="right"/>
      <protection locked="0"/>
    </xf>
    <xf numFmtId="10" fontId="4" fillId="41" borderId="0" applyFont="0" applyBorder="0">
      <alignment horizontal="right"/>
      <protection locked="0"/>
    </xf>
    <xf numFmtId="170" fontId="4" fillId="41" borderId="0" applyFont="0" applyBorder="0" applyAlignment="0">
      <alignment horizontal="right"/>
      <protection locked="0"/>
    </xf>
    <xf numFmtId="3" fontId="4" fillId="43" borderId="0" applyFont="0" applyBorder="0">
      <protection locked="0"/>
    </xf>
    <xf numFmtId="175" fontId="9" fillId="43" borderId="0" applyBorder="0" applyAlignment="0">
      <protection locked="0"/>
    </xf>
    <xf numFmtId="177" fontId="4" fillId="44" borderId="0" applyFont="0" applyBorder="0">
      <alignment horizontal="right"/>
      <protection locked="0"/>
    </xf>
    <xf numFmtId="177" fontId="4" fillId="44" borderId="0" applyFont="0" applyBorder="0">
      <alignment horizontal="right"/>
      <protection locked="0"/>
    </xf>
    <xf numFmtId="177" fontId="4" fillId="44" borderId="0" applyFont="0" applyBorder="0">
      <alignment horizontal="right"/>
      <protection locked="0"/>
    </xf>
    <xf numFmtId="170" fontId="4" fillId="40" borderId="0" applyFont="0" applyBorder="0">
      <alignment horizontal="right"/>
      <protection locked="0"/>
    </xf>
    <xf numFmtId="170" fontId="4" fillId="40" borderId="0" applyFont="0" applyBorder="0">
      <alignment horizontal="right"/>
      <protection locked="0"/>
    </xf>
    <xf numFmtId="170" fontId="4" fillId="40" borderId="0" applyFont="0" applyBorder="0">
      <alignment horizontal="right"/>
      <protection locked="0"/>
    </xf>
    <xf numFmtId="178" fontId="4" fillId="10" borderId="84" applyFill="0">
      <alignment horizontal="right" vertical="center" wrapText="1"/>
      <protection locked="0"/>
    </xf>
    <xf numFmtId="49" fontId="1" fillId="10" borderId="25" applyFont="0" applyAlignment="0">
      <alignment horizontal="left" vertical="center" wrapText="1"/>
      <protection locked="0"/>
    </xf>
    <xf numFmtId="175" fontId="47" fillId="45" borderId="0" applyBorder="0" applyAlignment="0"/>
    <xf numFmtId="0" fontId="18" fillId="5" borderId="0"/>
    <xf numFmtId="0" fontId="48" fillId="0" borderId="85" applyNumberFormat="0" applyFill="0" applyAlignment="0" applyProtection="0"/>
    <xf numFmtId="176" fontId="6" fillId="5" borderId="86" applyFont="0" applyBorder="0" applyAlignment="0"/>
    <xf numFmtId="175" fontId="9" fillId="5" borderId="0" applyFont="0" applyBorder="0" applyAlignment="0"/>
    <xf numFmtId="179" fontId="49" fillId="0" borderId="0"/>
    <xf numFmtId="0" fontId="50" fillId="0" borderId="0" applyFill="0" applyBorder="0">
      <alignment horizontal="left" vertical="center"/>
    </xf>
    <xf numFmtId="0" fontId="51" fillId="19" borderId="0" applyNumberFormat="0" applyBorder="0" applyAlignment="0" applyProtection="0"/>
    <xf numFmtId="178" fontId="52" fillId="11" borderId="25">
      <alignment horizontal="right" vertical="center" wrapText="1"/>
    </xf>
    <xf numFmtId="180" fontId="53" fillId="0" borderId="0"/>
    <xf numFmtId="0" fontId="4" fillId="0" borderId="0"/>
    <xf numFmtId="0" fontId="4" fillId="46" borderId="0"/>
    <xf numFmtId="0" fontId="4" fillId="0" borderId="0"/>
    <xf numFmtId="0" fontId="4" fillId="46" borderId="0"/>
    <xf numFmtId="0" fontId="4" fillId="0" borderId="0" applyFill="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46" borderId="0"/>
    <xf numFmtId="0" fontId="4" fillId="46" borderId="0"/>
    <xf numFmtId="0" fontId="4" fillId="0" borderId="0"/>
    <xf numFmtId="0" fontId="1" fillId="0" borderId="0">
      <protection locked="0"/>
    </xf>
    <xf numFmtId="0" fontId="4" fillId="0" borderId="0"/>
    <xf numFmtId="0" fontId="4" fillId="0" borderId="0"/>
    <xf numFmtId="0" fontId="29" fillId="0" borderId="0"/>
    <xf numFmtId="0" fontId="19" fillId="0" borderId="0"/>
    <xf numFmtId="0" fontId="1" fillId="0" borderId="0">
      <protection locked="0"/>
    </xf>
    <xf numFmtId="0" fontId="4" fillId="0" borderId="0"/>
    <xf numFmtId="0" fontId="4" fillId="0" borderId="0"/>
    <xf numFmtId="0" fontId="4" fillId="0" borderId="0"/>
    <xf numFmtId="0" fontId="4" fillId="0" borderId="0"/>
    <xf numFmtId="0" fontId="4" fillId="0" borderId="0" applyFill="0"/>
    <xf numFmtId="0" fontId="4" fillId="46"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46" borderId="0"/>
    <xf numFmtId="0" fontId="4" fillId="46" borderId="0"/>
    <xf numFmtId="0" fontId="1"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ill="0"/>
    <xf numFmtId="0" fontId="4" fillId="0" borderId="0"/>
    <xf numFmtId="0" fontId="4" fillId="0" borderId="0"/>
    <xf numFmtId="0" fontId="4" fillId="0" borderId="0"/>
    <xf numFmtId="0" fontId="4" fillId="0" borderId="0"/>
    <xf numFmtId="0" fontId="54" fillId="0" borderId="0"/>
    <xf numFmtId="0" fontId="4" fillId="0" borderId="0"/>
    <xf numFmtId="0" fontId="22" fillId="0" borderId="0"/>
    <xf numFmtId="0" fontId="4" fillId="46"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17" borderId="87" applyNumberFormat="0" applyFont="0" applyAlignment="0" applyProtection="0"/>
    <xf numFmtId="0" fontId="4" fillId="17" borderId="87" applyNumberFormat="0" applyFont="0" applyAlignment="0" applyProtection="0"/>
    <xf numFmtId="0" fontId="4" fillId="17" borderId="87" applyNumberFormat="0" applyFont="0" applyAlignment="0" applyProtection="0"/>
    <xf numFmtId="0" fontId="4" fillId="17" borderId="87" applyNumberFormat="0" applyFont="0" applyAlignment="0" applyProtection="0"/>
    <xf numFmtId="0" fontId="4" fillId="17" borderId="87" applyNumberFormat="0" applyFont="0" applyAlignment="0" applyProtection="0"/>
    <xf numFmtId="0" fontId="4" fillId="17" borderId="87" applyNumberFormat="0" applyFont="0" applyAlignment="0" applyProtection="0"/>
    <xf numFmtId="0" fontId="55" fillId="18" borderId="88" applyNumberFormat="0" applyAlignment="0" applyProtection="0"/>
    <xf numFmtId="0" fontId="55" fillId="18" borderId="88" applyNumberFormat="0" applyAlignment="0" applyProtection="0"/>
    <xf numFmtId="181" fontId="4" fillId="0" borderId="0" applyFill="0" applyBorder="0"/>
    <xf numFmtId="181" fontId="4" fillId="0" borderId="0" applyFill="0" applyBorder="0"/>
    <xf numFmtId="181" fontId="4" fillId="0" borderId="0" applyFill="0" applyBorder="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175" fontId="56" fillId="0" borderId="0"/>
    <xf numFmtId="0" fontId="39" fillId="0" borderId="0" applyFill="0" applyBorder="0">
      <alignment vertical="center"/>
    </xf>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182" fontId="57" fillId="0" borderId="89"/>
    <xf numFmtId="0" fontId="58" fillId="0" borderId="90">
      <alignment horizontal="center"/>
    </xf>
    <xf numFmtId="0" fontId="58" fillId="0" borderId="90">
      <alignment horizontal="center"/>
    </xf>
    <xf numFmtId="0" fontId="58" fillId="0" borderId="90">
      <alignment horizontal="center"/>
    </xf>
    <xf numFmtId="0" fontId="58" fillId="0" borderId="90">
      <alignment horizontal="center"/>
    </xf>
    <xf numFmtId="0" fontId="58" fillId="0" borderId="90">
      <alignment horizontal="center"/>
    </xf>
    <xf numFmtId="3" fontId="28" fillId="0" borderId="0" applyFont="0" applyFill="0" applyBorder="0" applyAlignment="0" applyProtection="0"/>
    <xf numFmtId="0" fontId="28" fillId="47" borderId="0" applyNumberFormat="0" applyFont="0" applyBorder="0" applyAlignment="0" applyProtection="0"/>
    <xf numFmtId="183" fontId="4" fillId="0" borderId="0"/>
    <xf numFmtId="183" fontId="4" fillId="0" borderId="0"/>
    <xf numFmtId="183" fontId="4" fillId="0" borderId="0"/>
    <xf numFmtId="184" fontId="18" fillId="0" borderId="0" applyFill="0" applyBorder="0">
      <alignment horizontal="right" vertical="center"/>
    </xf>
    <xf numFmtId="185" fontId="18" fillId="0" borderId="0" applyFill="0" applyBorder="0">
      <alignment horizontal="right" vertical="center"/>
    </xf>
    <xf numFmtId="186" fontId="18" fillId="0" borderId="0" applyFill="0" applyBorder="0">
      <alignment horizontal="right" vertical="center"/>
    </xf>
    <xf numFmtId="0" fontId="2" fillId="4" borderId="0">
      <alignment horizontal="left" vertical="center"/>
      <protection locked="0"/>
    </xf>
    <xf numFmtId="0" fontId="4" fillId="17" borderId="0" applyNumberFormat="0" applyFont="0" applyBorder="0" applyAlignment="0" applyProtection="0"/>
    <xf numFmtId="0" fontId="4" fillId="17"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5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60" fillId="0" borderId="0"/>
    <xf numFmtId="15" fontId="4" fillId="0" borderId="0"/>
    <xf numFmtId="15" fontId="4" fillId="0" borderId="0"/>
    <xf numFmtId="15" fontId="4" fillId="0" borderId="0"/>
    <xf numFmtId="10" fontId="4" fillId="0" borderId="0"/>
    <xf numFmtId="10" fontId="4" fillId="0" borderId="0"/>
    <xf numFmtId="10" fontId="4" fillId="0" borderId="0"/>
    <xf numFmtId="0" fontId="61" fillId="2" borderId="91" applyBorder="0" applyProtection="0">
      <alignment horizontal="centerContinuous" vertical="center"/>
    </xf>
    <xf numFmtId="0" fontId="62" fillId="0" borderId="0" applyBorder="0" applyProtection="0">
      <alignment vertical="center"/>
    </xf>
    <xf numFmtId="0" fontId="63" fillId="0" borderId="0">
      <alignment horizontal="left"/>
    </xf>
    <xf numFmtId="0" fontId="63" fillId="0" borderId="92" applyFill="0" applyBorder="0" applyProtection="0">
      <alignment horizontal="left" vertical="top"/>
    </xf>
    <xf numFmtId="49" fontId="4" fillId="0" borderId="0" applyFont="0" applyFill="0" applyBorder="0" applyAlignment="0" applyProtection="0"/>
    <xf numFmtId="0" fontId="64" fillId="0" borderId="0"/>
    <xf numFmtId="49" fontId="4" fillId="0" borderId="0" applyFont="0" applyFill="0" applyBorder="0" applyAlignment="0" applyProtection="0"/>
    <xf numFmtId="0" fontId="65" fillId="0" borderId="0"/>
    <xf numFmtId="0" fontId="65" fillId="0" borderId="0"/>
    <xf numFmtId="0" fontId="64" fillId="0" borderId="0"/>
    <xf numFmtId="179" fontId="66" fillId="0" borderId="0"/>
    <xf numFmtId="0" fontId="59" fillId="0" borderId="0" applyNumberFormat="0" applyFill="0" applyBorder="0" applyAlignment="0" applyProtection="0"/>
    <xf numFmtId="0" fontId="67" fillId="0" borderId="0" applyFill="0" applyBorder="0">
      <alignment horizontal="left" vertical="center"/>
      <protection locked="0"/>
    </xf>
    <xf numFmtId="0" fontId="64" fillId="0" borderId="0"/>
    <xf numFmtId="0" fontId="68" fillId="0" borderId="0" applyFill="0" applyBorder="0">
      <alignment horizontal="left" vertical="center"/>
      <protection locked="0"/>
    </xf>
    <xf numFmtId="0" fontId="31" fillId="0" borderId="93" applyNumberFormat="0" applyFill="0" applyAlignment="0" applyProtection="0"/>
    <xf numFmtId="0" fontId="31" fillId="0" borderId="93" applyNumberFormat="0" applyFill="0" applyAlignment="0" applyProtection="0"/>
    <xf numFmtId="0" fontId="69" fillId="0" borderId="0" applyNumberFormat="0" applyFill="0" applyBorder="0" applyAlignment="0" applyProtection="0"/>
    <xf numFmtId="187" fontId="4" fillId="0" borderId="91" applyBorder="0" applyProtection="0">
      <alignment horizontal="right"/>
    </xf>
    <xf numFmtId="187" fontId="4" fillId="0" borderId="91" applyBorder="0" applyProtection="0">
      <alignment horizontal="right"/>
    </xf>
    <xf numFmtId="187" fontId="4" fillId="0" borderId="91" applyBorder="0" applyProtection="0">
      <alignment horizontal="right"/>
    </xf>
  </cellStyleXfs>
  <cellXfs count="162">
    <xf numFmtId="0" fontId="0" fillId="0" borderId="0" xfId="0"/>
    <xf numFmtId="0" fontId="2" fillId="2" borderId="0" xfId="0" applyFont="1" applyFill="1" applyBorder="1" applyAlignment="1" applyProtection="1">
      <alignment vertical="center"/>
    </xf>
    <xf numFmtId="0" fontId="2" fillId="2" borderId="0" xfId="0" applyFont="1" applyFill="1" applyBorder="1" applyAlignment="1" applyProtection="1">
      <alignment vertical="center" wrapText="1"/>
    </xf>
    <xf numFmtId="0" fontId="2" fillId="2" borderId="0" xfId="0" applyFont="1" applyFill="1" applyAlignment="1" applyProtection="1">
      <alignment vertical="center" wrapText="1"/>
    </xf>
    <xf numFmtId="0" fontId="3" fillId="3" borderId="0" xfId="0" applyFont="1" applyFill="1" applyProtection="1"/>
    <xf numFmtId="0" fontId="2" fillId="2" borderId="0" xfId="0" applyFont="1" applyFill="1" applyBorder="1" applyAlignment="1" applyProtection="1">
      <alignment horizontal="left" vertical="center"/>
    </xf>
    <xf numFmtId="0" fontId="2" fillId="2" borderId="0" xfId="3" applyFont="1" applyFill="1" applyBorder="1" applyAlignment="1" applyProtection="1">
      <alignment vertical="center"/>
    </xf>
    <xf numFmtId="0" fontId="2" fillId="4" borderId="0" xfId="4" applyProtection="1">
      <alignment horizontal="left" vertical="center"/>
    </xf>
    <xf numFmtId="0" fontId="6" fillId="0" borderId="0" xfId="0" applyFont="1" applyAlignment="1" applyProtection="1">
      <alignment horizontal="right" wrapText="1"/>
    </xf>
    <xf numFmtId="0" fontId="6" fillId="0" borderId="0" xfId="0" applyFont="1" applyAlignment="1" applyProtection="1">
      <alignment wrapText="1"/>
    </xf>
    <xf numFmtId="0" fontId="8" fillId="6" borderId="0" xfId="5" applyFont="1">
      <alignment vertical="center"/>
      <protection locked="0"/>
    </xf>
    <xf numFmtId="0" fontId="7" fillId="6" borderId="1" xfId="5" applyBorder="1" applyProtection="1">
      <alignment vertical="center"/>
    </xf>
    <xf numFmtId="0" fontId="7" fillId="6" borderId="2" xfId="5" applyBorder="1" applyProtection="1">
      <alignment vertical="center"/>
    </xf>
    <xf numFmtId="0" fontId="6" fillId="0" borderId="3" xfId="0" applyFont="1" applyBorder="1" applyAlignment="1" applyProtection="1">
      <alignment vertical="center" wrapText="1"/>
    </xf>
    <xf numFmtId="0" fontId="6" fillId="0" borderId="0" xfId="0" applyFont="1" applyBorder="1" applyAlignment="1" applyProtection="1">
      <alignment vertical="center" wrapText="1"/>
    </xf>
    <xf numFmtId="0" fontId="9" fillId="8" borderId="7" xfId="0" applyFont="1" applyFill="1" applyBorder="1" applyAlignment="1" applyProtection="1">
      <alignment horizontal="center" vertical="center" wrapText="1"/>
    </xf>
    <xf numFmtId="164" fontId="9" fillId="7" borderId="9" xfId="0" applyNumberFormat="1" applyFont="1" applyFill="1" applyBorder="1" applyAlignment="1" applyProtection="1">
      <alignment horizontal="center" vertical="center" wrapText="1"/>
    </xf>
    <xf numFmtId="0" fontId="9" fillId="7" borderId="10" xfId="0" applyNumberFormat="1"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xf>
    <xf numFmtId="0" fontId="11" fillId="7" borderId="12" xfId="0" applyFont="1" applyFill="1" applyBorder="1" applyAlignment="1" applyProtection="1">
      <alignment horizontal="center" vertical="center"/>
    </xf>
    <xf numFmtId="0" fontId="11" fillId="8" borderId="10" xfId="0" applyFont="1" applyFill="1" applyBorder="1" applyAlignment="1" applyProtection="1">
      <alignment horizontal="center" vertical="center"/>
    </xf>
    <xf numFmtId="0" fontId="11" fillId="8" borderId="11" xfId="0" applyFont="1" applyFill="1" applyBorder="1" applyAlignment="1" applyProtection="1">
      <alignment horizontal="center" vertical="center"/>
    </xf>
    <xf numFmtId="0" fontId="13" fillId="0" borderId="14" xfId="0" applyFont="1" applyFill="1" applyBorder="1" applyAlignment="1" applyProtection="1">
      <alignment horizontal="left" vertical="center" wrapText="1" indent="1"/>
    </xf>
    <xf numFmtId="165" fontId="6" fillId="9" borderId="15" xfId="0" applyNumberFormat="1" applyFont="1" applyFill="1" applyBorder="1" applyAlignment="1" applyProtection="1">
      <alignment horizontal="right" vertical="center" wrapText="1"/>
    </xf>
    <xf numFmtId="165" fontId="6" fillId="9" borderId="16" xfId="0" applyNumberFormat="1" applyFont="1" applyFill="1" applyBorder="1" applyAlignment="1" applyProtection="1">
      <alignment horizontal="right" vertical="center" wrapText="1"/>
    </xf>
    <xf numFmtId="165" fontId="6" fillId="10" borderId="17" xfId="0" applyNumberFormat="1" applyFont="1" applyFill="1" applyBorder="1" applyAlignment="1" applyProtection="1">
      <alignment horizontal="right" vertical="center" wrapText="1"/>
      <protection locked="0"/>
    </xf>
    <xf numFmtId="165" fontId="6" fillId="9" borderId="17" xfId="0" applyNumberFormat="1" applyFont="1" applyFill="1" applyBorder="1" applyAlignment="1" applyProtection="1">
      <alignment horizontal="right" vertical="center" wrapText="1"/>
      <protection locked="0"/>
    </xf>
    <xf numFmtId="165" fontId="6" fillId="9" borderId="18" xfId="0" applyNumberFormat="1" applyFont="1" applyFill="1" applyBorder="1" applyAlignment="1" applyProtection="1">
      <alignment horizontal="right" vertical="center" wrapText="1"/>
      <protection locked="0"/>
    </xf>
    <xf numFmtId="0" fontId="13" fillId="0" borderId="19" xfId="0" applyFont="1" applyFill="1" applyBorder="1" applyAlignment="1" applyProtection="1">
      <alignment horizontal="left" vertical="center" wrapText="1" indent="1"/>
    </xf>
    <xf numFmtId="165" fontId="6" fillId="9" borderId="20" xfId="0" applyNumberFormat="1" applyFont="1" applyFill="1" applyBorder="1" applyAlignment="1" applyProtection="1">
      <alignment horizontal="right" vertical="center" wrapText="1"/>
    </xf>
    <xf numFmtId="165" fontId="6" fillId="9" borderId="17" xfId="0" applyNumberFormat="1" applyFont="1" applyFill="1" applyBorder="1" applyAlignment="1" applyProtection="1">
      <alignment horizontal="right" vertical="center" wrapText="1"/>
    </xf>
    <xf numFmtId="0" fontId="9" fillId="11" borderId="19" xfId="0" applyFont="1" applyFill="1" applyBorder="1" applyAlignment="1" applyProtection="1">
      <alignment horizontal="left" vertical="center" wrapText="1" indent="1"/>
    </xf>
    <xf numFmtId="165" fontId="9" fillId="12" borderId="22" xfId="0" applyNumberFormat="1" applyFont="1" applyFill="1" applyBorder="1" applyAlignment="1" applyProtection="1">
      <alignment horizontal="right" vertical="center" wrapText="1"/>
    </xf>
    <xf numFmtId="165" fontId="9" fillId="12" borderId="23" xfId="0" applyNumberFormat="1" applyFont="1" applyFill="1" applyBorder="1" applyAlignment="1" applyProtection="1">
      <alignment horizontal="right" vertical="center" wrapText="1"/>
    </xf>
    <xf numFmtId="165" fontId="9" fillId="12" borderId="24" xfId="0" applyNumberFormat="1" applyFont="1" applyFill="1" applyBorder="1" applyAlignment="1" applyProtection="1">
      <alignment horizontal="right" vertical="center" wrapText="1"/>
    </xf>
    <xf numFmtId="166" fontId="0" fillId="10" borderId="25" xfId="1" applyNumberFormat="1" applyFont="1" applyFill="1" applyBorder="1" applyAlignment="1" applyProtection="1">
      <alignment horizontal="right" vertical="top" wrapText="1"/>
      <protection locked="0"/>
    </xf>
    <xf numFmtId="166" fontId="0" fillId="10" borderId="26" xfId="1" applyNumberFormat="1" applyFont="1" applyFill="1" applyBorder="1" applyAlignment="1" applyProtection="1">
      <alignment horizontal="right" vertical="top" wrapText="1"/>
      <protection locked="0"/>
    </xf>
    <xf numFmtId="0" fontId="14" fillId="3" borderId="0" xfId="0" applyFont="1" applyFill="1" applyProtection="1"/>
    <xf numFmtId="0" fontId="9" fillId="11" borderId="28" xfId="0" applyFont="1" applyFill="1" applyBorder="1" applyAlignment="1" applyProtection="1">
      <alignment horizontal="left" vertical="center" wrapText="1" indent="1"/>
    </xf>
    <xf numFmtId="165" fontId="9" fillId="12" borderId="29" xfId="0" applyNumberFormat="1" applyFont="1" applyFill="1" applyBorder="1" applyAlignment="1" applyProtection="1">
      <alignment horizontal="right" vertical="center" wrapText="1"/>
    </xf>
    <xf numFmtId="165" fontId="9" fillId="12" borderId="30" xfId="0" applyNumberFormat="1" applyFont="1" applyFill="1" applyBorder="1" applyAlignment="1" applyProtection="1">
      <alignment horizontal="right" vertical="center" wrapText="1"/>
    </xf>
    <xf numFmtId="165" fontId="9" fillId="12" borderId="31" xfId="0" applyNumberFormat="1" applyFont="1" applyFill="1" applyBorder="1" applyAlignment="1" applyProtection="1">
      <alignment horizontal="right" vertical="center" wrapText="1"/>
    </xf>
    <xf numFmtId="0" fontId="6" fillId="0" borderId="0" xfId="0" applyFont="1" applyFill="1" applyBorder="1" applyAlignment="1" applyProtection="1"/>
    <xf numFmtId="0" fontId="14" fillId="3" borderId="0" xfId="0" applyFont="1" applyFill="1" applyBorder="1" applyProtection="1"/>
    <xf numFmtId="0" fontId="8" fillId="6" borderId="0" xfId="5" applyFont="1" applyBorder="1">
      <alignment vertical="center"/>
      <protection locked="0"/>
    </xf>
    <xf numFmtId="0" fontId="7" fillId="6" borderId="0" xfId="5" applyBorder="1" applyProtection="1">
      <alignment vertical="center"/>
    </xf>
    <xf numFmtId="0" fontId="7" fillId="6" borderId="32" xfId="5" applyBorder="1" applyProtection="1">
      <alignment vertical="center"/>
    </xf>
    <xf numFmtId="0" fontId="3" fillId="3" borderId="0" xfId="0" applyFont="1" applyFill="1" applyBorder="1" applyProtection="1"/>
    <xf numFmtId="0" fontId="9" fillId="8" borderId="36" xfId="0" applyFont="1" applyFill="1" applyBorder="1" applyAlignment="1" applyProtection="1">
      <alignment horizontal="center" vertical="center" wrapText="1"/>
    </xf>
    <xf numFmtId="165" fontId="6" fillId="9" borderId="38" xfId="0" applyNumberFormat="1" applyFont="1" applyFill="1" applyBorder="1" applyAlignment="1" applyProtection="1">
      <alignment horizontal="right" vertical="center" wrapText="1"/>
    </xf>
    <xf numFmtId="165" fontId="6" fillId="9" borderId="39" xfId="0" applyNumberFormat="1" applyFont="1" applyFill="1" applyBorder="1" applyAlignment="1" applyProtection="1">
      <alignment horizontal="right" vertical="center" wrapText="1"/>
    </xf>
    <xf numFmtId="165" fontId="6" fillId="10" borderId="39" xfId="0" applyNumberFormat="1" applyFont="1" applyFill="1" applyBorder="1" applyAlignment="1" applyProtection="1">
      <alignment horizontal="right" vertical="center" wrapText="1"/>
      <protection locked="0"/>
    </xf>
    <xf numFmtId="165" fontId="6" fillId="9" borderId="40" xfId="0" applyNumberFormat="1" applyFont="1" applyFill="1" applyBorder="1" applyAlignment="1" applyProtection="1">
      <alignment horizontal="right" vertical="center" wrapText="1"/>
    </xf>
    <xf numFmtId="165" fontId="6" fillId="9" borderId="18" xfId="0" applyNumberFormat="1" applyFont="1" applyFill="1" applyBorder="1" applyAlignment="1" applyProtection="1">
      <alignment horizontal="right" vertical="center" wrapText="1"/>
    </xf>
    <xf numFmtId="166" fontId="0" fillId="10" borderId="25" xfId="1" applyNumberFormat="1" applyFont="1" applyFill="1" applyBorder="1" applyAlignment="1" applyProtection="1">
      <alignment horizontal="right" vertical="top" wrapText="1"/>
    </xf>
    <xf numFmtId="166" fontId="0" fillId="10" borderId="26" xfId="1" applyNumberFormat="1" applyFont="1" applyFill="1" applyBorder="1" applyAlignment="1" applyProtection="1">
      <alignment horizontal="right" vertical="top" wrapText="1"/>
    </xf>
    <xf numFmtId="0" fontId="15" fillId="6" borderId="1" xfId="0" applyFont="1" applyFill="1" applyBorder="1" applyProtection="1"/>
    <xf numFmtId="0" fontId="15" fillId="6" borderId="2" xfId="0" applyFont="1" applyFill="1" applyBorder="1" applyProtection="1"/>
    <xf numFmtId="164" fontId="9" fillId="7" borderId="12" xfId="0" applyNumberFormat="1"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xf>
    <xf numFmtId="167" fontId="1" fillId="13" borderId="43" xfId="1" applyNumberFormat="1" applyFont="1" applyFill="1" applyBorder="1" applyAlignment="1" applyProtection="1">
      <alignment horizontal="right"/>
      <protection locked="0"/>
    </xf>
    <xf numFmtId="167" fontId="1" fillId="13" borderId="44" xfId="1" applyNumberFormat="1" applyFont="1" applyFill="1" applyBorder="1" applyAlignment="1" applyProtection="1">
      <alignment horizontal="right"/>
      <protection locked="0"/>
    </xf>
    <xf numFmtId="166" fontId="0" fillId="13" borderId="44" xfId="1" applyNumberFormat="1" applyFont="1" applyFill="1" applyBorder="1" applyAlignment="1" applyProtection="1">
      <alignment horizontal="right" vertical="top" wrapText="1"/>
      <protection locked="0"/>
    </xf>
    <xf numFmtId="166" fontId="0" fillId="13" borderId="45" xfId="1" applyNumberFormat="1" applyFont="1" applyFill="1" applyBorder="1" applyAlignment="1" applyProtection="1">
      <alignment horizontal="right" vertical="top" wrapText="1"/>
      <protection locked="0"/>
    </xf>
    <xf numFmtId="0" fontId="13" fillId="0" borderId="46" xfId="0" applyFont="1" applyFill="1" applyBorder="1" applyAlignment="1" applyProtection="1">
      <alignment horizontal="left" vertical="center" wrapText="1" indent="1"/>
    </xf>
    <xf numFmtId="167" fontId="1" fillId="13" borderId="47" xfId="1" applyNumberFormat="1" applyFont="1" applyFill="1" applyBorder="1" applyAlignment="1" applyProtection="1">
      <alignment horizontal="right"/>
      <protection locked="0"/>
    </xf>
    <xf numFmtId="167" fontId="1" fillId="13" borderId="25" xfId="1" applyNumberFormat="1" applyFont="1" applyFill="1" applyBorder="1" applyAlignment="1" applyProtection="1">
      <alignment horizontal="right"/>
      <protection locked="0"/>
    </xf>
    <xf numFmtId="166" fontId="0" fillId="13" borderId="25" xfId="1" applyNumberFormat="1" applyFont="1" applyFill="1" applyBorder="1" applyAlignment="1" applyProtection="1">
      <alignment horizontal="right" vertical="top" wrapText="1"/>
      <protection locked="0"/>
    </xf>
    <xf numFmtId="166" fontId="0" fillId="13" borderId="26" xfId="1" applyNumberFormat="1" applyFont="1" applyFill="1" applyBorder="1" applyAlignment="1" applyProtection="1">
      <alignment horizontal="right" vertical="top" wrapText="1"/>
      <protection locked="0"/>
    </xf>
    <xf numFmtId="0" fontId="9" fillId="11" borderId="46" xfId="0" applyFont="1" applyFill="1" applyBorder="1" applyAlignment="1" applyProtection="1">
      <alignment horizontal="left" vertical="center" wrapText="1" indent="1"/>
    </xf>
    <xf numFmtId="165" fontId="9" fillId="12" borderId="48" xfId="0" applyNumberFormat="1" applyFont="1" applyFill="1" applyBorder="1" applyAlignment="1" applyProtection="1">
      <alignment horizontal="right" vertical="center" wrapText="1"/>
    </xf>
    <xf numFmtId="165" fontId="9" fillId="12" borderId="49" xfId="0" applyNumberFormat="1" applyFont="1" applyFill="1" applyBorder="1" applyAlignment="1" applyProtection="1">
      <alignment horizontal="right" vertical="center" wrapText="1"/>
    </xf>
    <xf numFmtId="0" fontId="9" fillId="11" borderId="50" xfId="0" applyFont="1" applyFill="1" applyBorder="1" applyAlignment="1" applyProtection="1">
      <alignment horizontal="left" vertical="center" wrapText="1" indent="1"/>
    </xf>
    <xf numFmtId="0" fontId="0" fillId="0" borderId="0" xfId="0" applyBorder="1" applyProtection="1"/>
    <xf numFmtId="0" fontId="0" fillId="0" borderId="32" xfId="0" applyBorder="1" applyProtection="1"/>
    <xf numFmtId="0" fontId="9" fillId="0" borderId="3" xfId="0" applyFont="1" applyBorder="1" applyAlignment="1" applyProtection="1">
      <alignment wrapText="1"/>
    </xf>
    <xf numFmtId="0" fontId="9" fillId="0" borderId="0" xfId="0" applyFont="1" applyBorder="1" applyAlignment="1" applyProtection="1">
      <alignment wrapText="1"/>
    </xf>
    <xf numFmtId="0" fontId="6" fillId="0" borderId="0" xfId="0" applyFont="1" applyFill="1" applyBorder="1" applyAlignment="1" applyProtection="1">
      <alignment horizontal="right" vertical="center" wrapText="1"/>
    </xf>
    <xf numFmtId="0" fontId="6" fillId="0" borderId="32" xfId="0" applyFont="1" applyBorder="1" applyAlignment="1" applyProtection="1">
      <alignment horizontal="right" wrapText="1"/>
    </xf>
    <xf numFmtId="164" fontId="9" fillId="7" borderId="54" xfId="0" applyNumberFormat="1" applyFont="1" applyFill="1" applyBorder="1" applyAlignment="1" applyProtection="1">
      <alignment horizontal="center" vertical="center" wrapText="1"/>
    </xf>
    <xf numFmtId="0" fontId="9" fillId="7" borderId="55" xfId="0" applyNumberFormat="1" applyFont="1" applyFill="1" applyBorder="1" applyAlignment="1" applyProtection="1">
      <alignment horizontal="center" vertical="center" wrapText="1"/>
    </xf>
    <xf numFmtId="0" fontId="9" fillId="7" borderId="56" xfId="0" applyNumberFormat="1" applyFont="1" applyFill="1" applyBorder="1" applyAlignment="1" applyProtection="1">
      <alignment horizontal="center" vertical="center" wrapText="1"/>
    </xf>
    <xf numFmtId="0" fontId="11" fillId="7" borderId="57" xfId="0" applyFont="1" applyFill="1" applyBorder="1" applyAlignment="1" applyProtection="1">
      <alignment horizontal="center" vertical="center"/>
    </xf>
    <xf numFmtId="0" fontId="11" fillId="7" borderId="55" xfId="0" applyFont="1" applyFill="1" applyBorder="1" applyAlignment="1" applyProtection="1">
      <alignment horizontal="center" vertical="center"/>
    </xf>
    <xf numFmtId="0" fontId="11" fillId="8" borderId="55" xfId="0" applyFont="1" applyFill="1" applyBorder="1" applyAlignment="1" applyProtection="1">
      <alignment horizontal="center" vertical="center"/>
    </xf>
    <xf numFmtId="0" fontId="11" fillId="8" borderId="56" xfId="0" applyFont="1" applyFill="1" applyBorder="1" applyAlignment="1" applyProtection="1">
      <alignment horizontal="center" vertical="center"/>
    </xf>
    <xf numFmtId="165" fontId="6" fillId="9" borderId="58" xfId="0" applyNumberFormat="1" applyFont="1" applyFill="1" applyBorder="1" applyAlignment="1" applyProtection="1">
      <alignment horizontal="right" vertical="center" wrapText="1"/>
    </xf>
    <xf numFmtId="165" fontId="6" fillId="9" borderId="59" xfId="0" applyNumberFormat="1" applyFont="1" applyFill="1" applyBorder="1" applyAlignment="1" applyProtection="1">
      <alignment horizontal="right" vertical="center" wrapText="1"/>
    </xf>
    <xf numFmtId="165" fontId="6" fillId="10" borderId="59" xfId="0" applyNumberFormat="1" applyFont="1" applyFill="1" applyBorder="1" applyAlignment="1" applyProtection="1">
      <alignment horizontal="right" vertical="center" wrapText="1"/>
    </xf>
    <xf numFmtId="166" fontId="0" fillId="10" borderId="59" xfId="1" applyNumberFormat="1" applyFont="1" applyFill="1" applyBorder="1" applyAlignment="1" applyProtection="1">
      <alignment horizontal="right" vertical="top" wrapText="1"/>
    </xf>
    <xf numFmtId="166" fontId="0" fillId="10" borderId="60" xfId="1" applyNumberFormat="1" applyFont="1" applyFill="1" applyBorder="1" applyAlignment="1" applyProtection="1">
      <alignment horizontal="right" vertical="top" wrapText="1"/>
    </xf>
    <xf numFmtId="165" fontId="6" fillId="9" borderId="61" xfId="0" applyNumberFormat="1" applyFont="1" applyFill="1" applyBorder="1" applyAlignment="1" applyProtection="1">
      <alignment horizontal="right" vertical="center" wrapText="1"/>
    </xf>
    <xf numFmtId="165" fontId="6" fillId="9" borderId="25" xfId="0" applyNumberFormat="1" applyFont="1" applyFill="1" applyBorder="1" applyAlignment="1" applyProtection="1">
      <alignment horizontal="right" vertical="center" wrapText="1"/>
    </xf>
    <xf numFmtId="165" fontId="6" fillId="10" borderId="25" xfId="0" applyNumberFormat="1" applyFont="1" applyFill="1" applyBorder="1" applyAlignment="1" applyProtection="1">
      <alignment horizontal="right" vertical="center" wrapText="1"/>
    </xf>
    <xf numFmtId="165" fontId="6" fillId="9" borderId="62" xfId="0" applyNumberFormat="1" applyFont="1" applyFill="1" applyBorder="1" applyAlignment="1" applyProtection="1">
      <alignment horizontal="right" vertical="center" wrapText="1"/>
    </xf>
    <xf numFmtId="165" fontId="6" fillId="9" borderId="63" xfId="0" applyNumberFormat="1" applyFont="1" applyFill="1" applyBorder="1" applyAlignment="1" applyProtection="1">
      <alignment horizontal="right" vertical="center" wrapText="1"/>
    </xf>
    <xf numFmtId="165" fontId="6" fillId="10" borderId="63" xfId="0" applyNumberFormat="1" applyFont="1" applyFill="1" applyBorder="1" applyAlignment="1" applyProtection="1">
      <alignment horizontal="right" vertical="center" wrapText="1"/>
    </xf>
    <xf numFmtId="166" fontId="0" fillId="10" borderId="63" xfId="1" applyNumberFormat="1" applyFont="1" applyFill="1" applyBorder="1" applyAlignment="1" applyProtection="1">
      <alignment horizontal="right" vertical="top" wrapText="1"/>
    </xf>
    <xf numFmtId="166" fontId="0" fillId="10" borderId="64" xfId="1" applyNumberFormat="1" applyFont="1" applyFill="1" applyBorder="1" applyAlignment="1" applyProtection="1">
      <alignment horizontal="right" vertical="top" wrapText="1"/>
    </xf>
    <xf numFmtId="165" fontId="9" fillId="12" borderId="65" xfId="0" applyNumberFormat="1" applyFont="1" applyFill="1" applyBorder="1" applyAlignment="1" applyProtection="1">
      <alignment horizontal="right" vertical="center" wrapText="1"/>
    </xf>
    <xf numFmtId="165" fontId="9" fillId="12" borderId="66" xfId="0" applyNumberFormat="1" applyFont="1" applyFill="1" applyBorder="1" applyAlignment="1" applyProtection="1">
      <alignment horizontal="right" vertical="center" wrapText="1"/>
    </xf>
    <xf numFmtId="165" fontId="9" fillId="12" borderId="67" xfId="0" applyNumberFormat="1" applyFont="1" applyFill="1" applyBorder="1" applyAlignment="1" applyProtection="1">
      <alignment horizontal="right" vertical="center" wrapText="1"/>
    </xf>
    <xf numFmtId="0" fontId="7" fillId="6" borderId="0" xfId="5" applyProtection="1">
      <alignment vertical="center"/>
    </xf>
    <xf numFmtId="0" fontId="9" fillId="0" borderId="0" xfId="0" applyFont="1" applyFill="1" applyBorder="1" applyAlignment="1" applyProtection="1">
      <alignment vertical="center" wrapText="1"/>
    </xf>
    <xf numFmtId="0" fontId="11" fillId="7" borderId="56" xfId="0" applyFont="1" applyFill="1" applyBorder="1" applyAlignment="1" applyProtection="1">
      <alignment horizontal="center" vertical="center"/>
    </xf>
    <xf numFmtId="0" fontId="11" fillId="8" borderId="70" xfId="0" applyFont="1" applyFill="1" applyBorder="1" applyAlignment="1" applyProtection="1">
      <alignment horizontal="center" vertical="center"/>
    </xf>
    <xf numFmtId="3" fontId="6" fillId="14" borderId="58" xfId="0" applyNumberFormat="1" applyFont="1" applyFill="1" applyBorder="1" applyAlignment="1" applyProtection="1">
      <alignment horizontal="right" vertical="center" wrapText="1"/>
    </xf>
    <xf numFmtId="3" fontId="6" fillId="14" borderId="59" xfId="0" applyNumberFormat="1" applyFont="1" applyFill="1" applyBorder="1" applyAlignment="1" applyProtection="1">
      <alignment horizontal="right" vertical="center" wrapText="1"/>
    </xf>
    <xf numFmtId="3" fontId="6" fillId="14" borderId="60" xfId="0" applyNumberFormat="1" applyFont="1" applyFill="1" applyBorder="1" applyAlignment="1" applyProtection="1">
      <alignment horizontal="right" vertical="center" wrapText="1"/>
    </xf>
    <xf numFmtId="165" fontId="6" fillId="10" borderId="71" xfId="0" applyNumberFormat="1" applyFont="1" applyFill="1" applyBorder="1" applyAlignment="1" applyProtection="1">
      <alignment horizontal="right" vertical="center" wrapText="1"/>
      <protection locked="0"/>
    </xf>
    <xf numFmtId="166" fontId="0" fillId="10" borderId="59" xfId="1" applyNumberFormat="1" applyFont="1" applyFill="1" applyBorder="1" applyAlignment="1" applyProtection="1">
      <alignment horizontal="right" vertical="top" wrapText="1"/>
      <protection locked="0"/>
    </xf>
    <xf numFmtId="166" fontId="0" fillId="10" borderId="72" xfId="1" applyNumberFormat="1" applyFont="1" applyFill="1" applyBorder="1" applyAlignment="1" applyProtection="1">
      <alignment horizontal="right" vertical="top" wrapText="1"/>
      <protection locked="0"/>
    </xf>
    <xf numFmtId="3" fontId="6" fillId="14" borderId="61" xfId="0" applyNumberFormat="1" applyFont="1" applyFill="1" applyBorder="1" applyAlignment="1" applyProtection="1">
      <alignment horizontal="right" vertical="center" wrapText="1"/>
    </xf>
    <xf numFmtId="3" fontId="6" fillId="14" borderId="25" xfId="0" applyNumberFormat="1" applyFont="1" applyFill="1" applyBorder="1" applyAlignment="1" applyProtection="1">
      <alignment horizontal="right" vertical="center" wrapText="1"/>
    </xf>
    <xf numFmtId="3" fontId="6" fillId="14" borderId="26" xfId="0" applyNumberFormat="1" applyFont="1" applyFill="1" applyBorder="1" applyAlignment="1" applyProtection="1">
      <alignment horizontal="right" vertical="center" wrapText="1"/>
    </xf>
    <xf numFmtId="165" fontId="6" fillId="10" borderId="47" xfId="0" applyNumberFormat="1" applyFont="1" applyFill="1" applyBorder="1" applyAlignment="1" applyProtection="1">
      <alignment horizontal="right" vertical="center" wrapText="1"/>
      <protection locked="0"/>
    </xf>
    <xf numFmtId="166" fontId="0" fillId="10" borderId="73" xfId="1" applyNumberFormat="1" applyFont="1" applyFill="1" applyBorder="1" applyAlignment="1" applyProtection="1">
      <alignment horizontal="right" vertical="top" wrapText="1"/>
      <protection locked="0"/>
    </xf>
    <xf numFmtId="9" fontId="6" fillId="11" borderId="62" xfId="2" applyFont="1" applyFill="1" applyBorder="1" applyAlignment="1" applyProtection="1">
      <alignment horizontal="right" vertical="center" wrapText="1"/>
    </xf>
    <xf numFmtId="9" fontId="6" fillId="11" borderId="63" xfId="2" applyFont="1" applyFill="1" applyBorder="1" applyAlignment="1" applyProtection="1">
      <alignment horizontal="right" vertical="center" wrapText="1"/>
    </xf>
    <xf numFmtId="9" fontId="6" fillId="11" borderId="64" xfId="2" applyFont="1" applyFill="1" applyBorder="1" applyAlignment="1" applyProtection="1">
      <alignment horizontal="right" vertical="center" wrapText="1"/>
    </xf>
    <xf numFmtId="9" fontId="6" fillId="11" borderId="76" xfId="2" applyFont="1" applyFill="1" applyBorder="1" applyAlignment="1" applyProtection="1">
      <alignment horizontal="right" vertical="center" wrapText="1"/>
      <protection locked="0"/>
    </xf>
    <xf numFmtId="9" fontId="6" fillId="11" borderId="63" xfId="2" applyFont="1" applyFill="1" applyBorder="1" applyAlignment="1" applyProtection="1">
      <alignment horizontal="right" vertical="center" wrapText="1"/>
      <protection locked="0"/>
    </xf>
    <xf numFmtId="9" fontId="6" fillId="11" borderId="77" xfId="2" applyFont="1" applyFill="1" applyBorder="1" applyAlignment="1" applyProtection="1">
      <alignment horizontal="right" vertical="center" wrapText="1"/>
      <protection locked="0"/>
    </xf>
    <xf numFmtId="0" fontId="13" fillId="0" borderId="74" xfId="0" applyFont="1" applyFill="1" applyBorder="1" applyAlignment="1" applyProtection="1">
      <alignment horizontal="left" vertical="center" wrapText="1"/>
    </xf>
    <xf numFmtId="0" fontId="13" fillId="0" borderId="75" xfId="0" applyFont="1" applyFill="1" applyBorder="1" applyAlignment="1" applyProtection="1">
      <alignment horizontal="left" vertical="center" wrapText="1"/>
    </xf>
    <xf numFmtId="0" fontId="4" fillId="5" borderId="68" xfId="0" applyFont="1" applyFill="1" applyBorder="1" applyAlignment="1" applyProtection="1">
      <alignment horizontal="left" vertical="center" wrapText="1"/>
    </xf>
    <xf numFmtId="0" fontId="9" fillId="7" borderId="4"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10" fillId="7" borderId="6" xfId="0" applyFont="1" applyFill="1" applyBorder="1" applyAlignment="1" applyProtection="1">
      <alignment wrapText="1"/>
    </xf>
    <xf numFmtId="0" fontId="9" fillId="8" borderId="5" xfId="0" applyFont="1" applyFill="1" applyBorder="1" applyAlignment="1" applyProtection="1">
      <alignment horizontal="center" vertical="center" wrapText="1"/>
    </xf>
    <xf numFmtId="0" fontId="9" fillId="8" borderId="69" xfId="0" applyFont="1" applyFill="1" applyBorder="1" applyAlignment="1" applyProtection="1">
      <alignment horizontal="center" vertical="center" wrapText="1"/>
    </xf>
    <xf numFmtId="0" fontId="9" fillId="0" borderId="8" xfId="0" applyFont="1" applyFill="1" applyBorder="1" applyAlignment="1" applyProtection="1">
      <alignment horizontal="left" vertical="top" wrapText="1" indent="1"/>
    </xf>
    <xf numFmtId="0" fontId="9" fillId="0" borderId="2" xfId="0" applyFont="1" applyFill="1" applyBorder="1" applyAlignment="1" applyProtection="1">
      <alignment horizontal="left" vertical="top" wrapText="1" indent="1"/>
    </xf>
    <xf numFmtId="0" fontId="13" fillId="0" borderId="51" xfId="0" applyFont="1" applyFill="1" applyBorder="1" applyAlignment="1" applyProtection="1">
      <alignment horizontal="left" vertical="center" wrapText="1"/>
    </xf>
    <xf numFmtId="0" fontId="13" fillId="0" borderId="52" xfId="0" applyFont="1" applyFill="1" applyBorder="1" applyAlignment="1" applyProtection="1">
      <alignment horizontal="left" vertical="center" wrapText="1"/>
    </xf>
    <xf numFmtId="0" fontId="12"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9" fillId="7" borderId="6" xfId="0" applyFont="1" applyFill="1" applyBorder="1" applyAlignment="1" applyProtection="1">
      <alignment horizontal="center" vertical="center" wrapText="1"/>
    </xf>
    <xf numFmtId="0" fontId="9" fillId="8" borderId="8" xfId="0" applyFont="1" applyFill="1" applyBorder="1" applyAlignment="1" applyProtection="1">
      <alignment horizontal="center" vertical="center" wrapText="1"/>
    </xf>
    <xf numFmtId="0" fontId="9" fillId="8" borderId="41" xfId="0"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4" fillId="5" borderId="51" xfId="0" applyFont="1" applyFill="1" applyBorder="1" applyAlignment="1" applyProtection="1">
      <alignment horizontal="left" vertical="center" wrapText="1"/>
    </xf>
    <xf numFmtId="0" fontId="4" fillId="5" borderId="52" xfId="0" applyFont="1" applyFill="1" applyBorder="1" applyAlignment="1" applyProtection="1">
      <alignment horizontal="left" vertical="center" wrapText="1"/>
    </xf>
    <xf numFmtId="0" fontId="4" fillId="5" borderId="53" xfId="0" applyFont="1" applyFill="1" applyBorder="1" applyAlignment="1" applyProtection="1">
      <alignment horizontal="left" vertical="center" wrapText="1"/>
    </xf>
    <xf numFmtId="0" fontId="9" fillId="0" borderId="1" xfId="0" applyFont="1" applyFill="1" applyBorder="1" applyAlignment="1" applyProtection="1">
      <alignment horizontal="left" vertical="top" wrapText="1" indent="1"/>
    </xf>
    <xf numFmtId="0" fontId="4" fillId="5" borderId="0" xfId="0" applyFont="1" applyFill="1" applyBorder="1" applyAlignment="1" applyProtection="1">
      <alignment horizontal="left" vertical="center" wrapText="1"/>
    </xf>
    <xf numFmtId="0" fontId="9" fillId="8" borderId="6" xfId="0" applyFont="1" applyFill="1" applyBorder="1" applyAlignment="1" applyProtection="1">
      <alignment horizontal="center" vertical="center" wrapText="1"/>
    </xf>
    <xf numFmtId="0" fontId="9" fillId="7" borderId="33" xfId="0" applyFont="1" applyFill="1" applyBorder="1" applyAlignment="1" applyProtection="1">
      <alignment horizontal="center" vertical="center" wrapText="1"/>
    </xf>
    <xf numFmtId="0" fontId="9" fillId="7" borderId="34" xfId="0" applyFont="1" applyFill="1" applyBorder="1" applyAlignment="1" applyProtection="1">
      <alignment horizontal="center" vertical="center" wrapText="1"/>
    </xf>
    <xf numFmtId="0" fontId="10" fillId="7" borderId="35" xfId="0" applyFont="1" applyFill="1" applyBorder="1" applyAlignment="1" applyProtection="1">
      <alignment wrapText="1"/>
    </xf>
    <xf numFmtId="0" fontId="9" fillId="8" borderId="34" xfId="0" applyFont="1" applyFill="1" applyBorder="1" applyAlignment="1" applyProtection="1">
      <alignment horizontal="center" vertical="center" wrapText="1"/>
    </xf>
    <xf numFmtId="0" fontId="9" fillId="8" borderId="35" xfId="0" applyFont="1" applyFill="1" applyBorder="1" applyAlignment="1" applyProtection="1">
      <alignment horizontal="center" vertical="center" wrapText="1"/>
    </xf>
    <xf numFmtId="0" fontId="9" fillId="0" borderId="13" xfId="0" applyFont="1" applyFill="1" applyBorder="1" applyAlignment="1" applyProtection="1">
      <alignment horizontal="left" vertical="top" wrapText="1" indent="1"/>
    </xf>
    <xf numFmtId="0" fontId="9" fillId="0" borderId="37" xfId="0" applyFont="1" applyFill="1" applyBorder="1" applyAlignment="1" applyProtection="1">
      <alignment horizontal="left" vertical="top" wrapText="1" indent="1"/>
    </xf>
    <xf numFmtId="0" fontId="4" fillId="5" borderId="0" xfId="0" quotePrefix="1" applyFont="1" applyFill="1" applyBorder="1" applyAlignment="1" applyProtection="1">
      <alignment horizontal="left" vertical="center" wrapText="1"/>
    </xf>
    <xf numFmtId="0" fontId="5" fillId="5" borderId="0" xfId="0" applyFont="1" applyFill="1" applyBorder="1" applyAlignment="1" applyProtection="1">
      <alignment horizontal="left" wrapText="1"/>
    </xf>
    <xf numFmtId="0" fontId="6" fillId="5" borderId="0" xfId="0" applyFont="1" applyFill="1" applyBorder="1" applyAlignment="1" applyProtection="1">
      <alignment horizontal="left" vertical="center" wrapText="1"/>
    </xf>
  </cellXfs>
  <cellStyles count="392">
    <cellStyle name=" 1" xfId="6"/>
    <cellStyle name=" 1 2" xfId="7"/>
    <cellStyle name=" 1 2 2" xfId="8"/>
    <cellStyle name=" 1 2 3" xfId="9"/>
    <cellStyle name=" 1 3" xfId="10"/>
    <cellStyle name=" 1 3 2" xfId="11"/>
    <cellStyle name=" 1 4" xfId="12"/>
    <cellStyle name=" 1_29(d) - Gas extensions -tariffs" xfId="13"/>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Capex" xfId="30"/>
    <cellStyle name="_Capex 2" xfId="31"/>
    <cellStyle name="_Capex_29(d) - Gas extensions -tariffs" xfId="32"/>
    <cellStyle name="_UED AMP 2009-14 Final 250309 Less PU" xfId="33"/>
    <cellStyle name="_UED AMP 2009-14 Final 250309 Less PU_1011 monthly" xfId="34"/>
    <cellStyle name="20% - Accent1 2" xfId="35"/>
    <cellStyle name="20% - Accent2 2" xfId="36"/>
    <cellStyle name="20% - Accent3 2" xfId="37"/>
    <cellStyle name="20% - Accent4 2" xfId="38"/>
    <cellStyle name="20% - Accent5 2" xfId="39"/>
    <cellStyle name="20% - Accent6 2" xfId="40"/>
    <cellStyle name="40% - Accent1 2" xfId="41"/>
    <cellStyle name="40% - Accent2 2" xfId="42"/>
    <cellStyle name="40% - Accent3 2" xfId="43"/>
    <cellStyle name="40% - Accent4 2" xfId="44"/>
    <cellStyle name="40% - Accent5 2" xfId="45"/>
    <cellStyle name="40% - Accent6 2" xfId="46"/>
    <cellStyle name="60% - Accent1 2" xfId="47"/>
    <cellStyle name="60% - Accent2 2" xfId="48"/>
    <cellStyle name="60% - Accent3 2" xfId="49"/>
    <cellStyle name="60% - Accent4 2" xfId="50"/>
    <cellStyle name="60% - Accent5 2" xfId="51"/>
    <cellStyle name="60% - Accent6 2" xfId="52"/>
    <cellStyle name="Accent1 - 20%" xfId="53"/>
    <cellStyle name="Accent1 - 40%" xfId="54"/>
    <cellStyle name="Accent1 - 60%" xfId="55"/>
    <cellStyle name="Accent1 2" xfId="56"/>
    <cellStyle name="Accent2 - 20%" xfId="57"/>
    <cellStyle name="Accent2 - 40%" xfId="58"/>
    <cellStyle name="Accent2 - 60%" xfId="59"/>
    <cellStyle name="Accent2 2" xfId="60"/>
    <cellStyle name="Accent3 - 20%" xfId="61"/>
    <cellStyle name="Accent3 - 40%" xfId="62"/>
    <cellStyle name="Accent3 - 60%" xfId="63"/>
    <cellStyle name="Accent3 2" xfId="64"/>
    <cellStyle name="Accent4 - 20%" xfId="65"/>
    <cellStyle name="Accent4 - 40%" xfId="66"/>
    <cellStyle name="Accent4 - 60%" xfId="67"/>
    <cellStyle name="Accent4 2" xfId="68"/>
    <cellStyle name="Accent5 - 20%" xfId="69"/>
    <cellStyle name="Accent5 - 40%" xfId="70"/>
    <cellStyle name="Accent5 - 60%" xfId="71"/>
    <cellStyle name="Accent5 2" xfId="72"/>
    <cellStyle name="Accent6 - 20%" xfId="73"/>
    <cellStyle name="Accent6 - 40%" xfId="74"/>
    <cellStyle name="Accent6 - 60%" xfId="75"/>
    <cellStyle name="Accent6 2" xfId="76"/>
    <cellStyle name="Agara" xfId="77"/>
    <cellStyle name="B79812_.wvu.PrintTitlest" xfId="78"/>
    <cellStyle name="Bad 2" xfId="79"/>
    <cellStyle name="Black" xfId="80"/>
    <cellStyle name="Blockout" xfId="81"/>
    <cellStyle name="Blockout 2" xfId="82"/>
    <cellStyle name="Blockout 3" xfId="83"/>
    <cellStyle name="Blue" xfId="84"/>
    <cellStyle name="Calculation 2" xfId="85"/>
    <cellStyle name="Calculation 2 2" xfId="86"/>
    <cellStyle name="Check Cell 2" xfId="87"/>
    <cellStyle name="Check Cell 2 2 2 2" xfId="88"/>
    <cellStyle name="Comma" xfId="1" builtinId="3"/>
    <cellStyle name="Comma [0]7Z_87C" xfId="89"/>
    <cellStyle name="Comma 0" xfId="90"/>
    <cellStyle name="Comma 1" xfId="91"/>
    <cellStyle name="Comma 1 2" xfId="92"/>
    <cellStyle name="Comma 2" xfId="93"/>
    <cellStyle name="Comma 2 2" xfId="94"/>
    <cellStyle name="Comma 2 2 2" xfId="95"/>
    <cellStyle name="Comma 2 3" xfId="96"/>
    <cellStyle name="Comma 2 3 2" xfId="97"/>
    <cellStyle name="Comma 2 4" xfId="98"/>
    <cellStyle name="Comma 2 5" xfId="99"/>
    <cellStyle name="Comma 3" xfId="100"/>
    <cellStyle name="Comma 3 2" xfId="101"/>
    <cellStyle name="Comma 3 3" xfId="102"/>
    <cellStyle name="Comma 4" xfId="103"/>
    <cellStyle name="Comma 5" xfId="104"/>
    <cellStyle name="Comma 6" xfId="105"/>
    <cellStyle name="Comma 7" xfId="106"/>
    <cellStyle name="Comma 8" xfId="107"/>
    <cellStyle name="Comma 9" xfId="108"/>
    <cellStyle name="Comma0" xfId="109"/>
    <cellStyle name="Currency 11" xfId="110"/>
    <cellStyle name="Currency 11 2" xfId="111"/>
    <cellStyle name="Currency 2" xfId="112"/>
    <cellStyle name="Currency 2 2" xfId="113"/>
    <cellStyle name="Currency 3" xfId="114"/>
    <cellStyle name="Currency 3 2" xfId="115"/>
    <cellStyle name="Currency 4" xfId="116"/>
    <cellStyle name="Currency 4 2" xfId="117"/>
    <cellStyle name="Currency 5" xfId="118"/>
    <cellStyle name="Currency 6" xfId="119"/>
    <cellStyle name="D4_B8B1_005004B79812_.wvu.PrintTitlest" xfId="120"/>
    <cellStyle name="Date" xfId="121"/>
    <cellStyle name="Date 2" xfId="122"/>
    <cellStyle name="dms_ColumnHGrey" xfId="123"/>
    <cellStyle name="Emphasis 1" xfId="124"/>
    <cellStyle name="Emphasis 2" xfId="125"/>
    <cellStyle name="Emphasis 3" xfId="126"/>
    <cellStyle name="Euro" xfId="127"/>
    <cellStyle name="Explanatory Text 2" xfId="128"/>
    <cellStyle name="Fixed" xfId="129"/>
    <cellStyle name="Fixed 2" xfId="130"/>
    <cellStyle name="Gilsans" xfId="131"/>
    <cellStyle name="Gilsansl" xfId="132"/>
    <cellStyle name="Good 2" xfId="133"/>
    <cellStyle name="Heading 1 2" xfId="134"/>
    <cellStyle name="Heading 1 2 2" xfId="135"/>
    <cellStyle name="Heading 1 3" xfId="136"/>
    <cellStyle name="Heading 2 2" xfId="137"/>
    <cellStyle name="Heading 2 2 2" xfId="138"/>
    <cellStyle name="Heading 2 3" xfId="139"/>
    <cellStyle name="Heading 3 2" xfId="140"/>
    <cellStyle name="Heading 3 2 2" xfId="141"/>
    <cellStyle name="Heading 3 2 2 2" xfId="142"/>
    <cellStyle name="Heading 3 2 2 2 2" xfId="143"/>
    <cellStyle name="Heading 3 2 2 2 2 2" xfId="144"/>
    <cellStyle name="Heading 3 2 2 2 3" xfId="145"/>
    <cellStyle name="Heading 3 2 2 3" xfId="146"/>
    <cellStyle name="Heading 3 2 2 3 2" xfId="147"/>
    <cellStyle name="Heading 3 2 2 3 2 2" xfId="148"/>
    <cellStyle name="Heading 3 2 2 3 3" xfId="149"/>
    <cellStyle name="Heading 3 2 2 4" xfId="150"/>
    <cellStyle name="Heading 3 2 2 4 2" xfId="151"/>
    <cellStyle name="Heading 3 2 2 5" xfId="152"/>
    <cellStyle name="Heading 3 2 2 5 2" xfId="153"/>
    <cellStyle name="Heading 3 2 3" xfId="154"/>
    <cellStyle name="Heading 3 2 4" xfId="155"/>
    <cellStyle name="Heading 3 2 4 2" xfId="156"/>
    <cellStyle name="Heading 3 2 4 2 2" xfId="157"/>
    <cellStyle name="Heading 3 2 4 3" xfId="158"/>
    <cellStyle name="Heading 3 2 5" xfId="159"/>
    <cellStyle name="Heading 3 2 5 2" xfId="160"/>
    <cellStyle name="Heading 3 2 5 2 2" xfId="161"/>
    <cellStyle name="Heading 3 2 5 3" xfId="162"/>
    <cellStyle name="Heading 3 2 6" xfId="163"/>
    <cellStyle name="Heading 3 2 6 2" xfId="164"/>
    <cellStyle name="Heading 3 2 7" xfId="165"/>
    <cellStyle name="Heading 3 2 7 2" xfId="166"/>
    <cellStyle name="Heading 3 3" xfId="167"/>
    <cellStyle name="Heading 4 2" xfId="168"/>
    <cellStyle name="Heading 4 2 2" xfId="169"/>
    <cellStyle name="Heading 4 3" xfId="170"/>
    <cellStyle name="Heading(4)" xfId="171"/>
    <cellStyle name="Hyperlink 2" xfId="172"/>
    <cellStyle name="Hyperlink 2 2" xfId="173"/>
    <cellStyle name="Hyperlink 3" xfId="174"/>
    <cellStyle name="Hyperlink 4" xfId="175"/>
    <cellStyle name="Hyperlink Arrow" xfId="176"/>
    <cellStyle name="Hyperlink Text" xfId="177"/>
    <cellStyle name="import" xfId="178"/>
    <cellStyle name="import%" xfId="179"/>
    <cellStyle name="import_ICRC Electricity model 1-1  (1 Feb 2003) " xfId="180"/>
    <cellStyle name="Input 2" xfId="181"/>
    <cellStyle name="Input 2 2" xfId="182"/>
    <cellStyle name="Input1" xfId="183"/>
    <cellStyle name="Input1 2" xfId="184"/>
    <cellStyle name="Input1 2 2" xfId="185"/>
    <cellStyle name="Input1 3" xfId="186"/>
    <cellStyle name="Input1 3 2" xfId="187"/>
    <cellStyle name="Input1%" xfId="188"/>
    <cellStyle name="Input1_ICRC Electricity model 1-1  (1 Feb 2003) " xfId="189"/>
    <cellStyle name="Input1default" xfId="190"/>
    <cellStyle name="Input1default%" xfId="191"/>
    <cellStyle name="Input2" xfId="192"/>
    <cellStyle name="Input2 2" xfId="193"/>
    <cellStyle name="Input2 3" xfId="194"/>
    <cellStyle name="Input3" xfId="195"/>
    <cellStyle name="Input3 2" xfId="196"/>
    <cellStyle name="Input3 3" xfId="197"/>
    <cellStyle name="InputCell" xfId="198"/>
    <cellStyle name="InputCellText" xfId="199"/>
    <cellStyle name="key result" xfId="200"/>
    <cellStyle name="Lines" xfId="201"/>
    <cellStyle name="Linked Cell 2" xfId="202"/>
    <cellStyle name="Local import" xfId="203"/>
    <cellStyle name="Local import %" xfId="204"/>
    <cellStyle name="Mine" xfId="205"/>
    <cellStyle name="Model Name" xfId="206"/>
    <cellStyle name="Neutral 2" xfId="207"/>
    <cellStyle name="NonInputCell" xfId="208"/>
    <cellStyle name="Normal" xfId="0" builtinId="0"/>
    <cellStyle name="Normal - Style1" xfId="209"/>
    <cellStyle name="Normal 10" xfId="3"/>
    <cellStyle name="Normal 10 2" xfId="210"/>
    <cellStyle name="Normal 11" xfId="211"/>
    <cellStyle name="Normal 11 2" xfId="212"/>
    <cellStyle name="Normal 11 3" xfId="213"/>
    <cellStyle name="Normal 114" xfId="214"/>
    <cellStyle name="Normal 12" xfId="215"/>
    <cellStyle name="Normal 12 2" xfId="216"/>
    <cellStyle name="Normal 13" xfId="217"/>
    <cellStyle name="Normal 13 2" xfId="218"/>
    <cellStyle name="Normal 13_29(d) - Gas extensions -tariffs" xfId="219"/>
    <cellStyle name="Normal 14" xfId="220"/>
    <cellStyle name="Normal 14 2" xfId="221"/>
    <cellStyle name="Normal 14 3" xfId="222"/>
    <cellStyle name="Normal 15" xfId="223"/>
    <cellStyle name="Normal 15 2" xfId="224"/>
    <cellStyle name="Normal 16" xfId="225"/>
    <cellStyle name="Normal 17" xfId="226"/>
    <cellStyle name="Normal 17 2" xfId="227"/>
    <cellStyle name="Normal 17 2 2" xfId="228"/>
    <cellStyle name="Normal 17 3" xfId="229"/>
    <cellStyle name="Normal 17 3 2" xfId="230"/>
    <cellStyle name="Normal 17 4" xfId="231"/>
    <cellStyle name="Normal 18" xfId="232"/>
    <cellStyle name="Normal 18 2" xfId="233"/>
    <cellStyle name="Normal 19" xfId="234"/>
    <cellStyle name="Normal 2" xfId="235"/>
    <cellStyle name="Normal 2 2" xfId="236"/>
    <cellStyle name="Normal 2 2 2" xfId="237"/>
    <cellStyle name="Normal 2 2 3" xfId="238"/>
    <cellStyle name="Normal 2 2 4" xfId="239"/>
    <cellStyle name="Normal 2 3" xfId="240"/>
    <cellStyle name="Normal 2 3 2" xfId="241"/>
    <cellStyle name="Normal 2 3_29(d) - Gas extensions -tariffs" xfId="242"/>
    <cellStyle name="Normal 2 4" xfId="243"/>
    <cellStyle name="Normal 2 4 2" xfId="244"/>
    <cellStyle name="Normal 2 4 3" xfId="245"/>
    <cellStyle name="Normal 2 5" xfId="246"/>
    <cellStyle name="Normal 2_29(d) - Gas extensions -tariffs" xfId="247"/>
    <cellStyle name="Normal 20" xfId="248"/>
    <cellStyle name="Normal 21" xfId="249"/>
    <cellStyle name="Normal 22" xfId="250"/>
    <cellStyle name="Normal 23" xfId="251"/>
    <cellStyle name="Normal 24" xfId="252"/>
    <cellStyle name="Normal 25" xfId="253"/>
    <cellStyle name="Normal 26" xfId="254"/>
    <cellStyle name="Normal 27" xfId="255"/>
    <cellStyle name="Normal 3" xfId="256"/>
    <cellStyle name="Normal 3 2" xfId="257"/>
    <cellStyle name="Normal 3 3" xfId="258"/>
    <cellStyle name="Normal 3 3 2" xfId="259"/>
    <cellStyle name="Normal 3 4" xfId="260"/>
    <cellStyle name="Normal 3 5" xfId="261"/>
    <cellStyle name="Normal 3_29(d) - Gas extensions -tariffs" xfId="262"/>
    <cellStyle name="Normal 38" xfId="263"/>
    <cellStyle name="Normal 38 2" xfId="264"/>
    <cellStyle name="Normal 38_29(d) - Gas extensions -tariffs" xfId="265"/>
    <cellStyle name="Normal 4" xfId="266"/>
    <cellStyle name="Normal 4 2" xfId="267"/>
    <cellStyle name="Normal 4 2 2" xfId="268"/>
    <cellStyle name="Normal 4 2 2 2" xfId="269"/>
    <cellStyle name="Normal 4 2 3" xfId="270"/>
    <cellStyle name="Normal 4 2 3 2" xfId="271"/>
    <cellStyle name="Normal 4 3" xfId="272"/>
    <cellStyle name="Normal 4 3 2" xfId="273"/>
    <cellStyle name="Normal 4 4" xfId="274"/>
    <cellStyle name="Normal 4_29(d) - Gas extensions -tariffs" xfId="275"/>
    <cellStyle name="Normal 40" xfId="276"/>
    <cellStyle name="Normal 40 2" xfId="277"/>
    <cellStyle name="Normal 40_29(d) - Gas extensions -tariffs" xfId="278"/>
    <cellStyle name="Normal 5" xfId="279"/>
    <cellStyle name="Normal 5 2" xfId="280"/>
    <cellStyle name="Normal 6" xfId="281"/>
    <cellStyle name="Normal 6 2" xfId="282"/>
    <cellStyle name="Normal 7" xfId="283"/>
    <cellStyle name="Normal 7 2" xfId="284"/>
    <cellStyle name="Normal 7 2 2" xfId="285"/>
    <cellStyle name="Normal 8" xfId="286"/>
    <cellStyle name="Normal 8 2" xfId="287"/>
    <cellStyle name="Normal 8 2 2" xfId="288"/>
    <cellStyle name="Normal 8 2 3" xfId="289"/>
    <cellStyle name="Normal 9" xfId="290"/>
    <cellStyle name="Normal 9 2" xfId="291"/>
    <cellStyle name="Note 2" xfId="292"/>
    <cellStyle name="Note 2 2" xfId="293"/>
    <cellStyle name="Note 3" xfId="294"/>
    <cellStyle name="Note 3 2" xfId="295"/>
    <cellStyle name="Note 4" xfId="296"/>
    <cellStyle name="Note 4 2" xfId="297"/>
    <cellStyle name="Output 2" xfId="298"/>
    <cellStyle name="Output 2 2" xfId="299"/>
    <cellStyle name="Percent" xfId="2" builtinId="5"/>
    <cellStyle name="Percent [2]" xfId="300"/>
    <cellStyle name="Percent [2] 2" xfId="301"/>
    <cellStyle name="Percent [2]_29(d) - Gas extensions -tariffs" xfId="302"/>
    <cellStyle name="Percent 12" xfId="303"/>
    <cellStyle name="Percent 2" xfId="304"/>
    <cellStyle name="Percent 2 2" xfId="305"/>
    <cellStyle name="Percent 2 2 2" xfId="306"/>
    <cellStyle name="Percent 2 2 2 2" xfId="307"/>
    <cellStyle name="Percent 2 2 3" xfId="308"/>
    <cellStyle name="Percent 2 2 3 2" xfId="309"/>
    <cellStyle name="Percent 2 3" xfId="310"/>
    <cellStyle name="Percent 2 3 2" xfId="311"/>
    <cellStyle name="Percent 2 4" xfId="312"/>
    <cellStyle name="Percent 2 4 2" xfId="313"/>
    <cellStyle name="Percent 3" xfId="314"/>
    <cellStyle name="Percent 3 2" xfId="315"/>
    <cellStyle name="Percent 3 4" xfId="316"/>
    <cellStyle name="Percent 4" xfId="317"/>
    <cellStyle name="Percent 5" xfId="318"/>
    <cellStyle name="Percent 7" xfId="319"/>
    <cellStyle name="Percentage" xfId="320"/>
    <cellStyle name="Period Title" xfId="321"/>
    <cellStyle name="PSChar" xfId="322"/>
    <cellStyle name="PSDate" xfId="323"/>
    <cellStyle name="PSDec" xfId="324"/>
    <cellStyle name="PSDetail" xfId="325"/>
    <cellStyle name="PSHeading" xfId="326"/>
    <cellStyle name="PSHeading 2" xfId="327"/>
    <cellStyle name="PSHeading 2 2" xfId="328"/>
    <cellStyle name="PSHeading 3" xfId="329"/>
    <cellStyle name="PSHeading 4" xfId="330"/>
    <cellStyle name="PSInt" xfId="331"/>
    <cellStyle name="PSSpacer" xfId="332"/>
    <cellStyle name="Ratio" xfId="333"/>
    <cellStyle name="Ratio 2" xfId="334"/>
    <cellStyle name="Ratio_29(d) - Gas extensions -tariffs" xfId="335"/>
    <cellStyle name="Right Date" xfId="336"/>
    <cellStyle name="Right Number" xfId="337"/>
    <cellStyle name="Right Year" xfId="338"/>
    <cellStyle name="RIN_TB2" xfId="339"/>
    <cellStyle name="SAPError" xfId="340"/>
    <cellStyle name="SAPError 2" xfId="341"/>
    <cellStyle name="SAPKey" xfId="342"/>
    <cellStyle name="SAPKey 2" xfId="343"/>
    <cellStyle name="SAPLocked" xfId="344"/>
    <cellStyle name="SAPLocked 2" xfId="345"/>
    <cellStyle name="SAPOutput" xfId="346"/>
    <cellStyle name="SAPOutput 2" xfId="347"/>
    <cellStyle name="SAPSpace" xfId="348"/>
    <cellStyle name="SAPSpace 2" xfId="349"/>
    <cellStyle name="SAPText" xfId="350"/>
    <cellStyle name="SAPText 2" xfId="351"/>
    <cellStyle name="SAPUnLocked" xfId="352"/>
    <cellStyle name="SAPUnLocked 2" xfId="353"/>
    <cellStyle name="Sheet Title" xfId="354"/>
    <cellStyle name="Style 1" xfId="355"/>
    <cellStyle name="Style 1 2" xfId="356"/>
    <cellStyle name="Style 1 2 2" xfId="357"/>
    <cellStyle name="Style 1 3" xfId="358"/>
    <cellStyle name="Style 1 3 2" xfId="359"/>
    <cellStyle name="Style 1 3 3" xfId="360"/>
    <cellStyle name="Style 1 4" xfId="361"/>
    <cellStyle name="Style 1_29(d) - Gas extensions -tariffs" xfId="362"/>
    <cellStyle name="Style2" xfId="363"/>
    <cellStyle name="Style3" xfId="364"/>
    <cellStyle name="Style4" xfId="365"/>
    <cellStyle name="Style4 2" xfId="366"/>
    <cellStyle name="Style4_29(d) - Gas extensions -tariffs" xfId="367"/>
    <cellStyle name="Style5" xfId="368"/>
    <cellStyle name="Style5 2" xfId="369"/>
    <cellStyle name="Style5_29(d) - Gas extensions -tariffs" xfId="370"/>
    <cellStyle name="Table Head Green" xfId="371"/>
    <cellStyle name="Table Head_pldt" xfId="372"/>
    <cellStyle name="Table Source" xfId="373"/>
    <cellStyle name="Table Units" xfId="374"/>
    <cellStyle name="TableLvl2" xfId="4"/>
    <cellStyle name="TableLvl3" xfId="5"/>
    <cellStyle name="Text" xfId="375"/>
    <cellStyle name="Text 2" xfId="376"/>
    <cellStyle name="Text 3" xfId="377"/>
    <cellStyle name="Text Head 1" xfId="378"/>
    <cellStyle name="Text Head 2" xfId="379"/>
    <cellStyle name="Text Indent 2" xfId="380"/>
    <cellStyle name="Theirs" xfId="381"/>
    <cellStyle name="Title 2" xfId="382"/>
    <cellStyle name="TOC 1" xfId="383"/>
    <cellStyle name="TOC 2" xfId="384"/>
    <cellStyle name="TOC 3" xfId="385"/>
    <cellStyle name="Total 2" xfId="386"/>
    <cellStyle name="Total 2 2" xfId="387"/>
    <cellStyle name="Warning Text 2" xfId="388"/>
    <cellStyle name="year" xfId="389"/>
    <cellStyle name="year 2" xfId="390"/>
    <cellStyle name="year_29(d) - Gas extensions -tariffs" xfId="391"/>
  </cellStyles>
  <dxfs count="5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38101</xdr:rowOff>
    </xdr:from>
    <xdr:to>
      <xdr:col>0</xdr:col>
      <xdr:colOff>1284194</xdr:colOff>
      <xdr:row>3</xdr:row>
      <xdr:rowOff>247651</xdr:rowOff>
    </xdr:to>
    <xdr:grpSp>
      <xdr:nvGrpSpPr>
        <xdr:cNvPr id="2" name="Group 1"/>
        <xdr:cNvGrpSpPr/>
      </xdr:nvGrpSpPr>
      <xdr:grpSpPr>
        <a:xfrm>
          <a:off x="152400" y="38101"/>
          <a:ext cx="1131794" cy="1123950"/>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968369"/>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9</xdr:col>
      <xdr:colOff>57150</xdr:colOff>
      <xdr:row>0</xdr:row>
      <xdr:rowOff>134470</xdr:rowOff>
    </xdr:from>
    <xdr:to>
      <xdr:col>13</xdr:col>
      <xdr:colOff>533137</xdr:colOff>
      <xdr:row>2</xdr:row>
      <xdr:rowOff>190499</xdr:rowOff>
    </xdr:to>
    <xdr:grpSp>
      <xdr:nvGrpSpPr>
        <xdr:cNvPr id="7" name="Group 6"/>
        <xdr:cNvGrpSpPr/>
      </xdr:nvGrpSpPr>
      <xdr:grpSpPr>
        <a:xfrm>
          <a:off x="9077325" y="134470"/>
          <a:ext cx="3104887" cy="665629"/>
          <a:chOff x="8662147" y="134470"/>
          <a:chExt cx="2617431" cy="661147"/>
        </a:xfrm>
      </xdr:grpSpPr>
      <xdr:sp macro="[2]!MarkConfidential" textlink="">
        <xdr:nvSpPr>
          <xdr:cNvPr id="8" name="Rounded Rectangle 7"/>
          <xdr:cNvSpPr/>
        </xdr:nvSpPr>
        <xdr:spPr>
          <a:xfrm>
            <a:off x="8662147" y="134470"/>
            <a:ext cx="2617431" cy="27538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2]!MarkNonConfidential" textlink="">
        <xdr:nvSpPr>
          <xdr:cNvPr id="9" name="Rounded Rectangle 8"/>
          <xdr:cNvSpPr/>
        </xdr:nvSpPr>
        <xdr:spPr>
          <a:xfrm>
            <a:off x="8662147" y="511433"/>
            <a:ext cx="2607108" cy="28418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et/Distribution/distribution_2017/RINS/Reset%20RIN/TasNetworks%20reset%20RIN%202015%20&#8211;%20Consolidated%20Inform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_folders\DrewM\Desktop\Revised%20Reset%20RIN\Reset%20RIN%20Template%20loc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Business &amp; other details"/>
      <sheetName val="Instructions"/>
      <sheetName val="2.1 Expenditure summary"/>
      <sheetName val="2.2 Repex"/>
      <sheetName val="2.3 Augex"/>
      <sheetName val="2.4 Augex model"/>
      <sheetName val="2.5 Connections"/>
      <sheetName val="2.6 Non-network"/>
      <sheetName val="2.10 Overheads"/>
      <sheetName val="2.11 Labour"/>
      <sheetName val="2.12 Input table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7.1  Policies and Procedures"/>
      <sheetName val="7.2 Contingent projects"/>
      <sheetName val="7.3 Obligations"/>
      <sheetName val="7.4 Shared Assets"/>
      <sheetName val="7.5 EBSS"/>
      <sheetName val="7.6 Indicative bill impact"/>
      <sheetName val="Unprotected Worksheet"/>
      <sheetName val="Table 6.2.4"/>
      <sheetName val="3.2 Operating expenditure (2)"/>
      <sheetName val="Table 2.1.2"/>
    </sheetNames>
    <sheetDataSet>
      <sheetData sheetId="0"/>
      <sheetData sheetId="1"/>
      <sheetData sheetId="2">
        <row r="66">
          <cell r="D66">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6.2 Reliability &amp; Cust serv (2"/>
      <sheetName val="Contents"/>
      <sheetName val="Business &amp; other details"/>
      <sheetName val="Instructions"/>
      <sheetName val="2.1 Expenditure summary"/>
      <sheetName val="2.2 Repex"/>
      <sheetName val="2.3 Augex"/>
      <sheetName val="2.4 Augex model"/>
      <sheetName val="2.5 Connections"/>
      <sheetName val="2.6 Non-network"/>
      <sheetName val="2.10 Overheads"/>
      <sheetName val="2.11 Labour"/>
      <sheetName val="2.12 Input table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7.1  Policies and Procedures"/>
      <sheetName val="7.2 Contingent projects"/>
      <sheetName val="7.3 Obligations"/>
      <sheetName val="7.4 Shared Assets"/>
      <sheetName val="7.5 EBSS"/>
      <sheetName val="7.6 Indicative bill impact"/>
      <sheetName val="Unprotected Worksheet"/>
      <sheetName val="Unprotected Worksheet (2)"/>
      <sheetName val="Table 6.2.4"/>
      <sheetName val="Table 2.1.2"/>
      <sheetName val="Reset RIN Template local"/>
    </sheetNames>
    <definedNames>
      <definedName name="MarkConfidential"/>
      <definedName name="MarkNonConfidential"/>
    </definedNames>
    <sheetDataSet>
      <sheetData sheetId="0">
        <row r="24">
          <cell r="C24" t="str">
            <v>ActewAGL Distribution</v>
          </cell>
          <cell r="D24" t="str">
            <v>ActewAGL Distribution</v>
          </cell>
          <cell r="G24" t="str">
            <v>Electricity</v>
          </cell>
          <cell r="H24" t="str">
            <v>Distribution</v>
          </cell>
          <cell r="I24" t="str">
            <v>Revenue cap</v>
          </cell>
          <cell r="J24">
            <v>5</v>
          </cell>
          <cell r="K24">
            <v>6</v>
          </cell>
          <cell r="L24" t="str">
            <v>ACT</v>
          </cell>
        </row>
        <row r="25">
          <cell r="C25" t="str">
            <v>ActewAGL Distribution (Tx Assets)</v>
          </cell>
          <cell r="D25" t="str">
            <v>ActewAGL Distribution (Tx Assets)</v>
          </cell>
          <cell r="G25" t="str">
            <v>Electricity</v>
          </cell>
          <cell r="H25" t="str">
            <v>Distribution</v>
          </cell>
          <cell r="I25" t="str">
            <v>Revenue cap</v>
          </cell>
          <cell r="J25">
            <v>5</v>
          </cell>
          <cell r="K25">
            <v>5</v>
          </cell>
          <cell r="L25" t="str">
            <v>ACT</v>
          </cell>
        </row>
        <row r="26">
          <cell r="C26" t="str">
            <v>AGN</v>
          </cell>
          <cell r="D26" t="str">
            <v>AGN</v>
          </cell>
          <cell r="G26" t="str">
            <v>Gas</v>
          </cell>
          <cell r="H26" t="str">
            <v>Distribution</v>
          </cell>
          <cell r="I26" t="str">
            <v>Revenue cap</v>
          </cell>
          <cell r="J26">
            <v>5</v>
          </cell>
          <cell r="K26">
            <v>5</v>
          </cell>
          <cell r="L26" t="str">
            <v>SA</v>
          </cell>
        </row>
        <row r="27">
          <cell r="C27" t="str">
            <v>Ausgrid</v>
          </cell>
          <cell r="D27" t="str">
            <v>Ausgrid</v>
          </cell>
          <cell r="G27" t="str">
            <v>Electricity</v>
          </cell>
          <cell r="H27" t="str">
            <v>Distribution</v>
          </cell>
          <cell r="I27" t="str">
            <v>Revenue cap</v>
          </cell>
          <cell r="J27">
            <v>5</v>
          </cell>
          <cell r="K27">
            <v>5</v>
          </cell>
          <cell r="L27" t="str">
            <v>NSW</v>
          </cell>
        </row>
        <row r="28">
          <cell r="C28" t="str">
            <v>Ausgrid (Tx Assets)</v>
          </cell>
          <cell r="D28" t="str">
            <v>Ausgrid (Tx Assets)</v>
          </cell>
          <cell r="G28" t="str">
            <v>Electricity</v>
          </cell>
          <cell r="H28" t="str">
            <v>Distribution</v>
          </cell>
          <cell r="I28" t="str">
            <v>Revenue cap</v>
          </cell>
          <cell r="J28">
            <v>5</v>
          </cell>
          <cell r="K28">
            <v>5</v>
          </cell>
          <cell r="L28" t="str">
            <v>NSW</v>
          </cell>
        </row>
        <row r="29">
          <cell r="C29" t="str">
            <v>AusNet (D)</v>
          </cell>
          <cell r="D29" t="str">
            <v>AusNet Services (D)</v>
          </cell>
          <cell r="G29" t="str">
            <v>Electricity</v>
          </cell>
          <cell r="H29" t="str">
            <v>Distribution</v>
          </cell>
          <cell r="I29" t="str">
            <v>Revenue cap</v>
          </cell>
          <cell r="J29">
            <v>5</v>
          </cell>
          <cell r="K29">
            <v>5</v>
          </cell>
          <cell r="L29" t="str">
            <v>Vic</v>
          </cell>
        </row>
        <row r="30">
          <cell r="C30" t="str">
            <v>AusNet (T)</v>
          </cell>
          <cell r="D30" t="str">
            <v>AusNet (T)</v>
          </cell>
          <cell r="G30" t="str">
            <v>Electricity</v>
          </cell>
          <cell r="H30" t="str">
            <v>Transmission</v>
          </cell>
          <cell r="I30" t="str">
            <v>Revenue cap</v>
          </cell>
          <cell r="J30">
            <v>5</v>
          </cell>
          <cell r="K30">
            <v>5</v>
          </cell>
          <cell r="L30" t="str">
            <v>Vic</v>
          </cell>
        </row>
        <row r="31">
          <cell r="C31" t="str">
            <v>Australian Distribution Co.</v>
          </cell>
          <cell r="D31" t="str">
            <v>Australian Distribution Co.</v>
          </cell>
          <cell r="G31" t="str">
            <v>Electricity</v>
          </cell>
          <cell r="H31" t="str">
            <v>Distribution</v>
          </cell>
          <cell r="I31" t="str">
            <v>Revenue cap</v>
          </cell>
          <cell r="J31">
            <v>5</v>
          </cell>
          <cell r="K31">
            <v>5</v>
          </cell>
          <cell r="L31" t="str">
            <v>-</v>
          </cell>
        </row>
        <row r="32">
          <cell r="C32" t="str">
            <v>Australian Transmission Co.</v>
          </cell>
          <cell r="D32" t="str">
            <v>Australian Transmission Co.</v>
          </cell>
          <cell r="G32" t="str">
            <v>Electricity</v>
          </cell>
          <cell r="H32" t="str">
            <v>Transmission</v>
          </cell>
          <cell r="I32" t="str">
            <v>Revenue cap</v>
          </cell>
          <cell r="J32">
            <v>5</v>
          </cell>
          <cell r="K32">
            <v>5</v>
          </cell>
          <cell r="L32" t="str">
            <v>-</v>
          </cell>
        </row>
        <row r="33">
          <cell r="C33" t="str">
            <v>CitiPower</v>
          </cell>
          <cell r="D33" t="str">
            <v>CitiPower</v>
          </cell>
          <cell r="G33" t="str">
            <v>Electricity</v>
          </cell>
          <cell r="H33" t="str">
            <v>Distribution</v>
          </cell>
          <cell r="I33" t="str">
            <v>Revenue cap</v>
          </cell>
          <cell r="J33">
            <v>5</v>
          </cell>
          <cell r="K33">
            <v>5</v>
          </cell>
          <cell r="L33" t="str">
            <v>Vic</v>
          </cell>
        </row>
        <row r="34">
          <cell r="C34" t="str">
            <v>Directlink</v>
          </cell>
          <cell r="D34" t="str">
            <v>Directlink</v>
          </cell>
          <cell r="G34" t="str">
            <v>Electricity</v>
          </cell>
          <cell r="H34" t="str">
            <v>Transmission</v>
          </cell>
          <cell r="I34" t="str">
            <v>Revenue cap</v>
          </cell>
          <cell r="J34">
            <v>10</v>
          </cell>
          <cell r="K34">
            <v>5</v>
          </cell>
          <cell r="L34" t="str">
            <v>Qld</v>
          </cell>
        </row>
        <row r="35">
          <cell r="C35" t="str">
            <v>ElectraNet</v>
          </cell>
          <cell r="D35" t="str">
            <v>ElectraNet</v>
          </cell>
          <cell r="G35" t="str">
            <v>Electricity</v>
          </cell>
          <cell r="H35" t="str">
            <v>Transmission</v>
          </cell>
          <cell r="I35" t="str">
            <v>Revenue cap</v>
          </cell>
          <cell r="J35">
            <v>5</v>
          </cell>
          <cell r="K35">
            <v>5</v>
          </cell>
          <cell r="L35" t="str">
            <v>SA</v>
          </cell>
        </row>
        <row r="36">
          <cell r="C36" t="str">
            <v>Endeavour Energy</v>
          </cell>
          <cell r="D36" t="str">
            <v>Endeavour Energy</v>
          </cell>
          <cell r="G36" t="str">
            <v>Electricity</v>
          </cell>
          <cell r="H36" t="str">
            <v>Distribution</v>
          </cell>
          <cell r="I36" t="str">
            <v>Revenue cap</v>
          </cell>
          <cell r="J36">
            <v>5</v>
          </cell>
          <cell r="K36">
            <v>5</v>
          </cell>
          <cell r="L36" t="str">
            <v>NSW</v>
          </cell>
        </row>
        <row r="37">
          <cell r="C37" t="str">
            <v>Energex</v>
          </cell>
          <cell r="D37" t="str">
            <v>Energex</v>
          </cell>
          <cell r="G37" t="str">
            <v>Electricity</v>
          </cell>
          <cell r="H37" t="str">
            <v>Distribution</v>
          </cell>
          <cell r="I37" t="str">
            <v>Revenue cap</v>
          </cell>
          <cell r="J37">
            <v>5</v>
          </cell>
          <cell r="K37">
            <v>5</v>
          </cell>
          <cell r="L37" t="str">
            <v>Qld</v>
          </cell>
        </row>
        <row r="38">
          <cell r="C38" t="str">
            <v>Ergon Energy</v>
          </cell>
          <cell r="D38" t="str">
            <v>Ergon Energy</v>
          </cell>
          <cell r="G38" t="str">
            <v>Electricity</v>
          </cell>
          <cell r="H38" t="str">
            <v>Distribution</v>
          </cell>
          <cell r="I38" t="str">
            <v>Revenue cap</v>
          </cell>
          <cell r="J38">
            <v>5</v>
          </cell>
          <cell r="K38">
            <v>5</v>
          </cell>
          <cell r="L38" t="str">
            <v>Qld</v>
          </cell>
        </row>
        <row r="39">
          <cell r="C39" t="str">
            <v>Essential Energy</v>
          </cell>
          <cell r="D39" t="str">
            <v>Essential Energy</v>
          </cell>
          <cell r="G39" t="str">
            <v>Electricity</v>
          </cell>
          <cell r="H39" t="str">
            <v>Distribution</v>
          </cell>
          <cell r="I39" t="str">
            <v>Revenue cap</v>
          </cell>
          <cell r="J39">
            <v>5</v>
          </cell>
          <cell r="K39">
            <v>5</v>
          </cell>
          <cell r="L39" t="str">
            <v>NSW</v>
          </cell>
        </row>
        <row r="40">
          <cell r="C40" t="str">
            <v>Jemena Electricity</v>
          </cell>
          <cell r="D40" t="str">
            <v>Jemena Electricity</v>
          </cell>
          <cell r="G40" t="str">
            <v>Electricity</v>
          </cell>
          <cell r="H40" t="str">
            <v>Distribution</v>
          </cell>
          <cell r="I40" t="str">
            <v>Revenue cap</v>
          </cell>
          <cell r="J40">
            <v>5</v>
          </cell>
          <cell r="K40">
            <v>5</v>
          </cell>
          <cell r="L40" t="str">
            <v>Vic</v>
          </cell>
        </row>
        <row r="41">
          <cell r="C41" t="str">
            <v>Murraylink</v>
          </cell>
          <cell r="D41" t="str">
            <v>Murraylink</v>
          </cell>
          <cell r="G41" t="str">
            <v>Electricity</v>
          </cell>
          <cell r="H41" t="str">
            <v>Transmission</v>
          </cell>
          <cell r="I41" t="str">
            <v>Revenue cap</v>
          </cell>
          <cell r="J41">
            <v>5</v>
          </cell>
          <cell r="K41">
            <v>5</v>
          </cell>
          <cell r="L41" t="str">
            <v>SA</v>
          </cell>
        </row>
        <row r="42">
          <cell r="C42" t="str">
            <v>Powercor Australia</v>
          </cell>
          <cell r="D42" t="str">
            <v>Powercor Australia</v>
          </cell>
          <cell r="G42" t="str">
            <v>Electricity</v>
          </cell>
          <cell r="H42" t="str">
            <v>Distribution</v>
          </cell>
          <cell r="I42" t="str">
            <v>Revenue cap</v>
          </cell>
          <cell r="J42">
            <v>5</v>
          </cell>
          <cell r="K42">
            <v>5</v>
          </cell>
          <cell r="L42" t="str">
            <v>Vic</v>
          </cell>
        </row>
        <row r="43">
          <cell r="C43" t="str">
            <v>Powerlink</v>
          </cell>
          <cell r="D43" t="str">
            <v>Powerlink</v>
          </cell>
          <cell r="G43" t="str">
            <v>Electricity</v>
          </cell>
          <cell r="H43" t="str">
            <v>Transmission</v>
          </cell>
          <cell r="I43" t="str">
            <v>Revenue cap</v>
          </cell>
          <cell r="J43">
            <v>5</v>
          </cell>
          <cell r="K43">
            <v>5</v>
          </cell>
          <cell r="L43" t="str">
            <v>Qld</v>
          </cell>
        </row>
        <row r="44">
          <cell r="C44" t="str">
            <v>Qld,SA &amp;ACT Gas Reset</v>
          </cell>
          <cell r="D44" t="str">
            <v>Qld,SA &amp;ACT Gas Reset</v>
          </cell>
          <cell r="G44" t="str">
            <v>Gas</v>
          </cell>
          <cell r="H44" t="str">
            <v>Distribution</v>
          </cell>
          <cell r="I44" t="str">
            <v>?</v>
          </cell>
          <cell r="J44">
            <v>5</v>
          </cell>
          <cell r="K44">
            <v>2</v>
          </cell>
          <cell r="L44" t="str">
            <v>-</v>
          </cell>
        </row>
        <row r="45">
          <cell r="C45" t="str">
            <v>SA Power Networks</v>
          </cell>
          <cell r="D45" t="str">
            <v>SA Power Networks</v>
          </cell>
          <cell r="G45" t="str">
            <v>Electricity</v>
          </cell>
          <cell r="H45" t="str">
            <v>Distribution</v>
          </cell>
          <cell r="I45" t="str">
            <v>Revenue cap</v>
          </cell>
          <cell r="J45">
            <v>5</v>
          </cell>
          <cell r="K45">
            <v>5</v>
          </cell>
          <cell r="L45" t="str">
            <v>SA</v>
          </cell>
        </row>
        <row r="46">
          <cell r="C46" t="str">
            <v>TasNetworks (D)</v>
          </cell>
          <cell r="D46" t="str">
            <v>TasNetworks (D)</v>
          </cell>
          <cell r="G46" t="str">
            <v>Electricity</v>
          </cell>
          <cell r="H46" t="str">
            <v>Distribution</v>
          </cell>
          <cell r="I46" t="str">
            <v>Revenue cap</v>
          </cell>
          <cell r="J46">
            <v>5</v>
          </cell>
          <cell r="K46">
            <v>2</v>
          </cell>
          <cell r="L46" t="str">
            <v>Tas</v>
          </cell>
        </row>
        <row r="47">
          <cell r="C47" t="str">
            <v>TasNetworks (T)</v>
          </cell>
          <cell r="D47" t="str">
            <v>TasNetworks (T)</v>
          </cell>
          <cell r="G47" t="str">
            <v>Electricity</v>
          </cell>
          <cell r="H47" t="str">
            <v>Transmission</v>
          </cell>
          <cell r="I47" t="str">
            <v>Revenue cap</v>
          </cell>
          <cell r="J47">
            <v>5</v>
          </cell>
          <cell r="K47">
            <v>5</v>
          </cell>
          <cell r="L47" t="str">
            <v>Tas</v>
          </cell>
        </row>
        <row r="48">
          <cell r="C48" t="str">
            <v>TransGrid</v>
          </cell>
          <cell r="D48" t="str">
            <v>TransGrid</v>
          </cell>
          <cell r="G48" t="str">
            <v>Electricity</v>
          </cell>
          <cell r="H48" t="str">
            <v>Transmission</v>
          </cell>
          <cell r="I48" t="str">
            <v>Revenue cap</v>
          </cell>
          <cell r="J48">
            <v>5</v>
          </cell>
          <cell r="K48">
            <v>5</v>
          </cell>
          <cell r="L48" t="str">
            <v>NSW</v>
          </cell>
        </row>
        <row r="49">
          <cell r="C49" t="str">
            <v>United Energy</v>
          </cell>
          <cell r="D49" t="str">
            <v>United Energy</v>
          </cell>
          <cell r="G49" t="str">
            <v>Electricity</v>
          </cell>
          <cell r="H49" t="str">
            <v>Distribution</v>
          </cell>
          <cell r="I49" t="str">
            <v>Revenue cap</v>
          </cell>
          <cell r="J49">
            <v>5</v>
          </cell>
          <cell r="K49">
            <v>5</v>
          </cell>
          <cell r="L49" t="str">
            <v>Vic</v>
          </cell>
        </row>
        <row r="50">
          <cell r="C50" t="str">
            <v>Victorian DNSP Backcasting</v>
          </cell>
          <cell r="D50" t="str">
            <v>Victorian DNSP Backcasting</v>
          </cell>
          <cell r="G50" t="str">
            <v>Electricity</v>
          </cell>
          <cell r="H50" t="str">
            <v>Distribution</v>
          </cell>
          <cell r="I50" t="str">
            <v>?</v>
          </cell>
          <cell r="J50">
            <v>5</v>
          </cell>
          <cell r="K50">
            <v>5</v>
          </cell>
          <cell r="L50" t="str">
            <v>Vic</v>
          </cell>
        </row>
        <row r="51">
          <cell r="C51" t="str">
            <v xml:space="preserve">Victorian DNSP Reset </v>
          </cell>
          <cell r="D51" t="str">
            <v xml:space="preserve">Victorian DNSP Reset </v>
          </cell>
          <cell r="G51" t="str">
            <v>Electricity</v>
          </cell>
          <cell r="H51" t="str">
            <v>Distribution</v>
          </cell>
          <cell r="I51" t="str">
            <v>?</v>
          </cell>
          <cell r="J51">
            <v>5</v>
          </cell>
          <cell r="K51">
            <v>5</v>
          </cell>
          <cell r="L51" t="str">
            <v>Vic</v>
          </cell>
        </row>
        <row r="57">
          <cell r="C57" t="str">
            <v>After appeal</v>
          </cell>
          <cell r="F57">
            <v>1</v>
          </cell>
          <cell r="G57" t="str">
            <v>FRCP_y1</v>
          </cell>
        </row>
        <row r="58">
          <cell r="C58" t="str">
            <v>Draft decision</v>
          </cell>
          <cell r="F58">
            <v>2</v>
          </cell>
          <cell r="G58" t="str">
            <v>FRCP_y2</v>
          </cell>
        </row>
        <row r="59">
          <cell r="C59" t="str">
            <v>Final decision</v>
          </cell>
          <cell r="F59">
            <v>3</v>
          </cell>
          <cell r="G59" t="str">
            <v>FRCP_y3</v>
          </cell>
        </row>
        <row r="60">
          <cell r="C60" t="str">
            <v>Pass through decision</v>
          </cell>
          <cell r="F60">
            <v>4</v>
          </cell>
          <cell r="G60" t="str">
            <v>FRCP_y4</v>
          </cell>
        </row>
        <row r="61">
          <cell r="C61" t="str">
            <v>PTRM annual update</v>
          </cell>
          <cell r="F61">
            <v>5</v>
          </cell>
          <cell r="G61" t="str">
            <v>FRCP_y5</v>
          </cell>
        </row>
        <row r="62">
          <cell r="C62" t="str">
            <v>PTRM interim update 1</v>
          </cell>
          <cell r="F62">
            <v>6</v>
          </cell>
          <cell r="G62" t="str">
            <v>FRCP_y6</v>
          </cell>
        </row>
        <row r="63">
          <cell r="C63" t="str">
            <v>PTRM interim update 2</v>
          </cell>
          <cell r="F63">
            <v>7</v>
          </cell>
          <cell r="G63" t="str">
            <v>FRCP_y7</v>
          </cell>
        </row>
        <row r="64">
          <cell r="C64" t="str">
            <v>PTRM interim update 3</v>
          </cell>
          <cell r="F64">
            <v>8</v>
          </cell>
          <cell r="G64" t="str">
            <v>FRCP_y8</v>
          </cell>
        </row>
        <row r="65">
          <cell r="C65" t="str">
            <v>PTRM interim update 4</v>
          </cell>
          <cell r="F65">
            <v>9</v>
          </cell>
          <cell r="G65" t="str">
            <v>FRCP_y9</v>
          </cell>
        </row>
        <row r="66">
          <cell r="C66" t="str">
            <v>Regulatory proposal</v>
          </cell>
          <cell r="F66">
            <v>10</v>
          </cell>
          <cell r="G66" t="str">
            <v>FRCP_y10</v>
          </cell>
        </row>
        <row r="67">
          <cell r="C67" t="str">
            <v>Reporting</v>
          </cell>
        </row>
        <row r="68">
          <cell r="C68" t="str">
            <v>Revised regulatory proposal</v>
          </cell>
        </row>
        <row r="69">
          <cell r="C69" t="str">
            <v>RFM annual update</v>
          </cell>
        </row>
        <row r="70">
          <cell r="C70" t="str">
            <v>WACC annual update</v>
          </cell>
        </row>
        <row r="74">
          <cell r="C74" t="str">
            <v>New line on new route - single circuit</v>
          </cell>
        </row>
        <row r="75">
          <cell r="C75" t="str">
            <v>New line on new route - dual circuit</v>
          </cell>
        </row>
        <row r="76">
          <cell r="C76" t="str">
            <v>New line on new route - other</v>
          </cell>
        </row>
        <row r="77">
          <cell r="C77" t="str">
            <v>Line rebuild over existing route - single circuit</v>
          </cell>
        </row>
        <row r="78">
          <cell r="C78" t="str">
            <v>Line rebuild over existing route - dual circuit</v>
          </cell>
        </row>
        <row r="79">
          <cell r="C79" t="str">
            <v>Reconductor - Single circuit</v>
          </cell>
        </row>
        <row r="80">
          <cell r="C80" t="str">
            <v>Reconductor - Dual circuit</v>
          </cell>
        </row>
        <row r="81">
          <cell r="C81" t="str">
            <v>Reconductor - Other</v>
          </cell>
        </row>
        <row r="82">
          <cell r="C82" t="str">
            <v>Line upgrade - raising/retensoring</v>
          </cell>
        </row>
        <row r="83">
          <cell r="C83" t="str">
            <v>Line upgrade - voltage upgrade</v>
          </cell>
        </row>
        <row r="84">
          <cell r="C84" t="str">
            <v>Line upgrade - capacity</v>
          </cell>
        </row>
        <row r="85">
          <cell r="C85" t="str">
            <v>String spare circuit</v>
          </cell>
        </row>
        <row r="86">
          <cell r="C86" t="str">
            <v>Other - specify</v>
          </cell>
        </row>
      </sheetData>
      <sheetData sheetId="1"/>
      <sheetData sheetId="2"/>
      <sheetData sheetId="3">
        <row r="1">
          <cell r="C1" t="str">
            <v>REGULATORY REPORTING STATEMENT</v>
          </cell>
        </row>
        <row r="3">
          <cell r="C3" t="str">
            <v>2017-18 to 2018-19</v>
          </cell>
        </row>
        <row r="14">
          <cell r="D14" t="str">
            <v>TasNetworks (D)</v>
          </cell>
        </row>
        <row r="35">
          <cell r="D35" t="str">
            <v>2017-18</v>
          </cell>
          <cell r="E35" t="str">
            <v>2018-19</v>
          </cell>
          <cell r="F35" t="str">
            <v>2019-20</v>
          </cell>
          <cell r="G35" t="str">
            <v>2020-21</v>
          </cell>
          <cell r="H35" t="str">
            <v>2021-22</v>
          </cell>
        </row>
        <row r="38">
          <cell r="D38" t="str">
            <v>2012-13</v>
          </cell>
          <cell r="E38" t="str">
            <v>2013-14</v>
          </cell>
          <cell r="F38" t="str">
            <v>2014-15</v>
          </cell>
          <cell r="G38" t="str">
            <v>2015-16</v>
          </cell>
          <cell r="H38" t="str">
            <v>2016-17</v>
          </cell>
        </row>
        <row r="41">
          <cell r="D41" t="str">
            <v>2007-08</v>
          </cell>
          <cell r="E41" t="str">
            <v>2008-09</v>
          </cell>
          <cell r="F41" t="str">
            <v>2009-10</v>
          </cell>
          <cell r="G41" t="str">
            <v>2010-11</v>
          </cell>
          <cell r="H41" t="str">
            <v>2011-12</v>
          </cell>
        </row>
        <row r="44">
          <cell r="D44" t="str">
            <v>2014-15</v>
          </cell>
        </row>
        <row r="50">
          <cell r="D50" t="str">
            <v>Distribution</v>
          </cell>
        </row>
        <row r="53">
          <cell r="D53" t="str">
            <v>Financial</v>
          </cell>
        </row>
        <row r="57">
          <cell r="D57" t="str">
            <v>No</v>
          </cell>
        </row>
        <row r="60">
          <cell r="D60" t="str">
            <v>June 2017</v>
          </cell>
        </row>
        <row r="66">
          <cell r="D66">
            <v>2</v>
          </cell>
        </row>
        <row r="67">
          <cell r="D67" t="str">
            <v>FRCP_y2</v>
          </cell>
        </row>
        <row r="68">
          <cell r="D68" t="str">
            <v>2018-19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A1:Q103"/>
  <sheetViews>
    <sheetView showGridLines="0" tabSelected="1" topLeftCell="A19" zoomScaleNormal="100" workbookViewId="0">
      <selection activeCell="M29" sqref="M29"/>
    </sheetView>
  </sheetViews>
  <sheetFormatPr defaultColWidth="9.140625" defaultRowHeight="14.25"/>
  <cols>
    <col min="1" max="1" width="24.28515625" style="37" customWidth="1"/>
    <col min="2" max="2" width="19.28515625" style="4" customWidth="1"/>
    <col min="3" max="3" width="28" style="4" customWidth="1"/>
    <col min="4" max="4" width="11.5703125" style="4" bestFit="1" customWidth="1"/>
    <col min="5" max="5" width="12.7109375" style="4" bestFit="1" customWidth="1"/>
    <col min="6" max="14" width="9.85546875" style="4" bestFit="1" customWidth="1"/>
    <col min="15" max="16384" width="9.140625" style="4"/>
  </cols>
  <sheetData>
    <row r="1" spans="2:14" ht="24" customHeight="1">
      <c r="B1" s="1" t="str">
        <f>SheetHeader</f>
        <v>REGULATORY REPORTING STATEMENT</v>
      </c>
      <c r="C1" s="2"/>
      <c r="D1" s="3"/>
      <c r="E1" s="3"/>
      <c r="F1" s="3"/>
      <c r="G1" s="3"/>
      <c r="H1" s="3"/>
      <c r="I1" s="3"/>
      <c r="J1" s="3"/>
      <c r="K1" s="3"/>
      <c r="L1" s="3"/>
      <c r="M1" s="3"/>
      <c r="N1" s="3"/>
    </row>
    <row r="2" spans="2:14" ht="24" customHeight="1">
      <c r="B2" s="5" t="str">
        <f>dms_TradingName</f>
        <v>TasNetworks (D)</v>
      </c>
      <c r="C2" s="2"/>
      <c r="D2" s="3"/>
      <c r="E2" s="3"/>
      <c r="F2" s="3"/>
      <c r="G2" s="3"/>
      <c r="H2" s="3"/>
      <c r="I2" s="3"/>
      <c r="J2" s="3"/>
      <c r="K2" s="3"/>
      <c r="L2" s="3"/>
      <c r="M2" s="3"/>
      <c r="N2" s="3"/>
    </row>
    <row r="3" spans="2:14" ht="24" customHeight="1">
      <c r="B3" s="6" t="str">
        <f>dms_Reg_Year_Span</f>
        <v>2017-18 to 2018-19</v>
      </c>
      <c r="C3" s="2"/>
      <c r="D3" s="3"/>
      <c r="E3" s="3"/>
      <c r="F3" s="3"/>
      <c r="G3" s="3"/>
      <c r="H3" s="3"/>
      <c r="I3" s="3"/>
      <c r="J3" s="3"/>
      <c r="K3" s="3"/>
      <c r="L3" s="3"/>
      <c r="M3" s="3"/>
      <c r="N3" s="3"/>
    </row>
    <row r="4" spans="2:14" ht="24" customHeight="1">
      <c r="B4" s="7" t="s">
        <v>0</v>
      </c>
      <c r="C4" s="7"/>
      <c r="D4" s="7"/>
      <c r="E4" s="7"/>
      <c r="F4" s="7"/>
      <c r="G4" s="7"/>
      <c r="H4" s="7"/>
      <c r="I4" s="7"/>
      <c r="J4" s="7"/>
      <c r="K4" s="7"/>
      <c r="L4" s="7"/>
      <c r="M4" s="7"/>
      <c r="N4" s="7"/>
    </row>
    <row r="6" spans="2:14">
      <c r="B6" s="160" t="s">
        <v>1</v>
      </c>
      <c r="C6" s="160"/>
      <c r="D6" s="160"/>
      <c r="E6" s="160"/>
      <c r="F6" s="160"/>
      <c r="G6" s="160"/>
      <c r="H6" s="160"/>
      <c r="I6" s="160"/>
      <c r="J6" s="160"/>
      <c r="K6" s="160"/>
      <c r="L6" s="160"/>
      <c r="M6" s="160"/>
      <c r="N6" s="160"/>
    </row>
    <row r="7" spans="2:14" ht="18" customHeight="1">
      <c r="B7" s="161" t="s">
        <v>2</v>
      </c>
      <c r="C7" s="150"/>
      <c r="D7" s="150"/>
      <c r="E7" s="150"/>
      <c r="F7" s="150"/>
      <c r="G7" s="150"/>
      <c r="H7" s="150"/>
      <c r="I7" s="150"/>
      <c r="J7" s="150"/>
      <c r="K7" s="150"/>
      <c r="L7" s="150"/>
      <c r="M7" s="150"/>
      <c r="N7" s="150"/>
    </row>
    <row r="8" spans="2:14" ht="57.75" customHeight="1">
      <c r="B8" s="150" t="str">
        <f>CONCATENATE("Performance targets for some parameters may cross feeder classifications in tables 6.2.1, 6.2.2 and 6.2.3. However, where a single target for the whole network is prescribed, this should be entered in the ""whole network (system)"" cell. ",dms_TradingName," must define each of the parameters which apply to it. If common definitions exist for the parameter, please attach a reference to the definition.")</f>
        <v>Performance targets for some parameters may cross feeder classifications in tables 6.2.1, 6.2.2 and 6.2.3. However, where a single target for the whole network is prescribed, this should be entered in the "whole network (system)" cell. TasNetworks (D) must define each of the parameters which apply to it. If common definitions exist for the parameter, please attach a reference to the definition.</v>
      </c>
      <c r="C8" s="150"/>
      <c r="D8" s="150"/>
      <c r="E8" s="150"/>
      <c r="F8" s="150"/>
      <c r="G8" s="150"/>
      <c r="H8" s="150"/>
      <c r="I8" s="150"/>
      <c r="J8" s="150"/>
      <c r="K8" s="150"/>
      <c r="L8" s="150"/>
      <c r="M8" s="150"/>
      <c r="N8" s="150"/>
    </row>
    <row r="9" spans="2:14" ht="27.75" customHeight="1">
      <c r="B9" s="150" t="str">
        <f>CONCATENATE(dms_TradingName," should insert ""n/a"" against parameters which do not apply to it. Do not delete inapplicable fields.")</f>
        <v>TasNetworks (D) should insert "n/a" against parameters which do not apply to it. Do not delete inapplicable fields.</v>
      </c>
      <c r="C9" s="150"/>
      <c r="D9" s="150"/>
      <c r="E9" s="150"/>
      <c r="F9" s="150"/>
      <c r="G9" s="150"/>
      <c r="H9" s="150"/>
      <c r="I9" s="150"/>
      <c r="J9" s="150"/>
      <c r="K9" s="150"/>
      <c r="L9" s="150"/>
      <c r="M9" s="150"/>
      <c r="N9" s="150"/>
    </row>
    <row r="10" spans="2:14" ht="42" customHeight="1">
      <c r="B10" s="150" t="str">
        <f>CONCATENATE("If parts of this template are unsuitable to record any of the requested information ",dms_TradingName," must provide this information in an alternative format, within it's accompanying regulatory proposal and indicate the section of the regulatory proposal containing the information in the 'addressed at chapter/section of regulatory proposal' column.")</f>
        <v>If parts of this template are unsuitable to record any of the requested information TasNetworks (D) must provide this information in an alternative format, within it's accompanying regulatory proposal and indicate the section of the regulatory proposal containing the information in the 'addressed at chapter/section of regulatory proposal' column.</v>
      </c>
      <c r="C10" s="150"/>
      <c r="D10" s="150"/>
      <c r="E10" s="150"/>
      <c r="F10" s="150"/>
      <c r="G10" s="150"/>
      <c r="H10" s="150"/>
      <c r="I10" s="150"/>
      <c r="J10" s="150"/>
      <c r="K10" s="150"/>
      <c r="L10" s="150"/>
      <c r="M10" s="150"/>
      <c r="N10" s="150"/>
    </row>
    <row r="11" spans="2:14" ht="51" customHeight="1">
      <c r="B11" s="159" t="str">
        <f>CONCATENATE(dms_TradingName," must provide detail of historical unplanned minutes off supply, unplanned interruptions, momentary interruptions, customer numbers "&amp;"and customer service in accordance with tables 6.2.1, 6.2.2, 6.2.4 and 6.2.5. "&amp;"Table 6.2.3 is not compulsory - those businesses who want to "&amp;" include MAIFI in the s-factor calcuation may make such a proposal and submit the relevant MAIFI information "&amp;"necessary to establish the MAIFI targets, including the estimated performance for 2015.")</f>
        <v>TasNetworks (D) must provide detail of historical unplanned minutes off supply, unplanned interruptions, momentary interruptions, customer numbers and customer service in accordance with tables 6.2.1, 6.2.2, 6.2.4 and 6.2.5. Table 6.2.3 is not compulsory - those businesses who want to  include MAIFI in the s-factor calcuation may make such a proposal and submit the relevant MAIFI information necessary to establish the MAIFI targets, including the estimated performance for 2015.</v>
      </c>
      <c r="C11" s="150"/>
      <c r="D11" s="150"/>
      <c r="E11" s="150"/>
      <c r="F11" s="150"/>
      <c r="G11" s="150"/>
      <c r="H11" s="150"/>
      <c r="I11" s="150"/>
      <c r="J11" s="150"/>
      <c r="K11" s="150"/>
      <c r="L11" s="150"/>
      <c r="M11" s="150"/>
      <c r="N11" s="150"/>
    </row>
    <row r="12" spans="2:14" ht="33.75" customHeight="1">
      <c r="B12" s="150" t="s">
        <v>3</v>
      </c>
      <c r="C12" s="150"/>
      <c r="D12" s="150"/>
      <c r="E12" s="150"/>
      <c r="F12" s="150"/>
      <c r="G12" s="150"/>
      <c r="H12" s="150"/>
      <c r="I12" s="150"/>
      <c r="J12" s="150"/>
      <c r="K12" s="150"/>
      <c r="L12" s="150"/>
      <c r="M12" s="150"/>
      <c r="N12" s="150"/>
    </row>
    <row r="13" spans="2:14" ht="21" customHeight="1" thickBot="1">
      <c r="B13" s="8"/>
      <c r="C13" s="8"/>
      <c r="D13" s="9"/>
      <c r="E13" s="9"/>
      <c r="F13" s="9"/>
      <c r="G13" s="9"/>
      <c r="H13" s="9"/>
      <c r="I13" s="9"/>
      <c r="J13" s="9"/>
      <c r="K13" s="9"/>
      <c r="L13" s="9"/>
      <c r="M13" s="9"/>
      <c r="N13" s="9"/>
    </row>
    <row r="14" spans="2:14" ht="19.5" customHeight="1" thickBot="1">
      <c r="B14" s="10" t="s">
        <v>4</v>
      </c>
      <c r="C14" s="11"/>
      <c r="D14" s="11"/>
      <c r="E14" s="11"/>
      <c r="F14" s="11"/>
      <c r="G14" s="11"/>
      <c r="H14" s="11"/>
      <c r="I14" s="11"/>
      <c r="J14" s="11"/>
      <c r="K14" s="11"/>
      <c r="L14" s="11"/>
      <c r="M14" s="11"/>
      <c r="N14" s="12"/>
    </row>
    <row r="15" spans="2:14" ht="15" thickBot="1">
      <c r="B15" s="13"/>
      <c r="C15" s="14"/>
      <c r="D15" s="126" t="s">
        <v>5</v>
      </c>
      <c r="E15" s="127"/>
      <c r="F15" s="127"/>
      <c r="G15" s="127"/>
      <c r="H15" s="128"/>
      <c r="I15" s="15" t="s">
        <v>6</v>
      </c>
      <c r="J15" s="129" t="s">
        <v>7</v>
      </c>
      <c r="K15" s="129"/>
      <c r="L15" s="129"/>
      <c r="M15" s="129"/>
      <c r="N15" s="151"/>
    </row>
    <row r="16" spans="2:14" ht="14.25" customHeight="1" thickBot="1">
      <c r="B16" s="131" t="s">
        <v>8</v>
      </c>
      <c r="C16" s="149"/>
      <c r="D16" s="16" t="str">
        <f>PRCP_y5</f>
        <v>2011-12</v>
      </c>
      <c r="E16" s="17" t="str">
        <f>CRCP_y1</f>
        <v>2012-13</v>
      </c>
      <c r="F16" s="17" t="str">
        <f>CRCP_y2</f>
        <v>2013-14</v>
      </c>
      <c r="G16" s="17" t="str">
        <f>CRCP_y3</f>
        <v>2014-15</v>
      </c>
      <c r="H16" s="18" t="str">
        <f>CRCP_y4</f>
        <v>2015-16</v>
      </c>
      <c r="I16" s="19" t="str">
        <f>CRCP_y5</f>
        <v>2016-17</v>
      </c>
      <c r="J16" s="20" t="str">
        <f>FRCP_y1</f>
        <v>2017-18</v>
      </c>
      <c r="K16" s="20" t="str">
        <f>FRCP_y2</f>
        <v>2018-19</v>
      </c>
      <c r="L16" s="20" t="str">
        <f>FRCP_y3</f>
        <v>2019-20</v>
      </c>
      <c r="M16" s="20" t="str">
        <f>FRCP_y4</f>
        <v>2020-21</v>
      </c>
      <c r="N16" s="21" t="str">
        <f>FRCP_y5</f>
        <v>2021-22</v>
      </c>
    </row>
    <row r="17" spans="2:17" ht="14.25" customHeight="1">
      <c r="B17" s="135" t="s">
        <v>9</v>
      </c>
      <c r="C17" s="22" t="s">
        <v>10</v>
      </c>
      <c r="D17" s="23"/>
      <c r="E17" s="24"/>
      <c r="F17" s="24"/>
      <c r="G17" s="24"/>
      <c r="H17" s="24"/>
      <c r="I17" s="25"/>
      <c r="J17" s="26"/>
      <c r="K17" s="26"/>
      <c r="L17" s="26"/>
      <c r="M17" s="26"/>
      <c r="N17" s="27"/>
    </row>
    <row r="18" spans="2:17" ht="15">
      <c r="B18" s="136"/>
      <c r="C18" s="28" t="s">
        <v>11</v>
      </c>
      <c r="D18" s="29"/>
      <c r="E18" s="30"/>
      <c r="F18" s="30"/>
      <c r="G18" s="30"/>
      <c r="H18" s="30"/>
      <c r="I18" s="25"/>
      <c r="J18" s="26"/>
      <c r="K18" s="26"/>
      <c r="L18" s="26"/>
      <c r="M18" s="26"/>
      <c r="N18" s="27"/>
      <c r="Q18"/>
    </row>
    <row r="19" spans="2:17">
      <c r="B19" s="136"/>
      <c r="C19" s="28" t="s">
        <v>12</v>
      </c>
      <c r="D19" s="29"/>
      <c r="E19" s="30"/>
      <c r="F19" s="30"/>
      <c r="G19" s="30"/>
      <c r="H19" s="30"/>
      <c r="I19" s="25"/>
      <c r="J19" s="26"/>
      <c r="K19" s="26"/>
      <c r="L19" s="26"/>
      <c r="M19" s="26"/>
      <c r="N19" s="27"/>
    </row>
    <row r="20" spans="2:17">
      <c r="B20" s="136"/>
      <c r="C20" s="28" t="s">
        <v>13</v>
      </c>
      <c r="D20" s="29"/>
      <c r="E20" s="30"/>
      <c r="F20" s="30"/>
      <c r="G20" s="30"/>
      <c r="H20" s="30"/>
      <c r="I20" s="25"/>
      <c r="J20" s="26"/>
      <c r="K20" s="26"/>
      <c r="L20" s="26"/>
      <c r="M20" s="26"/>
      <c r="N20" s="27"/>
    </row>
    <row r="21" spans="2:17">
      <c r="B21" s="136"/>
      <c r="C21" s="28" t="s">
        <v>14</v>
      </c>
      <c r="D21" s="29"/>
      <c r="E21" s="30"/>
      <c r="F21" s="30"/>
      <c r="G21" s="30"/>
      <c r="H21" s="30"/>
      <c r="I21" s="25"/>
      <c r="J21" s="26"/>
      <c r="K21" s="26"/>
      <c r="L21" s="26"/>
      <c r="M21" s="26"/>
      <c r="N21" s="27"/>
    </row>
    <row r="22" spans="2:17">
      <c r="B22" s="144"/>
      <c r="C22" s="31" t="s">
        <v>15</v>
      </c>
      <c r="D22" s="32" t="str">
        <f>IFERROR((D17*(D$88/D$93))+(D18*(D$89/D$93))+(D19*(D$90/D$93))+(D20*(D$91/D$93))+(D21*(D$92/D$93)),"")</f>
        <v/>
      </c>
      <c r="E22" s="33" t="str">
        <f t="shared" ref="E22:N22" si="0">IFERROR((E17*(E$88/E$93))+(E18*(E$89/E$93))+(E19*(E$90/E$93))+(E20*(E$91/E$93))+(E21*(E$92/E$93)),"")</f>
        <v/>
      </c>
      <c r="F22" s="33" t="str">
        <f t="shared" si="0"/>
        <v/>
      </c>
      <c r="G22" s="33" t="str">
        <f t="shared" si="0"/>
        <v/>
      </c>
      <c r="H22" s="33" t="str">
        <f t="shared" si="0"/>
        <v/>
      </c>
      <c r="I22" s="33" t="str">
        <f t="shared" si="0"/>
        <v/>
      </c>
      <c r="J22" s="33" t="str">
        <f t="shared" si="0"/>
        <v/>
      </c>
      <c r="K22" s="33" t="str">
        <f t="shared" si="0"/>
        <v/>
      </c>
      <c r="L22" s="33" t="str">
        <f t="shared" si="0"/>
        <v/>
      </c>
      <c r="M22" s="33" t="str">
        <f t="shared" si="0"/>
        <v/>
      </c>
      <c r="N22" s="34" t="str">
        <f t="shared" si="0"/>
        <v/>
      </c>
    </row>
    <row r="23" spans="2:17" ht="15" customHeight="1">
      <c r="B23" s="135" t="s">
        <v>16</v>
      </c>
      <c r="C23" s="22" t="s">
        <v>10</v>
      </c>
      <c r="D23" s="29"/>
      <c r="E23" s="30"/>
      <c r="F23" s="30"/>
      <c r="G23" s="30"/>
      <c r="H23" s="30"/>
      <c r="I23" s="25"/>
      <c r="J23" s="26"/>
      <c r="K23" s="26"/>
      <c r="L23" s="26"/>
      <c r="M23" s="26"/>
      <c r="N23" s="27"/>
    </row>
    <row r="24" spans="2:17" ht="14.25" customHeight="1">
      <c r="B24" s="138"/>
      <c r="C24" s="28" t="s">
        <v>11</v>
      </c>
      <c r="D24" s="29"/>
      <c r="E24" s="30"/>
      <c r="F24" s="30"/>
      <c r="G24" s="30"/>
      <c r="H24" s="30"/>
      <c r="I24" s="25"/>
      <c r="J24" s="26"/>
      <c r="K24" s="26"/>
      <c r="L24" s="26"/>
      <c r="M24" s="26"/>
      <c r="N24" s="27"/>
    </row>
    <row r="25" spans="2:17">
      <c r="B25" s="138"/>
      <c r="C25" s="28" t="s">
        <v>12</v>
      </c>
      <c r="D25" s="29"/>
      <c r="E25" s="30"/>
      <c r="F25" s="30"/>
      <c r="G25" s="30"/>
      <c r="H25" s="30"/>
      <c r="I25" s="25"/>
      <c r="J25" s="26"/>
      <c r="K25" s="26"/>
      <c r="L25" s="26"/>
      <c r="M25" s="26"/>
      <c r="N25" s="27"/>
    </row>
    <row r="26" spans="2:17">
      <c r="B26" s="138"/>
      <c r="C26" s="28" t="s">
        <v>13</v>
      </c>
      <c r="D26" s="29"/>
      <c r="E26" s="30"/>
      <c r="F26" s="30"/>
      <c r="G26" s="30"/>
      <c r="H26" s="30"/>
      <c r="I26" s="25"/>
      <c r="J26" s="26"/>
      <c r="K26" s="26"/>
      <c r="L26" s="26"/>
      <c r="M26" s="26"/>
      <c r="N26" s="27"/>
    </row>
    <row r="27" spans="2:17">
      <c r="B27" s="138"/>
      <c r="C27" s="28" t="s">
        <v>17</v>
      </c>
      <c r="D27" s="29"/>
      <c r="E27" s="30"/>
      <c r="F27" s="30"/>
      <c r="G27" s="30"/>
      <c r="H27" s="30"/>
      <c r="I27" s="25"/>
      <c r="J27" s="26"/>
      <c r="K27" s="26"/>
      <c r="L27" s="26"/>
      <c r="M27" s="26"/>
      <c r="N27" s="27"/>
    </row>
    <row r="28" spans="2:17">
      <c r="B28" s="145"/>
      <c r="C28" s="31" t="s">
        <v>15</v>
      </c>
      <c r="D28" s="32" t="str">
        <f>IFERROR((D23*(D$88/D$93))+(D24*(D$89/D$93))+(D25*(D$90/D$93))+(D26*(D$91/D$93)+(D27*(D$92/D$93))),"")</f>
        <v/>
      </c>
      <c r="E28" s="33" t="str">
        <f t="shared" ref="E28:N28" si="1">IFERROR((E23*(E$88/E$93))+(E24*(E$89/E$93))+(E25*(E$90/E$93))+(E26*(E$91/E$93)+(E27*(E$92/E$93))),"")</f>
        <v/>
      </c>
      <c r="F28" s="33" t="str">
        <f t="shared" si="1"/>
        <v/>
      </c>
      <c r="G28" s="33" t="str">
        <f t="shared" si="1"/>
        <v/>
      </c>
      <c r="H28" s="33" t="str">
        <f t="shared" si="1"/>
        <v/>
      </c>
      <c r="I28" s="33" t="str">
        <f t="shared" si="1"/>
        <v/>
      </c>
      <c r="J28" s="33" t="str">
        <f t="shared" si="1"/>
        <v/>
      </c>
      <c r="K28" s="33" t="str">
        <f t="shared" si="1"/>
        <v/>
      </c>
      <c r="L28" s="33" t="str">
        <f t="shared" si="1"/>
        <v/>
      </c>
      <c r="M28" s="33" t="str">
        <f t="shared" si="1"/>
        <v/>
      </c>
      <c r="N28" s="34" t="str">
        <f t="shared" si="1"/>
        <v/>
      </c>
    </row>
    <row r="29" spans="2:17" ht="14.25" customHeight="1">
      <c r="B29" s="135" t="s">
        <v>18</v>
      </c>
      <c r="C29" s="22" t="s">
        <v>10</v>
      </c>
      <c r="D29" s="29"/>
      <c r="E29" s="30"/>
      <c r="F29" s="30"/>
      <c r="G29" s="30"/>
      <c r="H29" s="30"/>
      <c r="I29" s="25"/>
      <c r="J29" s="35">
        <v>27.82896834270419</v>
      </c>
      <c r="K29" s="35">
        <v>27.82896834270419</v>
      </c>
      <c r="L29" s="35"/>
      <c r="M29" s="35"/>
      <c r="N29" s="36"/>
    </row>
    <row r="30" spans="2:17" ht="15">
      <c r="B30" s="138"/>
      <c r="C30" s="28" t="s">
        <v>11</v>
      </c>
      <c r="D30" s="29"/>
      <c r="E30" s="30"/>
      <c r="F30" s="30"/>
      <c r="G30" s="30"/>
      <c r="H30" s="30"/>
      <c r="I30" s="25"/>
      <c r="J30" s="35">
        <v>25.323010211234923</v>
      </c>
      <c r="K30" s="35">
        <v>25.323010211234923</v>
      </c>
      <c r="L30" s="35"/>
      <c r="M30" s="35"/>
      <c r="N30" s="36"/>
    </row>
    <row r="31" spans="2:17" ht="14.25" customHeight="1">
      <c r="B31" s="138"/>
      <c r="C31" s="28" t="s">
        <v>19</v>
      </c>
      <c r="D31" s="29"/>
      <c r="E31" s="30"/>
      <c r="F31" s="30"/>
      <c r="G31" s="30"/>
      <c r="H31" s="30"/>
      <c r="I31" s="25"/>
      <c r="J31" s="35">
        <v>81.31425585293411</v>
      </c>
      <c r="K31" s="35">
        <v>81.31425585293411</v>
      </c>
      <c r="L31" s="35"/>
      <c r="M31" s="35"/>
      <c r="N31" s="36"/>
    </row>
    <row r="32" spans="2:17" ht="14.25" customHeight="1">
      <c r="B32" s="138"/>
      <c r="C32" s="28" t="s">
        <v>13</v>
      </c>
      <c r="D32" s="29"/>
      <c r="E32" s="30"/>
      <c r="F32" s="30"/>
      <c r="G32" s="30"/>
      <c r="H32" s="30"/>
      <c r="I32" s="25"/>
      <c r="J32" s="35">
        <v>235.2918983566843</v>
      </c>
      <c r="K32" s="35">
        <v>235.2918983566843</v>
      </c>
      <c r="L32" s="35"/>
      <c r="M32" s="35"/>
      <c r="N32" s="36"/>
    </row>
    <row r="33" spans="1:14" ht="15">
      <c r="B33" s="138"/>
      <c r="C33" s="28" t="s">
        <v>17</v>
      </c>
      <c r="D33" s="29"/>
      <c r="E33" s="30"/>
      <c r="F33" s="30"/>
      <c r="G33" s="30"/>
      <c r="H33" s="30"/>
      <c r="I33" s="25"/>
      <c r="J33" s="35">
        <v>416.12963777432134</v>
      </c>
      <c r="K33" s="35">
        <v>416.12963777432134</v>
      </c>
      <c r="L33" s="35"/>
      <c r="M33" s="35"/>
      <c r="N33" s="36"/>
    </row>
    <row r="34" spans="1:14" ht="15" thickBot="1">
      <c r="B34" s="139"/>
      <c r="C34" s="38" t="s">
        <v>15</v>
      </c>
      <c r="D34" s="39" t="str">
        <f>IFERROR(D22-D28,"")</f>
        <v/>
      </c>
      <c r="E34" s="40" t="str">
        <f>IFERROR(E22-E28,"")</f>
        <v/>
      </c>
      <c r="F34" s="40" t="str">
        <f t="shared" ref="F34:N34" si="2">IFERROR(F22-F28,"")</f>
        <v/>
      </c>
      <c r="G34" s="40" t="str">
        <f t="shared" si="2"/>
        <v/>
      </c>
      <c r="H34" s="40" t="str">
        <f t="shared" si="2"/>
        <v/>
      </c>
      <c r="I34" s="40" t="str">
        <f t="shared" si="2"/>
        <v/>
      </c>
      <c r="J34" s="40" t="str">
        <f t="shared" si="2"/>
        <v/>
      </c>
      <c r="K34" s="40" t="str">
        <f t="shared" si="2"/>
        <v/>
      </c>
      <c r="L34" s="40" t="str">
        <f t="shared" si="2"/>
        <v/>
      </c>
      <c r="M34" s="40" t="str">
        <f t="shared" si="2"/>
        <v/>
      </c>
      <c r="N34" s="41" t="str">
        <f t="shared" si="2"/>
        <v/>
      </c>
    </row>
    <row r="35" spans="1:14">
      <c r="B35" s="42"/>
      <c r="C35" s="42"/>
      <c r="D35" s="42"/>
      <c r="E35" s="42"/>
      <c r="F35" s="42"/>
      <c r="G35" s="42"/>
      <c r="H35" s="42"/>
      <c r="I35" s="42"/>
      <c r="J35" s="42"/>
      <c r="K35" s="42"/>
      <c r="L35" s="42"/>
      <c r="M35" s="42"/>
      <c r="N35" s="42"/>
    </row>
    <row r="36" spans="1:14" customFormat="1" ht="29.25" customHeight="1"/>
    <row r="37" spans="1:14" s="47" customFormat="1" ht="19.5" customHeight="1">
      <c r="A37" s="43"/>
      <c r="B37" s="44" t="s">
        <v>20</v>
      </c>
      <c r="C37" s="45"/>
      <c r="D37" s="45"/>
      <c r="E37" s="45"/>
      <c r="F37" s="45"/>
      <c r="G37" s="45"/>
      <c r="H37" s="45"/>
      <c r="I37" s="45"/>
      <c r="J37" s="45"/>
      <c r="K37" s="45"/>
      <c r="L37" s="45"/>
      <c r="M37" s="45"/>
      <c r="N37" s="46"/>
    </row>
    <row r="38" spans="1:14" ht="14.25" customHeight="1">
      <c r="B38" s="13"/>
      <c r="C38" s="14"/>
      <c r="D38" s="152" t="s">
        <v>5</v>
      </c>
      <c r="E38" s="153"/>
      <c r="F38" s="153"/>
      <c r="G38" s="153"/>
      <c r="H38" s="154"/>
      <c r="I38" s="48" t="s">
        <v>6</v>
      </c>
      <c r="J38" s="155" t="s">
        <v>7</v>
      </c>
      <c r="K38" s="155"/>
      <c r="L38" s="155"/>
      <c r="M38" s="155"/>
      <c r="N38" s="156"/>
    </row>
    <row r="39" spans="1:14" ht="14.25" customHeight="1" thickBot="1">
      <c r="B39" s="157" t="s">
        <v>21</v>
      </c>
      <c r="C39" s="158"/>
      <c r="D39" s="16" t="str">
        <f>PRCP_y5</f>
        <v>2011-12</v>
      </c>
      <c r="E39" s="17" t="str">
        <f>CRCP_y1</f>
        <v>2012-13</v>
      </c>
      <c r="F39" s="17" t="str">
        <f>CRCP_y2</f>
        <v>2013-14</v>
      </c>
      <c r="G39" s="17" t="str">
        <f>CRCP_y3</f>
        <v>2014-15</v>
      </c>
      <c r="H39" s="18" t="str">
        <f>CRCP_y4</f>
        <v>2015-16</v>
      </c>
      <c r="I39" s="19" t="str">
        <f>CRCP_y5</f>
        <v>2016-17</v>
      </c>
      <c r="J39" s="20" t="str">
        <f>FRCP_y1</f>
        <v>2017-18</v>
      </c>
      <c r="K39" s="20" t="str">
        <f>FRCP_y2</f>
        <v>2018-19</v>
      </c>
      <c r="L39" s="20" t="str">
        <f>FRCP_y3</f>
        <v>2019-20</v>
      </c>
      <c r="M39" s="20" t="str">
        <f>FRCP_y4</f>
        <v>2020-21</v>
      </c>
      <c r="N39" s="21" t="str">
        <f>FRCP_y5</f>
        <v>2021-22</v>
      </c>
    </row>
    <row r="40" spans="1:14" ht="14.25" customHeight="1">
      <c r="B40" s="135" t="s">
        <v>22</v>
      </c>
      <c r="C40" s="22" t="s">
        <v>10</v>
      </c>
      <c r="D40" s="49"/>
      <c r="E40" s="50"/>
      <c r="F40" s="50"/>
      <c r="G40" s="50"/>
      <c r="H40" s="50"/>
      <c r="I40" s="51"/>
      <c r="J40" s="50"/>
      <c r="K40" s="50"/>
      <c r="L40" s="50"/>
      <c r="M40" s="50"/>
      <c r="N40" s="52"/>
    </row>
    <row r="41" spans="1:14">
      <c r="B41" s="136"/>
      <c r="C41" s="28" t="s">
        <v>11</v>
      </c>
      <c r="D41" s="29"/>
      <c r="E41" s="30"/>
      <c r="F41" s="30"/>
      <c r="G41" s="30"/>
      <c r="H41" s="30"/>
      <c r="I41" s="25"/>
      <c r="J41" s="30"/>
      <c r="K41" s="30"/>
      <c r="L41" s="30"/>
      <c r="M41" s="30"/>
      <c r="N41" s="53"/>
    </row>
    <row r="42" spans="1:14">
      <c r="B42" s="136"/>
      <c r="C42" s="28" t="s">
        <v>12</v>
      </c>
      <c r="D42" s="29"/>
      <c r="E42" s="30"/>
      <c r="F42" s="30"/>
      <c r="G42" s="30"/>
      <c r="H42" s="30"/>
      <c r="I42" s="25"/>
      <c r="J42" s="30"/>
      <c r="K42" s="30"/>
      <c r="L42" s="30"/>
      <c r="M42" s="30"/>
      <c r="N42" s="53"/>
    </row>
    <row r="43" spans="1:14">
      <c r="B43" s="136"/>
      <c r="C43" s="28" t="s">
        <v>13</v>
      </c>
      <c r="D43" s="29"/>
      <c r="E43" s="30"/>
      <c r="F43" s="30"/>
      <c r="G43" s="30"/>
      <c r="H43" s="30"/>
      <c r="I43" s="25"/>
      <c r="J43" s="30"/>
      <c r="K43" s="30"/>
      <c r="L43" s="30"/>
      <c r="M43" s="30"/>
      <c r="N43" s="53"/>
    </row>
    <row r="44" spans="1:14">
      <c r="B44" s="136"/>
      <c r="C44" s="28" t="s">
        <v>17</v>
      </c>
      <c r="D44" s="29"/>
      <c r="E44" s="30"/>
      <c r="F44" s="30"/>
      <c r="G44" s="30"/>
      <c r="H44" s="30"/>
      <c r="I44" s="25"/>
      <c r="J44" s="30"/>
      <c r="K44" s="30"/>
      <c r="L44" s="30"/>
      <c r="M44" s="30"/>
      <c r="N44" s="53"/>
    </row>
    <row r="45" spans="1:14">
      <c r="B45" s="144"/>
      <c r="C45" s="31" t="s">
        <v>15</v>
      </c>
      <c r="D45" s="32" t="str">
        <f>IFERROR((D40*(D$88/D$93))+(D41*(D$89/D$93))+(D42*(D$90/D$93))+(D43*(D$91/D$93))+(D44*(D$92/D$93)),"")</f>
        <v/>
      </c>
      <c r="E45" s="33" t="str">
        <f t="shared" ref="E45:N45" si="3">IFERROR((E40*(E$88/E$93))+(E41*(E$89/E$93))+(E42*(E$90/E$93))+(E43*(E$91/E$93))+(E44*(E$92/E$93)),"")</f>
        <v/>
      </c>
      <c r="F45" s="33" t="str">
        <f t="shared" si="3"/>
        <v/>
      </c>
      <c r="G45" s="33" t="str">
        <f t="shared" si="3"/>
        <v/>
      </c>
      <c r="H45" s="33" t="str">
        <f t="shared" si="3"/>
        <v/>
      </c>
      <c r="I45" s="33" t="str">
        <f t="shared" si="3"/>
        <v/>
      </c>
      <c r="J45" s="33" t="str">
        <f t="shared" si="3"/>
        <v/>
      </c>
      <c r="K45" s="33" t="str">
        <f t="shared" si="3"/>
        <v/>
      </c>
      <c r="L45" s="33" t="str">
        <f t="shared" si="3"/>
        <v/>
      </c>
      <c r="M45" s="33" t="str">
        <f t="shared" si="3"/>
        <v/>
      </c>
      <c r="N45" s="34" t="str">
        <f t="shared" si="3"/>
        <v/>
      </c>
    </row>
    <row r="46" spans="1:14" ht="14.25" customHeight="1">
      <c r="B46" s="135" t="s">
        <v>16</v>
      </c>
      <c r="C46" s="22" t="s">
        <v>10</v>
      </c>
      <c r="D46" s="29"/>
      <c r="E46" s="30"/>
      <c r="F46" s="30"/>
      <c r="G46" s="30"/>
      <c r="H46" s="30"/>
      <c r="I46" s="25"/>
      <c r="J46" s="30"/>
      <c r="K46" s="30"/>
      <c r="L46" s="30"/>
      <c r="M46" s="30"/>
      <c r="N46" s="53"/>
    </row>
    <row r="47" spans="1:14">
      <c r="B47" s="138"/>
      <c r="C47" s="28" t="s">
        <v>11</v>
      </c>
      <c r="D47" s="29"/>
      <c r="E47" s="30"/>
      <c r="F47" s="30"/>
      <c r="G47" s="30"/>
      <c r="H47" s="30"/>
      <c r="I47" s="25"/>
      <c r="J47" s="30"/>
      <c r="K47" s="30"/>
      <c r="L47" s="30"/>
      <c r="M47" s="30"/>
      <c r="N47" s="53"/>
    </row>
    <row r="48" spans="1:14">
      <c r="B48" s="138"/>
      <c r="C48" s="28" t="s">
        <v>12</v>
      </c>
      <c r="D48" s="29"/>
      <c r="E48" s="30"/>
      <c r="F48" s="30"/>
      <c r="G48" s="30"/>
      <c r="H48" s="30"/>
      <c r="I48" s="25"/>
      <c r="J48" s="30"/>
      <c r="K48" s="30"/>
      <c r="L48" s="30"/>
      <c r="M48" s="30"/>
      <c r="N48" s="53"/>
    </row>
    <row r="49" spans="2:14">
      <c r="B49" s="138"/>
      <c r="C49" s="28" t="s">
        <v>13</v>
      </c>
      <c r="D49" s="29"/>
      <c r="E49" s="30"/>
      <c r="F49" s="30"/>
      <c r="G49" s="30"/>
      <c r="H49" s="30"/>
      <c r="I49" s="25"/>
      <c r="J49" s="30"/>
      <c r="K49" s="30"/>
      <c r="L49" s="30"/>
      <c r="M49" s="30"/>
      <c r="N49" s="53"/>
    </row>
    <row r="50" spans="2:14">
      <c r="B50" s="138"/>
      <c r="C50" s="28" t="s">
        <v>17</v>
      </c>
      <c r="D50" s="29"/>
      <c r="E50" s="30"/>
      <c r="F50" s="30"/>
      <c r="G50" s="30"/>
      <c r="H50" s="30"/>
      <c r="I50" s="25"/>
      <c r="J50" s="30"/>
      <c r="K50" s="30"/>
      <c r="L50" s="30"/>
      <c r="M50" s="30"/>
      <c r="N50" s="53"/>
    </row>
    <row r="51" spans="2:14">
      <c r="B51" s="145"/>
      <c r="C51" s="31" t="s">
        <v>15</v>
      </c>
      <c r="D51" s="32" t="str">
        <f>IFERROR((D46*(D$88/D$93))+(D47*(D$89/D$93))+(D48*(D$90/D$93))+(D49*(D$91/D$93))+(D50*(D$92/D$93)),"")</f>
        <v/>
      </c>
      <c r="E51" s="33" t="str">
        <f t="shared" ref="E51:N51" si="4">IFERROR((E46*(E$88/E$93))+(E47*(E$89/E$93))+(E48*(E$90/E$93))+(E49*(E$91/E$93))+(E50*(E$92/E$93)),"")</f>
        <v/>
      </c>
      <c r="F51" s="33" t="str">
        <f t="shared" si="4"/>
        <v/>
      </c>
      <c r="G51" s="33" t="str">
        <f t="shared" si="4"/>
        <v/>
      </c>
      <c r="H51" s="33" t="str">
        <f t="shared" si="4"/>
        <v/>
      </c>
      <c r="I51" s="33" t="str">
        <f t="shared" si="4"/>
        <v/>
      </c>
      <c r="J51" s="33" t="str">
        <f t="shared" si="4"/>
        <v/>
      </c>
      <c r="K51" s="33" t="str">
        <f t="shared" si="4"/>
        <v/>
      </c>
      <c r="L51" s="33" t="str">
        <f t="shared" si="4"/>
        <v/>
      </c>
      <c r="M51" s="33" t="str">
        <f t="shared" si="4"/>
        <v/>
      </c>
      <c r="N51" s="34" t="str">
        <f t="shared" si="4"/>
        <v/>
      </c>
    </row>
    <row r="52" spans="2:14" ht="14.25" customHeight="1">
      <c r="B52" s="135" t="s">
        <v>23</v>
      </c>
      <c r="C52" s="22" t="s">
        <v>10</v>
      </c>
      <c r="D52" s="29"/>
      <c r="E52" s="30"/>
      <c r="F52" s="30"/>
      <c r="G52" s="30"/>
      <c r="H52" s="30"/>
      <c r="I52" s="25"/>
      <c r="J52" s="35">
        <v>0.28248229661662633</v>
      </c>
      <c r="K52" s="35">
        <v>0.28248229661662633</v>
      </c>
      <c r="L52" s="54"/>
      <c r="M52" s="54"/>
      <c r="N52" s="55"/>
    </row>
    <row r="53" spans="2:14" ht="15">
      <c r="B53" s="138"/>
      <c r="C53" s="28" t="s">
        <v>11</v>
      </c>
      <c r="D53" s="29"/>
      <c r="E53" s="30"/>
      <c r="F53" s="30"/>
      <c r="G53" s="30"/>
      <c r="H53" s="30"/>
      <c r="I53" s="25"/>
      <c r="J53" s="35">
        <v>0.29586189817489855</v>
      </c>
      <c r="K53" s="35">
        <v>0.29586189817489855</v>
      </c>
      <c r="L53" s="54"/>
      <c r="M53" s="54"/>
      <c r="N53" s="55"/>
    </row>
    <row r="54" spans="2:14" ht="15">
      <c r="B54" s="138"/>
      <c r="C54" s="28" t="s">
        <v>12</v>
      </c>
      <c r="D54" s="29"/>
      <c r="E54" s="30"/>
      <c r="F54" s="30"/>
      <c r="G54" s="30"/>
      <c r="H54" s="30"/>
      <c r="I54" s="25"/>
      <c r="J54" s="35">
        <v>1.0263265289472598</v>
      </c>
      <c r="K54" s="35">
        <v>1.0263265289472598</v>
      </c>
      <c r="L54" s="54"/>
      <c r="M54" s="54"/>
      <c r="N54" s="55"/>
    </row>
    <row r="55" spans="2:14" ht="15">
      <c r="B55" s="138"/>
      <c r="C55" s="28" t="s">
        <v>13</v>
      </c>
      <c r="D55" s="29"/>
      <c r="E55" s="30"/>
      <c r="F55" s="30"/>
      <c r="G55" s="30"/>
      <c r="H55" s="30"/>
      <c r="I55" s="25"/>
      <c r="J55" s="35">
        <v>2.4132371174595337</v>
      </c>
      <c r="K55" s="35">
        <v>2.4132371174595337</v>
      </c>
      <c r="L55" s="54"/>
      <c r="M55" s="54"/>
      <c r="N55" s="55"/>
    </row>
    <row r="56" spans="2:14" ht="15">
      <c r="B56" s="138"/>
      <c r="C56" s="28" t="s">
        <v>17</v>
      </c>
      <c r="D56" s="29"/>
      <c r="E56" s="30"/>
      <c r="F56" s="30"/>
      <c r="G56" s="30"/>
      <c r="H56" s="30"/>
      <c r="I56" s="25"/>
      <c r="J56" s="35">
        <v>3.2203648249190353</v>
      </c>
      <c r="K56" s="35">
        <v>3.2203648249190353</v>
      </c>
      <c r="L56" s="54"/>
      <c r="M56" s="54"/>
      <c r="N56" s="55"/>
    </row>
    <row r="57" spans="2:14" ht="15" thickBot="1">
      <c r="B57" s="139"/>
      <c r="C57" s="38" t="s">
        <v>15</v>
      </c>
      <c r="D57" s="39" t="str">
        <f>IFERROR(D45-D51,"")</f>
        <v/>
      </c>
      <c r="E57" s="40" t="str">
        <f>IFERROR(E45-E51,"")</f>
        <v/>
      </c>
      <c r="F57" s="40" t="str">
        <f t="shared" ref="F57:N57" si="5">IFERROR(F45-F51,"")</f>
        <v/>
      </c>
      <c r="G57" s="40" t="str">
        <f t="shared" si="5"/>
        <v/>
      </c>
      <c r="H57" s="40" t="str">
        <f t="shared" si="5"/>
        <v/>
      </c>
      <c r="I57" s="40" t="str">
        <f t="shared" si="5"/>
        <v/>
      </c>
      <c r="J57" s="40" t="str">
        <f t="shared" si="5"/>
        <v/>
      </c>
      <c r="K57" s="40" t="str">
        <f t="shared" si="5"/>
        <v/>
      </c>
      <c r="L57" s="40" t="str">
        <f t="shared" si="5"/>
        <v/>
      </c>
      <c r="M57" s="40" t="str">
        <f t="shared" si="5"/>
        <v/>
      </c>
      <c r="N57" s="41" t="str">
        <f t="shared" si="5"/>
        <v/>
      </c>
    </row>
    <row r="58" spans="2:14">
      <c r="B58" s="42"/>
      <c r="C58" s="42"/>
      <c r="D58" s="42"/>
      <c r="E58" s="42"/>
      <c r="F58" s="42"/>
      <c r="G58" s="42"/>
      <c r="H58" s="42"/>
      <c r="I58" s="42"/>
      <c r="J58" s="42"/>
      <c r="K58" s="42"/>
      <c r="L58" s="42"/>
      <c r="M58" s="42"/>
      <c r="N58" s="42"/>
    </row>
    <row r="59" spans="2:14" ht="39.950000000000003" customHeight="1" thickBot="1">
      <c r="B59" s="8"/>
      <c r="C59" s="8"/>
      <c r="D59" s="9"/>
      <c r="E59" s="9"/>
      <c r="F59" s="9"/>
      <c r="G59" s="9"/>
      <c r="H59" s="9"/>
      <c r="I59" s="9"/>
      <c r="J59" s="9"/>
      <c r="K59" s="9"/>
      <c r="L59" s="9"/>
      <c r="M59" s="9"/>
      <c r="N59" s="9"/>
    </row>
    <row r="60" spans="2:14" ht="18" customHeight="1" thickBot="1">
      <c r="B60" s="10" t="s">
        <v>24</v>
      </c>
      <c r="C60" s="56"/>
      <c r="D60" s="56"/>
      <c r="E60" s="56"/>
      <c r="F60" s="56"/>
      <c r="G60" s="56"/>
      <c r="H60" s="56"/>
      <c r="I60" s="56"/>
      <c r="J60" s="56"/>
      <c r="K60" s="56"/>
      <c r="L60" s="56"/>
      <c r="M60" s="56"/>
      <c r="N60" s="57"/>
    </row>
    <row r="61" spans="2:14" ht="14.25" customHeight="1" thickBot="1">
      <c r="B61" s="13"/>
      <c r="C61" s="14"/>
      <c r="D61" s="126" t="s">
        <v>5</v>
      </c>
      <c r="E61" s="127"/>
      <c r="F61" s="127"/>
      <c r="G61" s="140"/>
      <c r="H61" s="141" t="s">
        <v>25</v>
      </c>
      <c r="I61" s="142"/>
      <c r="J61" s="142"/>
      <c r="K61" s="142"/>
      <c r="L61" s="142"/>
      <c r="M61" s="142"/>
      <c r="N61" s="143"/>
    </row>
    <row r="62" spans="2:14" ht="14.25" customHeight="1" thickBot="1">
      <c r="B62" s="131" t="s">
        <v>26</v>
      </c>
      <c r="C62" s="132"/>
      <c r="D62" s="58" t="str">
        <f>PRCP_y5</f>
        <v>2011-12</v>
      </c>
      <c r="E62" s="17" t="str">
        <f>CRCP_y1</f>
        <v>2012-13</v>
      </c>
      <c r="F62" s="17" t="str">
        <f>CRCP_y2</f>
        <v>2013-14</v>
      </c>
      <c r="G62" s="17" t="str">
        <f>CRCP_y3</f>
        <v>2014-15</v>
      </c>
      <c r="H62" s="59" t="str">
        <f>CRCP_y4</f>
        <v>2015-16</v>
      </c>
      <c r="I62" s="59" t="str">
        <f>CRCP_y5</f>
        <v>2016-17</v>
      </c>
      <c r="J62" s="20" t="str">
        <f>FRCP_y1</f>
        <v>2017-18</v>
      </c>
      <c r="K62" s="20" t="str">
        <f>FRCP_y2</f>
        <v>2018-19</v>
      </c>
      <c r="L62" s="20" t="str">
        <f>FRCP_y3</f>
        <v>2019-20</v>
      </c>
      <c r="M62" s="20" t="str">
        <f>FRCP_y4</f>
        <v>2020-21</v>
      </c>
      <c r="N62" s="21" t="str">
        <f>FRCP_y5</f>
        <v>2021-22</v>
      </c>
    </row>
    <row r="63" spans="2:14" ht="14.25" customHeight="1">
      <c r="B63" s="135" t="s">
        <v>22</v>
      </c>
      <c r="C63" s="22" t="s">
        <v>10</v>
      </c>
      <c r="D63" s="60"/>
      <c r="E63" s="61"/>
      <c r="F63" s="61"/>
      <c r="G63" s="61"/>
      <c r="H63" s="61"/>
      <c r="I63" s="61"/>
      <c r="J63" s="62"/>
      <c r="K63" s="62"/>
      <c r="L63" s="62"/>
      <c r="M63" s="62"/>
      <c r="N63" s="63"/>
    </row>
    <row r="64" spans="2:14" ht="15">
      <c r="B64" s="136"/>
      <c r="C64" s="64" t="s">
        <v>11</v>
      </c>
      <c r="D64" s="65"/>
      <c r="E64" s="66"/>
      <c r="F64" s="66"/>
      <c r="G64" s="66"/>
      <c r="H64" s="66"/>
      <c r="I64" s="66"/>
      <c r="J64" s="67"/>
      <c r="K64" s="67"/>
      <c r="L64" s="67"/>
      <c r="M64" s="67"/>
      <c r="N64" s="68"/>
    </row>
    <row r="65" spans="2:14" ht="15">
      <c r="B65" s="136"/>
      <c r="C65" s="64" t="s">
        <v>12</v>
      </c>
      <c r="D65" s="65"/>
      <c r="E65" s="66"/>
      <c r="F65" s="66"/>
      <c r="G65" s="66"/>
      <c r="H65" s="66"/>
      <c r="I65" s="66"/>
      <c r="J65" s="67"/>
      <c r="K65" s="67"/>
      <c r="L65" s="67"/>
      <c r="M65" s="67"/>
      <c r="N65" s="68"/>
    </row>
    <row r="66" spans="2:14" ht="15">
      <c r="B66" s="136"/>
      <c r="C66" s="64" t="s">
        <v>13</v>
      </c>
      <c r="D66" s="65"/>
      <c r="E66" s="66"/>
      <c r="F66" s="66"/>
      <c r="G66" s="66"/>
      <c r="H66" s="66"/>
      <c r="I66" s="66"/>
      <c r="J66" s="67"/>
      <c r="K66" s="67"/>
      <c r="L66" s="67"/>
      <c r="M66" s="67"/>
      <c r="N66" s="68"/>
    </row>
    <row r="67" spans="2:14" ht="15">
      <c r="B67" s="136"/>
      <c r="C67" s="64" t="s">
        <v>17</v>
      </c>
      <c r="D67" s="65"/>
      <c r="E67" s="66"/>
      <c r="F67" s="66"/>
      <c r="G67" s="66"/>
      <c r="H67" s="66"/>
      <c r="I67" s="66"/>
      <c r="J67" s="67"/>
      <c r="K67" s="67"/>
      <c r="L67" s="67"/>
      <c r="M67" s="67"/>
      <c r="N67" s="68"/>
    </row>
    <row r="68" spans="2:14">
      <c r="B68" s="144"/>
      <c r="C68" s="69" t="s">
        <v>15</v>
      </c>
      <c r="D68" s="70">
        <f>SUM(D63:D67)</f>
        <v>0</v>
      </c>
      <c r="E68" s="71">
        <f t="shared" ref="E68:N68" si="6">SUM(E63:E67)</f>
        <v>0</v>
      </c>
      <c r="F68" s="71">
        <f t="shared" si="6"/>
        <v>0</v>
      </c>
      <c r="G68" s="71">
        <f t="shared" si="6"/>
        <v>0</v>
      </c>
      <c r="H68" s="71">
        <f t="shared" si="6"/>
        <v>0</v>
      </c>
      <c r="I68" s="71">
        <f t="shared" si="6"/>
        <v>0</v>
      </c>
      <c r="J68" s="71">
        <f t="shared" si="6"/>
        <v>0</v>
      </c>
      <c r="K68" s="71">
        <f t="shared" si="6"/>
        <v>0</v>
      </c>
      <c r="L68" s="71">
        <f t="shared" si="6"/>
        <v>0</v>
      </c>
      <c r="M68" s="71">
        <f t="shared" si="6"/>
        <v>0</v>
      </c>
      <c r="N68" s="71">
        <f t="shared" si="6"/>
        <v>0</v>
      </c>
    </row>
    <row r="69" spans="2:14" ht="14.25" customHeight="1">
      <c r="B69" s="135" t="s">
        <v>16</v>
      </c>
      <c r="C69" s="22" t="s">
        <v>10</v>
      </c>
      <c r="D69" s="65"/>
      <c r="E69" s="66"/>
      <c r="F69" s="66"/>
      <c r="G69" s="66"/>
      <c r="H69" s="66"/>
      <c r="I69" s="66"/>
      <c r="J69" s="67"/>
      <c r="K69" s="67"/>
      <c r="L69" s="67"/>
      <c r="M69" s="67"/>
      <c r="N69" s="68"/>
    </row>
    <row r="70" spans="2:14" ht="15">
      <c r="B70" s="138"/>
      <c r="C70" s="64" t="s">
        <v>11</v>
      </c>
      <c r="D70" s="65"/>
      <c r="E70" s="66"/>
      <c r="F70" s="66"/>
      <c r="G70" s="66"/>
      <c r="H70" s="66"/>
      <c r="I70" s="66"/>
      <c r="J70" s="67"/>
      <c r="K70" s="67"/>
      <c r="L70" s="67"/>
      <c r="M70" s="67"/>
      <c r="N70" s="68"/>
    </row>
    <row r="71" spans="2:14" ht="15">
      <c r="B71" s="138"/>
      <c r="C71" s="64" t="s">
        <v>12</v>
      </c>
      <c r="D71" s="65"/>
      <c r="E71" s="66"/>
      <c r="F71" s="66"/>
      <c r="G71" s="66"/>
      <c r="H71" s="66"/>
      <c r="I71" s="66"/>
      <c r="J71" s="67"/>
      <c r="K71" s="67"/>
      <c r="L71" s="67"/>
      <c r="M71" s="67"/>
      <c r="N71" s="68"/>
    </row>
    <row r="72" spans="2:14" ht="15">
      <c r="B72" s="138"/>
      <c r="C72" s="64" t="s">
        <v>13</v>
      </c>
      <c r="D72" s="65"/>
      <c r="E72" s="66"/>
      <c r="F72" s="66"/>
      <c r="G72" s="66"/>
      <c r="H72" s="66"/>
      <c r="I72" s="66"/>
      <c r="J72" s="67"/>
      <c r="K72" s="67"/>
      <c r="L72" s="67"/>
      <c r="M72" s="67"/>
      <c r="N72" s="68"/>
    </row>
    <row r="73" spans="2:14" ht="15">
      <c r="B73" s="138"/>
      <c r="C73" s="64" t="s">
        <v>17</v>
      </c>
      <c r="D73" s="65"/>
      <c r="E73" s="66"/>
      <c r="F73" s="66"/>
      <c r="G73" s="66"/>
      <c r="H73" s="66"/>
      <c r="I73" s="66"/>
      <c r="J73" s="67"/>
      <c r="K73" s="67"/>
      <c r="L73" s="67"/>
      <c r="M73" s="67"/>
      <c r="N73" s="68"/>
    </row>
    <row r="74" spans="2:14">
      <c r="B74" s="145"/>
      <c r="C74" s="69" t="s">
        <v>15</v>
      </c>
      <c r="D74" s="70">
        <f>SUM(D69:D73)</f>
        <v>0</v>
      </c>
      <c r="E74" s="71">
        <f t="shared" ref="E74:N74" si="7">SUM(E69:E73)</f>
        <v>0</v>
      </c>
      <c r="F74" s="71">
        <f t="shared" si="7"/>
        <v>0</v>
      </c>
      <c r="G74" s="71">
        <f t="shared" si="7"/>
        <v>0</v>
      </c>
      <c r="H74" s="71">
        <f t="shared" si="7"/>
        <v>0</v>
      </c>
      <c r="I74" s="71">
        <f t="shared" si="7"/>
        <v>0</v>
      </c>
      <c r="J74" s="71">
        <f t="shared" si="7"/>
        <v>0</v>
      </c>
      <c r="K74" s="71">
        <f t="shared" si="7"/>
        <v>0</v>
      </c>
      <c r="L74" s="71">
        <f t="shared" si="7"/>
        <v>0</v>
      </c>
      <c r="M74" s="71">
        <f t="shared" si="7"/>
        <v>0</v>
      </c>
      <c r="N74" s="71">
        <f t="shared" si="7"/>
        <v>0</v>
      </c>
    </row>
    <row r="75" spans="2:14" ht="14.25" customHeight="1">
      <c r="B75" s="135" t="s">
        <v>23</v>
      </c>
      <c r="C75" s="22" t="s">
        <v>10</v>
      </c>
      <c r="D75" s="65"/>
      <c r="E75" s="66"/>
      <c r="F75" s="66"/>
      <c r="G75" s="66"/>
      <c r="H75" s="66"/>
      <c r="I75" s="66"/>
      <c r="J75" s="67"/>
      <c r="K75" s="67"/>
      <c r="L75" s="67"/>
      <c r="M75" s="67"/>
      <c r="N75" s="68"/>
    </row>
    <row r="76" spans="2:14" ht="15">
      <c r="B76" s="138"/>
      <c r="C76" s="64" t="s">
        <v>11</v>
      </c>
      <c r="D76" s="65"/>
      <c r="E76" s="66"/>
      <c r="F76" s="66"/>
      <c r="G76" s="66"/>
      <c r="H76" s="66"/>
      <c r="I76" s="66"/>
      <c r="J76" s="67"/>
      <c r="K76" s="67"/>
      <c r="L76" s="67"/>
      <c r="M76" s="67"/>
      <c r="N76" s="68"/>
    </row>
    <row r="77" spans="2:14" ht="15">
      <c r="B77" s="138"/>
      <c r="C77" s="64" t="s">
        <v>12</v>
      </c>
      <c r="D77" s="65"/>
      <c r="E77" s="66"/>
      <c r="F77" s="66"/>
      <c r="G77" s="66"/>
      <c r="H77" s="66"/>
      <c r="I77" s="66"/>
      <c r="J77" s="67"/>
      <c r="K77" s="67"/>
      <c r="L77" s="67"/>
      <c r="M77" s="67"/>
      <c r="N77" s="68"/>
    </row>
    <row r="78" spans="2:14" ht="15">
      <c r="B78" s="138"/>
      <c r="C78" s="64" t="s">
        <v>13</v>
      </c>
      <c r="D78" s="65"/>
      <c r="E78" s="66"/>
      <c r="F78" s="66"/>
      <c r="G78" s="66"/>
      <c r="H78" s="66"/>
      <c r="I78" s="66"/>
      <c r="J78" s="67"/>
      <c r="K78" s="67"/>
      <c r="L78" s="67"/>
      <c r="M78" s="67"/>
      <c r="N78" s="68"/>
    </row>
    <row r="79" spans="2:14" ht="15">
      <c r="B79" s="138"/>
      <c r="C79" s="64" t="s">
        <v>17</v>
      </c>
      <c r="D79" s="65"/>
      <c r="E79" s="66"/>
      <c r="F79" s="66"/>
      <c r="G79" s="66"/>
      <c r="H79" s="66"/>
      <c r="I79" s="66"/>
      <c r="J79" s="67"/>
      <c r="K79" s="67"/>
      <c r="L79" s="67"/>
      <c r="M79" s="67"/>
      <c r="N79" s="68"/>
    </row>
    <row r="80" spans="2:14" ht="15" thickBot="1">
      <c r="B80" s="139"/>
      <c r="C80" s="72" t="s">
        <v>15</v>
      </c>
      <c r="D80" s="70">
        <f>SUM(D75:D79)</f>
        <v>0</v>
      </c>
      <c r="E80" s="71">
        <f t="shared" ref="E80:N80" si="8">SUM(E75:E79)</f>
        <v>0</v>
      </c>
      <c r="F80" s="71">
        <f t="shared" si="8"/>
        <v>0</v>
      </c>
      <c r="G80" s="71">
        <f t="shared" si="8"/>
        <v>0</v>
      </c>
      <c r="H80" s="71">
        <f t="shared" si="8"/>
        <v>0</v>
      </c>
      <c r="I80" s="71">
        <f t="shared" si="8"/>
        <v>0</v>
      </c>
      <c r="J80" s="71">
        <f t="shared" si="8"/>
        <v>0</v>
      </c>
      <c r="K80" s="71">
        <f t="shared" si="8"/>
        <v>0</v>
      </c>
      <c r="L80" s="71">
        <f t="shared" si="8"/>
        <v>0</v>
      </c>
      <c r="M80" s="71">
        <f t="shared" si="8"/>
        <v>0</v>
      </c>
      <c r="N80" s="71">
        <f t="shared" si="8"/>
        <v>0</v>
      </c>
    </row>
    <row r="81" spans="2:14">
      <c r="B81" s="42"/>
      <c r="C81" s="42"/>
      <c r="D81" s="42"/>
      <c r="E81" s="42"/>
      <c r="F81" s="42"/>
      <c r="G81" s="42"/>
      <c r="H81" s="42"/>
      <c r="I81" s="42"/>
      <c r="J81" s="42"/>
      <c r="K81" s="42"/>
      <c r="L81" s="42"/>
      <c r="M81" s="42"/>
      <c r="N81" s="42"/>
    </row>
    <row r="82" spans="2:14" ht="39.950000000000003" customHeight="1" thickBot="1">
      <c r="B82" s="8"/>
      <c r="C82" s="8"/>
      <c r="D82" s="9"/>
      <c r="E82" s="9"/>
      <c r="F82" s="9"/>
      <c r="G82" s="9"/>
      <c r="H82" s="9"/>
      <c r="I82" s="9"/>
      <c r="J82" s="9"/>
      <c r="K82" s="9"/>
      <c r="L82" s="9"/>
      <c r="M82" s="9"/>
      <c r="N82" s="9"/>
    </row>
    <row r="83" spans="2:14" ht="19.5" customHeight="1">
      <c r="B83" s="10" t="s">
        <v>27</v>
      </c>
      <c r="C83" s="11"/>
      <c r="D83" s="11"/>
      <c r="E83" s="11"/>
      <c r="F83" s="11"/>
      <c r="G83" s="11"/>
      <c r="H83" s="11"/>
      <c r="I83" s="11"/>
      <c r="J83" s="11"/>
      <c r="K83" s="11"/>
      <c r="L83" s="11"/>
      <c r="M83" s="11"/>
      <c r="N83" s="12"/>
    </row>
    <row r="84" spans="2:14" ht="48.75" customHeight="1">
      <c r="B84" s="146" t="s">
        <v>28</v>
      </c>
      <c r="C84" s="147"/>
      <c r="D84" s="147"/>
      <c r="E84" s="148"/>
      <c r="F84" s="73"/>
      <c r="G84" s="73"/>
      <c r="H84" s="73"/>
      <c r="I84" s="73"/>
      <c r="J84" s="73"/>
      <c r="K84" s="73"/>
      <c r="L84" s="73"/>
      <c r="M84" s="73"/>
      <c r="N84" s="74"/>
    </row>
    <row r="85" spans="2:14" ht="14.25" customHeight="1" thickBot="1">
      <c r="B85" s="75"/>
      <c r="C85" s="76"/>
      <c r="D85" s="76"/>
      <c r="E85" s="76"/>
      <c r="F85" s="76"/>
      <c r="G85" s="76"/>
      <c r="H85" s="76"/>
      <c r="I85" s="76"/>
      <c r="J85" s="76"/>
      <c r="K85" s="76"/>
      <c r="L85" s="77"/>
      <c r="M85" s="77"/>
      <c r="N85" s="78"/>
    </row>
    <row r="86" spans="2:14" ht="15" customHeight="1" thickBot="1">
      <c r="B86" s="13"/>
      <c r="C86" s="14"/>
      <c r="D86" s="126" t="s">
        <v>5</v>
      </c>
      <c r="E86" s="127"/>
      <c r="F86" s="127"/>
      <c r="G86" s="140"/>
      <c r="H86" s="141" t="s">
        <v>25</v>
      </c>
      <c r="I86" s="142"/>
      <c r="J86" s="142"/>
      <c r="K86" s="142"/>
      <c r="L86" s="142"/>
      <c r="M86" s="142"/>
      <c r="N86" s="143"/>
    </row>
    <row r="87" spans="2:14" ht="15.75" thickBot="1">
      <c r="B87" s="131" t="s">
        <v>29</v>
      </c>
      <c r="C87" s="149"/>
      <c r="D87" s="79" t="str">
        <f>PRCP_y5</f>
        <v>2011-12</v>
      </c>
      <c r="E87" s="80" t="str">
        <f>CRCP_y1</f>
        <v>2012-13</v>
      </c>
      <c r="F87" s="80" t="str">
        <f>CRCP_y2</f>
        <v>2013-14</v>
      </c>
      <c r="G87" s="81" t="str">
        <f>CRCP_y3</f>
        <v>2014-15</v>
      </c>
      <c r="H87" s="82" t="str">
        <f>CRCP_y4</f>
        <v>2015-16</v>
      </c>
      <c r="I87" s="83" t="str">
        <f>CRCP_y5</f>
        <v>2016-17</v>
      </c>
      <c r="J87" s="84" t="str">
        <f>FRCP_y1</f>
        <v>2017-18</v>
      </c>
      <c r="K87" s="84" t="str">
        <f>FRCP_y2</f>
        <v>2018-19</v>
      </c>
      <c r="L87" s="84" t="str">
        <f>FRCP_y3</f>
        <v>2019-20</v>
      </c>
      <c r="M87" s="84" t="str">
        <f>FRCP_y4</f>
        <v>2020-21</v>
      </c>
      <c r="N87" s="85" t="str">
        <f>FRCP_y5</f>
        <v>2021-22</v>
      </c>
    </row>
    <row r="88" spans="2:14" ht="14.25" customHeight="1">
      <c r="B88" s="135"/>
      <c r="C88" s="22" t="s">
        <v>30</v>
      </c>
      <c r="D88" s="86"/>
      <c r="E88" s="87"/>
      <c r="F88" s="87"/>
      <c r="G88" s="87"/>
      <c r="H88" s="87"/>
      <c r="I88" s="88"/>
      <c r="J88" s="89"/>
      <c r="K88" s="89"/>
      <c r="L88" s="89"/>
      <c r="M88" s="89"/>
      <c r="N88" s="90"/>
    </row>
    <row r="89" spans="2:14" ht="15" customHeight="1">
      <c r="B89" s="136"/>
      <c r="C89" s="28" t="s">
        <v>11</v>
      </c>
      <c r="D89" s="91"/>
      <c r="E89" s="92"/>
      <c r="F89" s="92"/>
      <c r="G89" s="92"/>
      <c r="H89" s="92"/>
      <c r="I89" s="93"/>
      <c r="J89" s="54"/>
      <c r="K89" s="54"/>
      <c r="L89" s="54"/>
      <c r="M89" s="54"/>
      <c r="N89" s="55"/>
    </row>
    <row r="90" spans="2:14" ht="15" customHeight="1">
      <c r="B90" s="136"/>
      <c r="C90" s="28" t="s">
        <v>12</v>
      </c>
      <c r="D90" s="91"/>
      <c r="E90" s="92"/>
      <c r="F90" s="92"/>
      <c r="G90" s="92"/>
      <c r="H90" s="92"/>
      <c r="I90" s="93"/>
      <c r="J90" s="54"/>
      <c r="K90" s="54"/>
      <c r="L90" s="54"/>
      <c r="M90" s="54"/>
      <c r="N90" s="55"/>
    </row>
    <row r="91" spans="2:14" ht="15" customHeight="1">
      <c r="B91" s="136"/>
      <c r="C91" s="28" t="s">
        <v>13</v>
      </c>
      <c r="D91" s="91"/>
      <c r="E91" s="92"/>
      <c r="F91" s="92"/>
      <c r="G91" s="92"/>
      <c r="H91" s="92"/>
      <c r="I91" s="93"/>
      <c r="J91" s="54"/>
      <c r="K91" s="54"/>
      <c r="L91" s="54"/>
      <c r="M91" s="54"/>
      <c r="N91" s="55"/>
    </row>
    <row r="92" spans="2:14" ht="15.75" customHeight="1" thickBot="1">
      <c r="B92" s="136"/>
      <c r="C92" s="28" t="s">
        <v>17</v>
      </c>
      <c r="D92" s="94"/>
      <c r="E92" s="95"/>
      <c r="F92" s="95"/>
      <c r="G92" s="95"/>
      <c r="H92" s="95"/>
      <c r="I92" s="96"/>
      <c r="J92" s="97"/>
      <c r="K92" s="97"/>
      <c r="L92" s="97"/>
      <c r="M92" s="97"/>
      <c r="N92" s="98"/>
    </row>
    <row r="93" spans="2:14" ht="15" thickBot="1">
      <c r="B93" s="137"/>
      <c r="C93" s="72" t="s">
        <v>15</v>
      </c>
      <c r="D93" s="99">
        <f>SUM(D88:D92)</f>
        <v>0</v>
      </c>
      <c r="E93" s="100">
        <f t="shared" ref="E93:N93" si="9">SUM(E88:E92)</f>
        <v>0</v>
      </c>
      <c r="F93" s="100">
        <f t="shared" si="9"/>
        <v>0</v>
      </c>
      <c r="G93" s="100">
        <f t="shared" si="9"/>
        <v>0</v>
      </c>
      <c r="H93" s="100">
        <f t="shared" si="9"/>
        <v>0</v>
      </c>
      <c r="I93" s="100">
        <f t="shared" si="9"/>
        <v>0</v>
      </c>
      <c r="J93" s="100">
        <f t="shared" si="9"/>
        <v>0</v>
      </c>
      <c r="K93" s="100">
        <f t="shared" si="9"/>
        <v>0</v>
      </c>
      <c r="L93" s="100">
        <f t="shared" si="9"/>
        <v>0</v>
      </c>
      <c r="M93" s="100">
        <f t="shared" si="9"/>
        <v>0</v>
      </c>
      <c r="N93" s="101">
        <f t="shared" si="9"/>
        <v>0</v>
      </c>
    </row>
    <row r="94" spans="2:14" ht="39.950000000000003" customHeight="1">
      <c r="B94" s="8"/>
      <c r="C94" s="8"/>
      <c r="D94" s="9"/>
      <c r="E94" s="9"/>
      <c r="F94" s="9"/>
      <c r="G94" s="9"/>
      <c r="H94" s="9"/>
      <c r="I94" s="9"/>
      <c r="J94" s="9"/>
      <c r="K94" s="9"/>
      <c r="L94" s="9"/>
      <c r="M94" s="9"/>
      <c r="N94" s="9"/>
    </row>
    <row r="95" spans="2:14" ht="19.5" customHeight="1">
      <c r="B95" s="10" t="s">
        <v>31</v>
      </c>
      <c r="C95" s="102"/>
      <c r="D95" s="102"/>
      <c r="E95" s="102"/>
      <c r="F95" s="102"/>
      <c r="G95" s="102"/>
      <c r="H95" s="102"/>
      <c r="I95" s="102"/>
      <c r="J95" s="102"/>
      <c r="K95" s="102"/>
      <c r="L95" s="102"/>
      <c r="M95" s="102"/>
      <c r="N95" s="102"/>
    </row>
    <row r="96" spans="2:14" ht="123" customHeight="1">
      <c r="B96" s="125" t="s">
        <v>32</v>
      </c>
      <c r="C96" s="125"/>
      <c r="D96" s="125"/>
      <c r="E96" s="125"/>
      <c r="F96" s="125"/>
      <c r="G96" s="125"/>
      <c r="H96" s="125"/>
      <c r="I96" s="125"/>
      <c r="J96" s="125"/>
      <c r="K96" s="125"/>
      <c r="L96" s="125"/>
      <c r="M96" s="125"/>
      <c r="N96" s="125"/>
    </row>
    <row r="97" spans="2:14" ht="11.25" customHeight="1" thickBot="1">
      <c r="B97" s="8"/>
      <c r="C97" s="8"/>
      <c r="D97" s="9"/>
      <c r="E97" s="9"/>
      <c r="F97" s="9"/>
      <c r="G97" s="9"/>
      <c r="H97" s="9"/>
      <c r="I97" s="9"/>
      <c r="J97" s="9"/>
      <c r="K97" s="9"/>
      <c r="L97" s="9"/>
      <c r="M97" s="9"/>
      <c r="N97" s="9"/>
    </row>
    <row r="98" spans="2:14" ht="14.25" customHeight="1" thickBot="1">
      <c r="B98" s="103"/>
      <c r="C98" s="103"/>
      <c r="D98" s="126" t="s">
        <v>5</v>
      </c>
      <c r="E98" s="127"/>
      <c r="F98" s="127"/>
      <c r="G98" s="127"/>
      <c r="H98" s="128"/>
      <c r="I98" s="15" t="s">
        <v>6</v>
      </c>
      <c r="J98" s="129" t="s">
        <v>7</v>
      </c>
      <c r="K98" s="129"/>
      <c r="L98" s="129"/>
      <c r="M98" s="129"/>
      <c r="N98" s="130"/>
    </row>
    <row r="99" spans="2:14" ht="15.75" thickBot="1">
      <c r="B99" s="131" t="s">
        <v>33</v>
      </c>
      <c r="C99" s="132"/>
      <c r="D99" s="79" t="str">
        <f>PRCP_y5</f>
        <v>2011-12</v>
      </c>
      <c r="E99" s="80" t="str">
        <f>CRCP_y1</f>
        <v>2012-13</v>
      </c>
      <c r="F99" s="80" t="str">
        <f>CRCP_y2</f>
        <v>2013-14</v>
      </c>
      <c r="G99" s="80" t="str">
        <f>CRCP_y3</f>
        <v>2014-15</v>
      </c>
      <c r="H99" s="104" t="str">
        <f>CRCP_y4</f>
        <v>2015-16</v>
      </c>
      <c r="I99" s="82" t="str">
        <f>CRCP_y5</f>
        <v>2016-17</v>
      </c>
      <c r="J99" s="84" t="str">
        <f>FRCP_y1</f>
        <v>2017-18</v>
      </c>
      <c r="K99" s="84" t="str">
        <f>FRCP_y2</f>
        <v>2018-19</v>
      </c>
      <c r="L99" s="84" t="str">
        <f>FRCP_y3</f>
        <v>2019-20</v>
      </c>
      <c r="M99" s="84" t="str">
        <f>FRCP_y4</f>
        <v>2020-21</v>
      </c>
      <c r="N99" s="105" t="str">
        <f>FRCP_y5</f>
        <v>2021-22</v>
      </c>
    </row>
    <row r="100" spans="2:14" ht="14.25" customHeight="1">
      <c r="B100" s="133" t="s">
        <v>34</v>
      </c>
      <c r="C100" s="134"/>
      <c r="D100" s="106"/>
      <c r="E100" s="107"/>
      <c r="F100" s="107"/>
      <c r="G100" s="107"/>
      <c r="H100" s="108"/>
      <c r="I100" s="109"/>
      <c r="J100" s="110">
        <v>61275</v>
      </c>
      <c r="K100" s="110">
        <v>61275</v>
      </c>
      <c r="L100" s="110"/>
      <c r="M100" s="110"/>
      <c r="N100" s="111"/>
    </row>
    <row r="101" spans="2:14" ht="14.25" customHeight="1">
      <c r="B101" s="133" t="s">
        <v>35</v>
      </c>
      <c r="C101" s="134"/>
      <c r="D101" s="112"/>
      <c r="E101" s="113"/>
      <c r="F101" s="113"/>
      <c r="G101" s="113"/>
      <c r="H101" s="114"/>
      <c r="I101" s="115"/>
      <c r="J101" s="35">
        <v>45820</v>
      </c>
      <c r="K101" s="35">
        <v>45820</v>
      </c>
      <c r="L101" s="35"/>
      <c r="M101" s="35"/>
      <c r="N101" s="116"/>
    </row>
    <row r="102" spans="2:14" ht="14.25" customHeight="1" thickBot="1">
      <c r="B102" s="123" t="s">
        <v>36</v>
      </c>
      <c r="C102" s="124"/>
      <c r="D102" s="117" t="str">
        <f>IFERROR((D101/D100),"")</f>
        <v/>
      </c>
      <c r="E102" s="118" t="str">
        <f>IFERROR((E101/E100),"")</f>
        <v/>
      </c>
      <c r="F102" s="118" t="str">
        <f t="shared" ref="F102:N102" si="10">IFERROR((F101/F100),"")</f>
        <v/>
      </c>
      <c r="G102" s="118" t="str">
        <f t="shared" si="10"/>
        <v/>
      </c>
      <c r="H102" s="119" t="str">
        <f t="shared" si="10"/>
        <v/>
      </c>
      <c r="I102" s="120" t="str">
        <f t="shared" si="10"/>
        <v/>
      </c>
      <c r="J102" s="121">
        <f t="shared" si="10"/>
        <v>0.74777641778865767</v>
      </c>
      <c r="K102" s="121">
        <f t="shared" si="10"/>
        <v>0.74777641778865767</v>
      </c>
      <c r="L102" s="121" t="str">
        <f t="shared" si="10"/>
        <v/>
      </c>
      <c r="M102" s="121" t="str">
        <f t="shared" si="10"/>
        <v/>
      </c>
      <c r="N102" s="122" t="str">
        <f t="shared" si="10"/>
        <v/>
      </c>
    </row>
    <row r="103" spans="2:14" ht="39.950000000000003" customHeight="1">
      <c r="B103" s="8"/>
      <c r="C103" s="8"/>
      <c r="D103" s="9"/>
      <c r="E103" s="9"/>
      <c r="F103" s="9"/>
      <c r="G103" s="9"/>
      <c r="H103" s="9"/>
      <c r="I103" s="9"/>
      <c r="J103" s="9"/>
      <c r="K103" s="9"/>
      <c r="L103" s="9"/>
      <c r="M103" s="9"/>
      <c r="N103" s="9"/>
    </row>
  </sheetData>
  <sheetProtection algorithmName="SHA-256" hashValue="AE5oUCOr8pbVIqIMc6SVo+RatIVRtv396fvXIe3e96s=" saltValue="ZpSWHxYy3qrVsNn2iB+5Tw==" spinCount="100000" sheet="1" objects="1" scenarios="1"/>
  <mergeCells count="37">
    <mergeCell ref="B11:N11"/>
    <mergeCell ref="B6:N6"/>
    <mergeCell ref="B7:N7"/>
    <mergeCell ref="B8:N8"/>
    <mergeCell ref="B9:N9"/>
    <mergeCell ref="B10:N10"/>
    <mergeCell ref="B46:B51"/>
    <mergeCell ref="B12:N12"/>
    <mergeCell ref="D15:H15"/>
    <mergeCell ref="J15:N15"/>
    <mergeCell ref="B16:C16"/>
    <mergeCell ref="B17:B22"/>
    <mergeCell ref="B23:B28"/>
    <mergeCell ref="B29:B34"/>
    <mergeCell ref="D38:H38"/>
    <mergeCell ref="J38:N38"/>
    <mergeCell ref="B39:C39"/>
    <mergeCell ref="B40:B45"/>
    <mergeCell ref="B88:B93"/>
    <mergeCell ref="B52:B57"/>
    <mergeCell ref="D61:G61"/>
    <mergeCell ref="H61:N61"/>
    <mergeCell ref="B62:C62"/>
    <mergeCell ref="B63:B68"/>
    <mergeCell ref="B69:B74"/>
    <mergeCell ref="B75:B80"/>
    <mergeCell ref="B84:E84"/>
    <mergeCell ref="D86:G86"/>
    <mergeCell ref="H86:N86"/>
    <mergeCell ref="B87:C87"/>
    <mergeCell ref="B102:C102"/>
    <mergeCell ref="B96:N96"/>
    <mergeCell ref="D98:H98"/>
    <mergeCell ref="J98:N98"/>
    <mergeCell ref="B99:C99"/>
    <mergeCell ref="B100:C100"/>
    <mergeCell ref="B101:C101"/>
  </mergeCells>
  <conditionalFormatting sqref="K63:K64 K66:K67">
    <cfRule type="expression" dxfId="51" priority="49">
      <formula>(dms_FRCPlength_Num)&lt;2</formula>
    </cfRule>
  </conditionalFormatting>
  <conditionalFormatting sqref="N63:N64 N66:N67">
    <cfRule type="expression" dxfId="50" priority="52">
      <formula>(dms_FRCPlength_Num)&lt;5</formula>
    </cfRule>
  </conditionalFormatting>
  <conditionalFormatting sqref="M63:M64 M66:M67">
    <cfRule type="expression" dxfId="49" priority="51">
      <formula>(dms_FRCPlength_Num)&lt;4</formula>
    </cfRule>
  </conditionalFormatting>
  <conditionalFormatting sqref="L63:L64 L66:L67">
    <cfRule type="expression" dxfId="48" priority="50">
      <formula>(dms_FRCPlength_Num)&lt;3</formula>
    </cfRule>
  </conditionalFormatting>
  <conditionalFormatting sqref="K69:K70 K72:K73">
    <cfRule type="expression" dxfId="47" priority="45">
      <formula>(dms_FRCPlength_Num)&lt;2</formula>
    </cfRule>
  </conditionalFormatting>
  <conditionalFormatting sqref="N69:N70 N72:N73">
    <cfRule type="expression" dxfId="46" priority="48">
      <formula>(dms_FRCPlength_Num)&lt;5</formula>
    </cfRule>
  </conditionalFormatting>
  <conditionalFormatting sqref="M69:M70 M72:M73">
    <cfRule type="expression" dxfId="45" priority="47">
      <formula>(dms_FRCPlength_Num)&lt;4</formula>
    </cfRule>
  </conditionalFormatting>
  <conditionalFormatting sqref="L69:L70 L72:L73">
    <cfRule type="expression" dxfId="44" priority="46">
      <formula>(dms_FRCPlength_Num)&lt;3</formula>
    </cfRule>
  </conditionalFormatting>
  <conditionalFormatting sqref="K75:K76 K78:K79">
    <cfRule type="expression" dxfId="43" priority="41">
      <formula>(dms_FRCPlength_Num)&lt;2</formula>
    </cfRule>
  </conditionalFormatting>
  <conditionalFormatting sqref="N75:N76 N78:N79">
    <cfRule type="expression" dxfId="42" priority="44">
      <formula>(dms_FRCPlength_Num)&lt;5</formula>
    </cfRule>
  </conditionalFormatting>
  <conditionalFormatting sqref="M75:M76 M78:M79">
    <cfRule type="expression" dxfId="41" priority="43">
      <formula>(dms_FRCPlength_Num)&lt;4</formula>
    </cfRule>
  </conditionalFormatting>
  <conditionalFormatting sqref="L75:L76 L78:L79">
    <cfRule type="expression" dxfId="40" priority="42">
      <formula>(dms_FRCPlength_Num)&lt;3</formula>
    </cfRule>
  </conditionalFormatting>
  <conditionalFormatting sqref="K88:K89 K91:K92">
    <cfRule type="expression" dxfId="39" priority="37">
      <formula>(dms_FRCPlength_Num)&lt;2</formula>
    </cfRule>
  </conditionalFormatting>
  <conditionalFormatting sqref="N88:N89 N91:N92">
    <cfRule type="expression" dxfId="38" priority="40">
      <formula>(dms_FRCPlength_Num)&lt;5</formula>
    </cfRule>
  </conditionalFormatting>
  <conditionalFormatting sqref="M88:M89 M91:M92">
    <cfRule type="expression" dxfId="37" priority="39">
      <formula>(dms_FRCPlength_Num)&lt;4</formula>
    </cfRule>
  </conditionalFormatting>
  <conditionalFormatting sqref="L88:L89 L91:L92">
    <cfRule type="expression" dxfId="36" priority="38">
      <formula>(dms_FRCPlength_Num)&lt;3</formula>
    </cfRule>
  </conditionalFormatting>
  <conditionalFormatting sqref="K29:K30 K32:K33">
    <cfRule type="expression" dxfId="35" priority="25">
      <formula>(dms_FRCPlength_Num)&lt;2</formula>
    </cfRule>
  </conditionalFormatting>
  <conditionalFormatting sqref="N29:N30 N32:N33">
    <cfRule type="expression" dxfId="34" priority="28">
      <formula>(dms_FRCPlength_Num)&lt;5</formula>
    </cfRule>
  </conditionalFormatting>
  <conditionalFormatting sqref="M29:M30 M32:M33">
    <cfRule type="expression" dxfId="33" priority="27">
      <formula>(dms_FRCPlength_Num)&lt;4</formula>
    </cfRule>
  </conditionalFormatting>
  <conditionalFormatting sqref="L29:L30 L32:L33">
    <cfRule type="expression" dxfId="32" priority="26">
      <formula>(dms_FRCPlength_Num)&lt;3</formula>
    </cfRule>
  </conditionalFormatting>
  <conditionalFormatting sqref="N100:N101">
    <cfRule type="expression" dxfId="30" priority="36">
      <formula>(dms_FRCPlength_Num)&lt;5</formula>
    </cfRule>
  </conditionalFormatting>
  <conditionalFormatting sqref="M100:M101">
    <cfRule type="expression" dxfId="29" priority="35">
      <formula>(dms_FRCPlength_Num)&lt;4</formula>
    </cfRule>
  </conditionalFormatting>
  <conditionalFormatting sqref="L100:L101">
    <cfRule type="expression" dxfId="28" priority="34">
      <formula>(dms_FRCPlength_Num)&lt;3</formula>
    </cfRule>
  </conditionalFormatting>
  <conditionalFormatting sqref="K52:K53 K55:K56">
    <cfRule type="expression" dxfId="27" priority="29">
      <formula>(dms_FRCPlength_Num)&lt;2</formula>
    </cfRule>
  </conditionalFormatting>
  <conditionalFormatting sqref="N52:N53 N55:N56">
    <cfRule type="expression" dxfId="26" priority="32">
      <formula>(dms_FRCPlength_Num)&lt;5</formula>
    </cfRule>
  </conditionalFormatting>
  <conditionalFormatting sqref="M52:M53 M55:M56">
    <cfRule type="expression" dxfId="25" priority="31">
      <formula>(dms_FRCPlength_Num)&lt;4</formula>
    </cfRule>
  </conditionalFormatting>
  <conditionalFormatting sqref="L52:L53 L55:L56">
    <cfRule type="expression" dxfId="24" priority="30">
      <formula>(dms_FRCPlength_Num)&lt;3</formula>
    </cfRule>
  </conditionalFormatting>
  <conditionalFormatting sqref="K90">
    <cfRule type="expression" dxfId="23" priority="21">
      <formula>(dms_FRCPlength_Num)&lt;2</formula>
    </cfRule>
  </conditionalFormatting>
  <conditionalFormatting sqref="N90">
    <cfRule type="expression" dxfId="22" priority="24">
      <formula>(dms_FRCPlength_Num)&lt;5</formula>
    </cfRule>
  </conditionalFormatting>
  <conditionalFormatting sqref="M90">
    <cfRule type="expression" dxfId="21" priority="23">
      <formula>(dms_FRCPlength_Num)&lt;4</formula>
    </cfRule>
  </conditionalFormatting>
  <conditionalFormatting sqref="L90">
    <cfRule type="expression" dxfId="20" priority="22">
      <formula>(dms_FRCPlength_Num)&lt;3</formula>
    </cfRule>
  </conditionalFormatting>
  <conditionalFormatting sqref="K31">
    <cfRule type="expression" dxfId="19" priority="17">
      <formula>(dms_FRCPlength_Num)&lt;2</formula>
    </cfRule>
  </conditionalFormatting>
  <conditionalFormatting sqref="N31">
    <cfRule type="expression" dxfId="18" priority="20">
      <formula>(dms_FRCPlength_Num)&lt;5</formula>
    </cfRule>
  </conditionalFormatting>
  <conditionalFormatting sqref="M31">
    <cfRule type="expression" dxfId="17" priority="19">
      <formula>(dms_FRCPlength_Num)&lt;4</formula>
    </cfRule>
  </conditionalFormatting>
  <conditionalFormatting sqref="L31">
    <cfRule type="expression" dxfId="16" priority="18">
      <formula>(dms_FRCPlength_Num)&lt;3</formula>
    </cfRule>
  </conditionalFormatting>
  <conditionalFormatting sqref="K65">
    <cfRule type="expression" dxfId="15" priority="13">
      <formula>(dms_FRCPlength_Num)&lt;2</formula>
    </cfRule>
  </conditionalFormatting>
  <conditionalFormatting sqref="N65">
    <cfRule type="expression" dxfId="14" priority="16">
      <formula>(dms_FRCPlength_Num)&lt;5</formula>
    </cfRule>
  </conditionalFormatting>
  <conditionalFormatting sqref="M65">
    <cfRule type="expression" dxfId="13" priority="15">
      <formula>(dms_FRCPlength_Num)&lt;4</formula>
    </cfRule>
  </conditionalFormatting>
  <conditionalFormatting sqref="L65">
    <cfRule type="expression" dxfId="12" priority="14">
      <formula>(dms_FRCPlength_Num)&lt;3</formula>
    </cfRule>
  </conditionalFormatting>
  <conditionalFormatting sqref="K71">
    <cfRule type="expression" dxfId="11" priority="9">
      <formula>(dms_FRCPlength_Num)&lt;2</formula>
    </cfRule>
  </conditionalFormatting>
  <conditionalFormatting sqref="N71">
    <cfRule type="expression" dxfId="10" priority="12">
      <formula>(dms_FRCPlength_Num)&lt;5</formula>
    </cfRule>
  </conditionalFormatting>
  <conditionalFormatting sqref="M71">
    <cfRule type="expression" dxfId="9" priority="11">
      <formula>(dms_FRCPlength_Num)&lt;4</formula>
    </cfRule>
  </conditionalFormatting>
  <conditionalFormatting sqref="L71">
    <cfRule type="expression" dxfId="8" priority="10">
      <formula>(dms_FRCPlength_Num)&lt;3</formula>
    </cfRule>
  </conditionalFormatting>
  <conditionalFormatting sqref="K77">
    <cfRule type="expression" dxfId="7" priority="5">
      <formula>(dms_FRCPlength_Num)&lt;2</formula>
    </cfRule>
  </conditionalFormatting>
  <conditionalFormatting sqref="N77">
    <cfRule type="expression" dxfId="6" priority="8">
      <formula>(dms_FRCPlength_Num)&lt;5</formula>
    </cfRule>
  </conditionalFormatting>
  <conditionalFormatting sqref="M77">
    <cfRule type="expression" dxfId="5" priority="7">
      <formula>(dms_FRCPlength_Num)&lt;4</formula>
    </cfRule>
  </conditionalFormatting>
  <conditionalFormatting sqref="L77">
    <cfRule type="expression" dxfId="4" priority="6">
      <formula>(dms_FRCPlength_Num)&lt;3</formula>
    </cfRule>
  </conditionalFormatting>
  <conditionalFormatting sqref="K54">
    <cfRule type="expression" dxfId="3" priority="1">
      <formula>(dms_FRCPlength_Num)&lt;2</formula>
    </cfRule>
  </conditionalFormatting>
  <conditionalFormatting sqref="N54">
    <cfRule type="expression" dxfId="2" priority="4">
      <formula>(dms_FRCPlength_Num)&lt;5</formula>
    </cfRule>
  </conditionalFormatting>
  <conditionalFormatting sqref="M54">
    <cfRule type="expression" dxfId="1" priority="3">
      <formula>(dms_FRCPlength_Num)&lt;4</formula>
    </cfRule>
  </conditionalFormatting>
  <conditionalFormatting sqref="L54">
    <cfRule type="expression" dxfId="0" priority="2">
      <formula>(dms_FRCPlength_Num)&lt;3</formula>
    </cfRule>
  </conditionalFormatting>
  <dataValidations xWindow="1401" yWindow="564" count="6">
    <dataValidation type="custom" operator="greaterThanOrEqual" allowBlank="1" showInputMessage="1" showErrorMessage="1" errorTitle="Customer service" error="Must be a number" promptTitle="Customer service" prompt="Enter value of number of calls" sqref="D100:N101">
      <formula1>ISNUMBER(D100)</formula1>
    </dataValidation>
    <dataValidation type="custom" operator="greaterThanOrEqual" allowBlank="1" showInputMessage="1" showErrorMessage="1" errorTitle="Unplanned minutes (SAIDI)" error="Must be a number" promptTitle="Unplanned minutes (SAIDI)" prompt="Enter value as a number" sqref="D23:I27 D17:I21 D29:N33">
      <formula1>ISNUMBER(D17)</formula1>
    </dataValidation>
    <dataValidation allowBlank="1" showInputMessage="1" showErrorMessage="1" promptTitle="MAIFI" prompt="The total number of customer interruptions of one minute or less, divided by the total number of distribution customers." sqref="B62:C62"/>
    <dataValidation allowBlank="1" showInputMessage="1" showErrorMessage="1" promptTitle="SAIFI" prompt="The total number of unplanned sustained customer interruptions divided by the total number of distribution customers. Unplanned SAIFI excludes momentary interruptions (one minute or less). SAIFI is expressed per 0.01 interruptions." sqref="B39:C39"/>
    <dataValidation allowBlank="1" showInputMessage="1" showErrorMessage="1" promptTitle="SAIDI" prompt="The sum of the duration of each unplanned sustained customer interruption (in minutes) divided by the total number of distribution_x000a_customers. Unplanned SAIDI excludes momentary interruptions (one minute or less)." sqref="B16:C16"/>
    <dataValidation type="custom" allowBlank="1" showInputMessage="1" showErrorMessage="1" sqref="D40:I44 D46:I50 D88:N92 D52:N56">
      <formula1>ISNUMBER(D40)</formula1>
    </dataValidation>
  </dataValidations>
  <pageMargins left="0.7" right="0.7" top="0.75" bottom="0.75" header="0.3" footer="0.3"/>
  <pageSetup paperSize="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istribution 17 Document" ma:contentTypeID="0x01010001E02CCC3410964E993CCD35D068A93E020300FE9F43D6675E6B4ABFACE49C82294FF9" ma:contentTypeVersion="9" ma:contentTypeDescription="" ma:contentTypeScope="" ma:versionID="2914eee8e01a8ca2038f8d5a1ecee395">
  <xsd:schema xmlns:xsd="http://www.w3.org/2001/XMLSchema" xmlns:xs="http://www.w3.org/2001/XMLSchema" xmlns:p="http://schemas.microsoft.com/office/2006/metadata/properties" xmlns:ns2="8f493e50-f4fa-4672-bec5-6587e791f720" xmlns:ns3="963a2b00-4130-4e76-9a63-56535bc3f9a8" xmlns:ns4="a32cd950-86f2-411d-aa0d-b48477f3afba" targetNamespace="http://schemas.microsoft.com/office/2006/metadata/properties" ma:root="true" ma:fieldsID="9a0072b00f33858b9a8ef80c2f087bc0" ns2:_="" ns3:_="" ns4:_="">
    <xsd:import namespace="8f493e50-f4fa-4672-bec5-6587e791f720"/>
    <xsd:import namespace="963a2b00-4130-4e76-9a63-56535bc3f9a8"/>
    <xsd:import namespace="a32cd950-86f2-411d-aa0d-b48477f3afba"/>
    <xsd:element name="properties">
      <xsd:complexType>
        <xsd:sequence>
          <xsd:element name="documentManagement">
            <xsd:complexType>
              <xsd:all>
                <xsd:element ref="ns2:Record_x0020_Number" minOccurs="0"/>
                <xsd:element ref="ns3:j8d35c2313b64707a46c0a12992c3f39" minOccurs="0"/>
                <xsd:element ref="ns2:TaxCatchAll" minOccurs="0"/>
                <xsd:element ref="ns2:TaxCatchAllLabel" minOccurs="0"/>
                <xsd:element ref="ns3:d6f93840efd54e8db1963dd4139c127c" minOccurs="0"/>
                <xsd:element ref="ns4:Attachment" minOccurs="0"/>
                <xsd:element ref="ns4:Attachment_x0020_ID" minOccurs="0"/>
                <xsd:element ref="ns4:Category" minOccurs="0"/>
                <xsd:element ref="ns4:Published_x0020_External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10"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3a2b00-4130-4e76-9a63-56535bc3f9a8" elementFormDefault="qualified">
    <xsd:import namespace="http://schemas.microsoft.com/office/2006/documentManagement/types"/>
    <xsd:import namespace="http://schemas.microsoft.com/office/infopath/2007/PartnerControls"/>
    <xsd:element name="j8d35c2313b64707a46c0a12992c3f39" ma:index="9" nillable="true" ma:taxonomy="true" ma:internalName="j8d35c2313b64707a46c0a12992c3f39" ma:taxonomyFieldName="Determination_x0020_Activity" ma:displayName="Determination Activity" ma:default="" ma:fieldId="{38d35c23-13b6-4707-a46c-0a12992c3f39}"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d6f93840efd54e8db1963dd4139c127c" ma:index="13" nillable="true" ma:taxonomy="true" ma:internalName="d6f93840efd54e8db1963dd4139c127c" ma:taxonomyFieldName="Determination_x0020_Category" ma:displayName="Determination Category" ma:default="" ma:fieldId="{d6f93840-efd5-4e8d-b196-3dd4139c127c}"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2cd950-86f2-411d-aa0d-b48477f3afba" elementFormDefault="qualified">
    <xsd:import namespace="http://schemas.microsoft.com/office/2006/documentManagement/types"/>
    <xsd:import namespace="http://schemas.microsoft.com/office/infopath/2007/PartnerControls"/>
    <xsd:element name="Attachment" ma:index="15" nillable="true" ma:displayName="Attachment" ma:default="Secondary attachment" ma:format="RadioButtons" ma:internalName="Attachment">
      <xsd:simpleType>
        <xsd:restriction base="dms:Choice">
          <xsd:enumeration value="Primary attachment"/>
          <xsd:enumeration value="Secondary attachment"/>
          <xsd:enumeration value="Not applicable"/>
        </xsd:restriction>
      </xsd:simpleType>
    </xsd:element>
    <xsd:element name="Attachment_x0020_ID" ma:index="16" nillable="true" ma:displayName="Attachment ID" ma:internalName="Attachment_x0020_ID">
      <xsd:simpleType>
        <xsd:restriction base="dms:Text">
          <xsd:maxLength value="255"/>
        </xsd:restriction>
      </xsd:simpleType>
    </xsd:element>
    <xsd:element name="Category" ma:index="17" nillable="true" ma:displayName="Category" ma:default="Overview" ma:format="Dropdown" ma:internalName="Category">
      <xsd:simpleType>
        <xsd:restriction base="dms:Choice">
          <xsd:enumeration value="N/A"/>
          <xsd:enumeration value="Overview"/>
          <xsd:enumeration value="Fact Sheets"/>
        </xsd:restriction>
      </xsd:simpleType>
    </xsd:element>
    <xsd:element name="Published_x0020_Externally" ma:index="18" nillable="true" ma:displayName="Published Externally" ma:default="No" ma:format="RadioButtons" ma:internalName="Published_x0020_Externally">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a32cd950-86f2-411d-aa0d-b48477f3afba">N/A</Category>
    <TaxCatchAll xmlns="8f493e50-f4fa-4672-bec5-6587e791f720">
      <Value>61</Value>
      <Value>15</Value>
    </TaxCatchAll>
    <d6f93840efd54e8db1963dd4139c127c xmlns="963a2b00-4130-4e76-9a63-56535bc3f9a8">
      <Terms xmlns="http://schemas.microsoft.com/office/infopath/2007/PartnerControls">
        <TermInfo xmlns="http://schemas.microsoft.com/office/infopath/2007/PartnerControls">
          <TermName xmlns="http://schemas.microsoft.com/office/infopath/2007/PartnerControls">AER, Audit, RINS</TermName>
          <TermId xmlns="http://schemas.microsoft.com/office/infopath/2007/PartnerControls">27cc170e-ed59-48e8-9aec-240648753c45</TermId>
        </TermInfo>
      </Terms>
    </d6f93840efd54e8db1963dd4139c127c>
    <Attachment xmlns="a32cd950-86f2-411d-aa0d-b48477f3afba">Primary attachment</Attachment>
    <Record_x0020_Number xmlns="8f493e50-f4fa-4672-bec5-6587e791f720">R0000590640</Record_x0020_Number>
    <j8d35c2313b64707a46c0a12992c3f39 xmlns="963a2b00-4130-4e76-9a63-56535bc3f9a8">
      <Terms xmlns="http://schemas.microsoft.com/office/infopath/2007/PartnerControls">
        <TermInfo xmlns="http://schemas.microsoft.com/office/infopath/2007/PartnerControls">
          <TermName xmlns="http://schemas.microsoft.com/office/infopath/2007/PartnerControls">Revised Revenue Proposal</TermName>
          <TermId xmlns="http://schemas.microsoft.com/office/infopath/2007/PartnerControls">8ed63fdf-dfa2-4564-ace5-7c4e7cfa8368</TermId>
        </TermInfo>
      </Terms>
    </j8d35c2313b64707a46c0a12992c3f39>
    <Published_x0020_Externally xmlns="a32cd950-86f2-411d-aa0d-b48477f3afba">Yes</Published_x0020_Externally>
    <Attachment_x0020_ID xmlns="a32cd950-86f2-411d-aa0d-b48477f3afba">RTN013</Attachment_x0020_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Props1.xml><?xml version="1.0" encoding="utf-8"?>
<ds:datastoreItem xmlns:ds="http://schemas.openxmlformats.org/officeDocument/2006/customXml" ds:itemID="{E60FF0FB-F0A7-4D45-B18B-FC7F385AD5DB}"/>
</file>

<file path=customXml/itemProps2.xml><?xml version="1.0" encoding="utf-8"?>
<ds:datastoreItem xmlns:ds="http://schemas.openxmlformats.org/officeDocument/2006/customXml" ds:itemID="{101FC849-416D-41B7-96C0-4F922C29562A}"/>
</file>

<file path=customXml/itemProps3.xml><?xml version="1.0" encoding="utf-8"?>
<ds:datastoreItem xmlns:ds="http://schemas.openxmlformats.org/officeDocument/2006/customXml" ds:itemID="{17EF2860-5E2C-4E82-BA97-A97153A29450}"/>
</file>

<file path=customXml/itemProps4.xml><?xml version="1.0" encoding="utf-8"?>
<ds:datastoreItem xmlns:ds="http://schemas.openxmlformats.org/officeDocument/2006/customXml" ds:itemID="{E41FE23D-4B59-48AD-BB83-98C6C2A828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6.2 Reliability &amp; Cust serv (2</vt:lpstr>
    </vt:vector>
  </TitlesOfParts>
  <Company>Transend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Reset Regulatory Information Notice - STPIS</dc:title>
  <dc:creator>Mark Drew</dc:creator>
  <cp:lastModifiedBy>Jack Terry</cp:lastModifiedBy>
  <dcterms:created xsi:type="dcterms:W3CDTF">2016-10-28T03:04:52Z</dcterms:created>
  <dcterms:modified xsi:type="dcterms:W3CDTF">2016-11-21T01:08:33Z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0x01010001E02CCC3410964E993CCD35D068A93E020300FE9F43D6675E6B4ABFACE49C82294FF9</vt:lpwstr>
  </property>
  <property fmtid="{D5CDD505-2E9C-101B-9397-08002B2CF9AE}" pid="3" name="Determination_x0020_Category">
    <vt:lpwstr>61;#AER, Audit, RINS|27cc170e-ed59-48e8-9aec-240648753c45</vt:lpwstr>
  </property>
  <property fmtid="{D5CDD505-2E9C-101B-9397-08002B2CF9AE}" pid="4" name="Determination_x0020_Activity">
    <vt:lpwstr>15;#Revised Revenue Proposal|8ed63fdf-dfa2-4564-ace5-7c4e7cfa8368</vt:lpwstr>
  </property>
  <property fmtid="{D5CDD505-2E9C-101B-9397-08002B2CF9AE}" pid="5" name="Determination Category">
    <vt:lpwstr>61</vt:lpwstr>
  </property>
  <property fmtid="{D5CDD505-2E9C-101B-9397-08002B2CF9AE}" pid="6" name="Determination Activity">
    <vt:lpwstr>15</vt:lpwstr>
  </property>
  <property fmtid="{D5CDD505-2E9C-101B-9397-08002B2CF9AE}" pid="7" name="RecordPoint_WorkflowType">
    <vt:lpwstr>ActiveSubmitStub</vt:lpwstr>
  </property>
  <property fmtid="{D5CDD505-2E9C-101B-9397-08002B2CF9AE}" pid="8" name="RecordPoint_ActiveItemUniqueId">
    <vt:lpwstr>{c86982a4-c98e-49cd-8249-bac3e843ab4b}</vt:lpwstr>
  </property>
  <property fmtid="{D5CDD505-2E9C-101B-9397-08002B2CF9AE}" pid="9" name="RecordPoint_ActiveItemWebId">
    <vt:lpwstr>{963a2b00-4130-4e76-9a63-56535bc3f9a8}</vt:lpwstr>
  </property>
  <property fmtid="{D5CDD505-2E9C-101B-9397-08002B2CF9AE}" pid="10" name="RecordPoint_ActiveItemSiteId">
    <vt:lpwstr>{813152b7-69c2-464f-b7a1-05afac6a8a9a}</vt:lpwstr>
  </property>
  <property fmtid="{D5CDD505-2E9C-101B-9397-08002B2CF9AE}" pid="11" name="RecordPoint_ActiveItemListId">
    <vt:lpwstr>{a32cd950-86f2-411d-aa0d-b48477f3afba}</vt:lpwstr>
  </property>
  <property fmtid="{D5CDD505-2E9C-101B-9397-08002B2CF9AE}" pid="12" name="RecordPoint_RecordNumberSubmitted">
    <vt:lpwstr>R0000590640</vt:lpwstr>
  </property>
  <property fmtid="{D5CDD505-2E9C-101B-9397-08002B2CF9AE}" pid="13" name="RecordPoint_SubmissionCompleted">
    <vt:lpwstr>2016-12-01T11:44:45.7522746+11:00</vt:lpwstr>
  </property>
</Properties>
</file>